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2025s08 - Parkoviště a př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'2025s08 - Parkoviště a př...'!$C$131:$K$341</definedName>
    <definedName name="_xlnm.Print_Area" localSheetId="1">'2025s08 - Parkoviště a př...'!$C$82:$J$115,'2025s08 - Parkoviště a př...'!$C$121:$J$341</definedName>
    <definedName name="_xlnm.Print_Titles" localSheetId="1">'2025s08 - Parkoviště a př...'!$131:$131</definedName>
  </definedNames>
  <calcPr/>
</workbook>
</file>

<file path=xl/calcChain.xml><?xml version="1.0" encoding="utf-8"?>
<calcChain xmlns="http://schemas.openxmlformats.org/spreadsheetml/2006/main">
  <c i="2" l="1" r="J178"/>
  <c i="1" r="AY95"/>
  <c r="AX95"/>
  <c i="2" r="J35"/>
  <c r="J34"/>
  <c r="J3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T334"/>
  <c r="R335"/>
  <c r="R334"/>
  <c r="P335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T274"/>
  <c r="R275"/>
  <c r="R274"/>
  <c r="P275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J9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F126"/>
  <c r="E124"/>
  <c r="F87"/>
  <c r="E85"/>
  <c r="J22"/>
  <c r="E22"/>
  <c r="J90"/>
  <c r="J21"/>
  <c r="J19"/>
  <c r="E19"/>
  <c r="J89"/>
  <c r="J18"/>
  <c r="J16"/>
  <c r="E16"/>
  <c r="F129"/>
  <c r="J15"/>
  <c r="J13"/>
  <c r="E13"/>
  <c r="F128"/>
  <c r="J12"/>
  <c r="J10"/>
  <c r="J126"/>
  <c i="1" r="L90"/>
  <c r="AM90"/>
  <c r="AM89"/>
  <c r="L89"/>
  <c r="AM87"/>
  <c r="L87"/>
  <c r="L85"/>
  <c r="L84"/>
  <c i="2" r="J325"/>
  <c r="BK324"/>
  <c r="J323"/>
  <c r="J319"/>
  <c r="BK318"/>
  <c r="BK317"/>
  <c r="J315"/>
  <c r="J314"/>
  <c r="J313"/>
  <c r="BK312"/>
  <c r="J310"/>
  <c r="J309"/>
  <c r="BK307"/>
  <c r="J305"/>
  <c r="BK304"/>
  <c r="J303"/>
  <c r="BK301"/>
  <c r="J300"/>
  <c r="BK296"/>
  <c r="BK295"/>
  <c r="J292"/>
  <c r="J272"/>
  <c r="BK260"/>
  <c r="BK252"/>
  <c r="BK247"/>
  <c r="J244"/>
  <c r="J214"/>
  <c r="J192"/>
  <c r="BK188"/>
  <c r="J181"/>
  <c r="BK176"/>
  <c r="BK173"/>
  <c r="BK171"/>
  <c r="J140"/>
  <c r="J135"/>
  <c r="BK250"/>
  <c r="J233"/>
  <c r="J229"/>
  <c r="J209"/>
  <c r="BK183"/>
  <c r="BK182"/>
  <c r="J175"/>
  <c r="BK165"/>
  <c r="BK151"/>
  <c r="J340"/>
  <c r="BK337"/>
  <c r="J337"/>
  <c r="BK335"/>
  <c r="BK333"/>
  <c r="BK332"/>
  <c r="J332"/>
  <c r="J330"/>
  <c r="J328"/>
  <c r="J324"/>
  <c r="J321"/>
  <c r="J287"/>
  <c r="BK285"/>
  <c r="J284"/>
  <c r="BK283"/>
  <c r="J280"/>
  <c r="BK266"/>
  <c r="BK262"/>
  <c r="BK241"/>
  <c r="BK234"/>
  <c r="J232"/>
  <c r="BK229"/>
  <c r="J217"/>
  <c r="BK215"/>
  <c r="J211"/>
  <c r="BK201"/>
  <c r="BK144"/>
  <c r="J238"/>
  <c r="BK230"/>
  <c r="J215"/>
  <c r="BK209"/>
  <c r="J206"/>
  <c r="J155"/>
  <c r="BK148"/>
  <c r="J137"/>
  <c r="J231"/>
  <c r="BK195"/>
  <c r="BK159"/>
  <c r="BK153"/>
  <c r="BK143"/>
  <c r="BK325"/>
  <c r="BK323"/>
  <c r="BK322"/>
  <c r="J322"/>
  <c r="J320"/>
  <c r="J312"/>
  <c r="BK310"/>
  <c r="BK309"/>
  <c r="J302"/>
  <c r="J298"/>
  <c r="BK294"/>
  <c r="J293"/>
  <c r="BK292"/>
  <c r="J291"/>
  <c r="BK289"/>
  <c r="J288"/>
  <c r="J286"/>
  <c r="J285"/>
  <c r="J275"/>
  <c r="BK270"/>
  <c r="J268"/>
  <c r="J258"/>
  <c r="BK257"/>
  <c r="J255"/>
  <c r="BK254"/>
  <c r="J247"/>
  <c r="BK238"/>
  <c r="J234"/>
  <c r="BK231"/>
  <c r="J228"/>
  <c r="BK227"/>
  <c r="J223"/>
  <c r="BK217"/>
  <c r="BK204"/>
  <c r="J201"/>
  <c r="BK197"/>
  <c r="J186"/>
  <c r="BK184"/>
  <c r="BK181"/>
  <c r="BK180"/>
  <c r="J177"/>
  <c r="J171"/>
  <c r="J168"/>
  <c r="J165"/>
  <c r="J163"/>
  <c r="BK161"/>
  <c r="J159"/>
  <c r="BK157"/>
  <c r="BK136"/>
  <c r="J341"/>
  <c r="BK338"/>
  <c r="J338"/>
  <c r="BK220"/>
  <c r="J204"/>
  <c r="J197"/>
  <c r="J184"/>
  <c r="J183"/>
  <c r="J182"/>
  <c r="BK177"/>
  <c r="J176"/>
  <c r="BK175"/>
  <c r="J173"/>
  <c r="J151"/>
  <c r="J146"/>
  <c r="J335"/>
  <c r="J333"/>
  <c r="J329"/>
  <c r="BK321"/>
  <c r="BK319"/>
  <c r="BK315"/>
  <c r="BK314"/>
  <c r="BK313"/>
  <c r="BK303"/>
  <c r="J299"/>
  <c r="J295"/>
  <c r="BK288"/>
  <c r="BK287"/>
  <c r="BK286"/>
  <c r="BK282"/>
  <c r="BK280"/>
  <c r="J279"/>
  <c r="J278"/>
  <c r="BK275"/>
  <c r="J265"/>
  <c r="J260"/>
  <c r="BK258"/>
  <c r="J230"/>
  <c r="J227"/>
  <c r="BK211"/>
  <c r="BK206"/>
  <c r="BK190"/>
  <c r="J161"/>
  <c r="J150"/>
  <c r="J148"/>
  <c r="BK146"/>
  <c r="J144"/>
  <c r="J143"/>
  <c r="J142"/>
  <c r="BK139"/>
  <c r="BK135"/>
  <c r="BK341"/>
  <c r="BK320"/>
  <c r="J316"/>
  <c r="J311"/>
  <c r="BK306"/>
  <c r="BK302"/>
  <c r="J297"/>
  <c r="J296"/>
  <c r="BK293"/>
  <c r="J290"/>
  <c r="J283"/>
  <c r="BK278"/>
  <c r="J270"/>
  <c r="J262"/>
  <c r="J257"/>
  <c r="BK255"/>
  <c r="J266"/>
  <c r="BK265"/>
  <c r="J254"/>
  <c r="J252"/>
  <c r="J250"/>
  <c r="J235"/>
  <c r="J199"/>
  <c r="BK168"/>
  <c r="BK166"/>
  <c r="J145"/>
  <c r="BK142"/>
  <c r="J136"/>
  <c r="BK232"/>
  <c r="BK228"/>
  <c r="J195"/>
  <c r="BK192"/>
  <c r="BK169"/>
  <c r="J166"/>
  <c r="BK150"/>
  <c r="BK340"/>
  <c r="BK330"/>
  <c r="BK329"/>
  <c r="BK328"/>
  <c r="J318"/>
  <c r="J317"/>
  <c r="BK316"/>
  <c r="BK311"/>
  <c r="J307"/>
  <c r="J306"/>
  <c r="BK305"/>
  <c r="J304"/>
  <c r="J301"/>
  <c r="BK300"/>
  <c r="BK299"/>
  <c r="BK298"/>
  <c r="BK297"/>
  <c r="J294"/>
  <c r="BK291"/>
  <c r="BK290"/>
  <c r="J289"/>
  <c r="BK284"/>
  <c r="J282"/>
  <c r="BK279"/>
  <c r="BK272"/>
  <c r="BK268"/>
  <c r="BK236"/>
  <c r="BK233"/>
  <c r="J157"/>
  <c r="J153"/>
  <c r="BK244"/>
  <c r="J236"/>
  <c r="BK214"/>
  <c r="J190"/>
  <c r="BK163"/>
  <c r="BK155"/>
  <c r="J139"/>
  <c r="BK137"/>
  <c r="BK235"/>
  <c r="J188"/>
  <c r="BK186"/>
  <c r="J169"/>
  <c i="1" r="AS94"/>
  <c i="2" r="J241"/>
  <c r="BK223"/>
  <c r="J220"/>
  <c r="BK199"/>
  <c r="J180"/>
  <c r="BK145"/>
  <c r="BK140"/>
  <c l="1" r="R213"/>
  <c r="BK259"/>
  <c r="J259"/>
  <c r="J103"/>
  <c r="P327"/>
  <c r="P187"/>
  <c r="T226"/>
  <c r="BK331"/>
  <c r="J331"/>
  <c r="J111"/>
  <c r="T162"/>
  <c r="P179"/>
  <c r="T179"/>
  <c r="T308"/>
  <c r="R277"/>
  <c r="BK336"/>
  <c r="J336"/>
  <c r="J113"/>
  <c r="R187"/>
  <c r="T281"/>
  <c r="T327"/>
  <c r="P162"/>
  <c r="T259"/>
  <c r="R327"/>
  <c r="T213"/>
  <c r="P281"/>
  <c r="P336"/>
  <c r="P213"/>
  <c r="BK281"/>
  <c r="J281"/>
  <c r="J107"/>
  <c r="T336"/>
  <c r="P277"/>
  <c r="R336"/>
  <c r="T134"/>
  <c r="BK162"/>
  <c r="J162"/>
  <c r="J97"/>
  <c r="R259"/>
  <c r="P331"/>
  <c r="R134"/>
  <c r="P226"/>
  <c r="T331"/>
  <c r="P134"/>
  <c r="R226"/>
  <c r="BK327"/>
  <c r="BK326"/>
  <c r="J326"/>
  <c r="J109"/>
  <c r="BK187"/>
  <c r="J187"/>
  <c r="J100"/>
  <c r="P259"/>
  <c r="R331"/>
  <c r="R162"/>
  <c r="BK179"/>
  <c r="J179"/>
  <c r="J99"/>
  <c r="R179"/>
  <c r="P308"/>
  <c r="R308"/>
  <c r="BK339"/>
  <c r="J339"/>
  <c r="J114"/>
  <c r="BK134"/>
  <c r="J134"/>
  <c r="J96"/>
  <c r="BK213"/>
  <c r="J213"/>
  <c r="J101"/>
  <c r="BK308"/>
  <c r="J308"/>
  <c r="J108"/>
  <c r="T187"/>
  <c r="BK226"/>
  <c r="J226"/>
  <c r="J102"/>
  <c r="R281"/>
  <c r="R339"/>
  <c r="BK277"/>
  <c r="J277"/>
  <c r="J106"/>
  <c r="P339"/>
  <c r="T277"/>
  <c r="T339"/>
  <c r="BE135"/>
  <c r="BE142"/>
  <c r="BE146"/>
  <c r="BE155"/>
  <c r="BE159"/>
  <c r="BE163"/>
  <c r="BE230"/>
  <c r="BE340"/>
  <c r="BE144"/>
  <c r="BE165"/>
  <c r="BE229"/>
  <c r="BE233"/>
  <c r="J129"/>
  <c r="BE182"/>
  <c r="BE192"/>
  <c r="BE228"/>
  <c r="F89"/>
  <c r="BE214"/>
  <c r="BE227"/>
  <c r="BE231"/>
  <c r="BE247"/>
  <c r="BE252"/>
  <c r="BE254"/>
  <c r="BE288"/>
  <c r="BE293"/>
  <c r="BE295"/>
  <c r="BE302"/>
  <c r="BE317"/>
  <c r="BE321"/>
  <c r="BE322"/>
  <c r="BK274"/>
  <c r="J274"/>
  <c r="J104"/>
  <c r="BE161"/>
  <c r="BE190"/>
  <c r="BE140"/>
  <c r="BE150"/>
  <c r="BE169"/>
  <c r="BE195"/>
  <c r="BE234"/>
  <c r="BE255"/>
  <c r="BE275"/>
  <c r="BE278"/>
  <c r="BE338"/>
  <c r="BE258"/>
  <c r="BE266"/>
  <c r="BE268"/>
  <c r="BE280"/>
  <c r="BE289"/>
  <c r="BE291"/>
  <c r="BE297"/>
  <c r="BE307"/>
  <c r="BE310"/>
  <c r="BE312"/>
  <c r="BE313"/>
  <c r="BE314"/>
  <c r="BE315"/>
  <c r="BE319"/>
  <c r="BE337"/>
  <c r="J87"/>
  <c r="BE137"/>
  <c r="BE145"/>
  <c r="BE157"/>
  <c r="BE197"/>
  <c r="BE201"/>
  <c r="BE272"/>
  <c r="BE283"/>
  <c r="BE284"/>
  <c r="BE332"/>
  <c r="BE139"/>
  <c r="BE148"/>
  <c r="BE153"/>
  <c r="BE168"/>
  <c r="BE186"/>
  <c r="BE206"/>
  <c r="BE211"/>
  <c r="BK334"/>
  <c r="J334"/>
  <c r="J112"/>
  <c r="BE151"/>
  <c r="BE171"/>
  <c r="BE173"/>
  <c r="BE175"/>
  <c r="BE244"/>
  <c r="BE260"/>
  <c r="BE262"/>
  <c r="BE265"/>
  <c r="BE285"/>
  <c r="BE287"/>
  <c r="BE290"/>
  <c r="BE296"/>
  <c r="BE298"/>
  <c r="BE300"/>
  <c r="BE301"/>
  <c r="BE303"/>
  <c r="BE306"/>
  <c r="BE309"/>
  <c r="BE316"/>
  <c r="BE318"/>
  <c r="F90"/>
  <c r="BE177"/>
  <c r="BE180"/>
  <c r="BE181"/>
  <c r="BE183"/>
  <c r="BE188"/>
  <c r="BE220"/>
  <c r="BE232"/>
  <c r="BE241"/>
  <c r="BE143"/>
  <c r="BE235"/>
  <c r="BE236"/>
  <c r="BE238"/>
  <c r="BE250"/>
  <c r="BE320"/>
  <c r="BE324"/>
  <c r="BE328"/>
  <c r="BE329"/>
  <c r="BE330"/>
  <c r="BE333"/>
  <c r="BE335"/>
  <c r="J128"/>
  <c r="BE176"/>
  <c r="BE184"/>
  <c r="BE204"/>
  <c r="BE223"/>
  <c r="BE341"/>
  <c r="BE136"/>
  <c r="BE166"/>
  <c r="BE199"/>
  <c r="BE209"/>
  <c r="BE215"/>
  <c r="BE217"/>
  <c r="BE257"/>
  <c r="BE270"/>
  <c r="BE279"/>
  <c r="BE282"/>
  <c r="BE286"/>
  <c r="BE292"/>
  <c r="BE294"/>
  <c r="BE299"/>
  <c r="BE304"/>
  <c r="BE305"/>
  <c r="BE311"/>
  <c r="BE323"/>
  <c r="BE325"/>
  <c r="J32"/>
  <c i="1" r="AW95"/>
  <c i="2" r="F33"/>
  <c i="1" r="BB95"/>
  <c r="BB94"/>
  <c r="W31"/>
  <c i="2" r="F34"/>
  <c i="1" r="BC95"/>
  <c r="BC94"/>
  <c r="W32"/>
  <c i="2" r="F35"/>
  <c i="1" r="BD95"/>
  <c r="BD94"/>
  <c r="W33"/>
  <c i="2" r="F32"/>
  <c i="1" r="BA95"/>
  <c r="BA94"/>
  <c r="AW94"/>
  <c r="AK30"/>
  <c i="2" l="1" r="P133"/>
  <c r="T326"/>
  <c r="R276"/>
  <c r="T133"/>
  <c r="P276"/>
  <c r="T276"/>
  <c r="R326"/>
  <c r="P326"/>
  <c r="R133"/>
  <c r="R132"/>
  <c r="J327"/>
  <c r="J110"/>
  <c r="BK276"/>
  <c r="J276"/>
  <c r="J105"/>
  <c r="BK133"/>
  <c r="J133"/>
  <c r="J95"/>
  <c i="1" r="AX94"/>
  <c r="AY94"/>
  <c i="2" r="J31"/>
  <c i="1" r="AV95"/>
  <c r="AT95"/>
  <c r="W30"/>
  <c i="2" r="F31"/>
  <c i="1" r="AZ95"/>
  <c r="AZ94"/>
  <c r="W29"/>
  <c i="2" l="1" r="T132"/>
  <c r="P132"/>
  <c i="1" r="AU95"/>
  <c i="2" r="BK132"/>
  <c r="J132"/>
  <c r="J94"/>
  <c i="1" r="AU94"/>
  <c r="AV94"/>
  <c r="AK29"/>
  <c i="2" l="1" r="J28"/>
  <c i="1" r="AG95"/>
  <c r="AG94"/>
  <c r="AK26"/>
  <c r="AK35"/>
  <c r="AT94"/>
  <c l="1" r="AN95"/>
  <c r="AN94"/>
  <c i="2" r="J3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<sst xmlns="http://schemas.openxmlformats.org/spreadsheetml/2006/main">
  <si>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</si>
  <si>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</si>
  <si>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</si>
  <si>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</si>
  <si>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</si>
  <si>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{8c8b33eb-d5ec-4454-8488-433d0f8ee187}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</si>
  <si>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</si>
  <si>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</si>
  <si>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</si>
  <si>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</si>
  <si>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</si>
  <si>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</si>
  <si>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</si>
  <si>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</si>
  <si>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2025s08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</si>
  <si>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</si>
  <si>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</si>
  <si>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Parkoviště a přechod pro chodce u křižovatky U Váhy/Čermákova</t>
  </si>
  <si>
    <t>KSO:</t>
  </si>
  <si>
    <t>CC-CZ:</t>
  </si>
  <si>
    <t>Místo:</t>
  </si>
  <si>
    <t xml:space="preserve"> </t>
  </si>
  <si>
    <t>Datum:</t>
  </si>
  <si>
    <t>12. 2. 2026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</si>
  <si>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</si>
  <si>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</si>
  <si>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</si>
  <si>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</si>
  <si>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</si>
  <si>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</si>
  <si>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</si>
  <si>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</si>
  <si>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</si>
  <si>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</si>
  <si>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</si>
  <si>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</si>
  <si>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</si>
  <si>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</si>
  <si>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</si>
  <si>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</si>
  <si>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</si>
  <si>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</si>
  <si>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</si>
  <si>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</si>
  <si>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</si>
  <si>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</si>
  <si>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</si>
  <si>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</si>
  <si>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</si>
  <si>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</si>
  <si>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</si>
  <si>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</si>
  <si>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</si>
  <si>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</si>
  <si>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</si>
  <si>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</si>
  <si>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</si>
  <si>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</si>
  <si>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</si>
  <si>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</si>
  <si>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</si>
  <si>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</si>
  <si>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</si>
  <si>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</si>
  <si>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</si>
  <si>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</si>
  <si>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</si>
  <si>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</si>
  <si>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</si>
  <si>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</si>
  <si>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</si>
  <si>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</si>
  <si>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</si>
  <si>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</si>
  <si>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</si>
  <si>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</si>
  <si>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</si>
  <si>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</si>
  <si>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</si>
  <si>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</si>
  <si>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</si>
  <si>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</si>
  <si>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</si>
  <si>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</si>
  <si>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</si>
  <si>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</si>
  <si>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</si>
  <si>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</si>
  <si>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</si>
  <si>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1-2 - Terénní a sadové úpravy</t>
  </si>
  <si>
    <t xml:space="preserve">    5 - Komunikace pozemní</t>
  </si>
  <si>
    <t xml:space="preserve">    5-1 - Konstrukce A</t>
  </si>
  <si>
    <t xml:space="preserve">    5-2 - Konstrukce B</t>
  </si>
  <si>
    <t xml:space="preserve">    5-3 - Konstrukce C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</si>
  <si>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</si>
  <si>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</si>
  <si>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</si>
  <si>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D1 - Elektromontáže</t>
  </si>
  <si>
    <t xml:space="preserve">    D2 - Demontáže</t>
  </si>
  <si>
    <t xml:space="preserve">    D4 - Elektromontáže</t>
  </si>
  <si>
    <t xml:space="preserve">    D5 - Zemní práce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</si>
  <si>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</si>
  <si>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</si>
  <si>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</si>
  <si>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</si>
  <si>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</si>
  <si>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</si>
  <si>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</si>
  <si>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</si>
  <si>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</si>
  <si>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</si>
  <si>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</si>
  <si>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</si>
  <si>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</si>
  <si>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</si>
  <si>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</si>
  <si>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</si>
  <si>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</si>
  <si>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</si>
  <si>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</si>
  <si>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</si>
  <si>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</si>
  <si>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</si>
  <si>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</si>
  <si>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</si>
  <si>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111212211</t>
  </si>
  <si>
    <t>Odstranění nevhodných dřevin do 100 m2 v do 1 m s odstraněním pařezů v rovině nebo svahu do 1:5</t>
  </si>
  <si>
    <t>m2</t>
  </si>
  <si>
    <t>4</t>
  </si>
  <si>
    <t>-1100450642</t>
  </si>
  <si>
    <t>113106132</t>
  </si>
  <si>
    <t>Rozebrání dlažeb z betonových nebo kamenných dlaždic komunikací pro pěší strojně pl do 50 m2</t>
  </si>
  <si>
    <t>-100205426</t>
  </si>
  <si>
    <t>3</t>
  </si>
  <si>
    <t>113106134</t>
  </si>
  <si>
    <t>Rozebrání dlažeb ze zámkových dlaždic komunikací pro pěší strojně pl do 50 m2</t>
  </si>
  <si>
    <t>351621417</t>
  </si>
  <si>
    <t>VV</t>
  </si>
  <si>
    <t>5+13</t>
  </si>
  <si>
    <t>113107163</t>
  </si>
  <si>
    <t>Odstranění podkladu z kameniva drceného tl přes 200 do 300 mm strojně pl přes 50 do 200 m2</t>
  </si>
  <si>
    <t>-193845464</t>
  </si>
  <si>
    <t>5</t>
  </si>
  <si>
    <t>113107322</t>
  </si>
  <si>
    <t>Odstranění podkladu z kameniva drceného tl přes 100 do 200 mm strojně pl do 50 m2</t>
  </si>
  <si>
    <t>-168242444</t>
  </si>
  <si>
    <t>45+5+5+13+6</t>
  </si>
  <si>
    <t>6</t>
  </si>
  <si>
    <t>113107342</t>
  </si>
  <si>
    <t>Odstranění podkladu živičného tl přes 50 do 100 mm strojně pl do 50 m2</t>
  </si>
  <si>
    <t>1103420345</t>
  </si>
  <si>
    <t>7</t>
  </si>
  <si>
    <t>113154528</t>
  </si>
  <si>
    <t>Frézování živičného krytu tl 100 mm pruh š přes 0,5 m pl do 500 m2</t>
  </si>
  <si>
    <t>1575385664</t>
  </si>
  <si>
    <t>8</t>
  </si>
  <si>
    <t>113202111</t>
  </si>
  <si>
    <t>Vytrhání obrub krajníků obrubníků stojatých</t>
  </si>
  <si>
    <t>m</t>
  </si>
  <si>
    <t>1042102943</t>
  </si>
  <si>
    <t>9</t>
  </si>
  <si>
    <t>113204111</t>
  </si>
  <si>
    <t>Vytrhání obrub záhonových</t>
  </si>
  <si>
    <t>1239810499</t>
  </si>
  <si>
    <t>10</t>
  </si>
  <si>
    <t>122251103</t>
  </si>
  <si>
    <t>Odkopávky a prokopávky nezapažené v hornině třídy těžitelnosti I skupiny 3 objem do 100 m3 strojně</t>
  </si>
  <si>
    <t>m3</t>
  </si>
  <si>
    <t>-961577603</t>
  </si>
  <si>
    <t>(15+25)*0,45+(15+5+5)*0,25</t>
  </si>
  <si>
    <t>11</t>
  </si>
  <si>
    <t>132251252</t>
  </si>
  <si>
    <t>Hloubení rýh nezapažených š do 2000 mm v hornině třídy těžitelnosti I skupiny 3 objem do 50 m3 strojně</t>
  </si>
  <si>
    <t>-1244383617</t>
  </si>
  <si>
    <t>(3+6)*0,8*1 "zasakovací galerie"</t>
  </si>
  <si>
    <t>162301501</t>
  </si>
  <si>
    <t>Vodorovné přemístění křovin do 5 km D kmene do 100 mm</t>
  </si>
  <si>
    <t>-1047044645</t>
  </si>
  <si>
    <t>13</t>
  </si>
  <si>
    <t>162751117</t>
  </si>
  <si>
    <t>Vodorovné přemístění přes 9 000 do 10000 m výkopku/sypaniny z horniny třídy těžitelnosti I skupiny 1 až 3</t>
  </si>
  <si>
    <t>-619428300</t>
  </si>
  <si>
    <t>24,25+7,2</t>
  </si>
  <si>
    <t>14</t>
  </si>
  <si>
    <t>171201231</t>
  </si>
  <si>
    <t>Poplatek za předání recyklačnímu zařízení zeminy a kamení kód odpadu 17 05 04</t>
  </si>
  <si>
    <t>t</t>
  </si>
  <si>
    <t>1848937123</t>
  </si>
  <si>
    <t>(24,25+7,2)*1,9</t>
  </si>
  <si>
    <t>15</t>
  </si>
  <si>
    <t>181152302.1</t>
  </si>
  <si>
    <t>Úprava pláně pro silnice a dálnice v zářezech se zhutněním</t>
  </si>
  <si>
    <t>-568954502</t>
  </si>
  <si>
    <t>86+221+30</t>
  </si>
  <si>
    <t>16</t>
  </si>
  <si>
    <t>564871-1</t>
  </si>
  <si>
    <t xml:space="preserve">Výplň zasakovacích prostorů štěrkodrtí fr. 32-64   </t>
  </si>
  <si>
    <t>1135626535</t>
  </si>
  <si>
    <t xml:space="preserve">9*1,0*0,8 </t>
  </si>
  <si>
    <t>17</t>
  </si>
  <si>
    <t>919726123</t>
  </si>
  <si>
    <t>Geotextilie pro ochranu, separaci a filtraci netkaná měrná hm přes 300 do 500 g/m2</t>
  </si>
  <si>
    <t>-648239765</t>
  </si>
  <si>
    <t xml:space="preserve">10*4  "zasakovací galerie"</t>
  </si>
  <si>
    <t>18</t>
  </si>
  <si>
    <t>997221858</t>
  </si>
  <si>
    <t>Poplatek za předání recyklačnímu zařízení odpadu z rostlinných pletiv kód odpadu 02 01 03</t>
  </si>
  <si>
    <t>619789419</t>
  </si>
  <si>
    <t>1-2</t>
  </si>
  <si>
    <t>Terénní a sadové úpravy</t>
  </si>
  <si>
    <t>19</t>
  </si>
  <si>
    <t>181111111</t>
  </si>
  <si>
    <t>Plošná úprava terénu do 500 m2 zemina skupiny 1 až 4 nerovnosti přes 50 do 100 mm v rovinně a svahu do 1:5</t>
  </si>
  <si>
    <t>-1694835468</t>
  </si>
  <si>
    <t>30+20+25+15</t>
  </si>
  <si>
    <t>20</t>
  </si>
  <si>
    <t>181411141</t>
  </si>
  <si>
    <t>Založení parterového trávníku výsevem pl do 1000 m2 v rovině a ve svahu do 1:5</t>
  </si>
  <si>
    <t>-746417558</t>
  </si>
  <si>
    <t>M</t>
  </si>
  <si>
    <t>00572470</t>
  </si>
  <si>
    <t>osivo směs travní univerzál</t>
  </si>
  <si>
    <t>kg</t>
  </si>
  <si>
    <t>1344833876</t>
  </si>
  <si>
    <t>90*0,02 'Přepočtené koeficientem množství</t>
  </si>
  <si>
    <t>22</t>
  </si>
  <si>
    <t>182303111</t>
  </si>
  <si>
    <t>Doplnění zeminy nebo substrátu na travnatých plochách tl 50 mm rovina v rovinně a svahu do 1:5</t>
  </si>
  <si>
    <t>1906182345</t>
  </si>
  <si>
    <t>23</t>
  </si>
  <si>
    <t>10371500</t>
  </si>
  <si>
    <t>substrát pro trávníky VL</t>
  </si>
  <si>
    <t>-323581658</t>
  </si>
  <si>
    <t>40*0,05</t>
  </si>
  <si>
    <t>24</t>
  </si>
  <si>
    <t>18390114-1</t>
  </si>
  <si>
    <t>Doplnění zeminy nebo substrátu tl vrstvy 200 mm na ploše po odstranění zpevněných vrstev</t>
  </si>
  <si>
    <t>887496690</t>
  </si>
  <si>
    <t>(50)" vrstva 200mm"</t>
  </si>
  <si>
    <t>25</t>
  </si>
  <si>
    <t>10364101</t>
  </si>
  <si>
    <t xml:space="preserve">zemina pro terénní úpravy -  ornice</t>
  </si>
  <si>
    <t>-1064858677</t>
  </si>
  <si>
    <t>50*0,2*1,8</t>
  </si>
  <si>
    <t>26</t>
  </si>
  <si>
    <t>184813511</t>
  </si>
  <si>
    <t>Chemické odplevelení před založením kultury postřikem na široko v rovině a svahu do 1:5 ručně</t>
  </si>
  <si>
    <t>-2019909358</t>
  </si>
  <si>
    <t>27</t>
  </si>
  <si>
    <t>184813521</t>
  </si>
  <si>
    <t>Chemické odplevelení po založení kultury postřikem na široko v rovině a svahu do 1:5 ručně</t>
  </si>
  <si>
    <t>-1023076823</t>
  </si>
  <si>
    <t>28</t>
  </si>
  <si>
    <t>185803111</t>
  </si>
  <si>
    <t>Ošetření trávníku shrabáním v rovině a svahu do 1:5</t>
  </si>
  <si>
    <t>25537177</t>
  </si>
  <si>
    <t>Komunikace pozemní</t>
  </si>
  <si>
    <t>5-1</t>
  </si>
  <si>
    <t>Konstrukce A</t>
  </si>
  <si>
    <t>29</t>
  </si>
  <si>
    <t>565155001</t>
  </si>
  <si>
    <t>Asfaltový beton vrstva podkladní ACP 16 + tl 70 mm š do 1,5 m z nemodifikovaného asfaltu</t>
  </si>
  <si>
    <t>-476167915</t>
  </si>
  <si>
    <t>30</t>
  </si>
  <si>
    <t>573191111</t>
  </si>
  <si>
    <t>Postřik infiltrační kationaktivní emulzí v množství 1 kg/m2</t>
  </si>
  <si>
    <t>1128698009</t>
  </si>
  <si>
    <t>31</t>
  </si>
  <si>
    <t>573211109</t>
  </si>
  <si>
    <t>Postřik živičný spojovací z asfaltu v množství 0,50 kg/m2</t>
  </si>
  <si>
    <t>1993031767</t>
  </si>
  <si>
    <t>32</t>
  </si>
  <si>
    <t>567122112</t>
  </si>
  <si>
    <t>Podklad ze směsi stmelené cementem SC C 8/10 tl 130 mm</t>
  </si>
  <si>
    <t>30925849</t>
  </si>
  <si>
    <t>33</t>
  </si>
  <si>
    <t>577134011</t>
  </si>
  <si>
    <t>Asfaltový beton vrstva obrusná ACO 11+ tř. I tl 40 mm š do 1,5 m z nemodifikovaného asfaltu</t>
  </si>
  <si>
    <t>-464163176</t>
  </si>
  <si>
    <t>24+6</t>
  </si>
  <si>
    <t>34</t>
  </si>
  <si>
    <t>564861011</t>
  </si>
  <si>
    <t>Podklad ze štěrkodrtě ŠD plochy do 100 m2 tl 200 mm</t>
  </si>
  <si>
    <t>-1341419412</t>
  </si>
  <si>
    <t>5-2</t>
  </si>
  <si>
    <t>Konstrukce B</t>
  </si>
  <si>
    <t>35</t>
  </si>
  <si>
    <t>596412114</t>
  </si>
  <si>
    <t>Kladení dlažby z vegetačních tvárnic pozemních komunikací velikosti dlaždic do 0,09 m2 tl 80 mm pl přes 100 do 300 m2</t>
  </si>
  <si>
    <t>595024639</t>
  </si>
  <si>
    <t>77+47+46+15</t>
  </si>
  <si>
    <t>36</t>
  </si>
  <si>
    <t>59245035</t>
  </si>
  <si>
    <t>dlažba plošná vegetační betonová 200x200mm tl 80mm přírodní</t>
  </si>
  <si>
    <t>1578498451</t>
  </si>
  <si>
    <t>165*1,02 'Přepočtené koeficientem množství</t>
  </si>
  <si>
    <t>37</t>
  </si>
  <si>
    <t>59245004</t>
  </si>
  <si>
    <t>dlažba skladebná betonová 200x200mm tl 80mm barevná červená</t>
  </si>
  <si>
    <t>1002745176</t>
  </si>
  <si>
    <t>7*0,2*4,4 "pro oddělení stání"</t>
  </si>
  <si>
    <t>6,16*1,02 'Přepočtené koeficientem množství</t>
  </si>
  <si>
    <t>38</t>
  </si>
  <si>
    <t>59245030</t>
  </si>
  <si>
    <t>dlažba skladebná betonová 200x200mm tl 80mm přírodní</t>
  </si>
  <si>
    <t>-1750702337</t>
  </si>
  <si>
    <t>15 "pro vyhrazené stání"</t>
  </si>
  <si>
    <t>39</t>
  </si>
  <si>
    <t>58343810</t>
  </si>
  <si>
    <t>kamenivo drcené hrubé frakce 4/8</t>
  </si>
  <si>
    <t>-1245570214</t>
  </si>
  <si>
    <t xml:space="preserve">185*0,3*0,08*1,9  "zásyp vegetačních otvorů"</t>
  </si>
  <si>
    <t>40</t>
  </si>
  <si>
    <t>596212210</t>
  </si>
  <si>
    <t>Kladení zámkové dlažby pozemních komunikací ručně tl 80 mm skupiny A pl do 50 m2</t>
  </si>
  <si>
    <t>-1967811004</t>
  </si>
  <si>
    <t>10+6</t>
  </si>
  <si>
    <t>41</t>
  </si>
  <si>
    <t>59245020</t>
  </si>
  <si>
    <t>dlažba skladebná betonová 200x100mm tl 80mm přírodní</t>
  </si>
  <si>
    <t>-2135549661</t>
  </si>
  <si>
    <t>5,6*0,4+3,7+0,06 "přejezdný chodník"</t>
  </si>
  <si>
    <t>6*1,03 'Přepočtené koeficientem množství</t>
  </si>
  <si>
    <t>42</t>
  </si>
  <si>
    <t>59246088</t>
  </si>
  <si>
    <t>dlažba pro nevidomé betonová 200x200mm tl 80mm barevná</t>
  </si>
  <si>
    <t>1715038525</t>
  </si>
  <si>
    <t>5,7*1,03 'Přepočtené koeficientem množství</t>
  </si>
  <si>
    <t>43</t>
  </si>
  <si>
    <t>59245030-1</t>
  </si>
  <si>
    <t>dlažba skladebná betonová 250x250mm tl 80mm přírodní, bez fazet - slepecká přídlažba</t>
  </si>
  <si>
    <t>87730980</t>
  </si>
  <si>
    <t>1,4+1,4+0,9</t>
  </si>
  <si>
    <t>3,7*1,03 'Přepočtené koeficientem množství</t>
  </si>
  <si>
    <t>44</t>
  </si>
  <si>
    <t>564952111</t>
  </si>
  <si>
    <t>Podklad z mechanicky zpevněného kameniva MZK tl 150 mm</t>
  </si>
  <si>
    <t>72466342</t>
  </si>
  <si>
    <t>185+16</t>
  </si>
  <si>
    <t>45</t>
  </si>
  <si>
    <t>564851111</t>
  </si>
  <si>
    <t>Podklad ze štěrkodrtě ŠD plochy přes 100 m2 tl 150 mm</t>
  </si>
  <si>
    <t>-305903846</t>
  </si>
  <si>
    <t>201,000*1,1</t>
  </si>
  <si>
    <t>5-3</t>
  </si>
  <si>
    <t>Konstrukce C</t>
  </si>
  <si>
    <t>46</t>
  </si>
  <si>
    <t>35060447</t>
  </si>
  <si>
    <t>47</t>
  </si>
  <si>
    <t>596211110</t>
  </si>
  <si>
    <t>Kladení zámkové dlažby komunikací pro pěší ručně tl 60 mm skupiny A pl do 50 m2</t>
  </si>
  <si>
    <t>-146886189</t>
  </si>
  <si>
    <t>7,1+10,6+68,4</t>
  </si>
  <si>
    <t>48</t>
  </si>
  <si>
    <t>59245018</t>
  </si>
  <si>
    <t>dlažba skladebná betonová 200x100mm tl 60mm přírodní</t>
  </si>
  <si>
    <t>-886507138</t>
  </si>
  <si>
    <t>7,4+6,2+22,3+20,8+11,7</t>
  </si>
  <si>
    <t>68,4*1,03 'Přepočtené koeficientem množství</t>
  </si>
  <si>
    <t>49</t>
  </si>
  <si>
    <t>59245021-1</t>
  </si>
  <si>
    <t>dlažba skladebná betonová 250x250mm tl 60mm přírodní, bez fazet - slepecká přídlažba</t>
  </si>
  <si>
    <t>-1890006145</t>
  </si>
  <si>
    <t>0,3*6+1,9+2,0+0,5+0,9</t>
  </si>
  <si>
    <t>7,1*1,03 'Přepočtené koeficientem množství</t>
  </si>
  <si>
    <t>50</t>
  </si>
  <si>
    <t>59245006</t>
  </si>
  <si>
    <t>dlažba pro nevidomé betonová 200x100mm tl 60mm barevná</t>
  </si>
  <si>
    <t>1913473754</t>
  </si>
  <si>
    <t>0,25*6+3,25+3,6+0,75+1,5</t>
  </si>
  <si>
    <t>10,6*1,03 'Přepočtené koeficientem množství</t>
  </si>
  <si>
    <t>Ostatní konstrukce a práce, bourání</t>
  </si>
  <si>
    <t>51</t>
  </si>
  <si>
    <t>914111111</t>
  </si>
  <si>
    <t>Montáž svislé dopravní značky do velikosti 1 m2 objímkami na sloupek nebo konzolu</t>
  </si>
  <si>
    <t>kus</t>
  </si>
  <si>
    <t>369388444</t>
  </si>
  <si>
    <t>52</t>
  </si>
  <si>
    <t>40445625</t>
  </si>
  <si>
    <t>informativní značky provozní IP8, IP9, IP11-IP13 500x700mm</t>
  </si>
  <si>
    <t>-1054516102</t>
  </si>
  <si>
    <t>53</t>
  </si>
  <si>
    <t>40445615</t>
  </si>
  <si>
    <t>značky upravující přednost P6 700mm</t>
  </si>
  <si>
    <t>2112951831</t>
  </si>
  <si>
    <t>54</t>
  </si>
  <si>
    <t>914111112</t>
  </si>
  <si>
    <t>Montáž svislé dopravní značky do velikosti 1 m2 páskováním na sloup</t>
  </si>
  <si>
    <t>-48797079</t>
  </si>
  <si>
    <t>55</t>
  </si>
  <si>
    <t>40445612</t>
  </si>
  <si>
    <t>značky upravující přednost P2, P3, P8 750mm</t>
  </si>
  <si>
    <t>1016798727</t>
  </si>
  <si>
    <t>56</t>
  </si>
  <si>
    <t>914511112</t>
  </si>
  <si>
    <t>Montáž sloupku dopravních značek délky do 3,5 m s betonovým základem a patkou D 60 mm</t>
  </si>
  <si>
    <t>989322563</t>
  </si>
  <si>
    <t>57</t>
  </si>
  <si>
    <t>40445235</t>
  </si>
  <si>
    <t>sloupek pro dopravní značku Al D 60mm v 3,5m</t>
  </si>
  <si>
    <t>1712903821</t>
  </si>
  <si>
    <t>58</t>
  </si>
  <si>
    <t>915221122</t>
  </si>
  <si>
    <t>Vodorovné dopravní značení vodící čáry přerušované š 250 mm retroreflexní bílý plast</t>
  </si>
  <si>
    <t>-1154757347</t>
  </si>
  <si>
    <t>59</t>
  </si>
  <si>
    <t>915231112</t>
  </si>
  <si>
    <t>Vodorovné dopravní značení přechody pro chodce, šipky, symboly retroreflexní bílý plast</t>
  </si>
  <si>
    <t>-840187231</t>
  </si>
  <si>
    <t>60</t>
  </si>
  <si>
    <t>916131213</t>
  </si>
  <si>
    <t>Osazení silničního obrubníku betonového stojatého s boční opěrou do lože z betonu prostého</t>
  </si>
  <si>
    <t>-339902263</t>
  </si>
  <si>
    <t>25+29+14+71</t>
  </si>
  <si>
    <t>61</t>
  </si>
  <si>
    <t>59217072</t>
  </si>
  <si>
    <t>obrubník silniční betonový 1000x100x250mm</t>
  </si>
  <si>
    <t>1906495777</t>
  </si>
  <si>
    <t>11+14</t>
  </si>
  <si>
    <t>25*1,02 'Přepočtené koeficientem množství</t>
  </si>
  <si>
    <t>62</t>
  </si>
  <si>
    <t>59217029</t>
  </si>
  <si>
    <t>obrubník silniční betonový nájezdový 1000x150x150mm</t>
  </si>
  <si>
    <t>-226979641</t>
  </si>
  <si>
    <t>6+6+7+4+2+4</t>
  </si>
  <si>
    <t>29*1,02 'Přepočtené koeficientem množství</t>
  </si>
  <si>
    <t>63</t>
  </si>
  <si>
    <t>59217030</t>
  </si>
  <si>
    <t>obrubník silniční betonový přechodový 1000x150x150-250mm</t>
  </si>
  <si>
    <t>1413734904</t>
  </si>
  <si>
    <t>2*4+2+2+2</t>
  </si>
  <si>
    <t>14*1,02 'Přepočtené koeficientem množství</t>
  </si>
  <si>
    <t>64</t>
  </si>
  <si>
    <t>59217031</t>
  </si>
  <si>
    <t>obrubník silniční betonový 1000x150x250mm</t>
  </si>
  <si>
    <t>-328687527</t>
  </si>
  <si>
    <t>4+5+15+9+18+10+10</t>
  </si>
  <si>
    <t>71*1,02 'Přepočtené koeficientem množství</t>
  </si>
  <si>
    <t>65</t>
  </si>
  <si>
    <t>916231213</t>
  </si>
  <si>
    <t>Osazení chodníkového obrubníku betonového stojatého s boční opěrou do lože z betonu prostého</t>
  </si>
  <si>
    <t>-259671035</t>
  </si>
  <si>
    <t>10+15+6+5+6+4</t>
  </si>
  <si>
    <t>66</t>
  </si>
  <si>
    <t>59217062</t>
  </si>
  <si>
    <t>obrubník parkový betonový 1000x50x250mm přírodní</t>
  </si>
  <si>
    <t>283910532</t>
  </si>
  <si>
    <t>46*1,02 'Přepočtené koeficientem množství</t>
  </si>
  <si>
    <t>67</t>
  </si>
  <si>
    <t>919732211</t>
  </si>
  <si>
    <t>Styčná spára napojení nového živičného povrchu na stávající za tepla š 15 mm hl 25 mm s prořezáním</t>
  </si>
  <si>
    <t>1165111843</t>
  </si>
  <si>
    <t>68</t>
  </si>
  <si>
    <t>919735112</t>
  </si>
  <si>
    <t>Řezání stávajícího živičného krytu hl přes 50 do 100 mm</t>
  </si>
  <si>
    <t>1920439969</t>
  </si>
  <si>
    <t>51+6</t>
  </si>
  <si>
    <t>69</t>
  </si>
  <si>
    <t>966006132</t>
  </si>
  <si>
    <t>Odstranění značek dopravních nebo orientačních se sloupky s betonovými patkami</t>
  </si>
  <si>
    <t>-1790181619</t>
  </si>
  <si>
    <t>70</t>
  </si>
  <si>
    <t>966006211</t>
  </si>
  <si>
    <t>Odstranění svislých dopravních značek ze sloupů, sloupků nebo konzol</t>
  </si>
  <si>
    <t>1706644046</t>
  </si>
  <si>
    <t>997</t>
  </si>
  <si>
    <t>Doprava suti a vybouraných hmot</t>
  </si>
  <si>
    <t>71</t>
  </si>
  <si>
    <t>997221551</t>
  </si>
  <si>
    <t>Vodorovná doprava suti ze sypkých materiálů do 1 km</t>
  </si>
  <si>
    <t>1139869535</t>
  </si>
  <si>
    <t>118,26+69,22</t>
  </si>
  <si>
    <t>72</t>
  </si>
  <si>
    <t>997221559</t>
  </si>
  <si>
    <t>Příplatek ZKD 1 km u vodorovné dopravy suti ze sypkých materiálů</t>
  </si>
  <si>
    <t>-1346945817</t>
  </si>
  <si>
    <t>187,48*9 'Přepočtené koeficientem množství</t>
  </si>
  <si>
    <t>73</t>
  </si>
  <si>
    <t>997221561</t>
  </si>
  <si>
    <t>Vodorovná doprava suti z kusových materiálů do 1 km</t>
  </si>
  <si>
    <t>1690859577</t>
  </si>
  <si>
    <t>74</t>
  </si>
  <si>
    <t>997221569</t>
  </si>
  <si>
    <t>Příplatek ZKD 1 km u vodorovné dopravy suti z kusových materiálů</t>
  </si>
  <si>
    <t>1055221719</t>
  </si>
  <si>
    <t>10,655*9 'Přepočtené koeficientem množství</t>
  </si>
  <si>
    <t>75</t>
  </si>
  <si>
    <t>997221861</t>
  </si>
  <si>
    <t>Poplatek za předání recyklačnímu zařízení stavebního odpadu z prostého betonu kód odpadu 17 01 01</t>
  </si>
  <si>
    <t>1320977363</t>
  </si>
  <si>
    <t>1,275+4,68+4,1+0,4+0,2</t>
  </si>
  <si>
    <t>76</t>
  </si>
  <si>
    <t>997221873</t>
  </si>
  <si>
    <t>1100838525</t>
  </si>
  <si>
    <t>96,8+21,46</t>
  </si>
  <si>
    <t>77</t>
  </si>
  <si>
    <t>997221875</t>
  </si>
  <si>
    <t>Poplatek za předání recyklačnímu zařízení stavebního odpadu asfaltového bez obsahu dehtu kód odpadu 17 03 02</t>
  </si>
  <si>
    <t>841768838</t>
  </si>
  <si>
    <t>69+0,22</t>
  </si>
  <si>
    <t>998</t>
  </si>
  <si>
    <t>Přesun hmot</t>
  </si>
  <si>
    <t>78</t>
  </si>
  <si>
    <t>998223011</t>
  </si>
  <si>
    <t>Přesun hmot pro pozemní komunikace s krytem dlážděným</t>
  </si>
  <si>
    <t>-2103833003</t>
  </si>
  <si>
    <t>D1</t>
  </si>
  <si>
    <t>Elektromontáže</t>
  </si>
  <si>
    <t>D2</t>
  </si>
  <si>
    <t>Demontáže</t>
  </si>
  <si>
    <t>79</t>
  </si>
  <si>
    <t>9999-1281</t>
  </si>
  <si>
    <t xml:space="preserve">Demontaz stavajiciho zarizeni -   svítidlo</t>
  </si>
  <si>
    <t>hod</t>
  </si>
  <si>
    <t>-574856244</t>
  </si>
  <si>
    <t>80</t>
  </si>
  <si>
    <t>R-1047-483</t>
  </si>
  <si>
    <t>SVÍTIDLO</t>
  </si>
  <si>
    <t>ks</t>
  </si>
  <si>
    <t>1324876974</t>
  </si>
  <si>
    <t>81</t>
  </si>
  <si>
    <t>R-9999-1281b</t>
  </si>
  <si>
    <t>Strojhodiny montážní plošiny</t>
  </si>
  <si>
    <t>-1026639209</t>
  </si>
  <si>
    <t>D4</t>
  </si>
  <si>
    <t>82</t>
  </si>
  <si>
    <t>1048-3</t>
  </si>
  <si>
    <t>stožárové pouzdro</t>
  </si>
  <si>
    <t>184465305</t>
  </si>
  <si>
    <t>83</t>
  </si>
  <si>
    <t>Pol2</t>
  </si>
  <si>
    <t>příspěvek na recyklaci</t>
  </si>
  <si>
    <t>-836899954</t>
  </si>
  <si>
    <t>84</t>
  </si>
  <si>
    <t>Pol25</t>
  </si>
  <si>
    <t xml:space="preserve">VÝLOŽNÍK -3000  výl.rov.jedn.ul.žárově zinkovaný</t>
  </si>
  <si>
    <t>1447821504</t>
  </si>
  <si>
    <t>85</t>
  </si>
  <si>
    <t>R-1048-215a</t>
  </si>
  <si>
    <t>STOŽÁR ULIČNÍ BEZPATICOVÝ - 3st. montážní výška svítidla 8,0m</t>
  </si>
  <si>
    <t>1982585027</t>
  </si>
  <si>
    <t>86</t>
  </si>
  <si>
    <t>R-1048-215b</t>
  </si>
  <si>
    <t>STOŽÁR ULIČNÍ BEZPATICOVÝ - 3st. montážní výška svítidla 6,0m</t>
  </si>
  <si>
    <t>398601959</t>
  </si>
  <si>
    <t>87</t>
  </si>
  <si>
    <t>R-1047-007a</t>
  </si>
  <si>
    <t>Digistreet Mini - DPR1, 4000 K, 5000 lm</t>
  </si>
  <si>
    <t>1356234858</t>
  </si>
  <si>
    <t>88</t>
  </si>
  <si>
    <t>R-1047-007b</t>
  </si>
  <si>
    <t>Digistreet Mini - DN11, 2700 K, 5200 lm</t>
  </si>
  <si>
    <t>-227682027</t>
  </si>
  <si>
    <t>89</t>
  </si>
  <si>
    <t>1048-679</t>
  </si>
  <si>
    <t xml:space="preserve">STOŽÁROVÁ VÝZBROJ - SR 481-27(14)Z/Cu  st.výz.1xE27(14)/4xM8/35mm2</t>
  </si>
  <si>
    <t>163285410</t>
  </si>
  <si>
    <t>90</t>
  </si>
  <si>
    <t>1123-591</t>
  </si>
  <si>
    <t>INSTALAČNÍ MATERIÁL -TRUBKA OHEBNÁ 40</t>
  </si>
  <si>
    <t>1149613290</t>
  </si>
  <si>
    <t>91</t>
  </si>
  <si>
    <t>1123-593</t>
  </si>
  <si>
    <t>INSTALAČNÍ MATERIÁL - TRUBKA OHEBNÁ 110</t>
  </si>
  <si>
    <t>1836314886</t>
  </si>
  <si>
    <t>92</t>
  </si>
  <si>
    <t>1123-7070</t>
  </si>
  <si>
    <t>INSTALAČNÍ MATERIÁL - TRUBKA PEVNÁ 110</t>
  </si>
  <si>
    <t>-2129365771</t>
  </si>
  <si>
    <t>93</t>
  </si>
  <si>
    <t>1244-3</t>
  </si>
  <si>
    <t>OCELOVÝ DRÁT POZINKOVANÝ - FeZn-D10 (0,62kg/m), volně</t>
  </si>
  <si>
    <t>-2103761536</t>
  </si>
  <si>
    <t>94</t>
  </si>
  <si>
    <t>1244-71</t>
  </si>
  <si>
    <t xml:space="preserve">SVORKA HROMOSVODNÍ,UZEMŇOVACÍ -  SS spojovací</t>
  </si>
  <si>
    <t>-1800756455</t>
  </si>
  <si>
    <t>95</t>
  </si>
  <si>
    <t>1244-73</t>
  </si>
  <si>
    <t>SVORKA HROMOSVODNÍ,UZEMŇOVACÍ - SP připojovací</t>
  </si>
  <si>
    <t>-717120519</t>
  </si>
  <si>
    <t>96</t>
  </si>
  <si>
    <t>7002-22</t>
  </si>
  <si>
    <t>KABEL SILOVÝ,IZOLACE PVC - CYKY-J 3x1.5</t>
  </si>
  <si>
    <t>-1653509595</t>
  </si>
  <si>
    <t>97</t>
  </si>
  <si>
    <t>7002-31</t>
  </si>
  <si>
    <t xml:space="preserve">KABEL SILOVÝ,IZOLACE PVC -  CYKY-J 4x16</t>
  </si>
  <si>
    <t>400206954</t>
  </si>
  <si>
    <t>98</t>
  </si>
  <si>
    <t>9999-1283</t>
  </si>
  <si>
    <t>Uprava stavajiciho zarizeni</t>
  </si>
  <si>
    <t>1768389672</t>
  </si>
  <si>
    <t>99</t>
  </si>
  <si>
    <t>9999-1286</t>
  </si>
  <si>
    <t>Napojeni na stavajici zarizeni</t>
  </si>
  <si>
    <t>1962517150</t>
  </si>
  <si>
    <t>100</t>
  </si>
  <si>
    <t>9999-1298</t>
  </si>
  <si>
    <t>Revizni technik</t>
  </si>
  <si>
    <t>1313750114</t>
  </si>
  <si>
    <t>101</t>
  </si>
  <si>
    <t>9999-1299</t>
  </si>
  <si>
    <t>Spoluprace s reviz.technikem</t>
  </si>
  <si>
    <t>1738330528</t>
  </si>
  <si>
    <t>102</t>
  </si>
  <si>
    <t>9999-457</t>
  </si>
  <si>
    <t xml:space="preserve">UKONČENÍ VODIČŮ NA SVORKOVNICI - Do  16 mm2</t>
  </si>
  <si>
    <t>979930662</t>
  </si>
  <si>
    <t>103</t>
  </si>
  <si>
    <t>pol</t>
  </si>
  <si>
    <t>Podružný materiál</t>
  </si>
  <si>
    <t>soub</t>
  </si>
  <si>
    <t>-382454086</t>
  </si>
  <si>
    <t>104</t>
  </si>
  <si>
    <t>Pol1</t>
  </si>
  <si>
    <t>ochranná manžeta plastová OM133</t>
  </si>
  <si>
    <t>228403724</t>
  </si>
  <si>
    <t>105</t>
  </si>
  <si>
    <t>Pol4</t>
  </si>
  <si>
    <t>Kontrolní měření parametrů osvětlení</t>
  </si>
  <si>
    <t>-406280248</t>
  </si>
  <si>
    <t>106</t>
  </si>
  <si>
    <t>R-9999-1281a</t>
  </si>
  <si>
    <t>Strojhodiny jeřábu</t>
  </si>
  <si>
    <t>1811773756</t>
  </si>
  <si>
    <t>107</t>
  </si>
  <si>
    <t>-1130742162</t>
  </si>
  <si>
    <t>D5</t>
  </si>
  <si>
    <t>108</t>
  </si>
  <si>
    <t>9999-1073</t>
  </si>
  <si>
    <t>ZŘÍZENÍ KABELOVÉHO LOŽE - Z kopaného písku, bez zakrytí, šíře do 65cm,tloušťka 10cm</t>
  </si>
  <si>
    <t>-1129790856</t>
  </si>
  <si>
    <t>109</t>
  </si>
  <si>
    <t>9999-1116</t>
  </si>
  <si>
    <t>Položení chráničky vč.zakrytí</t>
  </si>
  <si>
    <t>306610663</t>
  </si>
  <si>
    <t>110</t>
  </si>
  <si>
    <t>9999-1118</t>
  </si>
  <si>
    <t>FOLIE VÝSTRAŽNÁ Z PVC - Do šířky 20cm</t>
  </si>
  <si>
    <t>1649856373</t>
  </si>
  <si>
    <t>111</t>
  </si>
  <si>
    <t>9999-1180</t>
  </si>
  <si>
    <t>ZÁHOZ KABELOVÉ RÝHY- Zemina třídy 3, šíře 350mm,hloubka 500mm</t>
  </si>
  <si>
    <t>1113060165</t>
  </si>
  <si>
    <t>112</t>
  </si>
  <si>
    <t>9999-1180.1</t>
  </si>
  <si>
    <t>ZÁHOZ KABELOVÉ RÝHY - Zemina třídy 3, šíře 350mm,hloubka 800mm</t>
  </si>
  <si>
    <t>1330904066</t>
  </si>
  <si>
    <t>113</t>
  </si>
  <si>
    <t>9999-1195</t>
  </si>
  <si>
    <t>ÚPRAVA POVRCHU - chodník živice a podkladové vrstvy</t>
  </si>
  <si>
    <t>298999037</t>
  </si>
  <si>
    <t>114</t>
  </si>
  <si>
    <t>9999-1201</t>
  </si>
  <si>
    <t>PODKLADOVÁ VRSTVA Ze štěrku vrstva 40cm</t>
  </si>
  <si>
    <t>-1994421586</t>
  </si>
  <si>
    <t>115</t>
  </si>
  <si>
    <t>9999-1204</t>
  </si>
  <si>
    <t xml:space="preserve">OPRAVA POVRCHU -  dlažba</t>
  </si>
  <si>
    <t>-459088088</t>
  </si>
  <si>
    <t>116</t>
  </si>
  <si>
    <t>9999-890</t>
  </si>
  <si>
    <t>VYTÝČENÍ TRATI - Kabelové vedení v zastaveném prostoru</t>
  </si>
  <si>
    <t>km</t>
  </si>
  <si>
    <t>191278063</t>
  </si>
  <si>
    <t>117</t>
  </si>
  <si>
    <t>9999-920</t>
  </si>
  <si>
    <t>VYTRHÁNÍ DLAŽBY - zámková dlažba</t>
  </si>
  <si>
    <t>1917812687</t>
  </si>
  <si>
    <t>118</t>
  </si>
  <si>
    <t>9999-921</t>
  </si>
  <si>
    <t>vybourání povrchu - živičný chodník + podkladní vrstvy</t>
  </si>
  <si>
    <t>1448106806</t>
  </si>
  <si>
    <t>119</t>
  </si>
  <si>
    <t>9999-945</t>
  </si>
  <si>
    <t>JÁMA PRO STOŽÁRY VER.OSVĚTLENÍ O OBJEMU DO 2 m3 - Zemina třídy 3,ručně</t>
  </si>
  <si>
    <t>913564489</t>
  </si>
  <si>
    <t>120</t>
  </si>
  <si>
    <t>9999-961</t>
  </si>
  <si>
    <t>ZÁKLAD Z PROSTÉHO BETONU - Do rostlé zeminy bez bednění</t>
  </si>
  <si>
    <t>2129229236</t>
  </si>
  <si>
    <t>121</t>
  </si>
  <si>
    <t>9999-975a</t>
  </si>
  <si>
    <t>POUZDROVÝ ZÁKL.PRO STOŽ.VENK. OSV.- D 250x1000 mm</t>
  </si>
  <si>
    <t>1928361180</t>
  </si>
  <si>
    <t>122</t>
  </si>
  <si>
    <t>9999-983</t>
  </si>
  <si>
    <t>ZÁHOZ JÁMY,UPĚCHOVÁNÍ,ÚPRAVA POVRCHU - V zemine třídy 3-4</t>
  </si>
  <si>
    <t>-1315442099</t>
  </si>
  <si>
    <t>123</t>
  </si>
  <si>
    <t>9999-999</t>
  </si>
  <si>
    <t>HLOUBENÍ KABELOVÉ RÝHY - Zemina třídy 3, šíře 350mm,hloubka 500mm</t>
  </si>
  <si>
    <t>862033693</t>
  </si>
  <si>
    <t>124</t>
  </si>
  <si>
    <t>9999-999.1</t>
  </si>
  <si>
    <t>HLOUBENÍ KABELOVÉ RÝHY - Zemina třídy 3, šíře 350mm,hloubka 800mm</t>
  </si>
  <si>
    <t>-251756211</t>
  </si>
  <si>
    <t>VRN</t>
  </si>
  <si>
    <t>Vedlejší rozpočtové náklady</t>
  </si>
  <si>
    <t>VRN1</t>
  </si>
  <si>
    <t>Průzkumné, geodetické a projektové práce</t>
  </si>
  <si>
    <t>125</t>
  </si>
  <si>
    <t>012203000</t>
  </si>
  <si>
    <t>Geodetické práce při provádění stavby</t>
  </si>
  <si>
    <t>1024</t>
  </si>
  <si>
    <t>1770830272</t>
  </si>
  <si>
    <t>126</t>
  </si>
  <si>
    <t>012303000</t>
  </si>
  <si>
    <t>Geodetické práce po výstavbě - geodetické zaměření skutečného provedení díla</t>
  </si>
  <si>
    <t>-297577158</t>
  </si>
  <si>
    <t>127</t>
  </si>
  <si>
    <t>013254000-1</t>
  </si>
  <si>
    <t>Dokumentace skutečného provedení stavby (3x tištěná,CD)</t>
  </si>
  <si>
    <t>237774030</t>
  </si>
  <si>
    <t>VRN3</t>
  </si>
  <si>
    <t>Zařízení staveniště</t>
  </si>
  <si>
    <t>128</t>
  </si>
  <si>
    <t>030001000</t>
  </si>
  <si>
    <t>-1487628294</t>
  </si>
  <si>
    <t>129</t>
  </si>
  <si>
    <t>039203-1</t>
  </si>
  <si>
    <t>Uvedení ploch poškozených vlivem realizace díla do stavu před zahájením realizace díla</t>
  </si>
  <si>
    <t>-68084552</t>
  </si>
  <si>
    <t>VRN4</t>
  </si>
  <si>
    <t>Inženýrská činnost</t>
  </si>
  <si>
    <t>130</t>
  </si>
  <si>
    <t>043134000</t>
  </si>
  <si>
    <t>Zkoušky zatěžovací, včetně vypracování odborné zprávy</t>
  </si>
  <si>
    <t>-632490835</t>
  </si>
  <si>
    <t>VRN7</t>
  </si>
  <si>
    <t>Provozní vlivy</t>
  </si>
  <si>
    <t>131</t>
  </si>
  <si>
    <t>072002000-1</t>
  </si>
  <si>
    <t>Přechodné dopravní značení, projednání</t>
  </si>
  <si>
    <t>-2096927535</t>
  </si>
  <si>
    <t>132</t>
  </si>
  <si>
    <t>072002000-2</t>
  </si>
  <si>
    <t>Přechodné dopravní značení - značky, instalace, údržba</t>
  </si>
  <si>
    <t>23454280</t>
  </si>
  <si>
    <t>VRN9</t>
  </si>
  <si>
    <t>Ostatní náklady</t>
  </si>
  <si>
    <t>133</t>
  </si>
  <si>
    <t>02-1</t>
  </si>
  <si>
    <t>Ochrana a zabezpečení stávajících inženýrských sítí po celou dobu realizace díla</t>
  </si>
  <si>
    <t>548322467</t>
  </si>
  <si>
    <t>134</t>
  </si>
  <si>
    <t>090001000-1</t>
  </si>
  <si>
    <t>Vytyčení stávajících sítí</t>
  </si>
  <si>
    <t>691841362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</si>
</sst>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37</v>
      </c>
      <c r="E29" s="45"/>
      <c r="F29" s="30" t="s">
        <v>38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39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41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44</v>
      </c>
      <c r="U35" s="52"/>
      <c r="V35" s="52"/>
      <c r="W35" s="52"/>
      <c r="X35" s="54" t="s">
        <v>45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47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48</v>
      </c>
      <c r="AI60" s="40"/>
      <c r="AJ60" s="40"/>
      <c r="AK60" s="40"/>
      <c r="AL60" s="40"/>
      <c r="AM60" s="62" t="s">
        <v>49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51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48</v>
      </c>
      <c r="AI75" s="40"/>
      <c r="AJ75" s="40"/>
      <c r="AK75" s="40"/>
      <c r="AL75" s="40"/>
      <c r="AM75" s="62" t="s">
        <v>49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2025s08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Parkoviště a přechod pro chodce u křižovatky U Váhy/Čermákova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12. 2. 2026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53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54</v>
      </c>
      <c r="D92" s="92"/>
      <c r="E92" s="92"/>
      <c r="F92" s="92"/>
      <c r="G92" s="92"/>
      <c r="H92" s="93"/>
      <c r="I92" s="94" t="s">
        <v>55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56</v>
      </c>
      <c r="AH92" s="92"/>
      <c r="AI92" s="92"/>
      <c r="AJ92" s="92"/>
      <c r="AK92" s="92"/>
      <c r="AL92" s="92"/>
      <c r="AM92" s="92"/>
      <c r="AN92" s="94" t="s">
        <v>57</v>
      </c>
      <c r="AO92" s="92"/>
      <c r="AP92" s="96"/>
      <c r="AQ92" s="97" t="s">
        <v>58</v>
      </c>
      <c r="AR92" s="42"/>
      <c r="AS92" s="98" t="s">
        <v>59</v>
      </c>
      <c r="AT92" s="99" t="s">
        <v>60</v>
      </c>
      <c r="AU92" s="99" t="s">
        <v>61</v>
      </c>
      <c r="AV92" s="99" t="s">
        <v>62</v>
      </c>
      <c r="AW92" s="99" t="s">
        <v>63</v>
      </c>
      <c r="AX92" s="99" t="s">
        <v>64</v>
      </c>
      <c r="AY92" s="99" t="s">
        <v>65</v>
      </c>
      <c r="AZ92" s="99" t="s">
        <v>66</v>
      </c>
      <c r="BA92" s="99" t="s">
        <v>67</v>
      </c>
      <c r="BB92" s="99" t="s">
        <v>68</v>
      </c>
      <c r="BC92" s="99" t="s">
        <v>69</v>
      </c>
      <c r="BD92" s="100" t="s">
        <v>70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72</v>
      </c>
      <c r="BT94" s="115" t="s">
        <v>73</v>
      </c>
      <c r="BV94" s="115" t="s">
        <v>74</v>
      </c>
      <c r="BW94" s="115" t="s">
        <v>5</v>
      </c>
      <c r="BX94" s="115" t="s">
        <v>75</v>
      </c>
      <c r="CL94" s="115" t="s">
        <v>1</v>
      </c>
    </row>
    <row r="95" s="7" customFormat="1" ht="24.75" customHeight="1">
      <c r="A95" s="116" t="s">
        <v>76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'2025s08 - Parkoviště a př...'!J28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77</v>
      </c>
      <c r="AR95" s="123"/>
      <c r="AS95" s="124">
        <v>0</v>
      </c>
      <c r="AT95" s="125">
        <f>ROUND(SUM(AV95:AW95),2)</f>
        <v>0</v>
      </c>
      <c r="AU95" s="126">
        <f>'2025s08 - Parkoviště a př...'!P132</f>
        <v>0</v>
      </c>
      <c r="AV95" s="125">
        <f>'2025s08 - Parkoviště a př...'!J31</f>
        <v>0</v>
      </c>
      <c r="AW95" s="125">
        <f>'2025s08 - Parkoviště a př...'!J32</f>
        <v>0</v>
      </c>
      <c r="AX95" s="125">
        <f>'2025s08 - Parkoviště a př...'!J33</f>
        <v>0</v>
      </c>
      <c r="AY95" s="125">
        <f>'2025s08 - Parkoviště a př...'!J34</f>
        <v>0</v>
      </c>
      <c r="AZ95" s="125">
        <f>'2025s08 - Parkoviště a př...'!F31</f>
        <v>0</v>
      </c>
      <c r="BA95" s="125">
        <f>'2025s08 - Parkoviště a př...'!F32</f>
        <v>0</v>
      </c>
      <c r="BB95" s="125">
        <f>'2025s08 - Parkoviště a př...'!F33</f>
        <v>0</v>
      </c>
      <c r="BC95" s="125">
        <f>'2025s08 - Parkoviště a př...'!F34</f>
        <v>0</v>
      </c>
      <c r="BD95" s="127">
        <f>'2025s08 - Parkoviště a př...'!F35</f>
        <v>0</v>
      </c>
      <c r="BE95" s="7"/>
      <c r="BT95" s="128" t="s">
        <v>78</v>
      </c>
      <c r="BU95" s="128" t="s">
        <v>79</v>
      </c>
      <c r="BV95" s="128" t="s">
        <v>74</v>
      </c>
      <c r="BW95" s="128" t="s">
        <v>5</v>
      </c>
      <c r="BX95" s="128" t="s">
        <v>75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jrmkX37MXKMkzQaei5KRw2KkZCHANPAWrK97Sg1xQ56/2q0wzCH8CUuT9QuQS+2AUirJjB/U91JxcXzSxHf1jw==" hashValue="LkcNnii/aDe54Eo9KFQDAM6h4UF9LxzFPEjDV7NEwgD2m/eZCJ9pzRnW/Zj/eyhGgOuviM3jgqEfCJZLvoUzp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s08 - Parkoviště a př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80</v>
      </c>
    </row>
    <row r="4" hidden="1" s="1" customFormat="1" ht="24.96" customHeight="1">
      <c r="B4" s="18"/>
      <c r="D4" s="131" t="s">
        <v>81</v>
      </c>
      <c r="L4" s="18"/>
      <c r="M4" s="132" t="s">
        <v>10</v>
      </c>
      <c r="AT4" s="15" t="s">
        <v>4</v>
      </c>
    </row>
    <row r="5" hidden="1" s="1" customFormat="1" ht="6.96" customHeight="1">
      <c r="B5" s="18"/>
      <c r="L5" s="18"/>
    </row>
    <row r="6" hidden="1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hidden="1" s="2" customFormat="1" ht="30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hidden="1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12. 2. 2026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26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2" customHeight="1">
      <c r="A15" s="36"/>
      <c r="B15" s="42"/>
      <c r="C15" s="36"/>
      <c r="D15" s="133" t="s">
        <v>27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26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2" customHeight="1">
      <c r="A18" s="36"/>
      <c r="B18" s="42"/>
      <c r="C18" s="36"/>
      <c r="D18" s="133" t="s">
        <v>29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26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2" customHeight="1">
      <c r="A21" s="36"/>
      <c r="B21" s="42"/>
      <c r="C21" s="36"/>
      <c r="D21" s="133" t="s">
        <v>31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26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2" customHeight="1">
      <c r="A24" s="36"/>
      <c r="B24" s="42"/>
      <c r="C24" s="36"/>
      <c r="D24" s="133" t="s">
        <v>32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hidden="1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25.44" customHeight="1">
      <c r="A28" s="36"/>
      <c r="B28" s="42"/>
      <c r="C28" s="36"/>
      <c r="D28" s="142" t="s">
        <v>33</v>
      </c>
      <c r="E28" s="36"/>
      <c r="F28" s="36"/>
      <c r="G28" s="36"/>
      <c r="H28" s="36"/>
      <c r="I28" s="36"/>
      <c r="J28" s="143">
        <f>ROUND(J132,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14.4" customHeight="1">
      <c r="A30" s="36"/>
      <c r="B30" s="42"/>
      <c r="C30" s="36"/>
      <c r="D30" s="36"/>
      <c r="E30" s="36"/>
      <c r="F30" s="144" t="s">
        <v>35</v>
      </c>
      <c r="G30" s="36"/>
      <c r="H30" s="36"/>
      <c r="I30" s="144" t="s">
        <v>34</v>
      </c>
      <c r="J30" s="144" t="s">
        <v>36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14.4" customHeight="1">
      <c r="A31" s="36"/>
      <c r="B31" s="42"/>
      <c r="C31" s="36"/>
      <c r="D31" s="145" t="s">
        <v>37</v>
      </c>
      <c r="E31" s="133" t="s">
        <v>38</v>
      </c>
      <c r="F31" s="146">
        <f>ROUND((SUM(BE132:BE341)),  2)</f>
        <v>0</v>
      </c>
      <c r="G31" s="36"/>
      <c r="H31" s="36"/>
      <c r="I31" s="147">
        <v>0.20999999999999999</v>
      </c>
      <c r="J31" s="146">
        <f>ROUND(((SUM(BE132:BE341))*I31),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133" t="s">
        <v>39</v>
      </c>
      <c r="F32" s="146">
        <f>ROUND((SUM(BF132:BF341)),  2)</f>
        <v>0</v>
      </c>
      <c r="G32" s="36"/>
      <c r="H32" s="36"/>
      <c r="I32" s="147">
        <v>0.12</v>
      </c>
      <c r="J32" s="146">
        <f>ROUND(((SUM(BF132:BF341))*I32),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40</v>
      </c>
      <c r="F33" s="146">
        <f>ROUND((SUM(BG132:BG341)),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41</v>
      </c>
      <c r="F34" s="146">
        <f>ROUND((SUM(BH132:BH341)),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42</v>
      </c>
      <c r="F35" s="146">
        <f>ROUND((SUM(BI132:BI341)),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25.44" customHeight="1">
      <c r="A37" s="36"/>
      <c r="B37" s="42"/>
      <c r="C37" s="148"/>
      <c r="D37" s="149" t="s">
        <v>43</v>
      </c>
      <c r="E37" s="150"/>
      <c r="F37" s="150"/>
      <c r="G37" s="151" t="s">
        <v>44</v>
      </c>
      <c r="H37" s="152" t="s">
        <v>45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1" customFormat="1" ht="14.4" customHeight="1">
      <c r="B39" s="18"/>
      <c r="L39" s="18"/>
    </row>
    <row r="40" hidden="1" s="1" customFormat="1" ht="14.4" customHeight="1">
      <c r="B40" s="18"/>
      <c r="L40" s="18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1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61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8"/>
      <c r="D85" s="38"/>
      <c r="E85" s="74" t="str">
        <f>E7</f>
        <v>Parkoviště a přechod pro chodce u křižovatky U Váhy/Čermákova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12. 2. 2026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29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27</v>
      </c>
      <c r="D90" s="38"/>
      <c r="E90" s="38"/>
      <c r="F90" s="25" t="str">
        <f>IF(E16="","",E16)</f>
        <v>Vyplň údaj</v>
      </c>
      <c r="G90" s="38"/>
      <c r="H90" s="38"/>
      <c r="I90" s="30" t="s">
        <v>31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83</v>
      </c>
      <c r="D92" s="167"/>
      <c r="E92" s="167"/>
      <c r="F92" s="167"/>
      <c r="G92" s="167"/>
      <c r="H92" s="167"/>
      <c r="I92" s="167"/>
      <c r="J92" s="168" t="s">
        <v>84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85</v>
      </c>
      <c r="D94" s="38"/>
      <c r="E94" s="38"/>
      <c r="F94" s="38"/>
      <c r="G94" s="38"/>
      <c r="H94" s="38"/>
      <c r="I94" s="38"/>
      <c r="J94" s="108">
        <f>J132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86</v>
      </c>
    </row>
    <row r="95" s="9" customFormat="1" ht="24.96" customHeight="1">
      <c r="A95" s="9"/>
      <c r="B95" s="170"/>
      <c r="C95" s="171"/>
      <c r="D95" s="172" t="s">
        <v>87</v>
      </c>
      <c r="E95" s="173"/>
      <c r="F95" s="173"/>
      <c r="G95" s="173"/>
      <c r="H95" s="173"/>
      <c r="I95" s="173"/>
      <c r="J95" s="174">
        <f>J133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88</v>
      </c>
      <c r="E96" s="179"/>
      <c r="F96" s="179"/>
      <c r="G96" s="179"/>
      <c r="H96" s="179"/>
      <c r="I96" s="179"/>
      <c r="J96" s="180">
        <f>J134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89</v>
      </c>
      <c r="E97" s="179"/>
      <c r="F97" s="179"/>
      <c r="G97" s="179"/>
      <c r="H97" s="179"/>
      <c r="I97" s="179"/>
      <c r="J97" s="180">
        <f>J162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90</v>
      </c>
      <c r="E98" s="179"/>
      <c r="F98" s="179"/>
      <c r="G98" s="179"/>
      <c r="H98" s="179"/>
      <c r="I98" s="179"/>
      <c r="J98" s="180">
        <f>J178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91</v>
      </c>
      <c r="E99" s="179"/>
      <c r="F99" s="179"/>
      <c r="G99" s="179"/>
      <c r="H99" s="179"/>
      <c r="I99" s="179"/>
      <c r="J99" s="180">
        <f>J179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92</v>
      </c>
      <c r="E100" s="179"/>
      <c r="F100" s="179"/>
      <c r="G100" s="179"/>
      <c r="H100" s="179"/>
      <c r="I100" s="179"/>
      <c r="J100" s="180">
        <f>J187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93</v>
      </c>
      <c r="E101" s="179"/>
      <c r="F101" s="179"/>
      <c r="G101" s="179"/>
      <c r="H101" s="179"/>
      <c r="I101" s="179"/>
      <c r="J101" s="180">
        <f>J213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94</v>
      </c>
      <c r="E102" s="179"/>
      <c r="F102" s="179"/>
      <c r="G102" s="179"/>
      <c r="H102" s="179"/>
      <c r="I102" s="179"/>
      <c r="J102" s="180">
        <f>J226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6"/>
      <c r="C103" s="177"/>
      <c r="D103" s="178" t="s">
        <v>95</v>
      </c>
      <c r="E103" s="179"/>
      <c r="F103" s="179"/>
      <c r="G103" s="179"/>
      <c r="H103" s="179"/>
      <c r="I103" s="179"/>
      <c r="J103" s="180">
        <f>J259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6"/>
      <c r="C104" s="177"/>
      <c r="D104" s="178" t="s">
        <v>96</v>
      </c>
      <c r="E104" s="179"/>
      <c r="F104" s="179"/>
      <c r="G104" s="179"/>
      <c r="H104" s="179"/>
      <c r="I104" s="179"/>
      <c r="J104" s="180">
        <f>J274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0"/>
      <c r="C105" s="171"/>
      <c r="D105" s="172" t="s">
        <v>97</v>
      </c>
      <c r="E105" s="173"/>
      <c r="F105" s="173"/>
      <c r="G105" s="173"/>
      <c r="H105" s="173"/>
      <c r="I105" s="173"/>
      <c r="J105" s="174">
        <f>J276</f>
        <v>0</v>
      </c>
      <c r="K105" s="171"/>
      <c r="L105" s="17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6"/>
      <c r="C106" s="177"/>
      <c r="D106" s="178" t="s">
        <v>98</v>
      </c>
      <c r="E106" s="179"/>
      <c r="F106" s="179"/>
      <c r="G106" s="179"/>
      <c r="H106" s="179"/>
      <c r="I106" s="179"/>
      <c r="J106" s="180">
        <f>J277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99</v>
      </c>
      <c r="E107" s="179"/>
      <c r="F107" s="179"/>
      <c r="G107" s="179"/>
      <c r="H107" s="179"/>
      <c r="I107" s="179"/>
      <c r="J107" s="180">
        <f>J281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6"/>
      <c r="C108" s="177"/>
      <c r="D108" s="178" t="s">
        <v>100</v>
      </c>
      <c r="E108" s="179"/>
      <c r="F108" s="179"/>
      <c r="G108" s="179"/>
      <c r="H108" s="179"/>
      <c r="I108" s="179"/>
      <c r="J108" s="180">
        <f>J308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0"/>
      <c r="C109" s="171"/>
      <c r="D109" s="172" t="s">
        <v>101</v>
      </c>
      <c r="E109" s="173"/>
      <c r="F109" s="173"/>
      <c r="G109" s="173"/>
      <c r="H109" s="173"/>
      <c r="I109" s="173"/>
      <c r="J109" s="174">
        <f>J326</f>
        <v>0</v>
      </c>
      <c r="K109" s="171"/>
      <c r="L109" s="17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6"/>
      <c r="C110" s="177"/>
      <c r="D110" s="178" t="s">
        <v>102</v>
      </c>
      <c r="E110" s="179"/>
      <c r="F110" s="179"/>
      <c r="G110" s="179"/>
      <c r="H110" s="179"/>
      <c r="I110" s="179"/>
      <c r="J110" s="180">
        <f>J327</f>
        <v>0</v>
      </c>
      <c r="K110" s="177"/>
      <c r="L110" s="18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6"/>
      <c r="C111" s="177"/>
      <c r="D111" s="178" t="s">
        <v>103</v>
      </c>
      <c r="E111" s="179"/>
      <c r="F111" s="179"/>
      <c r="G111" s="179"/>
      <c r="H111" s="179"/>
      <c r="I111" s="179"/>
      <c r="J111" s="180">
        <f>J331</f>
        <v>0</v>
      </c>
      <c r="K111" s="177"/>
      <c r="L111" s="18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6"/>
      <c r="C112" s="177"/>
      <c r="D112" s="178" t="s">
        <v>104</v>
      </c>
      <c r="E112" s="179"/>
      <c r="F112" s="179"/>
      <c r="G112" s="179"/>
      <c r="H112" s="179"/>
      <c r="I112" s="179"/>
      <c r="J112" s="180">
        <f>J334</f>
        <v>0</v>
      </c>
      <c r="K112" s="177"/>
      <c r="L112" s="18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6"/>
      <c r="C113" s="177"/>
      <c r="D113" s="178" t="s">
        <v>105</v>
      </c>
      <c r="E113" s="179"/>
      <c r="F113" s="179"/>
      <c r="G113" s="179"/>
      <c r="H113" s="179"/>
      <c r="I113" s="179"/>
      <c r="J113" s="180">
        <f>J336</f>
        <v>0</v>
      </c>
      <c r="K113" s="177"/>
      <c r="L113" s="18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6"/>
      <c r="C114" s="177"/>
      <c r="D114" s="178" t="s">
        <v>106</v>
      </c>
      <c r="E114" s="179"/>
      <c r="F114" s="179"/>
      <c r="G114" s="179"/>
      <c r="H114" s="179"/>
      <c r="I114" s="179"/>
      <c r="J114" s="180">
        <f>J339</f>
        <v>0</v>
      </c>
      <c r="K114" s="177"/>
      <c r="L114" s="18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20" s="2" customFormat="1" ht="6.96" customHeight="1">
      <c r="A120" s="36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24.96" customHeight="1">
      <c r="A121" s="36"/>
      <c r="B121" s="37"/>
      <c r="C121" s="21" t="s">
        <v>107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30" t="s">
        <v>16</v>
      </c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30" customHeight="1">
      <c r="A124" s="36"/>
      <c r="B124" s="37"/>
      <c r="C124" s="38"/>
      <c r="D124" s="38"/>
      <c r="E124" s="74" t="str">
        <f>E7</f>
        <v>Parkoviště a přechod pro chodce u křižovatky U Váhy/Čermákova</v>
      </c>
      <c r="F124" s="38"/>
      <c r="G124" s="38"/>
      <c r="H124" s="38"/>
      <c r="I124" s="38"/>
      <c r="J124" s="38"/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30" t="s">
        <v>20</v>
      </c>
      <c r="D126" s="38"/>
      <c r="E126" s="38"/>
      <c r="F126" s="25" t="str">
        <f>F10</f>
        <v xml:space="preserve"> </v>
      </c>
      <c r="G126" s="38"/>
      <c r="H126" s="38"/>
      <c r="I126" s="30" t="s">
        <v>22</v>
      </c>
      <c r="J126" s="77" t="str">
        <f>IF(J10="","",J10)</f>
        <v>12. 2. 2026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30" t="s">
        <v>24</v>
      </c>
      <c r="D128" s="38"/>
      <c r="E128" s="38"/>
      <c r="F128" s="25" t="str">
        <f>E13</f>
        <v xml:space="preserve"> </v>
      </c>
      <c r="G128" s="38"/>
      <c r="H128" s="38"/>
      <c r="I128" s="30" t="s">
        <v>29</v>
      </c>
      <c r="J128" s="34" t="str">
        <f>E19</f>
        <v xml:space="preserve"> </v>
      </c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30" t="s">
        <v>27</v>
      </c>
      <c r="D129" s="38"/>
      <c r="E129" s="38"/>
      <c r="F129" s="25" t="str">
        <f>IF(E16="","",E16)</f>
        <v>Vyplň údaj</v>
      </c>
      <c r="G129" s="38"/>
      <c r="H129" s="38"/>
      <c r="I129" s="30" t="s">
        <v>31</v>
      </c>
      <c r="J129" s="34" t="str">
        <f>E22</f>
        <v xml:space="preserve"> </v>
      </c>
      <c r="K129" s="38"/>
      <c r="L129" s="61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61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82"/>
      <c r="B131" s="183"/>
      <c r="C131" s="184" t="s">
        <v>108</v>
      </c>
      <c r="D131" s="185" t="s">
        <v>58</v>
      </c>
      <c r="E131" s="185" t="s">
        <v>54</v>
      </c>
      <c r="F131" s="185" t="s">
        <v>55</v>
      </c>
      <c r="G131" s="185" t="s">
        <v>109</v>
      </c>
      <c r="H131" s="185" t="s">
        <v>110</v>
      </c>
      <c r="I131" s="185" t="s">
        <v>111</v>
      </c>
      <c r="J131" s="186" t="s">
        <v>84</v>
      </c>
      <c r="K131" s="187" t="s">
        <v>112</v>
      </c>
      <c r="L131" s="188"/>
      <c r="M131" s="98" t="s">
        <v>1</v>
      </c>
      <c r="N131" s="99" t="s">
        <v>37</v>
      </c>
      <c r="O131" s="99" t="s">
        <v>113</v>
      </c>
      <c r="P131" s="99" t="s">
        <v>114</v>
      </c>
      <c r="Q131" s="99" t="s">
        <v>115</v>
      </c>
      <c r="R131" s="99" t="s">
        <v>116</v>
      </c>
      <c r="S131" s="99" t="s">
        <v>117</v>
      </c>
      <c r="T131" s="100" t="s">
        <v>118</v>
      </c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</row>
    <row r="132" s="2" customFormat="1" ht="22.8" customHeight="1">
      <c r="A132" s="36"/>
      <c r="B132" s="37"/>
      <c r="C132" s="105" t="s">
        <v>119</v>
      </c>
      <c r="D132" s="38"/>
      <c r="E132" s="38"/>
      <c r="F132" s="38"/>
      <c r="G132" s="38"/>
      <c r="H132" s="38"/>
      <c r="I132" s="38"/>
      <c r="J132" s="189">
        <f>BK132</f>
        <v>0</v>
      </c>
      <c r="K132" s="38"/>
      <c r="L132" s="42"/>
      <c r="M132" s="101"/>
      <c r="N132" s="190"/>
      <c r="O132" s="102"/>
      <c r="P132" s="191">
        <f>P133+P276+P326</f>
        <v>0</v>
      </c>
      <c r="Q132" s="102"/>
      <c r="R132" s="191">
        <f>R133+R276+R326</f>
        <v>138.15101760000002</v>
      </c>
      <c r="S132" s="102"/>
      <c r="T132" s="192">
        <f>T133+T276+T326</f>
        <v>198.11099999999996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72</v>
      </c>
      <c r="AU132" s="15" t="s">
        <v>86</v>
      </c>
      <c r="BK132" s="193">
        <f>BK133+BK276+BK326</f>
        <v>0</v>
      </c>
    </row>
    <row r="133" s="12" customFormat="1" ht="25.92" customHeight="1">
      <c r="A133" s="12"/>
      <c r="B133" s="194"/>
      <c r="C133" s="195"/>
      <c r="D133" s="196" t="s">
        <v>72</v>
      </c>
      <c r="E133" s="197" t="s">
        <v>120</v>
      </c>
      <c r="F133" s="197" t="s">
        <v>121</v>
      </c>
      <c r="G133" s="195"/>
      <c r="H133" s="195"/>
      <c r="I133" s="198"/>
      <c r="J133" s="199">
        <f>BK133</f>
        <v>0</v>
      </c>
      <c r="K133" s="195"/>
      <c r="L133" s="200"/>
      <c r="M133" s="201"/>
      <c r="N133" s="202"/>
      <c r="O133" s="202"/>
      <c r="P133" s="203">
        <f>P134+P162+P178+P179+P187+P213+P226+P259+P274</f>
        <v>0</v>
      </c>
      <c r="Q133" s="202"/>
      <c r="R133" s="203">
        <f>R134+R162+R178+R179+R187+R213+R226+R259+R274</f>
        <v>138.15101760000002</v>
      </c>
      <c r="S133" s="202"/>
      <c r="T133" s="204">
        <f>T134+T162+T178+T179+T187+T213+T226+T259+T274</f>
        <v>198.11099999999996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5" t="s">
        <v>78</v>
      </c>
      <c r="AT133" s="206" t="s">
        <v>72</v>
      </c>
      <c r="AU133" s="206" t="s">
        <v>73</v>
      </c>
      <c r="AY133" s="205" t="s">
        <v>122</v>
      </c>
      <c r="BK133" s="207">
        <f>BK134+BK162+BK178+BK179+BK187+BK213+BK226+BK259+BK274</f>
        <v>0</v>
      </c>
    </row>
    <row r="134" s="12" customFormat="1" ht="22.8" customHeight="1">
      <c r="A134" s="12"/>
      <c r="B134" s="194"/>
      <c r="C134" s="195"/>
      <c r="D134" s="196" t="s">
        <v>72</v>
      </c>
      <c r="E134" s="208" t="s">
        <v>78</v>
      </c>
      <c r="F134" s="208" t="s">
        <v>123</v>
      </c>
      <c r="G134" s="195"/>
      <c r="H134" s="195"/>
      <c r="I134" s="198"/>
      <c r="J134" s="209">
        <f>BK134</f>
        <v>0</v>
      </c>
      <c r="K134" s="195"/>
      <c r="L134" s="200"/>
      <c r="M134" s="201"/>
      <c r="N134" s="202"/>
      <c r="O134" s="202"/>
      <c r="P134" s="203">
        <f>SUM(P135:P161)</f>
        <v>0</v>
      </c>
      <c r="Q134" s="202"/>
      <c r="R134" s="203">
        <f>SUM(R135:R161)</f>
        <v>0.036600000000000001</v>
      </c>
      <c r="S134" s="202"/>
      <c r="T134" s="204">
        <f>SUM(T135:T161)</f>
        <v>197.93499999999997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5" t="s">
        <v>78</v>
      </c>
      <c r="AT134" s="206" t="s">
        <v>72</v>
      </c>
      <c r="AU134" s="206" t="s">
        <v>78</v>
      </c>
      <c r="AY134" s="205" t="s">
        <v>122</v>
      </c>
      <c r="BK134" s="207">
        <f>SUM(BK135:BK161)</f>
        <v>0</v>
      </c>
    </row>
    <row r="135" s="2" customFormat="1" ht="33" customHeight="1">
      <c r="A135" s="36"/>
      <c r="B135" s="37"/>
      <c r="C135" s="210" t="s">
        <v>78</v>
      </c>
      <c r="D135" s="210" t="s">
        <v>124</v>
      </c>
      <c r="E135" s="211" t="s">
        <v>125</v>
      </c>
      <c r="F135" s="212" t="s">
        <v>126</v>
      </c>
      <c r="G135" s="213" t="s">
        <v>127</v>
      </c>
      <c r="H135" s="214">
        <v>10</v>
      </c>
      <c r="I135" s="215"/>
      <c r="J135" s="216">
        <f>ROUND(I135*H135,2)</f>
        <v>0</v>
      </c>
      <c r="K135" s="217"/>
      <c r="L135" s="42"/>
      <c r="M135" s="218" t="s">
        <v>1</v>
      </c>
      <c r="N135" s="219" t="s">
        <v>38</v>
      </c>
      <c r="O135" s="89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2" t="s">
        <v>128</v>
      </c>
      <c r="AT135" s="222" t="s">
        <v>124</v>
      </c>
      <c r="AU135" s="222" t="s">
        <v>80</v>
      </c>
      <c r="AY135" s="15" t="s">
        <v>122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5" t="s">
        <v>78</v>
      </c>
      <c r="BK135" s="223">
        <f>ROUND(I135*H135,2)</f>
        <v>0</v>
      </c>
      <c r="BL135" s="15" t="s">
        <v>128</v>
      </c>
      <c r="BM135" s="222" t="s">
        <v>129</v>
      </c>
    </row>
    <row r="136" s="2" customFormat="1" ht="33" customHeight="1">
      <c r="A136" s="36"/>
      <c r="B136" s="37"/>
      <c r="C136" s="210" t="s">
        <v>80</v>
      </c>
      <c r="D136" s="210" t="s">
        <v>124</v>
      </c>
      <c r="E136" s="211" t="s">
        <v>130</v>
      </c>
      <c r="F136" s="212" t="s">
        <v>131</v>
      </c>
      <c r="G136" s="213" t="s">
        <v>127</v>
      </c>
      <c r="H136" s="214">
        <v>5</v>
      </c>
      <c r="I136" s="215"/>
      <c r="J136" s="216">
        <f>ROUND(I136*H136,2)</f>
        <v>0</v>
      </c>
      <c r="K136" s="217"/>
      <c r="L136" s="42"/>
      <c r="M136" s="218" t="s">
        <v>1</v>
      </c>
      <c r="N136" s="219" t="s">
        <v>38</v>
      </c>
      <c r="O136" s="89"/>
      <c r="P136" s="220">
        <f>O136*H136</f>
        <v>0</v>
      </c>
      <c r="Q136" s="220">
        <v>0</v>
      </c>
      <c r="R136" s="220">
        <f>Q136*H136</f>
        <v>0</v>
      </c>
      <c r="S136" s="220">
        <v>0.255</v>
      </c>
      <c r="T136" s="221">
        <f>S136*H136</f>
        <v>1.2749999999999999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2" t="s">
        <v>128</v>
      </c>
      <c r="AT136" s="222" t="s">
        <v>124</v>
      </c>
      <c r="AU136" s="222" t="s">
        <v>80</v>
      </c>
      <c r="AY136" s="15" t="s">
        <v>122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5" t="s">
        <v>78</v>
      </c>
      <c r="BK136" s="223">
        <f>ROUND(I136*H136,2)</f>
        <v>0</v>
      </c>
      <c r="BL136" s="15" t="s">
        <v>128</v>
      </c>
      <c r="BM136" s="222" t="s">
        <v>132</v>
      </c>
    </row>
    <row r="137" s="2" customFormat="1" ht="24.15" customHeight="1">
      <c r="A137" s="36"/>
      <c r="B137" s="37"/>
      <c r="C137" s="210" t="s">
        <v>133</v>
      </c>
      <c r="D137" s="210" t="s">
        <v>124</v>
      </c>
      <c r="E137" s="211" t="s">
        <v>134</v>
      </c>
      <c r="F137" s="212" t="s">
        <v>135</v>
      </c>
      <c r="G137" s="213" t="s">
        <v>127</v>
      </c>
      <c r="H137" s="214">
        <v>18</v>
      </c>
      <c r="I137" s="215"/>
      <c r="J137" s="216">
        <f>ROUND(I137*H137,2)</f>
        <v>0</v>
      </c>
      <c r="K137" s="217"/>
      <c r="L137" s="42"/>
      <c r="M137" s="218" t="s">
        <v>1</v>
      </c>
      <c r="N137" s="219" t="s">
        <v>38</v>
      </c>
      <c r="O137" s="89"/>
      <c r="P137" s="220">
        <f>O137*H137</f>
        <v>0</v>
      </c>
      <c r="Q137" s="220">
        <v>0</v>
      </c>
      <c r="R137" s="220">
        <f>Q137*H137</f>
        <v>0</v>
      </c>
      <c r="S137" s="220">
        <v>0.26000000000000001</v>
      </c>
      <c r="T137" s="221">
        <f>S137*H137</f>
        <v>4.6799999999999997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2" t="s">
        <v>128</v>
      </c>
      <c r="AT137" s="222" t="s">
        <v>124</v>
      </c>
      <c r="AU137" s="222" t="s">
        <v>80</v>
      </c>
      <c r="AY137" s="15" t="s">
        <v>122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5" t="s">
        <v>78</v>
      </c>
      <c r="BK137" s="223">
        <f>ROUND(I137*H137,2)</f>
        <v>0</v>
      </c>
      <c r="BL137" s="15" t="s">
        <v>128</v>
      </c>
      <c r="BM137" s="222" t="s">
        <v>136</v>
      </c>
    </row>
    <row r="138" s="13" customFormat="1">
      <c r="A138" s="13"/>
      <c r="B138" s="224"/>
      <c r="C138" s="225"/>
      <c r="D138" s="226" t="s">
        <v>137</v>
      </c>
      <c r="E138" s="227" t="s">
        <v>1</v>
      </c>
      <c r="F138" s="228" t="s">
        <v>138</v>
      </c>
      <c r="G138" s="225"/>
      <c r="H138" s="229">
        <v>18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137</v>
      </c>
      <c r="AU138" s="235" t="s">
        <v>80</v>
      </c>
      <c r="AV138" s="13" t="s">
        <v>80</v>
      </c>
      <c r="AW138" s="13" t="s">
        <v>30</v>
      </c>
      <c r="AX138" s="13" t="s">
        <v>78</v>
      </c>
      <c r="AY138" s="235" t="s">
        <v>122</v>
      </c>
    </row>
    <row r="139" s="2" customFormat="1" ht="33" customHeight="1">
      <c r="A139" s="36"/>
      <c r="B139" s="37"/>
      <c r="C139" s="210" t="s">
        <v>128</v>
      </c>
      <c r="D139" s="210" t="s">
        <v>124</v>
      </c>
      <c r="E139" s="211" t="s">
        <v>139</v>
      </c>
      <c r="F139" s="212" t="s">
        <v>140</v>
      </c>
      <c r="G139" s="213" t="s">
        <v>127</v>
      </c>
      <c r="H139" s="214">
        <v>220</v>
      </c>
      <c r="I139" s="215"/>
      <c r="J139" s="216">
        <f>ROUND(I139*H139,2)</f>
        <v>0</v>
      </c>
      <c r="K139" s="217"/>
      <c r="L139" s="42"/>
      <c r="M139" s="218" t="s">
        <v>1</v>
      </c>
      <c r="N139" s="219" t="s">
        <v>38</v>
      </c>
      <c r="O139" s="89"/>
      <c r="P139" s="220">
        <f>O139*H139</f>
        <v>0</v>
      </c>
      <c r="Q139" s="220">
        <v>0</v>
      </c>
      <c r="R139" s="220">
        <f>Q139*H139</f>
        <v>0</v>
      </c>
      <c r="S139" s="220">
        <v>0.44</v>
      </c>
      <c r="T139" s="221">
        <f>S139*H139</f>
        <v>96.799999999999997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2" t="s">
        <v>128</v>
      </c>
      <c r="AT139" s="222" t="s">
        <v>124</v>
      </c>
      <c r="AU139" s="222" t="s">
        <v>80</v>
      </c>
      <c r="AY139" s="15" t="s">
        <v>122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5" t="s">
        <v>78</v>
      </c>
      <c r="BK139" s="223">
        <f>ROUND(I139*H139,2)</f>
        <v>0</v>
      </c>
      <c r="BL139" s="15" t="s">
        <v>128</v>
      </c>
      <c r="BM139" s="222" t="s">
        <v>141</v>
      </c>
    </row>
    <row r="140" s="2" customFormat="1" ht="24.15" customHeight="1">
      <c r="A140" s="36"/>
      <c r="B140" s="37"/>
      <c r="C140" s="210" t="s">
        <v>142</v>
      </c>
      <c r="D140" s="210" t="s">
        <v>124</v>
      </c>
      <c r="E140" s="211" t="s">
        <v>143</v>
      </c>
      <c r="F140" s="212" t="s">
        <v>144</v>
      </c>
      <c r="G140" s="213" t="s">
        <v>127</v>
      </c>
      <c r="H140" s="214">
        <v>74</v>
      </c>
      <c r="I140" s="215"/>
      <c r="J140" s="216">
        <f>ROUND(I140*H140,2)</f>
        <v>0</v>
      </c>
      <c r="K140" s="217"/>
      <c r="L140" s="42"/>
      <c r="M140" s="218" t="s">
        <v>1</v>
      </c>
      <c r="N140" s="219" t="s">
        <v>38</v>
      </c>
      <c r="O140" s="89"/>
      <c r="P140" s="220">
        <f>O140*H140</f>
        <v>0</v>
      </c>
      <c r="Q140" s="220">
        <v>0</v>
      </c>
      <c r="R140" s="220">
        <f>Q140*H140</f>
        <v>0</v>
      </c>
      <c r="S140" s="220">
        <v>0.28999999999999998</v>
      </c>
      <c r="T140" s="221">
        <f>S140*H140</f>
        <v>21.459999999999997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2" t="s">
        <v>128</v>
      </c>
      <c r="AT140" s="222" t="s">
        <v>124</v>
      </c>
      <c r="AU140" s="222" t="s">
        <v>80</v>
      </c>
      <c r="AY140" s="15" t="s">
        <v>122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5" t="s">
        <v>78</v>
      </c>
      <c r="BK140" s="223">
        <f>ROUND(I140*H140,2)</f>
        <v>0</v>
      </c>
      <c r="BL140" s="15" t="s">
        <v>128</v>
      </c>
      <c r="BM140" s="222" t="s">
        <v>145</v>
      </c>
    </row>
    <row r="141" s="13" customFormat="1">
      <c r="A141" s="13"/>
      <c r="B141" s="224"/>
      <c r="C141" s="225"/>
      <c r="D141" s="226" t="s">
        <v>137</v>
      </c>
      <c r="E141" s="227" t="s">
        <v>1</v>
      </c>
      <c r="F141" s="228" t="s">
        <v>146</v>
      </c>
      <c r="G141" s="225"/>
      <c r="H141" s="229">
        <v>74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137</v>
      </c>
      <c r="AU141" s="235" t="s">
        <v>80</v>
      </c>
      <c r="AV141" s="13" t="s">
        <v>80</v>
      </c>
      <c r="AW141" s="13" t="s">
        <v>30</v>
      </c>
      <c r="AX141" s="13" t="s">
        <v>78</v>
      </c>
      <c r="AY141" s="235" t="s">
        <v>122</v>
      </c>
    </row>
    <row r="142" s="2" customFormat="1" ht="24.15" customHeight="1">
      <c r="A142" s="36"/>
      <c r="B142" s="37"/>
      <c r="C142" s="210" t="s">
        <v>147</v>
      </c>
      <c r="D142" s="210" t="s">
        <v>124</v>
      </c>
      <c r="E142" s="211" t="s">
        <v>148</v>
      </c>
      <c r="F142" s="212" t="s">
        <v>149</v>
      </c>
      <c r="G142" s="213" t="s">
        <v>127</v>
      </c>
      <c r="H142" s="214">
        <v>1</v>
      </c>
      <c r="I142" s="215"/>
      <c r="J142" s="216">
        <f>ROUND(I142*H142,2)</f>
        <v>0</v>
      </c>
      <c r="K142" s="217"/>
      <c r="L142" s="42"/>
      <c r="M142" s="218" t="s">
        <v>1</v>
      </c>
      <c r="N142" s="219" t="s">
        <v>38</v>
      </c>
      <c r="O142" s="89"/>
      <c r="P142" s="220">
        <f>O142*H142</f>
        <v>0</v>
      </c>
      <c r="Q142" s="220">
        <v>0</v>
      </c>
      <c r="R142" s="220">
        <f>Q142*H142</f>
        <v>0</v>
      </c>
      <c r="S142" s="220">
        <v>0.22</v>
      </c>
      <c r="T142" s="221">
        <f>S142*H142</f>
        <v>0.22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2" t="s">
        <v>128</v>
      </c>
      <c r="AT142" s="222" t="s">
        <v>124</v>
      </c>
      <c r="AU142" s="222" t="s">
        <v>80</v>
      </c>
      <c r="AY142" s="15" t="s">
        <v>122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5" t="s">
        <v>78</v>
      </c>
      <c r="BK142" s="223">
        <f>ROUND(I142*H142,2)</f>
        <v>0</v>
      </c>
      <c r="BL142" s="15" t="s">
        <v>128</v>
      </c>
      <c r="BM142" s="222" t="s">
        <v>150</v>
      </c>
    </row>
    <row r="143" s="2" customFormat="1" ht="24.15" customHeight="1">
      <c r="A143" s="36"/>
      <c r="B143" s="37"/>
      <c r="C143" s="210" t="s">
        <v>151</v>
      </c>
      <c r="D143" s="210" t="s">
        <v>124</v>
      </c>
      <c r="E143" s="211" t="s">
        <v>152</v>
      </c>
      <c r="F143" s="212" t="s">
        <v>153</v>
      </c>
      <c r="G143" s="213" t="s">
        <v>127</v>
      </c>
      <c r="H143" s="214">
        <v>300</v>
      </c>
      <c r="I143" s="215"/>
      <c r="J143" s="216">
        <f>ROUND(I143*H143,2)</f>
        <v>0</v>
      </c>
      <c r="K143" s="217"/>
      <c r="L143" s="42"/>
      <c r="M143" s="218" t="s">
        <v>1</v>
      </c>
      <c r="N143" s="219" t="s">
        <v>38</v>
      </c>
      <c r="O143" s="89"/>
      <c r="P143" s="220">
        <f>O143*H143</f>
        <v>0</v>
      </c>
      <c r="Q143" s="220">
        <v>3.0000000000000001E-05</v>
      </c>
      <c r="R143" s="220">
        <f>Q143*H143</f>
        <v>0.0090000000000000011</v>
      </c>
      <c r="S143" s="220">
        <v>0.23000000000000001</v>
      </c>
      <c r="T143" s="221">
        <f>S143*H143</f>
        <v>69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2" t="s">
        <v>128</v>
      </c>
      <c r="AT143" s="222" t="s">
        <v>124</v>
      </c>
      <c r="AU143" s="222" t="s">
        <v>80</v>
      </c>
      <c r="AY143" s="15" t="s">
        <v>122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5" t="s">
        <v>78</v>
      </c>
      <c r="BK143" s="223">
        <f>ROUND(I143*H143,2)</f>
        <v>0</v>
      </c>
      <c r="BL143" s="15" t="s">
        <v>128</v>
      </c>
      <c r="BM143" s="222" t="s">
        <v>154</v>
      </c>
    </row>
    <row r="144" s="2" customFormat="1" ht="16.5" customHeight="1">
      <c r="A144" s="36"/>
      <c r="B144" s="37"/>
      <c r="C144" s="210" t="s">
        <v>155</v>
      </c>
      <c r="D144" s="210" t="s">
        <v>124</v>
      </c>
      <c r="E144" s="211" t="s">
        <v>156</v>
      </c>
      <c r="F144" s="212" t="s">
        <v>157</v>
      </c>
      <c r="G144" s="213" t="s">
        <v>158</v>
      </c>
      <c r="H144" s="214">
        <v>20</v>
      </c>
      <c r="I144" s="215"/>
      <c r="J144" s="216">
        <f>ROUND(I144*H144,2)</f>
        <v>0</v>
      </c>
      <c r="K144" s="217"/>
      <c r="L144" s="42"/>
      <c r="M144" s="218" t="s">
        <v>1</v>
      </c>
      <c r="N144" s="219" t="s">
        <v>38</v>
      </c>
      <c r="O144" s="89"/>
      <c r="P144" s="220">
        <f>O144*H144</f>
        <v>0</v>
      </c>
      <c r="Q144" s="220">
        <v>0</v>
      </c>
      <c r="R144" s="220">
        <f>Q144*H144</f>
        <v>0</v>
      </c>
      <c r="S144" s="220">
        <v>0.20499999999999999</v>
      </c>
      <c r="T144" s="221">
        <f>S144*H144</f>
        <v>4.0999999999999996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2" t="s">
        <v>128</v>
      </c>
      <c r="AT144" s="222" t="s">
        <v>124</v>
      </c>
      <c r="AU144" s="222" t="s">
        <v>80</v>
      </c>
      <c r="AY144" s="15" t="s">
        <v>122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5" t="s">
        <v>78</v>
      </c>
      <c r="BK144" s="223">
        <f>ROUND(I144*H144,2)</f>
        <v>0</v>
      </c>
      <c r="BL144" s="15" t="s">
        <v>128</v>
      </c>
      <c r="BM144" s="222" t="s">
        <v>159</v>
      </c>
    </row>
    <row r="145" s="2" customFormat="1" ht="16.5" customHeight="1">
      <c r="A145" s="36"/>
      <c r="B145" s="37"/>
      <c r="C145" s="210" t="s">
        <v>160</v>
      </c>
      <c r="D145" s="210" t="s">
        <v>124</v>
      </c>
      <c r="E145" s="211" t="s">
        <v>161</v>
      </c>
      <c r="F145" s="212" t="s">
        <v>162</v>
      </c>
      <c r="G145" s="213" t="s">
        <v>158</v>
      </c>
      <c r="H145" s="214">
        <v>10</v>
      </c>
      <c r="I145" s="215"/>
      <c r="J145" s="216">
        <f>ROUND(I145*H145,2)</f>
        <v>0</v>
      </c>
      <c r="K145" s="217"/>
      <c r="L145" s="42"/>
      <c r="M145" s="218" t="s">
        <v>1</v>
      </c>
      <c r="N145" s="219" t="s">
        <v>38</v>
      </c>
      <c r="O145" s="89"/>
      <c r="P145" s="220">
        <f>O145*H145</f>
        <v>0</v>
      </c>
      <c r="Q145" s="220">
        <v>0</v>
      </c>
      <c r="R145" s="220">
        <f>Q145*H145</f>
        <v>0</v>
      </c>
      <c r="S145" s="220">
        <v>0.040000000000000001</v>
      </c>
      <c r="T145" s="221">
        <f>S145*H145</f>
        <v>0.40000000000000002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2" t="s">
        <v>128</v>
      </c>
      <c r="AT145" s="222" t="s">
        <v>124</v>
      </c>
      <c r="AU145" s="222" t="s">
        <v>80</v>
      </c>
      <c r="AY145" s="15" t="s">
        <v>122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5" t="s">
        <v>78</v>
      </c>
      <c r="BK145" s="223">
        <f>ROUND(I145*H145,2)</f>
        <v>0</v>
      </c>
      <c r="BL145" s="15" t="s">
        <v>128</v>
      </c>
      <c r="BM145" s="222" t="s">
        <v>163</v>
      </c>
    </row>
    <row r="146" s="2" customFormat="1" ht="33" customHeight="1">
      <c r="A146" s="36"/>
      <c r="B146" s="37"/>
      <c r="C146" s="210" t="s">
        <v>164</v>
      </c>
      <c r="D146" s="210" t="s">
        <v>124</v>
      </c>
      <c r="E146" s="211" t="s">
        <v>165</v>
      </c>
      <c r="F146" s="212" t="s">
        <v>166</v>
      </c>
      <c r="G146" s="213" t="s">
        <v>167</v>
      </c>
      <c r="H146" s="214">
        <v>24.25</v>
      </c>
      <c r="I146" s="215"/>
      <c r="J146" s="216">
        <f>ROUND(I146*H146,2)</f>
        <v>0</v>
      </c>
      <c r="K146" s="217"/>
      <c r="L146" s="42"/>
      <c r="M146" s="218" t="s">
        <v>1</v>
      </c>
      <c r="N146" s="219" t="s">
        <v>38</v>
      </c>
      <c r="O146" s="89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2" t="s">
        <v>128</v>
      </c>
      <c r="AT146" s="222" t="s">
        <v>124</v>
      </c>
      <c r="AU146" s="222" t="s">
        <v>80</v>
      </c>
      <c r="AY146" s="15" t="s">
        <v>122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5" t="s">
        <v>78</v>
      </c>
      <c r="BK146" s="223">
        <f>ROUND(I146*H146,2)</f>
        <v>0</v>
      </c>
      <c r="BL146" s="15" t="s">
        <v>128</v>
      </c>
      <c r="BM146" s="222" t="s">
        <v>168</v>
      </c>
    </row>
    <row r="147" s="13" customFormat="1">
      <c r="A147" s="13"/>
      <c r="B147" s="224"/>
      <c r="C147" s="225"/>
      <c r="D147" s="226" t="s">
        <v>137</v>
      </c>
      <c r="E147" s="227" t="s">
        <v>1</v>
      </c>
      <c r="F147" s="228" t="s">
        <v>169</v>
      </c>
      <c r="G147" s="225"/>
      <c r="H147" s="229">
        <v>24.25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137</v>
      </c>
      <c r="AU147" s="235" t="s">
        <v>80</v>
      </c>
      <c r="AV147" s="13" t="s">
        <v>80</v>
      </c>
      <c r="AW147" s="13" t="s">
        <v>30</v>
      </c>
      <c r="AX147" s="13" t="s">
        <v>78</v>
      </c>
      <c r="AY147" s="235" t="s">
        <v>122</v>
      </c>
    </row>
    <row r="148" s="2" customFormat="1" ht="33" customHeight="1">
      <c r="A148" s="36"/>
      <c r="B148" s="37"/>
      <c r="C148" s="210" t="s">
        <v>170</v>
      </c>
      <c r="D148" s="210" t="s">
        <v>124</v>
      </c>
      <c r="E148" s="211" t="s">
        <v>171</v>
      </c>
      <c r="F148" s="212" t="s">
        <v>172</v>
      </c>
      <c r="G148" s="213" t="s">
        <v>167</v>
      </c>
      <c r="H148" s="214">
        <v>7.2000000000000002</v>
      </c>
      <c r="I148" s="215"/>
      <c r="J148" s="216">
        <f>ROUND(I148*H148,2)</f>
        <v>0</v>
      </c>
      <c r="K148" s="217"/>
      <c r="L148" s="42"/>
      <c r="M148" s="218" t="s">
        <v>1</v>
      </c>
      <c r="N148" s="219" t="s">
        <v>38</v>
      </c>
      <c r="O148" s="89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2" t="s">
        <v>128</v>
      </c>
      <c r="AT148" s="222" t="s">
        <v>124</v>
      </c>
      <c r="AU148" s="222" t="s">
        <v>80</v>
      </c>
      <c r="AY148" s="15" t="s">
        <v>122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5" t="s">
        <v>78</v>
      </c>
      <c r="BK148" s="223">
        <f>ROUND(I148*H148,2)</f>
        <v>0</v>
      </c>
      <c r="BL148" s="15" t="s">
        <v>128</v>
      </c>
      <c r="BM148" s="222" t="s">
        <v>173</v>
      </c>
    </row>
    <row r="149" s="13" customFormat="1">
      <c r="A149" s="13"/>
      <c r="B149" s="224"/>
      <c r="C149" s="225"/>
      <c r="D149" s="226" t="s">
        <v>137</v>
      </c>
      <c r="E149" s="227" t="s">
        <v>1</v>
      </c>
      <c r="F149" s="228" t="s">
        <v>174</v>
      </c>
      <c r="G149" s="225"/>
      <c r="H149" s="229">
        <v>7.2000000000000002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137</v>
      </c>
      <c r="AU149" s="235" t="s">
        <v>80</v>
      </c>
      <c r="AV149" s="13" t="s">
        <v>80</v>
      </c>
      <c r="AW149" s="13" t="s">
        <v>30</v>
      </c>
      <c r="AX149" s="13" t="s">
        <v>78</v>
      </c>
      <c r="AY149" s="235" t="s">
        <v>122</v>
      </c>
    </row>
    <row r="150" s="2" customFormat="1" ht="24.15" customHeight="1">
      <c r="A150" s="36"/>
      <c r="B150" s="37"/>
      <c r="C150" s="210" t="s">
        <v>8</v>
      </c>
      <c r="D150" s="210" t="s">
        <v>124</v>
      </c>
      <c r="E150" s="211" t="s">
        <v>175</v>
      </c>
      <c r="F150" s="212" t="s">
        <v>176</v>
      </c>
      <c r="G150" s="213" t="s">
        <v>127</v>
      </c>
      <c r="H150" s="214">
        <v>10</v>
      </c>
      <c r="I150" s="215"/>
      <c r="J150" s="216">
        <f>ROUND(I150*H150,2)</f>
        <v>0</v>
      </c>
      <c r="K150" s="217"/>
      <c r="L150" s="42"/>
      <c r="M150" s="218" t="s">
        <v>1</v>
      </c>
      <c r="N150" s="219" t="s">
        <v>38</v>
      </c>
      <c r="O150" s="89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2" t="s">
        <v>128</v>
      </c>
      <c r="AT150" s="222" t="s">
        <v>124</v>
      </c>
      <c r="AU150" s="222" t="s">
        <v>80</v>
      </c>
      <c r="AY150" s="15" t="s">
        <v>122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5" t="s">
        <v>78</v>
      </c>
      <c r="BK150" s="223">
        <f>ROUND(I150*H150,2)</f>
        <v>0</v>
      </c>
      <c r="BL150" s="15" t="s">
        <v>128</v>
      </c>
      <c r="BM150" s="222" t="s">
        <v>177</v>
      </c>
    </row>
    <row r="151" s="2" customFormat="1" ht="37.8" customHeight="1">
      <c r="A151" s="36"/>
      <c r="B151" s="37"/>
      <c r="C151" s="210" t="s">
        <v>178</v>
      </c>
      <c r="D151" s="210" t="s">
        <v>124</v>
      </c>
      <c r="E151" s="211" t="s">
        <v>179</v>
      </c>
      <c r="F151" s="212" t="s">
        <v>180</v>
      </c>
      <c r="G151" s="213" t="s">
        <v>167</v>
      </c>
      <c r="H151" s="214">
        <v>31.449999999999999</v>
      </c>
      <c r="I151" s="215"/>
      <c r="J151" s="216">
        <f>ROUND(I151*H151,2)</f>
        <v>0</v>
      </c>
      <c r="K151" s="217"/>
      <c r="L151" s="42"/>
      <c r="M151" s="218" t="s">
        <v>1</v>
      </c>
      <c r="N151" s="219" t="s">
        <v>38</v>
      </c>
      <c r="O151" s="89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2" t="s">
        <v>128</v>
      </c>
      <c r="AT151" s="222" t="s">
        <v>124</v>
      </c>
      <c r="AU151" s="222" t="s">
        <v>80</v>
      </c>
      <c r="AY151" s="15" t="s">
        <v>122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5" t="s">
        <v>78</v>
      </c>
      <c r="BK151" s="223">
        <f>ROUND(I151*H151,2)</f>
        <v>0</v>
      </c>
      <c r="BL151" s="15" t="s">
        <v>128</v>
      </c>
      <c r="BM151" s="222" t="s">
        <v>181</v>
      </c>
    </row>
    <row r="152" s="13" customFormat="1">
      <c r="A152" s="13"/>
      <c r="B152" s="224"/>
      <c r="C152" s="225"/>
      <c r="D152" s="226" t="s">
        <v>137</v>
      </c>
      <c r="E152" s="227" t="s">
        <v>1</v>
      </c>
      <c r="F152" s="228" t="s">
        <v>182</v>
      </c>
      <c r="G152" s="225"/>
      <c r="H152" s="229">
        <v>31.449999999999999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137</v>
      </c>
      <c r="AU152" s="235" t="s">
        <v>80</v>
      </c>
      <c r="AV152" s="13" t="s">
        <v>80</v>
      </c>
      <c r="AW152" s="13" t="s">
        <v>30</v>
      </c>
      <c r="AX152" s="13" t="s">
        <v>78</v>
      </c>
      <c r="AY152" s="235" t="s">
        <v>122</v>
      </c>
    </row>
    <row r="153" s="2" customFormat="1" ht="24.15" customHeight="1">
      <c r="A153" s="36"/>
      <c r="B153" s="37"/>
      <c r="C153" s="210" t="s">
        <v>183</v>
      </c>
      <c r="D153" s="210" t="s">
        <v>124</v>
      </c>
      <c r="E153" s="211" t="s">
        <v>184</v>
      </c>
      <c r="F153" s="212" t="s">
        <v>185</v>
      </c>
      <c r="G153" s="213" t="s">
        <v>186</v>
      </c>
      <c r="H153" s="214">
        <v>59.755000000000003</v>
      </c>
      <c r="I153" s="215"/>
      <c r="J153" s="216">
        <f>ROUND(I153*H153,2)</f>
        <v>0</v>
      </c>
      <c r="K153" s="217"/>
      <c r="L153" s="42"/>
      <c r="M153" s="218" t="s">
        <v>1</v>
      </c>
      <c r="N153" s="219" t="s">
        <v>38</v>
      </c>
      <c r="O153" s="89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2" t="s">
        <v>128</v>
      </c>
      <c r="AT153" s="222" t="s">
        <v>124</v>
      </c>
      <c r="AU153" s="222" t="s">
        <v>80</v>
      </c>
      <c r="AY153" s="15" t="s">
        <v>122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5" t="s">
        <v>78</v>
      </c>
      <c r="BK153" s="223">
        <f>ROUND(I153*H153,2)</f>
        <v>0</v>
      </c>
      <c r="BL153" s="15" t="s">
        <v>128</v>
      </c>
      <c r="BM153" s="222" t="s">
        <v>187</v>
      </c>
    </row>
    <row r="154" s="13" customFormat="1">
      <c r="A154" s="13"/>
      <c r="B154" s="224"/>
      <c r="C154" s="225"/>
      <c r="D154" s="226" t="s">
        <v>137</v>
      </c>
      <c r="E154" s="227" t="s">
        <v>1</v>
      </c>
      <c r="F154" s="228" t="s">
        <v>188</v>
      </c>
      <c r="G154" s="225"/>
      <c r="H154" s="229">
        <v>59.755000000000003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137</v>
      </c>
      <c r="AU154" s="235" t="s">
        <v>80</v>
      </c>
      <c r="AV154" s="13" t="s">
        <v>80</v>
      </c>
      <c r="AW154" s="13" t="s">
        <v>30</v>
      </c>
      <c r="AX154" s="13" t="s">
        <v>78</v>
      </c>
      <c r="AY154" s="235" t="s">
        <v>122</v>
      </c>
    </row>
    <row r="155" s="2" customFormat="1" ht="24.15" customHeight="1">
      <c r="A155" s="36"/>
      <c r="B155" s="37"/>
      <c r="C155" s="210" t="s">
        <v>189</v>
      </c>
      <c r="D155" s="210" t="s">
        <v>124</v>
      </c>
      <c r="E155" s="211" t="s">
        <v>190</v>
      </c>
      <c r="F155" s="212" t="s">
        <v>191</v>
      </c>
      <c r="G155" s="213" t="s">
        <v>127</v>
      </c>
      <c r="H155" s="214">
        <v>337</v>
      </c>
      <c r="I155" s="215"/>
      <c r="J155" s="216">
        <f>ROUND(I155*H155,2)</f>
        <v>0</v>
      </c>
      <c r="K155" s="217"/>
      <c r="L155" s="42"/>
      <c r="M155" s="218" t="s">
        <v>1</v>
      </c>
      <c r="N155" s="219" t="s">
        <v>38</v>
      </c>
      <c r="O155" s="89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2" t="s">
        <v>128</v>
      </c>
      <c r="AT155" s="222" t="s">
        <v>124</v>
      </c>
      <c r="AU155" s="222" t="s">
        <v>80</v>
      </c>
      <c r="AY155" s="15" t="s">
        <v>122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5" t="s">
        <v>78</v>
      </c>
      <c r="BK155" s="223">
        <f>ROUND(I155*H155,2)</f>
        <v>0</v>
      </c>
      <c r="BL155" s="15" t="s">
        <v>128</v>
      </c>
      <c r="BM155" s="222" t="s">
        <v>192</v>
      </c>
    </row>
    <row r="156" s="13" customFormat="1">
      <c r="A156" s="13"/>
      <c r="B156" s="224"/>
      <c r="C156" s="225"/>
      <c r="D156" s="226" t="s">
        <v>137</v>
      </c>
      <c r="E156" s="227" t="s">
        <v>1</v>
      </c>
      <c r="F156" s="228" t="s">
        <v>193</v>
      </c>
      <c r="G156" s="225"/>
      <c r="H156" s="229">
        <v>337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137</v>
      </c>
      <c r="AU156" s="235" t="s">
        <v>80</v>
      </c>
      <c r="AV156" s="13" t="s">
        <v>80</v>
      </c>
      <c r="AW156" s="13" t="s">
        <v>30</v>
      </c>
      <c r="AX156" s="13" t="s">
        <v>78</v>
      </c>
      <c r="AY156" s="235" t="s">
        <v>122</v>
      </c>
    </row>
    <row r="157" s="2" customFormat="1" ht="21.75" customHeight="1">
      <c r="A157" s="36"/>
      <c r="B157" s="37"/>
      <c r="C157" s="210" t="s">
        <v>194</v>
      </c>
      <c r="D157" s="210" t="s">
        <v>124</v>
      </c>
      <c r="E157" s="211" t="s">
        <v>195</v>
      </c>
      <c r="F157" s="212" t="s">
        <v>196</v>
      </c>
      <c r="G157" s="213" t="s">
        <v>167</v>
      </c>
      <c r="H157" s="214">
        <v>7.2000000000000002</v>
      </c>
      <c r="I157" s="215"/>
      <c r="J157" s="216">
        <f>ROUND(I157*H157,2)</f>
        <v>0</v>
      </c>
      <c r="K157" s="217"/>
      <c r="L157" s="42"/>
      <c r="M157" s="218" t="s">
        <v>1</v>
      </c>
      <c r="N157" s="219" t="s">
        <v>38</v>
      </c>
      <c r="O157" s="89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2" t="s">
        <v>128</v>
      </c>
      <c r="AT157" s="222" t="s">
        <v>124</v>
      </c>
      <c r="AU157" s="222" t="s">
        <v>80</v>
      </c>
      <c r="AY157" s="15" t="s">
        <v>122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5" t="s">
        <v>78</v>
      </c>
      <c r="BK157" s="223">
        <f>ROUND(I157*H157,2)</f>
        <v>0</v>
      </c>
      <c r="BL157" s="15" t="s">
        <v>128</v>
      </c>
      <c r="BM157" s="222" t="s">
        <v>197</v>
      </c>
    </row>
    <row r="158" s="13" customFormat="1">
      <c r="A158" s="13"/>
      <c r="B158" s="224"/>
      <c r="C158" s="225"/>
      <c r="D158" s="226" t="s">
        <v>137</v>
      </c>
      <c r="E158" s="227" t="s">
        <v>1</v>
      </c>
      <c r="F158" s="228" t="s">
        <v>198</v>
      </c>
      <c r="G158" s="225"/>
      <c r="H158" s="229">
        <v>7.2000000000000002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137</v>
      </c>
      <c r="AU158" s="235" t="s">
        <v>80</v>
      </c>
      <c r="AV158" s="13" t="s">
        <v>80</v>
      </c>
      <c r="AW158" s="13" t="s">
        <v>30</v>
      </c>
      <c r="AX158" s="13" t="s">
        <v>78</v>
      </c>
      <c r="AY158" s="235" t="s">
        <v>122</v>
      </c>
    </row>
    <row r="159" s="2" customFormat="1" ht="24.15" customHeight="1">
      <c r="A159" s="36"/>
      <c r="B159" s="37"/>
      <c r="C159" s="210" t="s">
        <v>199</v>
      </c>
      <c r="D159" s="210" t="s">
        <v>124</v>
      </c>
      <c r="E159" s="211" t="s">
        <v>200</v>
      </c>
      <c r="F159" s="212" t="s">
        <v>201</v>
      </c>
      <c r="G159" s="213" t="s">
        <v>127</v>
      </c>
      <c r="H159" s="214">
        <v>40</v>
      </c>
      <c r="I159" s="215"/>
      <c r="J159" s="216">
        <f>ROUND(I159*H159,2)</f>
        <v>0</v>
      </c>
      <c r="K159" s="217"/>
      <c r="L159" s="42"/>
      <c r="M159" s="218" t="s">
        <v>1</v>
      </c>
      <c r="N159" s="219" t="s">
        <v>38</v>
      </c>
      <c r="O159" s="89"/>
      <c r="P159" s="220">
        <f>O159*H159</f>
        <v>0</v>
      </c>
      <c r="Q159" s="220">
        <v>0.00068999999999999997</v>
      </c>
      <c r="R159" s="220">
        <f>Q159*H159</f>
        <v>0.0276</v>
      </c>
      <c r="S159" s="220">
        <v>0</v>
      </c>
      <c r="T159" s="22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2" t="s">
        <v>128</v>
      </c>
      <c r="AT159" s="222" t="s">
        <v>124</v>
      </c>
      <c r="AU159" s="222" t="s">
        <v>80</v>
      </c>
      <c r="AY159" s="15" t="s">
        <v>122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5" t="s">
        <v>78</v>
      </c>
      <c r="BK159" s="223">
        <f>ROUND(I159*H159,2)</f>
        <v>0</v>
      </c>
      <c r="BL159" s="15" t="s">
        <v>128</v>
      </c>
      <c r="BM159" s="222" t="s">
        <v>202</v>
      </c>
    </row>
    <row r="160" s="13" customFormat="1">
      <c r="A160" s="13"/>
      <c r="B160" s="224"/>
      <c r="C160" s="225"/>
      <c r="D160" s="226" t="s">
        <v>137</v>
      </c>
      <c r="E160" s="227" t="s">
        <v>1</v>
      </c>
      <c r="F160" s="228" t="s">
        <v>203</v>
      </c>
      <c r="G160" s="225"/>
      <c r="H160" s="229">
        <v>40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137</v>
      </c>
      <c r="AU160" s="235" t="s">
        <v>80</v>
      </c>
      <c r="AV160" s="13" t="s">
        <v>80</v>
      </c>
      <c r="AW160" s="13" t="s">
        <v>30</v>
      </c>
      <c r="AX160" s="13" t="s">
        <v>78</v>
      </c>
      <c r="AY160" s="235" t="s">
        <v>122</v>
      </c>
    </row>
    <row r="161" s="2" customFormat="1" ht="33" customHeight="1">
      <c r="A161" s="36"/>
      <c r="B161" s="37"/>
      <c r="C161" s="210" t="s">
        <v>204</v>
      </c>
      <c r="D161" s="210" t="s">
        <v>124</v>
      </c>
      <c r="E161" s="211" t="s">
        <v>205</v>
      </c>
      <c r="F161" s="212" t="s">
        <v>206</v>
      </c>
      <c r="G161" s="213" t="s">
        <v>186</v>
      </c>
      <c r="H161" s="214">
        <v>0.10000000000000001</v>
      </c>
      <c r="I161" s="215"/>
      <c r="J161" s="216">
        <f>ROUND(I161*H161,2)</f>
        <v>0</v>
      </c>
      <c r="K161" s="217"/>
      <c r="L161" s="42"/>
      <c r="M161" s="218" t="s">
        <v>1</v>
      </c>
      <c r="N161" s="219" t="s">
        <v>38</v>
      </c>
      <c r="O161" s="89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2" t="s">
        <v>128</v>
      </c>
      <c r="AT161" s="222" t="s">
        <v>124</v>
      </c>
      <c r="AU161" s="222" t="s">
        <v>80</v>
      </c>
      <c r="AY161" s="15" t="s">
        <v>122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5" t="s">
        <v>78</v>
      </c>
      <c r="BK161" s="223">
        <f>ROUND(I161*H161,2)</f>
        <v>0</v>
      </c>
      <c r="BL161" s="15" t="s">
        <v>128</v>
      </c>
      <c r="BM161" s="222" t="s">
        <v>207</v>
      </c>
    </row>
    <row r="162" s="12" customFormat="1" ht="22.8" customHeight="1">
      <c r="A162" s="12"/>
      <c r="B162" s="194"/>
      <c r="C162" s="195"/>
      <c r="D162" s="196" t="s">
        <v>72</v>
      </c>
      <c r="E162" s="208" t="s">
        <v>208</v>
      </c>
      <c r="F162" s="208" t="s">
        <v>209</v>
      </c>
      <c r="G162" s="195"/>
      <c r="H162" s="195"/>
      <c r="I162" s="198"/>
      <c r="J162" s="209">
        <f>BK162</f>
        <v>0</v>
      </c>
      <c r="K162" s="195"/>
      <c r="L162" s="200"/>
      <c r="M162" s="201"/>
      <c r="N162" s="202"/>
      <c r="O162" s="202"/>
      <c r="P162" s="203">
        <f>SUM(P163:P177)</f>
        <v>0</v>
      </c>
      <c r="Q162" s="202"/>
      <c r="R162" s="203">
        <f>SUM(R163:R177)</f>
        <v>18.421800000000001</v>
      </c>
      <c r="S162" s="202"/>
      <c r="T162" s="204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5" t="s">
        <v>78</v>
      </c>
      <c r="AT162" s="206" t="s">
        <v>72</v>
      </c>
      <c r="AU162" s="206" t="s">
        <v>78</v>
      </c>
      <c r="AY162" s="205" t="s">
        <v>122</v>
      </c>
      <c r="BK162" s="207">
        <f>SUM(BK163:BK177)</f>
        <v>0</v>
      </c>
    </row>
    <row r="163" s="2" customFormat="1" ht="37.8" customHeight="1">
      <c r="A163" s="36"/>
      <c r="B163" s="37"/>
      <c r="C163" s="210" t="s">
        <v>210</v>
      </c>
      <c r="D163" s="210" t="s">
        <v>124</v>
      </c>
      <c r="E163" s="211" t="s">
        <v>211</v>
      </c>
      <c r="F163" s="212" t="s">
        <v>212</v>
      </c>
      <c r="G163" s="213" t="s">
        <v>127</v>
      </c>
      <c r="H163" s="214">
        <v>90</v>
      </c>
      <c r="I163" s="215"/>
      <c r="J163" s="216">
        <f>ROUND(I163*H163,2)</f>
        <v>0</v>
      </c>
      <c r="K163" s="217"/>
      <c r="L163" s="42"/>
      <c r="M163" s="218" t="s">
        <v>1</v>
      </c>
      <c r="N163" s="219" t="s">
        <v>38</v>
      </c>
      <c r="O163" s="89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2" t="s">
        <v>128</v>
      </c>
      <c r="AT163" s="222" t="s">
        <v>124</v>
      </c>
      <c r="AU163" s="222" t="s">
        <v>80</v>
      </c>
      <c r="AY163" s="15" t="s">
        <v>122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5" t="s">
        <v>78</v>
      </c>
      <c r="BK163" s="223">
        <f>ROUND(I163*H163,2)</f>
        <v>0</v>
      </c>
      <c r="BL163" s="15" t="s">
        <v>128</v>
      </c>
      <c r="BM163" s="222" t="s">
        <v>213</v>
      </c>
    </row>
    <row r="164" s="13" customFormat="1">
      <c r="A164" s="13"/>
      <c r="B164" s="224"/>
      <c r="C164" s="225"/>
      <c r="D164" s="226" t="s">
        <v>137</v>
      </c>
      <c r="E164" s="227" t="s">
        <v>1</v>
      </c>
      <c r="F164" s="228" t="s">
        <v>214</v>
      </c>
      <c r="G164" s="225"/>
      <c r="H164" s="229">
        <v>90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137</v>
      </c>
      <c r="AU164" s="235" t="s">
        <v>80</v>
      </c>
      <c r="AV164" s="13" t="s">
        <v>80</v>
      </c>
      <c r="AW164" s="13" t="s">
        <v>30</v>
      </c>
      <c r="AX164" s="13" t="s">
        <v>78</v>
      </c>
      <c r="AY164" s="235" t="s">
        <v>122</v>
      </c>
    </row>
    <row r="165" s="2" customFormat="1" ht="24.15" customHeight="1">
      <c r="A165" s="36"/>
      <c r="B165" s="37"/>
      <c r="C165" s="210" t="s">
        <v>215</v>
      </c>
      <c r="D165" s="210" t="s">
        <v>124</v>
      </c>
      <c r="E165" s="211" t="s">
        <v>216</v>
      </c>
      <c r="F165" s="212" t="s">
        <v>217</v>
      </c>
      <c r="G165" s="213" t="s">
        <v>127</v>
      </c>
      <c r="H165" s="214">
        <v>90</v>
      </c>
      <c r="I165" s="215"/>
      <c r="J165" s="216">
        <f>ROUND(I165*H165,2)</f>
        <v>0</v>
      </c>
      <c r="K165" s="217"/>
      <c r="L165" s="42"/>
      <c r="M165" s="218" t="s">
        <v>1</v>
      </c>
      <c r="N165" s="219" t="s">
        <v>38</v>
      </c>
      <c r="O165" s="89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2" t="s">
        <v>128</v>
      </c>
      <c r="AT165" s="222" t="s">
        <v>124</v>
      </c>
      <c r="AU165" s="222" t="s">
        <v>80</v>
      </c>
      <c r="AY165" s="15" t="s">
        <v>122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5" t="s">
        <v>78</v>
      </c>
      <c r="BK165" s="223">
        <f>ROUND(I165*H165,2)</f>
        <v>0</v>
      </c>
      <c r="BL165" s="15" t="s">
        <v>128</v>
      </c>
      <c r="BM165" s="222" t="s">
        <v>218</v>
      </c>
    </row>
    <row r="166" s="2" customFormat="1" ht="16.5" customHeight="1">
      <c r="A166" s="36"/>
      <c r="B166" s="37"/>
      <c r="C166" s="236" t="s">
        <v>7</v>
      </c>
      <c r="D166" s="236" t="s">
        <v>219</v>
      </c>
      <c r="E166" s="237" t="s">
        <v>220</v>
      </c>
      <c r="F166" s="238" t="s">
        <v>221</v>
      </c>
      <c r="G166" s="239" t="s">
        <v>222</v>
      </c>
      <c r="H166" s="240">
        <v>1.8</v>
      </c>
      <c r="I166" s="241"/>
      <c r="J166" s="242">
        <f>ROUND(I166*H166,2)</f>
        <v>0</v>
      </c>
      <c r="K166" s="243"/>
      <c r="L166" s="244"/>
      <c r="M166" s="245" t="s">
        <v>1</v>
      </c>
      <c r="N166" s="246" t="s">
        <v>38</v>
      </c>
      <c r="O166" s="89"/>
      <c r="P166" s="220">
        <f>O166*H166</f>
        <v>0</v>
      </c>
      <c r="Q166" s="220">
        <v>0.001</v>
      </c>
      <c r="R166" s="220">
        <f>Q166*H166</f>
        <v>0.0018000000000000002</v>
      </c>
      <c r="S166" s="220">
        <v>0</v>
      </c>
      <c r="T166" s="22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2" t="s">
        <v>155</v>
      </c>
      <c r="AT166" s="222" t="s">
        <v>219</v>
      </c>
      <c r="AU166" s="222" t="s">
        <v>80</v>
      </c>
      <c r="AY166" s="15" t="s">
        <v>122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5" t="s">
        <v>78</v>
      </c>
      <c r="BK166" s="223">
        <f>ROUND(I166*H166,2)</f>
        <v>0</v>
      </c>
      <c r="BL166" s="15" t="s">
        <v>128</v>
      </c>
      <c r="BM166" s="222" t="s">
        <v>223</v>
      </c>
    </row>
    <row r="167" s="13" customFormat="1">
      <c r="A167" s="13"/>
      <c r="B167" s="224"/>
      <c r="C167" s="225"/>
      <c r="D167" s="226" t="s">
        <v>137</v>
      </c>
      <c r="E167" s="225"/>
      <c r="F167" s="228" t="s">
        <v>224</v>
      </c>
      <c r="G167" s="225"/>
      <c r="H167" s="229">
        <v>1.8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137</v>
      </c>
      <c r="AU167" s="235" t="s">
        <v>80</v>
      </c>
      <c r="AV167" s="13" t="s">
        <v>80</v>
      </c>
      <c r="AW167" s="13" t="s">
        <v>4</v>
      </c>
      <c r="AX167" s="13" t="s">
        <v>78</v>
      </c>
      <c r="AY167" s="235" t="s">
        <v>122</v>
      </c>
    </row>
    <row r="168" s="2" customFormat="1" ht="33" customHeight="1">
      <c r="A168" s="36"/>
      <c r="B168" s="37"/>
      <c r="C168" s="210" t="s">
        <v>225</v>
      </c>
      <c r="D168" s="210" t="s">
        <v>124</v>
      </c>
      <c r="E168" s="211" t="s">
        <v>226</v>
      </c>
      <c r="F168" s="212" t="s">
        <v>227</v>
      </c>
      <c r="G168" s="213" t="s">
        <v>127</v>
      </c>
      <c r="H168" s="214">
        <v>40</v>
      </c>
      <c r="I168" s="215"/>
      <c r="J168" s="216">
        <f>ROUND(I168*H168,2)</f>
        <v>0</v>
      </c>
      <c r="K168" s="217"/>
      <c r="L168" s="42"/>
      <c r="M168" s="218" t="s">
        <v>1</v>
      </c>
      <c r="N168" s="219" t="s">
        <v>38</v>
      </c>
      <c r="O168" s="89"/>
      <c r="P168" s="220">
        <f>O168*H168</f>
        <v>0</v>
      </c>
      <c r="Q168" s="220">
        <v>0</v>
      </c>
      <c r="R168" s="220">
        <f>Q168*H168</f>
        <v>0</v>
      </c>
      <c r="S168" s="220">
        <v>0</v>
      </c>
      <c r="T168" s="22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2" t="s">
        <v>128</v>
      </c>
      <c r="AT168" s="222" t="s">
        <v>124</v>
      </c>
      <c r="AU168" s="222" t="s">
        <v>80</v>
      </c>
      <c r="AY168" s="15" t="s">
        <v>122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5" t="s">
        <v>78</v>
      </c>
      <c r="BK168" s="223">
        <f>ROUND(I168*H168,2)</f>
        <v>0</v>
      </c>
      <c r="BL168" s="15" t="s">
        <v>128</v>
      </c>
      <c r="BM168" s="222" t="s">
        <v>228</v>
      </c>
    </row>
    <row r="169" s="2" customFormat="1" ht="16.5" customHeight="1">
      <c r="A169" s="36"/>
      <c r="B169" s="37"/>
      <c r="C169" s="236" t="s">
        <v>229</v>
      </c>
      <c r="D169" s="236" t="s">
        <v>219</v>
      </c>
      <c r="E169" s="237" t="s">
        <v>230</v>
      </c>
      <c r="F169" s="238" t="s">
        <v>231</v>
      </c>
      <c r="G169" s="239" t="s">
        <v>167</v>
      </c>
      <c r="H169" s="240">
        <v>2</v>
      </c>
      <c r="I169" s="241"/>
      <c r="J169" s="242">
        <f>ROUND(I169*H169,2)</f>
        <v>0</v>
      </c>
      <c r="K169" s="243"/>
      <c r="L169" s="244"/>
      <c r="M169" s="245" t="s">
        <v>1</v>
      </c>
      <c r="N169" s="246" t="s">
        <v>38</v>
      </c>
      <c r="O169" s="89"/>
      <c r="P169" s="220">
        <f>O169*H169</f>
        <v>0</v>
      </c>
      <c r="Q169" s="220">
        <v>0.20999999999999999</v>
      </c>
      <c r="R169" s="220">
        <f>Q169*H169</f>
        <v>0.41999999999999998</v>
      </c>
      <c r="S169" s="220">
        <v>0</v>
      </c>
      <c r="T169" s="22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2" t="s">
        <v>155</v>
      </c>
      <c r="AT169" s="222" t="s">
        <v>219</v>
      </c>
      <c r="AU169" s="222" t="s">
        <v>80</v>
      </c>
      <c r="AY169" s="15" t="s">
        <v>122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5" t="s">
        <v>78</v>
      </c>
      <c r="BK169" s="223">
        <f>ROUND(I169*H169,2)</f>
        <v>0</v>
      </c>
      <c r="BL169" s="15" t="s">
        <v>128</v>
      </c>
      <c r="BM169" s="222" t="s">
        <v>232</v>
      </c>
    </row>
    <row r="170" s="13" customFormat="1">
      <c r="A170" s="13"/>
      <c r="B170" s="224"/>
      <c r="C170" s="225"/>
      <c r="D170" s="226" t="s">
        <v>137</v>
      </c>
      <c r="E170" s="227" t="s">
        <v>1</v>
      </c>
      <c r="F170" s="228" t="s">
        <v>233</v>
      </c>
      <c r="G170" s="225"/>
      <c r="H170" s="229">
        <v>2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137</v>
      </c>
      <c r="AU170" s="235" t="s">
        <v>80</v>
      </c>
      <c r="AV170" s="13" t="s">
        <v>80</v>
      </c>
      <c r="AW170" s="13" t="s">
        <v>30</v>
      </c>
      <c r="AX170" s="13" t="s">
        <v>78</v>
      </c>
      <c r="AY170" s="235" t="s">
        <v>122</v>
      </c>
    </row>
    <row r="171" s="2" customFormat="1" ht="24.15" customHeight="1">
      <c r="A171" s="36"/>
      <c r="B171" s="37"/>
      <c r="C171" s="210" t="s">
        <v>234</v>
      </c>
      <c r="D171" s="210" t="s">
        <v>124</v>
      </c>
      <c r="E171" s="211" t="s">
        <v>235</v>
      </c>
      <c r="F171" s="212" t="s">
        <v>236</v>
      </c>
      <c r="G171" s="213" t="s">
        <v>127</v>
      </c>
      <c r="H171" s="214">
        <v>50</v>
      </c>
      <c r="I171" s="215"/>
      <c r="J171" s="216">
        <f>ROUND(I171*H171,2)</f>
        <v>0</v>
      </c>
      <c r="K171" s="217"/>
      <c r="L171" s="42"/>
      <c r="M171" s="218" t="s">
        <v>1</v>
      </c>
      <c r="N171" s="219" t="s">
        <v>38</v>
      </c>
      <c r="O171" s="89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2" t="s">
        <v>128</v>
      </c>
      <c r="AT171" s="222" t="s">
        <v>124</v>
      </c>
      <c r="AU171" s="222" t="s">
        <v>80</v>
      </c>
      <c r="AY171" s="15" t="s">
        <v>122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5" t="s">
        <v>78</v>
      </c>
      <c r="BK171" s="223">
        <f>ROUND(I171*H171,2)</f>
        <v>0</v>
      </c>
      <c r="BL171" s="15" t="s">
        <v>128</v>
      </c>
      <c r="BM171" s="222" t="s">
        <v>237</v>
      </c>
    </row>
    <row r="172" s="13" customFormat="1">
      <c r="A172" s="13"/>
      <c r="B172" s="224"/>
      <c r="C172" s="225"/>
      <c r="D172" s="226" t="s">
        <v>137</v>
      </c>
      <c r="E172" s="227" t="s">
        <v>1</v>
      </c>
      <c r="F172" s="228" t="s">
        <v>238</v>
      </c>
      <c r="G172" s="225"/>
      <c r="H172" s="229">
        <v>50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137</v>
      </c>
      <c r="AU172" s="235" t="s">
        <v>80</v>
      </c>
      <c r="AV172" s="13" t="s">
        <v>80</v>
      </c>
      <c r="AW172" s="13" t="s">
        <v>30</v>
      </c>
      <c r="AX172" s="13" t="s">
        <v>78</v>
      </c>
      <c r="AY172" s="235" t="s">
        <v>122</v>
      </c>
    </row>
    <row r="173" s="2" customFormat="1" ht="16.5" customHeight="1">
      <c r="A173" s="36"/>
      <c r="B173" s="37"/>
      <c r="C173" s="236" t="s">
        <v>239</v>
      </c>
      <c r="D173" s="236" t="s">
        <v>219</v>
      </c>
      <c r="E173" s="237" t="s">
        <v>240</v>
      </c>
      <c r="F173" s="238" t="s">
        <v>241</v>
      </c>
      <c r="G173" s="239" t="s">
        <v>186</v>
      </c>
      <c r="H173" s="240">
        <v>18</v>
      </c>
      <c r="I173" s="241"/>
      <c r="J173" s="242">
        <f>ROUND(I173*H173,2)</f>
        <v>0</v>
      </c>
      <c r="K173" s="243"/>
      <c r="L173" s="244"/>
      <c r="M173" s="245" t="s">
        <v>1</v>
      </c>
      <c r="N173" s="246" t="s">
        <v>38</v>
      </c>
      <c r="O173" s="89"/>
      <c r="P173" s="220">
        <f>O173*H173</f>
        <v>0</v>
      </c>
      <c r="Q173" s="220">
        <v>1</v>
      </c>
      <c r="R173" s="220">
        <f>Q173*H173</f>
        <v>18</v>
      </c>
      <c r="S173" s="220">
        <v>0</v>
      </c>
      <c r="T173" s="22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2" t="s">
        <v>155</v>
      </c>
      <c r="AT173" s="222" t="s">
        <v>219</v>
      </c>
      <c r="AU173" s="222" t="s">
        <v>80</v>
      </c>
      <c r="AY173" s="15" t="s">
        <v>122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5" t="s">
        <v>78</v>
      </c>
      <c r="BK173" s="223">
        <f>ROUND(I173*H173,2)</f>
        <v>0</v>
      </c>
      <c r="BL173" s="15" t="s">
        <v>128</v>
      </c>
      <c r="BM173" s="222" t="s">
        <v>242</v>
      </c>
    </row>
    <row r="174" s="13" customFormat="1">
      <c r="A174" s="13"/>
      <c r="B174" s="224"/>
      <c r="C174" s="225"/>
      <c r="D174" s="226" t="s">
        <v>137</v>
      </c>
      <c r="E174" s="227" t="s">
        <v>1</v>
      </c>
      <c r="F174" s="228" t="s">
        <v>243</v>
      </c>
      <c r="G174" s="225"/>
      <c r="H174" s="229">
        <v>18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137</v>
      </c>
      <c r="AU174" s="235" t="s">
        <v>80</v>
      </c>
      <c r="AV174" s="13" t="s">
        <v>80</v>
      </c>
      <c r="AW174" s="13" t="s">
        <v>30</v>
      </c>
      <c r="AX174" s="13" t="s">
        <v>78</v>
      </c>
      <c r="AY174" s="235" t="s">
        <v>122</v>
      </c>
    </row>
    <row r="175" s="2" customFormat="1" ht="33" customHeight="1">
      <c r="A175" s="36"/>
      <c r="B175" s="37"/>
      <c r="C175" s="210" t="s">
        <v>244</v>
      </c>
      <c r="D175" s="210" t="s">
        <v>124</v>
      </c>
      <c r="E175" s="211" t="s">
        <v>245</v>
      </c>
      <c r="F175" s="212" t="s">
        <v>246</v>
      </c>
      <c r="G175" s="213" t="s">
        <v>127</v>
      </c>
      <c r="H175" s="214">
        <v>90</v>
      </c>
      <c r="I175" s="215"/>
      <c r="J175" s="216">
        <f>ROUND(I175*H175,2)</f>
        <v>0</v>
      </c>
      <c r="K175" s="217"/>
      <c r="L175" s="42"/>
      <c r="M175" s="218" t="s">
        <v>1</v>
      </c>
      <c r="N175" s="219" t="s">
        <v>38</v>
      </c>
      <c r="O175" s="89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2" t="s">
        <v>128</v>
      </c>
      <c r="AT175" s="222" t="s">
        <v>124</v>
      </c>
      <c r="AU175" s="222" t="s">
        <v>80</v>
      </c>
      <c r="AY175" s="15" t="s">
        <v>122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5" t="s">
        <v>78</v>
      </c>
      <c r="BK175" s="223">
        <f>ROUND(I175*H175,2)</f>
        <v>0</v>
      </c>
      <c r="BL175" s="15" t="s">
        <v>128</v>
      </c>
      <c r="BM175" s="222" t="s">
        <v>247</v>
      </c>
    </row>
    <row r="176" s="2" customFormat="1" ht="33" customHeight="1">
      <c r="A176" s="36"/>
      <c r="B176" s="37"/>
      <c r="C176" s="210" t="s">
        <v>248</v>
      </c>
      <c r="D176" s="210" t="s">
        <v>124</v>
      </c>
      <c r="E176" s="211" t="s">
        <v>249</v>
      </c>
      <c r="F176" s="212" t="s">
        <v>250</v>
      </c>
      <c r="G176" s="213" t="s">
        <v>127</v>
      </c>
      <c r="H176" s="214">
        <v>90</v>
      </c>
      <c r="I176" s="215"/>
      <c r="J176" s="216">
        <f>ROUND(I176*H176,2)</f>
        <v>0</v>
      </c>
      <c r="K176" s="217"/>
      <c r="L176" s="42"/>
      <c r="M176" s="218" t="s">
        <v>1</v>
      </c>
      <c r="N176" s="219" t="s">
        <v>38</v>
      </c>
      <c r="O176" s="89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2" t="s">
        <v>128</v>
      </c>
      <c r="AT176" s="222" t="s">
        <v>124</v>
      </c>
      <c r="AU176" s="222" t="s">
        <v>80</v>
      </c>
      <c r="AY176" s="15" t="s">
        <v>122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5" t="s">
        <v>78</v>
      </c>
      <c r="BK176" s="223">
        <f>ROUND(I176*H176,2)</f>
        <v>0</v>
      </c>
      <c r="BL176" s="15" t="s">
        <v>128</v>
      </c>
      <c r="BM176" s="222" t="s">
        <v>251</v>
      </c>
    </row>
    <row r="177" s="2" customFormat="1" ht="21.75" customHeight="1">
      <c r="A177" s="36"/>
      <c r="B177" s="37"/>
      <c r="C177" s="210" t="s">
        <v>252</v>
      </c>
      <c r="D177" s="210" t="s">
        <v>124</v>
      </c>
      <c r="E177" s="211" t="s">
        <v>253</v>
      </c>
      <c r="F177" s="212" t="s">
        <v>254</v>
      </c>
      <c r="G177" s="213" t="s">
        <v>127</v>
      </c>
      <c r="H177" s="214">
        <v>90</v>
      </c>
      <c r="I177" s="215"/>
      <c r="J177" s="216">
        <f>ROUND(I177*H177,2)</f>
        <v>0</v>
      </c>
      <c r="K177" s="217"/>
      <c r="L177" s="42"/>
      <c r="M177" s="218" t="s">
        <v>1</v>
      </c>
      <c r="N177" s="219" t="s">
        <v>38</v>
      </c>
      <c r="O177" s="89"/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2" t="s">
        <v>128</v>
      </c>
      <c r="AT177" s="222" t="s">
        <v>124</v>
      </c>
      <c r="AU177" s="222" t="s">
        <v>80</v>
      </c>
      <c r="AY177" s="15" t="s">
        <v>122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5" t="s">
        <v>78</v>
      </c>
      <c r="BK177" s="223">
        <f>ROUND(I177*H177,2)</f>
        <v>0</v>
      </c>
      <c r="BL177" s="15" t="s">
        <v>128</v>
      </c>
      <c r="BM177" s="222" t="s">
        <v>255</v>
      </c>
    </row>
    <row r="178" s="12" customFormat="1" ht="22.8" customHeight="1">
      <c r="A178" s="12"/>
      <c r="B178" s="194"/>
      <c r="C178" s="195"/>
      <c r="D178" s="196" t="s">
        <v>72</v>
      </c>
      <c r="E178" s="208" t="s">
        <v>142</v>
      </c>
      <c r="F178" s="208" t="s">
        <v>256</v>
      </c>
      <c r="G178" s="195"/>
      <c r="H178" s="195"/>
      <c r="I178" s="198"/>
      <c r="J178" s="209">
        <f>BK178</f>
        <v>0</v>
      </c>
      <c r="K178" s="195"/>
      <c r="L178" s="200"/>
      <c r="M178" s="201"/>
      <c r="N178" s="202"/>
      <c r="O178" s="202"/>
      <c r="P178" s="203">
        <v>0</v>
      </c>
      <c r="Q178" s="202"/>
      <c r="R178" s="203">
        <v>0</v>
      </c>
      <c r="S178" s="202"/>
      <c r="T178" s="204"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5" t="s">
        <v>78</v>
      </c>
      <c r="AT178" s="206" t="s">
        <v>72</v>
      </c>
      <c r="AU178" s="206" t="s">
        <v>78</v>
      </c>
      <c r="AY178" s="205" t="s">
        <v>122</v>
      </c>
      <c r="BK178" s="207">
        <v>0</v>
      </c>
    </row>
    <row r="179" s="12" customFormat="1" ht="22.8" customHeight="1">
      <c r="A179" s="12"/>
      <c r="B179" s="194"/>
      <c r="C179" s="195"/>
      <c r="D179" s="196" t="s">
        <v>72</v>
      </c>
      <c r="E179" s="208" t="s">
        <v>257</v>
      </c>
      <c r="F179" s="208" t="s">
        <v>258</v>
      </c>
      <c r="G179" s="195"/>
      <c r="H179" s="195"/>
      <c r="I179" s="198"/>
      <c r="J179" s="209">
        <f>BK179</f>
        <v>0</v>
      </c>
      <c r="K179" s="195"/>
      <c r="L179" s="200"/>
      <c r="M179" s="201"/>
      <c r="N179" s="202"/>
      <c r="O179" s="202"/>
      <c r="P179" s="203">
        <f>SUM(P180:P186)</f>
        <v>0</v>
      </c>
      <c r="Q179" s="202"/>
      <c r="R179" s="203">
        <f>SUM(R180:R186)</f>
        <v>0</v>
      </c>
      <c r="S179" s="202"/>
      <c r="T179" s="204">
        <f>SUM(T180:T186)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5" t="s">
        <v>78</v>
      </c>
      <c r="AT179" s="206" t="s">
        <v>72</v>
      </c>
      <c r="AU179" s="206" t="s">
        <v>78</v>
      </c>
      <c r="AY179" s="205" t="s">
        <v>122</v>
      </c>
      <c r="BK179" s="207">
        <f>SUM(BK180:BK186)</f>
        <v>0</v>
      </c>
    </row>
    <row r="180" s="2" customFormat="1" ht="24.15" customHeight="1">
      <c r="A180" s="36"/>
      <c r="B180" s="37"/>
      <c r="C180" s="210" t="s">
        <v>259</v>
      </c>
      <c r="D180" s="210" t="s">
        <v>124</v>
      </c>
      <c r="E180" s="211" t="s">
        <v>260</v>
      </c>
      <c r="F180" s="212" t="s">
        <v>261</v>
      </c>
      <c r="G180" s="213" t="s">
        <v>127</v>
      </c>
      <c r="H180" s="214">
        <v>30</v>
      </c>
      <c r="I180" s="215"/>
      <c r="J180" s="216">
        <f>ROUND(I180*H180,2)</f>
        <v>0</v>
      </c>
      <c r="K180" s="217"/>
      <c r="L180" s="42"/>
      <c r="M180" s="218" t="s">
        <v>1</v>
      </c>
      <c r="N180" s="219" t="s">
        <v>38</v>
      </c>
      <c r="O180" s="89"/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2" t="s">
        <v>128</v>
      </c>
      <c r="AT180" s="222" t="s">
        <v>124</v>
      </c>
      <c r="AU180" s="222" t="s">
        <v>80</v>
      </c>
      <c r="AY180" s="15" t="s">
        <v>122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5" t="s">
        <v>78</v>
      </c>
      <c r="BK180" s="223">
        <f>ROUND(I180*H180,2)</f>
        <v>0</v>
      </c>
      <c r="BL180" s="15" t="s">
        <v>128</v>
      </c>
      <c r="BM180" s="222" t="s">
        <v>262</v>
      </c>
    </row>
    <row r="181" s="2" customFormat="1" ht="24.15" customHeight="1">
      <c r="A181" s="36"/>
      <c r="B181" s="37"/>
      <c r="C181" s="210" t="s">
        <v>263</v>
      </c>
      <c r="D181" s="210" t="s">
        <v>124</v>
      </c>
      <c r="E181" s="211" t="s">
        <v>264</v>
      </c>
      <c r="F181" s="212" t="s">
        <v>265</v>
      </c>
      <c r="G181" s="213" t="s">
        <v>127</v>
      </c>
      <c r="H181" s="214">
        <v>30</v>
      </c>
      <c r="I181" s="215"/>
      <c r="J181" s="216">
        <f>ROUND(I181*H181,2)</f>
        <v>0</v>
      </c>
      <c r="K181" s="217"/>
      <c r="L181" s="42"/>
      <c r="M181" s="218" t="s">
        <v>1</v>
      </c>
      <c r="N181" s="219" t="s">
        <v>38</v>
      </c>
      <c r="O181" s="89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2" t="s">
        <v>128</v>
      </c>
      <c r="AT181" s="222" t="s">
        <v>124</v>
      </c>
      <c r="AU181" s="222" t="s">
        <v>80</v>
      </c>
      <c r="AY181" s="15" t="s">
        <v>122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5" t="s">
        <v>78</v>
      </c>
      <c r="BK181" s="223">
        <f>ROUND(I181*H181,2)</f>
        <v>0</v>
      </c>
      <c r="BL181" s="15" t="s">
        <v>128</v>
      </c>
      <c r="BM181" s="222" t="s">
        <v>266</v>
      </c>
    </row>
    <row r="182" s="2" customFormat="1" ht="21.75" customHeight="1">
      <c r="A182" s="36"/>
      <c r="B182" s="37"/>
      <c r="C182" s="210" t="s">
        <v>267</v>
      </c>
      <c r="D182" s="210" t="s">
        <v>124</v>
      </c>
      <c r="E182" s="211" t="s">
        <v>268</v>
      </c>
      <c r="F182" s="212" t="s">
        <v>269</v>
      </c>
      <c r="G182" s="213" t="s">
        <v>127</v>
      </c>
      <c r="H182" s="214">
        <v>30</v>
      </c>
      <c r="I182" s="215"/>
      <c r="J182" s="216">
        <f>ROUND(I182*H182,2)</f>
        <v>0</v>
      </c>
      <c r="K182" s="217"/>
      <c r="L182" s="42"/>
      <c r="M182" s="218" t="s">
        <v>1</v>
      </c>
      <c r="N182" s="219" t="s">
        <v>38</v>
      </c>
      <c r="O182" s="89"/>
      <c r="P182" s="220">
        <f>O182*H182</f>
        <v>0</v>
      </c>
      <c r="Q182" s="220">
        <v>0</v>
      </c>
      <c r="R182" s="220">
        <f>Q182*H182</f>
        <v>0</v>
      </c>
      <c r="S182" s="220">
        <v>0</v>
      </c>
      <c r="T182" s="22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2" t="s">
        <v>128</v>
      </c>
      <c r="AT182" s="222" t="s">
        <v>124</v>
      </c>
      <c r="AU182" s="222" t="s">
        <v>80</v>
      </c>
      <c r="AY182" s="15" t="s">
        <v>122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15" t="s">
        <v>78</v>
      </c>
      <c r="BK182" s="223">
        <f>ROUND(I182*H182,2)</f>
        <v>0</v>
      </c>
      <c r="BL182" s="15" t="s">
        <v>128</v>
      </c>
      <c r="BM182" s="222" t="s">
        <v>270</v>
      </c>
    </row>
    <row r="183" s="2" customFormat="1" ht="24.15" customHeight="1">
      <c r="A183" s="36"/>
      <c r="B183" s="37"/>
      <c r="C183" s="210" t="s">
        <v>271</v>
      </c>
      <c r="D183" s="210" t="s">
        <v>124</v>
      </c>
      <c r="E183" s="211" t="s">
        <v>272</v>
      </c>
      <c r="F183" s="212" t="s">
        <v>273</v>
      </c>
      <c r="G183" s="213" t="s">
        <v>127</v>
      </c>
      <c r="H183" s="214">
        <v>30</v>
      </c>
      <c r="I183" s="215"/>
      <c r="J183" s="216">
        <f>ROUND(I183*H183,2)</f>
        <v>0</v>
      </c>
      <c r="K183" s="217"/>
      <c r="L183" s="42"/>
      <c r="M183" s="218" t="s">
        <v>1</v>
      </c>
      <c r="N183" s="219" t="s">
        <v>38</v>
      </c>
      <c r="O183" s="89"/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2" t="s">
        <v>128</v>
      </c>
      <c r="AT183" s="222" t="s">
        <v>124</v>
      </c>
      <c r="AU183" s="222" t="s">
        <v>80</v>
      </c>
      <c r="AY183" s="15" t="s">
        <v>122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5" t="s">
        <v>78</v>
      </c>
      <c r="BK183" s="223">
        <f>ROUND(I183*H183,2)</f>
        <v>0</v>
      </c>
      <c r="BL183" s="15" t="s">
        <v>128</v>
      </c>
      <c r="BM183" s="222" t="s">
        <v>274</v>
      </c>
    </row>
    <row r="184" s="2" customFormat="1" ht="24.15" customHeight="1">
      <c r="A184" s="36"/>
      <c r="B184" s="37"/>
      <c r="C184" s="210" t="s">
        <v>275</v>
      </c>
      <c r="D184" s="210" t="s">
        <v>124</v>
      </c>
      <c r="E184" s="211" t="s">
        <v>276</v>
      </c>
      <c r="F184" s="212" t="s">
        <v>277</v>
      </c>
      <c r="G184" s="213" t="s">
        <v>127</v>
      </c>
      <c r="H184" s="214">
        <v>30</v>
      </c>
      <c r="I184" s="215"/>
      <c r="J184" s="216">
        <f>ROUND(I184*H184,2)</f>
        <v>0</v>
      </c>
      <c r="K184" s="217"/>
      <c r="L184" s="42"/>
      <c r="M184" s="218" t="s">
        <v>1</v>
      </c>
      <c r="N184" s="219" t="s">
        <v>38</v>
      </c>
      <c r="O184" s="89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2" t="s">
        <v>128</v>
      </c>
      <c r="AT184" s="222" t="s">
        <v>124</v>
      </c>
      <c r="AU184" s="222" t="s">
        <v>80</v>
      </c>
      <c r="AY184" s="15" t="s">
        <v>122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5" t="s">
        <v>78</v>
      </c>
      <c r="BK184" s="223">
        <f>ROUND(I184*H184,2)</f>
        <v>0</v>
      </c>
      <c r="BL184" s="15" t="s">
        <v>128</v>
      </c>
      <c r="BM184" s="222" t="s">
        <v>278</v>
      </c>
    </row>
    <row r="185" s="13" customFormat="1">
      <c r="A185" s="13"/>
      <c r="B185" s="224"/>
      <c r="C185" s="225"/>
      <c r="D185" s="226" t="s">
        <v>137</v>
      </c>
      <c r="E185" s="227" t="s">
        <v>1</v>
      </c>
      <c r="F185" s="228" t="s">
        <v>279</v>
      </c>
      <c r="G185" s="225"/>
      <c r="H185" s="229">
        <v>30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137</v>
      </c>
      <c r="AU185" s="235" t="s">
        <v>80</v>
      </c>
      <c r="AV185" s="13" t="s">
        <v>80</v>
      </c>
      <c r="AW185" s="13" t="s">
        <v>30</v>
      </c>
      <c r="AX185" s="13" t="s">
        <v>78</v>
      </c>
      <c r="AY185" s="235" t="s">
        <v>122</v>
      </c>
    </row>
    <row r="186" s="2" customFormat="1" ht="21.75" customHeight="1">
      <c r="A186" s="36"/>
      <c r="B186" s="37"/>
      <c r="C186" s="210" t="s">
        <v>280</v>
      </c>
      <c r="D186" s="210" t="s">
        <v>124</v>
      </c>
      <c r="E186" s="211" t="s">
        <v>281</v>
      </c>
      <c r="F186" s="212" t="s">
        <v>282</v>
      </c>
      <c r="G186" s="213" t="s">
        <v>127</v>
      </c>
      <c r="H186" s="214">
        <v>15</v>
      </c>
      <c r="I186" s="215"/>
      <c r="J186" s="216">
        <f>ROUND(I186*H186,2)</f>
        <v>0</v>
      </c>
      <c r="K186" s="217"/>
      <c r="L186" s="42"/>
      <c r="M186" s="218" t="s">
        <v>1</v>
      </c>
      <c r="N186" s="219" t="s">
        <v>38</v>
      </c>
      <c r="O186" s="89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2" t="s">
        <v>128</v>
      </c>
      <c r="AT186" s="222" t="s">
        <v>124</v>
      </c>
      <c r="AU186" s="222" t="s">
        <v>80</v>
      </c>
      <c r="AY186" s="15" t="s">
        <v>122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5" t="s">
        <v>78</v>
      </c>
      <c r="BK186" s="223">
        <f>ROUND(I186*H186,2)</f>
        <v>0</v>
      </c>
      <c r="BL186" s="15" t="s">
        <v>128</v>
      </c>
      <c r="BM186" s="222" t="s">
        <v>283</v>
      </c>
    </row>
    <row r="187" s="12" customFormat="1" ht="22.8" customHeight="1">
      <c r="A187" s="12"/>
      <c r="B187" s="194"/>
      <c r="C187" s="195"/>
      <c r="D187" s="196" t="s">
        <v>72</v>
      </c>
      <c r="E187" s="208" t="s">
        <v>284</v>
      </c>
      <c r="F187" s="208" t="s">
        <v>285</v>
      </c>
      <c r="G187" s="195"/>
      <c r="H187" s="195"/>
      <c r="I187" s="198"/>
      <c r="J187" s="209">
        <f>BK187</f>
        <v>0</v>
      </c>
      <c r="K187" s="195"/>
      <c r="L187" s="200"/>
      <c r="M187" s="201"/>
      <c r="N187" s="202"/>
      <c r="O187" s="202"/>
      <c r="P187" s="203">
        <f>SUM(P188:P212)</f>
        <v>0</v>
      </c>
      <c r="Q187" s="202"/>
      <c r="R187" s="203">
        <f>SUM(R188:R212)</f>
        <v>59.292940000000002</v>
      </c>
      <c r="S187" s="202"/>
      <c r="T187" s="204">
        <f>SUM(T188:T212)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5" t="s">
        <v>78</v>
      </c>
      <c r="AT187" s="206" t="s">
        <v>72</v>
      </c>
      <c r="AU187" s="206" t="s">
        <v>78</v>
      </c>
      <c r="AY187" s="205" t="s">
        <v>122</v>
      </c>
      <c r="BK187" s="207">
        <f>SUM(BK188:BK212)</f>
        <v>0</v>
      </c>
    </row>
    <row r="188" s="2" customFormat="1" ht="37.8" customHeight="1">
      <c r="A188" s="36"/>
      <c r="B188" s="37"/>
      <c r="C188" s="210" t="s">
        <v>286</v>
      </c>
      <c r="D188" s="210" t="s">
        <v>124</v>
      </c>
      <c r="E188" s="211" t="s">
        <v>287</v>
      </c>
      <c r="F188" s="212" t="s">
        <v>288</v>
      </c>
      <c r="G188" s="213" t="s">
        <v>127</v>
      </c>
      <c r="H188" s="214">
        <v>185</v>
      </c>
      <c r="I188" s="215"/>
      <c r="J188" s="216">
        <f>ROUND(I188*H188,2)</f>
        <v>0</v>
      </c>
      <c r="K188" s="217"/>
      <c r="L188" s="42"/>
      <c r="M188" s="218" t="s">
        <v>1</v>
      </c>
      <c r="N188" s="219" t="s">
        <v>38</v>
      </c>
      <c r="O188" s="89"/>
      <c r="P188" s="220">
        <f>O188*H188</f>
        <v>0</v>
      </c>
      <c r="Q188" s="220">
        <v>0.098000000000000004</v>
      </c>
      <c r="R188" s="220">
        <f>Q188*H188</f>
        <v>18.129999999999999</v>
      </c>
      <c r="S188" s="220">
        <v>0</v>
      </c>
      <c r="T188" s="22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2" t="s">
        <v>128</v>
      </c>
      <c r="AT188" s="222" t="s">
        <v>124</v>
      </c>
      <c r="AU188" s="222" t="s">
        <v>80</v>
      </c>
      <c r="AY188" s="15" t="s">
        <v>122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5" t="s">
        <v>78</v>
      </c>
      <c r="BK188" s="223">
        <f>ROUND(I188*H188,2)</f>
        <v>0</v>
      </c>
      <c r="BL188" s="15" t="s">
        <v>128</v>
      </c>
      <c r="BM188" s="222" t="s">
        <v>289</v>
      </c>
    </row>
    <row r="189" s="13" customFormat="1">
      <c r="A189" s="13"/>
      <c r="B189" s="224"/>
      <c r="C189" s="225"/>
      <c r="D189" s="226" t="s">
        <v>137</v>
      </c>
      <c r="E189" s="227" t="s">
        <v>1</v>
      </c>
      <c r="F189" s="228" t="s">
        <v>290</v>
      </c>
      <c r="G189" s="225"/>
      <c r="H189" s="229">
        <v>185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137</v>
      </c>
      <c r="AU189" s="235" t="s">
        <v>80</v>
      </c>
      <c r="AV189" s="13" t="s">
        <v>80</v>
      </c>
      <c r="AW189" s="13" t="s">
        <v>30</v>
      </c>
      <c r="AX189" s="13" t="s">
        <v>78</v>
      </c>
      <c r="AY189" s="235" t="s">
        <v>122</v>
      </c>
    </row>
    <row r="190" s="2" customFormat="1" ht="24.15" customHeight="1">
      <c r="A190" s="36"/>
      <c r="B190" s="37"/>
      <c r="C190" s="236" t="s">
        <v>291</v>
      </c>
      <c r="D190" s="236" t="s">
        <v>219</v>
      </c>
      <c r="E190" s="237" t="s">
        <v>292</v>
      </c>
      <c r="F190" s="238" t="s">
        <v>293</v>
      </c>
      <c r="G190" s="239" t="s">
        <v>127</v>
      </c>
      <c r="H190" s="240">
        <v>168.30000000000001</v>
      </c>
      <c r="I190" s="241"/>
      <c r="J190" s="242">
        <f>ROUND(I190*H190,2)</f>
        <v>0</v>
      </c>
      <c r="K190" s="243"/>
      <c r="L190" s="244"/>
      <c r="M190" s="245" t="s">
        <v>1</v>
      </c>
      <c r="N190" s="246" t="s">
        <v>38</v>
      </c>
      <c r="O190" s="89"/>
      <c r="P190" s="220">
        <f>O190*H190</f>
        <v>0</v>
      </c>
      <c r="Q190" s="220">
        <v>0.14499999999999999</v>
      </c>
      <c r="R190" s="220">
        <f>Q190*H190</f>
        <v>24.403500000000001</v>
      </c>
      <c r="S190" s="220">
        <v>0</v>
      </c>
      <c r="T190" s="22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2" t="s">
        <v>155</v>
      </c>
      <c r="AT190" s="222" t="s">
        <v>219</v>
      </c>
      <c r="AU190" s="222" t="s">
        <v>80</v>
      </c>
      <c r="AY190" s="15" t="s">
        <v>122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5" t="s">
        <v>78</v>
      </c>
      <c r="BK190" s="223">
        <f>ROUND(I190*H190,2)</f>
        <v>0</v>
      </c>
      <c r="BL190" s="15" t="s">
        <v>128</v>
      </c>
      <c r="BM190" s="222" t="s">
        <v>294</v>
      </c>
    </row>
    <row r="191" s="13" customFormat="1">
      <c r="A191" s="13"/>
      <c r="B191" s="224"/>
      <c r="C191" s="225"/>
      <c r="D191" s="226" t="s">
        <v>137</v>
      </c>
      <c r="E191" s="225"/>
      <c r="F191" s="228" t="s">
        <v>295</v>
      </c>
      <c r="G191" s="225"/>
      <c r="H191" s="229">
        <v>168.30000000000001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137</v>
      </c>
      <c r="AU191" s="235" t="s">
        <v>80</v>
      </c>
      <c r="AV191" s="13" t="s">
        <v>80</v>
      </c>
      <c r="AW191" s="13" t="s">
        <v>4</v>
      </c>
      <c r="AX191" s="13" t="s">
        <v>78</v>
      </c>
      <c r="AY191" s="235" t="s">
        <v>122</v>
      </c>
    </row>
    <row r="192" s="2" customFormat="1" ht="24.15" customHeight="1">
      <c r="A192" s="36"/>
      <c r="B192" s="37"/>
      <c r="C192" s="236" t="s">
        <v>296</v>
      </c>
      <c r="D192" s="236" t="s">
        <v>219</v>
      </c>
      <c r="E192" s="237" t="s">
        <v>297</v>
      </c>
      <c r="F192" s="238" t="s">
        <v>298</v>
      </c>
      <c r="G192" s="239" t="s">
        <v>127</v>
      </c>
      <c r="H192" s="240">
        <v>6.2830000000000004</v>
      </c>
      <c r="I192" s="241"/>
      <c r="J192" s="242">
        <f>ROUND(I192*H192,2)</f>
        <v>0</v>
      </c>
      <c r="K192" s="243"/>
      <c r="L192" s="244"/>
      <c r="M192" s="245" t="s">
        <v>1</v>
      </c>
      <c r="N192" s="246" t="s">
        <v>38</v>
      </c>
      <c r="O192" s="89"/>
      <c r="P192" s="220">
        <f>O192*H192</f>
        <v>0</v>
      </c>
      <c r="Q192" s="220">
        <v>0.17599999999999999</v>
      </c>
      <c r="R192" s="220">
        <f>Q192*H192</f>
        <v>1.1058079999999999</v>
      </c>
      <c r="S192" s="220">
        <v>0</v>
      </c>
      <c r="T192" s="22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2" t="s">
        <v>155</v>
      </c>
      <c r="AT192" s="222" t="s">
        <v>219</v>
      </c>
      <c r="AU192" s="222" t="s">
        <v>80</v>
      </c>
      <c r="AY192" s="15" t="s">
        <v>122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5" t="s">
        <v>78</v>
      </c>
      <c r="BK192" s="223">
        <f>ROUND(I192*H192,2)</f>
        <v>0</v>
      </c>
      <c r="BL192" s="15" t="s">
        <v>128</v>
      </c>
      <c r="BM192" s="222" t="s">
        <v>299</v>
      </c>
    </row>
    <row r="193" s="13" customFormat="1">
      <c r="A193" s="13"/>
      <c r="B193" s="224"/>
      <c r="C193" s="225"/>
      <c r="D193" s="226" t="s">
        <v>137</v>
      </c>
      <c r="E193" s="227" t="s">
        <v>1</v>
      </c>
      <c r="F193" s="228" t="s">
        <v>300</v>
      </c>
      <c r="G193" s="225"/>
      <c r="H193" s="229">
        <v>6.1600000000000001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137</v>
      </c>
      <c r="AU193" s="235" t="s">
        <v>80</v>
      </c>
      <c r="AV193" s="13" t="s">
        <v>80</v>
      </c>
      <c r="AW193" s="13" t="s">
        <v>30</v>
      </c>
      <c r="AX193" s="13" t="s">
        <v>78</v>
      </c>
      <c r="AY193" s="235" t="s">
        <v>122</v>
      </c>
    </row>
    <row r="194" s="13" customFormat="1">
      <c r="A194" s="13"/>
      <c r="B194" s="224"/>
      <c r="C194" s="225"/>
      <c r="D194" s="226" t="s">
        <v>137</v>
      </c>
      <c r="E194" s="225"/>
      <c r="F194" s="228" t="s">
        <v>301</v>
      </c>
      <c r="G194" s="225"/>
      <c r="H194" s="229">
        <v>6.2830000000000004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137</v>
      </c>
      <c r="AU194" s="235" t="s">
        <v>80</v>
      </c>
      <c r="AV194" s="13" t="s">
        <v>80</v>
      </c>
      <c r="AW194" s="13" t="s">
        <v>4</v>
      </c>
      <c r="AX194" s="13" t="s">
        <v>78</v>
      </c>
      <c r="AY194" s="235" t="s">
        <v>122</v>
      </c>
    </row>
    <row r="195" s="2" customFormat="1" ht="24.15" customHeight="1">
      <c r="A195" s="36"/>
      <c r="B195" s="37"/>
      <c r="C195" s="236" t="s">
        <v>302</v>
      </c>
      <c r="D195" s="236" t="s">
        <v>219</v>
      </c>
      <c r="E195" s="237" t="s">
        <v>303</v>
      </c>
      <c r="F195" s="238" t="s">
        <v>304</v>
      </c>
      <c r="G195" s="239" t="s">
        <v>127</v>
      </c>
      <c r="H195" s="240">
        <v>15</v>
      </c>
      <c r="I195" s="241"/>
      <c r="J195" s="242">
        <f>ROUND(I195*H195,2)</f>
        <v>0</v>
      </c>
      <c r="K195" s="243"/>
      <c r="L195" s="244"/>
      <c r="M195" s="245" t="s">
        <v>1</v>
      </c>
      <c r="N195" s="246" t="s">
        <v>38</v>
      </c>
      <c r="O195" s="89"/>
      <c r="P195" s="220">
        <f>O195*H195</f>
        <v>0</v>
      </c>
      <c r="Q195" s="220">
        <v>0.17599999999999999</v>
      </c>
      <c r="R195" s="220">
        <f>Q195*H195</f>
        <v>2.6399999999999997</v>
      </c>
      <c r="S195" s="220">
        <v>0</v>
      </c>
      <c r="T195" s="22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2" t="s">
        <v>155</v>
      </c>
      <c r="AT195" s="222" t="s">
        <v>219</v>
      </c>
      <c r="AU195" s="222" t="s">
        <v>80</v>
      </c>
      <c r="AY195" s="15" t="s">
        <v>122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5" t="s">
        <v>78</v>
      </c>
      <c r="BK195" s="223">
        <f>ROUND(I195*H195,2)</f>
        <v>0</v>
      </c>
      <c r="BL195" s="15" t="s">
        <v>128</v>
      </c>
      <c r="BM195" s="222" t="s">
        <v>305</v>
      </c>
    </row>
    <row r="196" s="13" customFormat="1">
      <c r="A196" s="13"/>
      <c r="B196" s="224"/>
      <c r="C196" s="225"/>
      <c r="D196" s="226" t="s">
        <v>137</v>
      </c>
      <c r="E196" s="227" t="s">
        <v>1</v>
      </c>
      <c r="F196" s="228" t="s">
        <v>306</v>
      </c>
      <c r="G196" s="225"/>
      <c r="H196" s="229">
        <v>15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137</v>
      </c>
      <c r="AU196" s="235" t="s">
        <v>80</v>
      </c>
      <c r="AV196" s="13" t="s">
        <v>80</v>
      </c>
      <c r="AW196" s="13" t="s">
        <v>30</v>
      </c>
      <c r="AX196" s="13" t="s">
        <v>78</v>
      </c>
      <c r="AY196" s="235" t="s">
        <v>122</v>
      </c>
    </row>
    <row r="197" s="2" customFormat="1" ht="16.5" customHeight="1">
      <c r="A197" s="36"/>
      <c r="B197" s="37"/>
      <c r="C197" s="236" t="s">
        <v>307</v>
      </c>
      <c r="D197" s="236" t="s">
        <v>219</v>
      </c>
      <c r="E197" s="237" t="s">
        <v>308</v>
      </c>
      <c r="F197" s="238" t="s">
        <v>309</v>
      </c>
      <c r="G197" s="239" t="s">
        <v>186</v>
      </c>
      <c r="H197" s="240">
        <v>8.4359999999999999</v>
      </c>
      <c r="I197" s="241"/>
      <c r="J197" s="242">
        <f>ROUND(I197*H197,2)</f>
        <v>0</v>
      </c>
      <c r="K197" s="243"/>
      <c r="L197" s="244"/>
      <c r="M197" s="245" t="s">
        <v>1</v>
      </c>
      <c r="N197" s="246" t="s">
        <v>38</v>
      </c>
      <c r="O197" s="89"/>
      <c r="P197" s="220">
        <f>O197*H197</f>
        <v>0</v>
      </c>
      <c r="Q197" s="220">
        <v>1</v>
      </c>
      <c r="R197" s="220">
        <f>Q197*H197</f>
        <v>8.4359999999999999</v>
      </c>
      <c r="S197" s="220">
        <v>0</v>
      </c>
      <c r="T197" s="22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2" t="s">
        <v>155</v>
      </c>
      <c r="AT197" s="222" t="s">
        <v>219</v>
      </c>
      <c r="AU197" s="222" t="s">
        <v>80</v>
      </c>
      <c r="AY197" s="15" t="s">
        <v>122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5" t="s">
        <v>78</v>
      </c>
      <c r="BK197" s="223">
        <f>ROUND(I197*H197,2)</f>
        <v>0</v>
      </c>
      <c r="BL197" s="15" t="s">
        <v>128</v>
      </c>
      <c r="BM197" s="222" t="s">
        <v>310</v>
      </c>
    </row>
    <row r="198" s="13" customFormat="1">
      <c r="A198" s="13"/>
      <c r="B198" s="224"/>
      <c r="C198" s="225"/>
      <c r="D198" s="226" t="s">
        <v>137</v>
      </c>
      <c r="E198" s="227" t="s">
        <v>1</v>
      </c>
      <c r="F198" s="228" t="s">
        <v>311</v>
      </c>
      <c r="G198" s="225"/>
      <c r="H198" s="229">
        <v>8.4359999999999999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137</v>
      </c>
      <c r="AU198" s="235" t="s">
        <v>80</v>
      </c>
      <c r="AV198" s="13" t="s">
        <v>80</v>
      </c>
      <c r="AW198" s="13" t="s">
        <v>30</v>
      </c>
      <c r="AX198" s="13" t="s">
        <v>78</v>
      </c>
      <c r="AY198" s="235" t="s">
        <v>122</v>
      </c>
    </row>
    <row r="199" s="2" customFormat="1" ht="24.15" customHeight="1">
      <c r="A199" s="36"/>
      <c r="B199" s="37"/>
      <c r="C199" s="210" t="s">
        <v>312</v>
      </c>
      <c r="D199" s="210" t="s">
        <v>124</v>
      </c>
      <c r="E199" s="211" t="s">
        <v>313</v>
      </c>
      <c r="F199" s="212" t="s">
        <v>314</v>
      </c>
      <c r="G199" s="213" t="s">
        <v>127</v>
      </c>
      <c r="H199" s="214">
        <v>16</v>
      </c>
      <c r="I199" s="215"/>
      <c r="J199" s="216">
        <f>ROUND(I199*H199,2)</f>
        <v>0</v>
      </c>
      <c r="K199" s="217"/>
      <c r="L199" s="42"/>
      <c r="M199" s="218" t="s">
        <v>1</v>
      </c>
      <c r="N199" s="219" t="s">
        <v>38</v>
      </c>
      <c r="O199" s="89"/>
      <c r="P199" s="220">
        <f>O199*H199</f>
        <v>0</v>
      </c>
      <c r="Q199" s="220">
        <v>0.11162</v>
      </c>
      <c r="R199" s="220">
        <f>Q199*H199</f>
        <v>1.78592</v>
      </c>
      <c r="S199" s="220">
        <v>0</v>
      </c>
      <c r="T199" s="22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2" t="s">
        <v>128</v>
      </c>
      <c r="AT199" s="222" t="s">
        <v>124</v>
      </c>
      <c r="AU199" s="222" t="s">
        <v>80</v>
      </c>
      <c r="AY199" s="15" t="s">
        <v>122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5" t="s">
        <v>78</v>
      </c>
      <c r="BK199" s="223">
        <f>ROUND(I199*H199,2)</f>
        <v>0</v>
      </c>
      <c r="BL199" s="15" t="s">
        <v>128</v>
      </c>
      <c r="BM199" s="222" t="s">
        <v>315</v>
      </c>
    </row>
    <row r="200" s="13" customFormat="1">
      <c r="A200" s="13"/>
      <c r="B200" s="224"/>
      <c r="C200" s="225"/>
      <c r="D200" s="226" t="s">
        <v>137</v>
      </c>
      <c r="E200" s="227" t="s">
        <v>1</v>
      </c>
      <c r="F200" s="228" t="s">
        <v>316</v>
      </c>
      <c r="G200" s="225"/>
      <c r="H200" s="229">
        <v>16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137</v>
      </c>
      <c r="AU200" s="235" t="s">
        <v>80</v>
      </c>
      <c r="AV200" s="13" t="s">
        <v>80</v>
      </c>
      <c r="AW200" s="13" t="s">
        <v>30</v>
      </c>
      <c r="AX200" s="13" t="s">
        <v>78</v>
      </c>
      <c r="AY200" s="235" t="s">
        <v>122</v>
      </c>
    </row>
    <row r="201" s="2" customFormat="1" ht="24.15" customHeight="1">
      <c r="A201" s="36"/>
      <c r="B201" s="37"/>
      <c r="C201" s="236" t="s">
        <v>317</v>
      </c>
      <c r="D201" s="236" t="s">
        <v>219</v>
      </c>
      <c r="E201" s="237" t="s">
        <v>318</v>
      </c>
      <c r="F201" s="238" t="s">
        <v>319</v>
      </c>
      <c r="G201" s="239" t="s">
        <v>127</v>
      </c>
      <c r="H201" s="240">
        <v>6.1799999999999997</v>
      </c>
      <c r="I201" s="241"/>
      <c r="J201" s="242">
        <f>ROUND(I201*H201,2)</f>
        <v>0</v>
      </c>
      <c r="K201" s="243"/>
      <c r="L201" s="244"/>
      <c r="M201" s="245" t="s">
        <v>1</v>
      </c>
      <c r="N201" s="246" t="s">
        <v>38</v>
      </c>
      <c r="O201" s="89"/>
      <c r="P201" s="220">
        <f>O201*H201</f>
        <v>0</v>
      </c>
      <c r="Q201" s="220">
        <v>0.17599999999999999</v>
      </c>
      <c r="R201" s="220">
        <f>Q201*H201</f>
        <v>1.08768</v>
      </c>
      <c r="S201" s="220">
        <v>0</v>
      </c>
      <c r="T201" s="22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2" t="s">
        <v>155</v>
      </c>
      <c r="AT201" s="222" t="s">
        <v>219</v>
      </c>
      <c r="AU201" s="222" t="s">
        <v>80</v>
      </c>
      <c r="AY201" s="15" t="s">
        <v>122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5" t="s">
        <v>78</v>
      </c>
      <c r="BK201" s="223">
        <f>ROUND(I201*H201,2)</f>
        <v>0</v>
      </c>
      <c r="BL201" s="15" t="s">
        <v>128</v>
      </c>
      <c r="BM201" s="222" t="s">
        <v>320</v>
      </c>
    </row>
    <row r="202" s="13" customFormat="1">
      <c r="A202" s="13"/>
      <c r="B202" s="224"/>
      <c r="C202" s="225"/>
      <c r="D202" s="226" t="s">
        <v>137</v>
      </c>
      <c r="E202" s="227" t="s">
        <v>1</v>
      </c>
      <c r="F202" s="228" t="s">
        <v>321</v>
      </c>
      <c r="G202" s="225"/>
      <c r="H202" s="229">
        <v>6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137</v>
      </c>
      <c r="AU202" s="235" t="s">
        <v>80</v>
      </c>
      <c r="AV202" s="13" t="s">
        <v>80</v>
      </c>
      <c r="AW202" s="13" t="s">
        <v>30</v>
      </c>
      <c r="AX202" s="13" t="s">
        <v>78</v>
      </c>
      <c r="AY202" s="235" t="s">
        <v>122</v>
      </c>
    </row>
    <row r="203" s="13" customFormat="1">
      <c r="A203" s="13"/>
      <c r="B203" s="224"/>
      <c r="C203" s="225"/>
      <c r="D203" s="226" t="s">
        <v>137</v>
      </c>
      <c r="E203" s="225"/>
      <c r="F203" s="228" t="s">
        <v>322</v>
      </c>
      <c r="G203" s="225"/>
      <c r="H203" s="229">
        <v>6.1799999999999997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137</v>
      </c>
      <c r="AU203" s="235" t="s">
        <v>80</v>
      </c>
      <c r="AV203" s="13" t="s">
        <v>80</v>
      </c>
      <c r="AW203" s="13" t="s">
        <v>4</v>
      </c>
      <c r="AX203" s="13" t="s">
        <v>78</v>
      </c>
      <c r="AY203" s="235" t="s">
        <v>122</v>
      </c>
    </row>
    <row r="204" s="2" customFormat="1" ht="24.15" customHeight="1">
      <c r="A204" s="36"/>
      <c r="B204" s="37"/>
      <c r="C204" s="236" t="s">
        <v>323</v>
      </c>
      <c r="D204" s="236" t="s">
        <v>219</v>
      </c>
      <c r="E204" s="237" t="s">
        <v>324</v>
      </c>
      <c r="F204" s="238" t="s">
        <v>325</v>
      </c>
      <c r="G204" s="239" t="s">
        <v>127</v>
      </c>
      <c r="H204" s="240">
        <v>5.8710000000000004</v>
      </c>
      <c r="I204" s="241"/>
      <c r="J204" s="242">
        <f>ROUND(I204*H204,2)</f>
        <v>0</v>
      </c>
      <c r="K204" s="243"/>
      <c r="L204" s="244"/>
      <c r="M204" s="245" t="s">
        <v>1</v>
      </c>
      <c r="N204" s="246" t="s">
        <v>38</v>
      </c>
      <c r="O204" s="89"/>
      <c r="P204" s="220">
        <f>O204*H204</f>
        <v>0</v>
      </c>
      <c r="Q204" s="220">
        <v>0.17599999999999999</v>
      </c>
      <c r="R204" s="220">
        <f>Q204*H204</f>
        <v>1.033296</v>
      </c>
      <c r="S204" s="220">
        <v>0</v>
      </c>
      <c r="T204" s="22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2" t="s">
        <v>155</v>
      </c>
      <c r="AT204" s="222" t="s">
        <v>219</v>
      </c>
      <c r="AU204" s="222" t="s">
        <v>80</v>
      </c>
      <c r="AY204" s="15" t="s">
        <v>122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5" t="s">
        <v>78</v>
      </c>
      <c r="BK204" s="223">
        <f>ROUND(I204*H204,2)</f>
        <v>0</v>
      </c>
      <c r="BL204" s="15" t="s">
        <v>128</v>
      </c>
      <c r="BM204" s="222" t="s">
        <v>326</v>
      </c>
    </row>
    <row r="205" s="13" customFormat="1">
      <c r="A205" s="13"/>
      <c r="B205" s="224"/>
      <c r="C205" s="225"/>
      <c r="D205" s="226" t="s">
        <v>137</v>
      </c>
      <c r="E205" s="225"/>
      <c r="F205" s="228" t="s">
        <v>327</v>
      </c>
      <c r="G205" s="225"/>
      <c r="H205" s="229">
        <v>5.8710000000000004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137</v>
      </c>
      <c r="AU205" s="235" t="s">
        <v>80</v>
      </c>
      <c r="AV205" s="13" t="s">
        <v>80</v>
      </c>
      <c r="AW205" s="13" t="s">
        <v>4</v>
      </c>
      <c r="AX205" s="13" t="s">
        <v>78</v>
      </c>
      <c r="AY205" s="235" t="s">
        <v>122</v>
      </c>
    </row>
    <row r="206" s="2" customFormat="1" ht="24.15" customHeight="1">
      <c r="A206" s="36"/>
      <c r="B206" s="37"/>
      <c r="C206" s="236" t="s">
        <v>328</v>
      </c>
      <c r="D206" s="236" t="s">
        <v>219</v>
      </c>
      <c r="E206" s="237" t="s">
        <v>329</v>
      </c>
      <c r="F206" s="238" t="s">
        <v>330</v>
      </c>
      <c r="G206" s="239" t="s">
        <v>127</v>
      </c>
      <c r="H206" s="240">
        <v>3.8109999999999999</v>
      </c>
      <c r="I206" s="241"/>
      <c r="J206" s="242">
        <f>ROUND(I206*H206,2)</f>
        <v>0</v>
      </c>
      <c r="K206" s="243"/>
      <c r="L206" s="244"/>
      <c r="M206" s="245" t="s">
        <v>1</v>
      </c>
      <c r="N206" s="246" t="s">
        <v>38</v>
      </c>
      <c r="O206" s="89"/>
      <c r="P206" s="220">
        <f>O206*H206</f>
        <v>0</v>
      </c>
      <c r="Q206" s="220">
        <v>0.17599999999999999</v>
      </c>
      <c r="R206" s="220">
        <f>Q206*H206</f>
        <v>0.670736</v>
      </c>
      <c r="S206" s="220">
        <v>0</v>
      </c>
      <c r="T206" s="22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2" t="s">
        <v>155</v>
      </c>
      <c r="AT206" s="222" t="s">
        <v>219</v>
      </c>
      <c r="AU206" s="222" t="s">
        <v>80</v>
      </c>
      <c r="AY206" s="15" t="s">
        <v>122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5" t="s">
        <v>78</v>
      </c>
      <c r="BK206" s="223">
        <f>ROUND(I206*H206,2)</f>
        <v>0</v>
      </c>
      <c r="BL206" s="15" t="s">
        <v>128</v>
      </c>
      <c r="BM206" s="222" t="s">
        <v>331</v>
      </c>
    </row>
    <row r="207" s="13" customFormat="1">
      <c r="A207" s="13"/>
      <c r="B207" s="224"/>
      <c r="C207" s="225"/>
      <c r="D207" s="226" t="s">
        <v>137</v>
      </c>
      <c r="E207" s="227" t="s">
        <v>1</v>
      </c>
      <c r="F207" s="228" t="s">
        <v>332</v>
      </c>
      <c r="G207" s="225"/>
      <c r="H207" s="229">
        <v>3.7000000000000002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137</v>
      </c>
      <c r="AU207" s="235" t="s">
        <v>80</v>
      </c>
      <c r="AV207" s="13" t="s">
        <v>80</v>
      </c>
      <c r="AW207" s="13" t="s">
        <v>30</v>
      </c>
      <c r="AX207" s="13" t="s">
        <v>78</v>
      </c>
      <c r="AY207" s="235" t="s">
        <v>122</v>
      </c>
    </row>
    <row r="208" s="13" customFormat="1">
      <c r="A208" s="13"/>
      <c r="B208" s="224"/>
      <c r="C208" s="225"/>
      <c r="D208" s="226" t="s">
        <v>137</v>
      </c>
      <c r="E208" s="225"/>
      <c r="F208" s="228" t="s">
        <v>333</v>
      </c>
      <c r="G208" s="225"/>
      <c r="H208" s="229">
        <v>3.8109999999999999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137</v>
      </c>
      <c r="AU208" s="235" t="s">
        <v>80</v>
      </c>
      <c r="AV208" s="13" t="s">
        <v>80</v>
      </c>
      <c r="AW208" s="13" t="s">
        <v>4</v>
      </c>
      <c r="AX208" s="13" t="s">
        <v>78</v>
      </c>
      <c r="AY208" s="235" t="s">
        <v>122</v>
      </c>
    </row>
    <row r="209" s="2" customFormat="1" ht="24.15" customHeight="1">
      <c r="A209" s="36"/>
      <c r="B209" s="37"/>
      <c r="C209" s="210" t="s">
        <v>334</v>
      </c>
      <c r="D209" s="210" t="s">
        <v>124</v>
      </c>
      <c r="E209" s="211" t="s">
        <v>335</v>
      </c>
      <c r="F209" s="212" t="s">
        <v>336</v>
      </c>
      <c r="G209" s="213" t="s">
        <v>127</v>
      </c>
      <c r="H209" s="214">
        <v>201</v>
      </c>
      <c r="I209" s="215"/>
      <c r="J209" s="216">
        <f>ROUND(I209*H209,2)</f>
        <v>0</v>
      </c>
      <c r="K209" s="217"/>
      <c r="L209" s="42"/>
      <c r="M209" s="218" t="s">
        <v>1</v>
      </c>
      <c r="N209" s="219" t="s">
        <v>38</v>
      </c>
      <c r="O209" s="89"/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2" t="s">
        <v>128</v>
      </c>
      <c r="AT209" s="222" t="s">
        <v>124</v>
      </c>
      <c r="AU209" s="222" t="s">
        <v>80</v>
      </c>
      <c r="AY209" s="15" t="s">
        <v>122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5" t="s">
        <v>78</v>
      </c>
      <c r="BK209" s="223">
        <f>ROUND(I209*H209,2)</f>
        <v>0</v>
      </c>
      <c r="BL209" s="15" t="s">
        <v>128</v>
      </c>
      <c r="BM209" s="222" t="s">
        <v>337</v>
      </c>
    </row>
    <row r="210" s="13" customFormat="1">
      <c r="A210" s="13"/>
      <c r="B210" s="224"/>
      <c r="C210" s="225"/>
      <c r="D210" s="226" t="s">
        <v>137</v>
      </c>
      <c r="E210" s="227" t="s">
        <v>1</v>
      </c>
      <c r="F210" s="228" t="s">
        <v>338</v>
      </c>
      <c r="G210" s="225"/>
      <c r="H210" s="229">
        <v>201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137</v>
      </c>
      <c r="AU210" s="235" t="s">
        <v>80</v>
      </c>
      <c r="AV210" s="13" t="s">
        <v>80</v>
      </c>
      <c r="AW210" s="13" t="s">
        <v>30</v>
      </c>
      <c r="AX210" s="13" t="s">
        <v>78</v>
      </c>
      <c r="AY210" s="235" t="s">
        <v>122</v>
      </c>
    </row>
    <row r="211" s="2" customFormat="1" ht="24.15" customHeight="1">
      <c r="A211" s="36"/>
      <c r="B211" s="37"/>
      <c r="C211" s="210" t="s">
        <v>339</v>
      </c>
      <c r="D211" s="210" t="s">
        <v>124</v>
      </c>
      <c r="E211" s="211" t="s">
        <v>340</v>
      </c>
      <c r="F211" s="212" t="s">
        <v>341</v>
      </c>
      <c r="G211" s="213" t="s">
        <v>127</v>
      </c>
      <c r="H211" s="214">
        <v>221.09999999999999</v>
      </c>
      <c r="I211" s="215"/>
      <c r="J211" s="216">
        <f>ROUND(I211*H211,2)</f>
        <v>0</v>
      </c>
      <c r="K211" s="217"/>
      <c r="L211" s="42"/>
      <c r="M211" s="218" t="s">
        <v>1</v>
      </c>
      <c r="N211" s="219" t="s">
        <v>38</v>
      </c>
      <c r="O211" s="89"/>
      <c r="P211" s="220">
        <f>O211*H211</f>
        <v>0</v>
      </c>
      <c r="Q211" s="220">
        <v>0</v>
      </c>
      <c r="R211" s="220">
        <f>Q211*H211</f>
        <v>0</v>
      </c>
      <c r="S211" s="220">
        <v>0</v>
      </c>
      <c r="T211" s="22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2" t="s">
        <v>128</v>
      </c>
      <c r="AT211" s="222" t="s">
        <v>124</v>
      </c>
      <c r="AU211" s="222" t="s">
        <v>80</v>
      </c>
      <c r="AY211" s="15" t="s">
        <v>122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5" t="s">
        <v>78</v>
      </c>
      <c r="BK211" s="223">
        <f>ROUND(I211*H211,2)</f>
        <v>0</v>
      </c>
      <c r="BL211" s="15" t="s">
        <v>128</v>
      </c>
      <c r="BM211" s="222" t="s">
        <v>342</v>
      </c>
    </row>
    <row r="212" s="13" customFormat="1">
      <c r="A212" s="13"/>
      <c r="B212" s="224"/>
      <c r="C212" s="225"/>
      <c r="D212" s="226" t="s">
        <v>137</v>
      </c>
      <c r="E212" s="227" t="s">
        <v>1</v>
      </c>
      <c r="F212" s="228" t="s">
        <v>343</v>
      </c>
      <c r="G212" s="225"/>
      <c r="H212" s="229">
        <v>221.09999999999999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137</v>
      </c>
      <c r="AU212" s="235" t="s">
        <v>80</v>
      </c>
      <c r="AV212" s="13" t="s">
        <v>80</v>
      </c>
      <c r="AW212" s="13" t="s">
        <v>30</v>
      </c>
      <c r="AX212" s="13" t="s">
        <v>78</v>
      </c>
      <c r="AY212" s="235" t="s">
        <v>122</v>
      </c>
    </row>
    <row r="213" s="12" customFormat="1" ht="22.8" customHeight="1">
      <c r="A213" s="12"/>
      <c r="B213" s="194"/>
      <c r="C213" s="195"/>
      <c r="D213" s="196" t="s">
        <v>72</v>
      </c>
      <c r="E213" s="208" t="s">
        <v>344</v>
      </c>
      <c r="F213" s="208" t="s">
        <v>345</v>
      </c>
      <c r="G213" s="195"/>
      <c r="H213" s="195"/>
      <c r="I213" s="198"/>
      <c r="J213" s="209">
        <f>BK213</f>
        <v>0</v>
      </c>
      <c r="K213" s="195"/>
      <c r="L213" s="200"/>
      <c r="M213" s="201"/>
      <c r="N213" s="202"/>
      <c r="O213" s="202"/>
      <c r="P213" s="203">
        <f>SUM(P214:P225)</f>
        <v>0</v>
      </c>
      <c r="Q213" s="202"/>
      <c r="R213" s="203">
        <f>SUM(R214:R225)</f>
        <v>19.377079999999999</v>
      </c>
      <c r="S213" s="202"/>
      <c r="T213" s="204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5" t="s">
        <v>78</v>
      </c>
      <c r="AT213" s="206" t="s">
        <v>72</v>
      </c>
      <c r="AU213" s="206" t="s">
        <v>78</v>
      </c>
      <c r="AY213" s="205" t="s">
        <v>122</v>
      </c>
      <c r="BK213" s="207">
        <f>SUM(BK214:BK225)</f>
        <v>0</v>
      </c>
    </row>
    <row r="214" s="2" customFormat="1" ht="24.15" customHeight="1">
      <c r="A214" s="36"/>
      <c r="B214" s="37"/>
      <c r="C214" s="210" t="s">
        <v>346</v>
      </c>
      <c r="D214" s="210" t="s">
        <v>124</v>
      </c>
      <c r="E214" s="211" t="s">
        <v>340</v>
      </c>
      <c r="F214" s="212" t="s">
        <v>341</v>
      </c>
      <c r="G214" s="213" t="s">
        <v>127</v>
      </c>
      <c r="H214" s="214">
        <v>86.099999999999994</v>
      </c>
      <c r="I214" s="215"/>
      <c r="J214" s="216">
        <f>ROUND(I214*H214,2)</f>
        <v>0</v>
      </c>
      <c r="K214" s="217"/>
      <c r="L214" s="42"/>
      <c r="M214" s="218" t="s">
        <v>1</v>
      </c>
      <c r="N214" s="219" t="s">
        <v>38</v>
      </c>
      <c r="O214" s="89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2" t="s">
        <v>128</v>
      </c>
      <c r="AT214" s="222" t="s">
        <v>124</v>
      </c>
      <c r="AU214" s="222" t="s">
        <v>80</v>
      </c>
      <c r="AY214" s="15" t="s">
        <v>122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5" t="s">
        <v>78</v>
      </c>
      <c r="BK214" s="223">
        <f>ROUND(I214*H214,2)</f>
        <v>0</v>
      </c>
      <c r="BL214" s="15" t="s">
        <v>128</v>
      </c>
      <c r="BM214" s="222" t="s">
        <v>347</v>
      </c>
    </row>
    <row r="215" s="2" customFormat="1" ht="24.15" customHeight="1">
      <c r="A215" s="36"/>
      <c r="B215" s="37"/>
      <c r="C215" s="210" t="s">
        <v>348</v>
      </c>
      <c r="D215" s="210" t="s">
        <v>124</v>
      </c>
      <c r="E215" s="211" t="s">
        <v>349</v>
      </c>
      <c r="F215" s="212" t="s">
        <v>350</v>
      </c>
      <c r="G215" s="213" t="s">
        <v>127</v>
      </c>
      <c r="H215" s="214">
        <v>86.099999999999994</v>
      </c>
      <c r="I215" s="215"/>
      <c r="J215" s="216">
        <f>ROUND(I215*H215,2)</f>
        <v>0</v>
      </c>
      <c r="K215" s="217"/>
      <c r="L215" s="42"/>
      <c r="M215" s="218" t="s">
        <v>1</v>
      </c>
      <c r="N215" s="219" t="s">
        <v>38</v>
      </c>
      <c r="O215" s="89"/>
      <c r="P215" s="220">
        <f>O215*H215</f>
        <v>0</v>
      </c>
      <c r="Q215" s="220">
        <v>0.089219999999999994</v>
      </c>
      <c r="R215" s="220">
        <f>Q215*H215</f>
        <v>7.6818419999999987</v>
      </c>
      <c r="S215" s="220">
        <v>0</v>
      </c>
      <c r="T215" s="22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2" t="s">
        <v>128</v>
      </c>
      <c r="AT215" s="222" t="s">
        <v>124</v>
      </c>
      <c r="AU215" s="222" t="s">
        <v>80</v>
      </c>
      <c r="AY215" s="15" t="s">
        <v>122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5" t="s">
        <v>78</v>
      </c>
      <c r="BK215" s="223">
        <f>ROUND(I215*H215,2)</f>
        <v>0</v>
      </c>
      <c r="BL215" s="15" t="s">
        <v>128</v>
      </c>
      <c r="BM215" s="222" t="s">
        <v>351</v>
      </c>
    </row>
    <row r="216" s="13" customFormat="1">
      <c r="A216" s="13"/>
      <c r="B216" s="224"/>
      <c r="C216" s="225"/>
      <c r="D216" s="226" t="s">
        <v>137</v>
      </c>
      <c r="E216" s="227" t="s">
        <v>1</v>
      </c>
      <c r="F216" s="228" t="s">
        <v>352</v>
      </c>
      <c r="G216" s="225"/>
      <c r="H216" s="229">
        <v>86.099999999999994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137</v>
      </c>
      <c r="AU216" s="235" t="s">
        <v>80</v>
      </c>
      <c r="AV216" s="13" t="s">
        <v>80</v>
      </c>
      <c r="AW216" s="13" t="s">
        <v>30</v>
      </c>
      <c r="AX216" s="13" t="s">
        <v>78</v>
      </c>
      <c r="AY216" s="235" t="s">
        <v>122</v>
      </c>
    </row>
    <row r="217" s="2" customFormat="1" ht="24.15" customHeight="1">
      <c r="A217" s="36"/>
      <c r="B217" s="37"/>
      <c r="C217" s="236" t="s">
        <v>353</v>
      </c>
      <c r="D217" s="236" t="s">
        <v>219</v>
      </c>
      <c r="E217" s="237" t="s">
        <v>354</v>
      </c>
      <c r="F217" s="238" t="s">
        <v>355</v>
      </c>
      <c r="G217" s="239" t="s">
        <v>127</v>
      </c>
      <c r="H217" s="240">
        <v>70.451999999999998</v>
      </c>
      <c r="I217" s="241"/>
      <c r="J217" s="242">
        <f>ROUND(I217*H217,2)</f>
        <v>0</v>
      </c>
      <c r="K217" s="243"/>
      <c r="L217" s="244"/>
      <c r="M217" s="245" t="s">
        <v>1</v>
      </c>
      <c r="N217" s="246" t="s">
        <v>38</v>
      </c>
      <c r="O217" s="89"/>
      <c r="P217" s="220">
        <f>O217*H217</f>
        <v>0</v>
      </c>
      <c r="Q217" s="220">
        <v>0.13200000000000001</v>
      </c>
      <c r="R217" s="220">
        <f>Q217*H217</f>
        <v>9.2996639999999999</v>
      </c>
      <c r="S217" s="220">
        <v>0</v>
      </c>
      <c r="T217" s="22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2" t="s">
        <v>155</v>
      </c>
      <c r="AT217" s="222" t="s">
        <v>219</v>
      </c>
      <c r="AU217" s="222" t="s">
        <v>80</v>
      </c>
      <c r="AY217" s="15" t="s">
        <v>122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5" t="s">
        <v>78</v>
      </c>
      <c r="BK217" s="223">
        <f>ROUND(I217*H217,2)</f>
        <v>0</v>
      </c>
      <c r="BL217" s="15" t="s">
        <v>128</v>
      </c>
      <c r="BM217" s="222" t="s">
        <v>356</v>
      </c>
    </row>
    <row r="218" s="13" customFormat="1">
      <c r="A218" s="13"/>
      <c r="B218" s="224"/>
      <c r="C218" s="225"/>
      <c r="D218" s="226" t="s">
        <v>137</v>
      </c>
      <c r="E218" s="227" t="s">
        <v>1</v>
      </c>
      <c r="F218" s="228" t="s">
        <v>357</v>
      </c>
      <c r="G218" s="225"/>
      <c r="H218" s="229">
        <v>68.400000000000006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137</v>
      </c>
      <c r="AU218" s="235" t="s">
        <v>80</v>
      </c>
      <c r="AV218" s="13" t="s">
        <v>80</v>
      </c>
      <c r="AW218" s="13" t="s">
        <v>30</v>
      </c>
      <c r="AX218" s="13" t="s">
        <v>78</v>
      </c>
      <c r="AY218" s="235" t="s">
        <v>122</v>
      </c>
    </row>
    <row r="219" s="13" customFormat="1">
      <c r="A219" s="13"/>
      <c r="B219" s="224"/>
      <c r="C219" s="225"/>
      <c r="D219" s="226" t="s">
        <v>137</v>
      </c>
      <c r="E219" s="225"/>
      <c r="F219" s="228" t="s">
        <v>358</v>
      </c>
      <c r="G219" s="225"/>
      <c r="H219" s="229">
        <v>70.451999999999998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137</v>
      </c>
      <c r="AU219" s="235" t="s">
        <v>80</v>
      </c>
      <c r="AV219" s="13" t="s">
        <v>80</v>
      </c>
      <c r="AW219" s="13" t="s">
        <v>4</v>
      </c>
      <c r="AX219" s="13" t="s">
        <v>78</v>
      </c>
      <c r="AY219" s="235" t="s">
        <v>122</v>
      </c>
    </row>
    <row r="220" s="2" customFormat="1" ht="24.15" customHeight="1">
      <c r="A220" s="36"/>
      <c r="B220" s="37"/>
      <c r="C220" s="236" t="s">
        <v>359</v>
      </c>
      <c r="D220" s="236" t="s">
        <v>219</v>
      </c>
      <c r="E220" s="237" t="s">
        <v>360</v>
      </c>
      <c r="F220" s="238" t="s">
        <v>361</v>
      </c>
      <c r="G220" s="239" t="s">
        <v>127</v>
      </c>
      <c r="H220" s="240">
        <v>7.3129999999999997</v>
      </c>
      <c r="I220" s="241"/>
      <c r="J220" s="242">
        <f>ROUND(I220*H220,2)</f>
        <v>0</v>
      </c>
      <c r="K220" s="243"/>
      <c r="L220" s="244"/>
      <c r="M220" s="245" t="s">
        <v>1</v>
      </c>
      <c r="N220" s="246" t="s">
        <v>38</v>
      </c>
      <c r="O220" s="89"/>
      <c r="P220" s="220">
        <f>O220*H220</f>
        <v>0</v>
      </c>
      <c r="Q220" s="220">
        <v>0.13200000000000001</v>
      </c>
      <c r="R220" s="220">
        <f>Q220*H220</f>
        <v>0.96531600000000006</v>
      </c>
      <c r="S220" s="220">
        <v>0</v>
      </c>
      <c r="T220" s="22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2" t="s">
        <v>155</v>
      </c>
      <c r="AT220" s="222" t="s">
        <v>219</v>
      </c>
      <c r="AU220" s="222" t="s">
        <v>80</v>
      </c>
      <c r="AY220" s="15" t="s">
        <v>122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5" t="s">
        <v>78</v>
      </c>
      <c r="BK220" s="223">
        <f>ROUND(I220*H220,2)</f>
        <v>0</v>
      </c>
      <c r="BL220" s="15" t="s">
        <v>128</v>
      </c>
      <c r="BM220" s="222" t="s">
        <v>362</v>
      </c>
    </row>
    <row r="221" s="13" customFormat="1">
      <c r="A221" s="13"/>
      <c r="B221" s="224"/>
      <c r="C221" s="225"/>
      <c r="D221" s="226" t="s">
        <v>137</v>
      </c>
      <c r="E221" s="227" t="s">
        <v>1</v>
      </c>
      <c r="F221" s="228" t="s">
        <v>363</v>
      </c>
      <c r="G221" s="225"/>
      <c r="H221" s="229">
        <v>7.0999999999999996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137</v>
      </c>
      <c r="AU221" s="235" t="s">
        <v>80</v>
      </c>
      <c r="AV221" s="13" t="s">
        <v>80</v>
      </c>
      <c r="AW221" s="13" t="s">
        <v>30</v>
      </c>
      <c r="AX221" s="13" t="s">
        <v>78</v>
      </c>
      <c r="AY221" s="235" t="s">
        <v>122</v>
      </c>
    </row>
    <row r="222" s="13" customFormat="1">
      <c r="A222" s="13"/>
      <c r="B222" s="224"/>
      <c r="C222" s="225"/>
      <c r="D222" s="226" t="s">
        <v>137</v>
      </c>
      <c r="E222" s="225"/>
      <c r="F222" s="228" t="s">
        <v>364</v>
      </c>
      <c r="G222" s="225"/>
      <c r="H222" s="229">
        <v>7.3129999999999997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137</v>
      </c>
      <c r="AU222" s="235" t="s">
        <v>80</v>
      </c>
      <c r="AV222" s="13" t="s">
        <v>80</v>
      </c>
      <c r="AW222" s="13" t="s">
        <v>4</v>
      </c>
      <c r="AX222" s="13" t="s">
        <v>78</v>
      </c>
      <c r="AY222" s="235" t="s">
        <v>122</v>
      </c>
    </row>
    <row r="223" s="2" customFormat="1" ht="24.15" customHeight="1">
      <c r="A223" s="36"/>
      <c r="B223" s="37"/>
      <c r="C223" s="236" t="s">
        <v>365</v>
      </c>
      <c r="D223" s="236" t="s">
        <v>219</v>
      </c>
      <c r="E223" s="237" t="s">
        <v>366</v>
      </c>
      <c r="F223" s="238" t="s">
        <v>367</v>
      </c>
      <c r="G223" s="239" t="s">
        <v>127</v>
      </c>
      <c r="H223" s="240">
        <v>10.917999999999999</v>
      </c>
      <c r="I223" s="241"/>
      <c r="J223" s="242">
        <f>ROUND(I223*H223,2)</f>
        <v>0</v>
      </c>
      <c r="K223" s="243"/>
      <c r="L223" s="244"/>
      <c r="M223" s="245" t="s">
        <v>1</v>
      </c>
      <c r="N223" s="246" t="s">
        <v>38</v>
      </c>
      <c r="O223" s="89"/>
      <c r="P223" s="220">
        <f>O223*H223</f>
        <v>0</v>
      </c>
      <c r="Q223" s="220">
        <v>0.13100000000000001</v>
      </c>
      <c r="R223" s="220">
        <f>Q223*H223</f>
        <v>1.430258</v>
      </c>
      <c r="S223" s="220">
        <v>0</v>
      </c>
      <c r="T223" s="22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2" t="s">
        <v>155</v>
      </c>
      <c r="AT223" s="222" t="s">
        <v>219</v>
      </c>
      <c r="AU223" s="222" t="s">
        <v>80</v>
      </c>
      <c r="AY223" s="15" t="s">
        <v>122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5" t="s">
        <v>78</v>
      </c>
      <c r="BK223" s="223">
        <f>ROUND(I223*H223,2)</f>
        <v>0</v>
      </c>
      <c r="BL223" s="15" t="s">
        <v>128</v>
      </c>
      <c r="BM223" s="222" t="s">
        <v>368</v>
      </c>
    </row>
    <row r="224" s="13" customFormat="1">
      <c r="A224" s="13"/>
      <c r="B224" s="224"/>
      <c r="C224" s="225"/>
      <c r="D224" s="226" t="s">
        <v>137</v>
      </c>
      <c r="E224" s="227" t="s">
        <v>1</v>
      </c>
      <c r="F224" s="228" t="s">
        <v>369</v>
      </c>
      <c r="G224" s="225"/>
      <c r="H224" s="229">
        <v>10.6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137</v>
      </c>
      <c r="AU224" s="235" t="s">
        <v>80</v>
      </c>
      <c r="AV224" s="13" t="s">
        <v>80</v>
      </c>
      <c r="AW224" s="13" t="s">
        <v>30</v>
      </c>
      <c r="AX224" s="13" t="s">
        <v>78</v>
      </c>
      <c r="AY224" s="235" t="s">
        <v>122</v>
      </c>
    </row>
    <row r="225" s="13" customFormat="1">
      <c r="A225" s="13"/>
      <c r="B225" s="224"/>
      <c r="C225" s="225"/>
      <c r="D225" s="226" t="s">
        <v>137</v>
      </c>
      <c r="E225" s="225"/>
      <c r="F225" s="228" t="s">
        <v>370</v>
      </c>
      <c r="G225" s="225"/>
      <c r="H225" s="229">
        <v>10.917999999999999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137</v>
      </c>
      <c r="AU225" s="235" t="s">
        <v>80</v>
      </c>
      <c r="AV225" s="13" t="s">
        <v>80</v>
      </c>
      <c r="AW225" s="13" t="s">
        <v>4</v>
      </c>
      <c r="AX225" s="13" t="s">
        <v>78</v>
      </c>
      <c r="AY225" s="235" t="s">
        <v>122</v>
      </c>
    </row>
    <row r="226" s="12" customFormat="1" ht="22.8" customHeight="1">
      <c r="A226" s="12"/>
      <c r="B226" s="194"/>
      <c r="C226" s="195"/>
      <c r="D226" s="196" t="s">
        <v>72</v>
      </c>
      <c r="E226" s="208" t="s">
        <v>160</v>
      </c>
      <c r="F226" s="208" t="s">
        <v>371</v>
      </c>
      <c r="G226" s="195"/>
      <c r="H226" s="195"/>
      <c r="I226" s="198"/>
      <c r="J226" s="209">
        <f>BK226</f>
        <v>0</v>
      </c>
      <c r="K226" s="195"/>
      <c r="L226" s="200"/>
      <c r="M226" s="201"/>
      <c r="N226" s="202"/>
      <c r="O226" s="202"/>
      <c r="P226" s="203">
        <f>SUM(P227:P258)</f>
        <v>0</v>
      </c>
      <c r="Q226" s="202"/>
      <c r="R226" s="203">
        <f>SUM(R227:R258)</f>
        <v>41.022597600000005</v>
      </c>
      <c r="S226" s="202"/>
      <c r="T226" s="204">
        <f>SUM(T227:T258)</f>
        <v>0.17600000000000002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5" t="s">
        <v>78</v>
      </c>
      <c r="AT226" s="206" t="s">
        <v>72</v>
      </c>
      <c r="AU226" s="206" t="s">
        <v>78</v>
      </c>
      <c r="AY226" s="205" t="s">
        <v>122</v>
      </c>
      <c r="BK226" s="207">
        <f>SUM(BK227:BK258)</f>
        <v>0</v>
      </c>
    </row>
    <row r="227" s="2" customFormat="1" ht="24.15" customHeight="1">
      <c r="A227" s="36"/>
      <c r="B227" s="37"/>
      <c r="C227" s="210" t="s">
        <v>372</v>
      </c>
      <c r="D227" s="210" t="s">
        <v>124</v>
      </c>
      <c r="E227" s="211" t="s">
        <v>373</v>
      </c>
      <c r="F227" s="212" t="s">
        <v>374</v>
      </c>
      <c r="G227" s="213" t="s">
        <v>375</v>
      </c>
      <c r="H227" s="214">
        <v>2</v>
      </c>
      <c r="I227" s="215"/>
      <c r="J227" s="216">
        <f>ROUND(I227*H227,2)</f>
        <v>0</v>
      </c>
      <c r="K227" s="217"/>
      <c r="L227" s="42"/>
      <c r="M227" s="218" t="s">
        <v>1</v>
      </c>
      <c r="N227" s="219" t="s">
        <v>38</v>
      </c>
      <c r="O227" s="89"/>
      <c r="P227" s="220">
        <f>O227*H227</f>
        <v>0</v>
      </c>
      <c r="Q227" s="220">
        <v>0.00069999999999999999</v>
      </c>
      <c r="R227" s="220">
        <f>Q227*H227</f>
        <v>0.0014</v>
      </c>
      <c r="S227" s="220">
        <v>0</v>
      </c>
      <c r="T227" s="22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2" t="s">
        <v>128</v>
      </c>
      <c r="AT227" s="222" t="s">
        <v>124</v>
      </c>
      <c r="AU227" s="222" t="s">
        <v>80</v>
      </c>
      <c r="AY227" s="15" t="s">
        <v>122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5" t="s">
        <v>78</v>
      </c>
      <c r="BK227" s="223">
        <f>ROUND(I227*H227,2)</f>
        <v>0</v>
      </c>
      <c r="BL227" s="15" t="s">
        <v>128</v>
      </c>
      <c r="BM227" s="222" t="s">
        <v>376</v>
      </c>
    </row>
    <row r="228" s="2" customFormat="1" ht="24.15" customHeight="1">
      <c r="A228" s="36"/>
      <c r="B228" s="37"/>
      <c r="C228" s="236" t="s">
        <v>377</v>
      </c>
      <c r="D228" s="236" t="s">
        <v>219</v>
      </c>
      <c r="E228" s="237" t="s">
        <v>378</v>
      </c>
      <c r="F228" s="238" t="s">
        <v>379</v>
      </c>
      <c r="G228" s="239" t="s">
        <v>375</v>
      </c>
      <c r="H228" s="240">
        <v>1</v>
      </c>
      <c r="I228" s="241"/>
      <c r="J228" s="242">
        <f>ROUND(I228*H228,2)</f>
        <v>0</v>
      </c>
      <c r="K228" s="243"/>
      <c r="L228" s="244"/>
      <c r="M228" s="245" t="s">
        <v>1</v>
      </c>
      <c r="N228" s="246" t="s">
        <v>38</v>
      </c>
      <c r="O228" s="89"/>
      <c r="P228" s="220">
        <f>O228*H228</f>
        <v>0</v>
      </c>
      <c r="Q228" s="220">
        <v>0.0035000000000000001</v>
      </c>
      <c r="R228" s="220">
        <f>Q228*H228</f>
        <v>0.0035000000000000001</v>
      </c>
      <c r="S228" s="220">
        <v>0</v>
      </c>
      <c r="T228" s="221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2" t="s">
        <v>155</v>
      </c>
      <c r="AT228" s="222" t="s">
        <v>219</v>
      </c>
      <c r="AU228" s="222" t="s">
        <v>80</v>
      </c>
      <c r="AY228" s="15" t="s">
        <v>122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5" t="s">
        <v>78</v>
      </c>
      <c r="BK228" s="223">
        <f>ROUND(I228*H228,2)</f>
        <v>0</v>
      </c>
      <c r="BL228" s="15" t="s">
        <v>128</v>
      </c>
      <c r="BM228" s="222" t="s">
        <v>380</v>
      </c>
    </row>
    <row r="229" s="2" customFormat="1" ht="16.5" customHeight="1">
      <c r="A229" s="36"/>
      <c r="B229" s="37"/>
      <c r="C229" s="236" t="s">
        <v>381</v>
      </c>
      <c r="D229" s="236" t="s">
        <v>219</v>
      </c>
      <c r="E229" s="237" t="s">
        <v>382</v>
      </c>
      <c r="F229" s="238" t="s">
        <v>383</v>
      </c>
      <c r="G229" s="239" t="s">
        <v>375</v>
      </c>
      <c r="H229" s="240">
        <v>1</v>
      </c>
      <c r="I229" s="241"/>
      <c r="J229" s="242">
        <f>ROUND(I229*H229,2)</f>
        <v>0</v>
      </c>
      <c r="K229" s="243"/>
      <c r="L229" s="244"/>
      <c r="M229" s="245" t="s">
        <v>1</v>
      </c>
      <c r="N229" s="246" t="s">
        <v>38</v>
      </c>
      <c r="O229" s="89"/>
      <c r="P229" s="220">
        <f>O229*H229</f>
        <v>0</v>
      </c>
      <c r="Q229" s="220">
        <v>0.0050000000000000001</v>
      </c>
      <c r="R229" s="220">
        <f>Q229*H229</f>
        <v>0.0050000000000000001</v>
      </c>
      <c r="S229" s="220">
        <v>0</v>
      </c>
      <c r="T229" s="22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2" t="s">
        <v>155</v>
      </c>
      <c r="AT229" s="222" t="s">
        <v>219</v>
      </c>
      <c r="AU229" s="222" t="s">
        <v>80</v>
      </c>
      <c r="AY229" s="15" t="s">
        <v>122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5" t="s">
        <v>78</v>
      </c>
      <c r="BK229" s="223">
        <f>ROUND(I229*H229,2)</f>
        <v>0</v>
      </c>
      <c r="BL229" s="15" t="s">
        <v>128</v>
      </c>
      <c r="BM229" s="222" t="s">
        <v>384</v>
      </c>
    </row>
    <row r="230" s="2" customFormat="1" ht="24.15" customHeight="1">
      <c r="A230" s="36"/>
      <c r="B230" s="37"/>
      <c r="C230" s="210" t="s">
        <v>385</v>
      </c>
      <c r="D230" s="210" t="s">
        <v>124</v>
      </c>
      <c r="E230" s="211" t="s">
        <v>386</v>
      </c>
      <c r="F230" s="212" t="s">
        <v>387</v>
      </c>
      <c r="G230" s="213" t="s">
        <v>375</v>
      </c>
      <c r="H230" s="214">
        <v>1</v>
      </c>
      <c r="I230" s="215"/>
      <c r="J230" s="216">
        <f>ROUND(I230*H230,2)</f>
        <v>0</v>
      </c>
      <c r="K230" s="217"/>
      <c r="L230" s="42"/>
      <c r="M230" s="218" t="s">
        <v>1</v>
      </c>
      <c r="N230" s="219" t="s">
        <v>38</v>
      </c>
      <c r="O230" s="89"/>
      <c r="P230" s="220">
        <f>O230*H230</f>
        <v>0</v>
      </c>
      <c r="Q230" s="220">
        <v>1.0000000000000001E-05</v>
      </c>
      <c r="R230" s="220">
        <f>Q230*H230</f>
        <v>1.0000000000000001E-05</v>
      </c>
      <c r="S230" s="220">
        <v>0</v>
      </c>
      <c r="T230" s="22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2" t="s">
        <v>128</v>
      </c>
      <c r="AT230" s="222" t="s">
        <v>124</v>
      </c>
      <c r="AU230" s="222" t="s">
        <v>80</v>
      </c>
      <c r="AY230" s="15" t="s">
        <v>122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5" t="s">
        <v>78</v>
      </c>
      <c r="BK230" s="223">
        <f>ROUND(I230*H230,2)</f>
        <v>0</v>
      </c>
      <c r="BL230" s="15" t="s">
        <v>128</v>
      </c>
      <c r="BM230" s="222" t="s">
        <v>388</v>
      </c>
    </row>
    <row r="231" s="2" customFormat="1" ht="16.5" customHeight="1">
      <c r="A231" s="36"/>
      <c r="B231" s="37"/>
      <c r="C231" s="236" t="s">
        <v>389</v>
      </c>
      <c r="D231" s="236" t="s">
        <v>219</v>
      </c>
      <c r="E231" s="237" t="s">
        <v>390</v>
      </c>
      <c r="F231" s="238" t="s">
        <v>391</v>
      </c>
      <c r="G231" s="239" t="s">
        <v>375</v>
      </c>
      <c r="H231" s="240">
        <v>1</v>
      </c>
      <c r="I231" s="241"/>
      <c r="J231" s="242">
        <f>ROUND(I231*H231,2)</f>
        <v>0</v>
      </c>
      <c r="K231" s="243"/>
      <c r="L231" s="244"/>
      <c r="M231" s="245" t="s">
        <v>1</v>
      </c>
      <c r="N231" s="246" t="s">
        <v>38</v>
      </c>
      <c r="O231" s="89"/>
      <c r="P231" s="220">
        <f>O231*H231</f>
        <v>0</v>
      </c>
      <c r="Q231" s="220">
        <v>0.0040000000000000001</v>
      </c>
      <c r="R231" s="220">
        <f>Q231*H231</f>
        <v>0.0040000000000000001</v>
      </c>
      <c r="S231" s="220">
        <v>0</v>
      </c>
      <c r="T231" s="22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2" t="s">
        <v>155</v>
      </c>
      <c r="AT231" s="222" t="s">
        <v>219</v>
      </c>
      <c r="AU231" s="222" t="s">
        <v>80</v>
      </c>
      <c r="AY231" s="15" t="s">
        <v>122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15" t="s">
        <v>78</v>
      </c>
      <c r="BK231" s="223">
        <f>ROUND(I231*H231,2)</f>
        <v>0</v>
      </c>
      <c r="BL231" s="15" t="s">
        <v>128</v>
      </c>
      <c r="BM231" s="222" t="s">
        <v>392</v>
      </c>
    </row>
    <row r="232" s="2" customFormat="1" ht="24.15" customHeight="1">
      <c r="A232" s="36"/>
      <c r="B232" s="37"/>
      <c r="C232" s="210" t="s">
        <v>393</v>
      </c>
      <c r="D232" s="210" t="s">
        <v>124</v>
      </c>
      <c r="E232" s="211" t="s">
        <v>394</v>
      </c>
      <c r="F232" s="212" t="s">
        <v>395</v>
      </c>
      <c r="G232" s="213" t="s">
        <v>375</v>
      </c>
      <c r="H232" s="214">
        <v>2</v>
      </c>
      <c r="I232" s="215"/>
      <c r="J232" s="216">
        <f>ROUND(I232*H232,2)</f>
        <v>0</v>
      </c>
      <c r="K232" s="217"/>
      <c r="L232" s="42"/>
      <c r="M232" s="218" t="s">
        <v>1</v>
      </c>
      <c r="N232" s="219" t="s">
        <v>38</v>
      </c>
      <c r="O232" s="89"/>
      <c r="P232" s="220">
        <f>O232*H232</f>
        <v>0</v>
      </c>
      <c r="Q232" s="220">
        <v>0.11241</v>
      </c>
      <c r="R232" s="220">
        <f>Q232*H232</f>
        <v>0.22481999999999999</v>
      </c>
      <c r="S232" s="220">
        <v>0</v>
      </c>
      <c r="T232" s="22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2" t="s">
        <v>128</v>
      </c>
      <c r="AT232" s="222" t="s">
        <v>124</v>
      </c>
      <c r="AU232" s="222" t="s">
        <v>80</v>
      </c>
      <c r="AY232" s="15" t="s">
        <v>122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5" t="s">
        <v>78</v>
      </c>
      <c r="BK232" s="223">
        <f>ROUND(I232*H232,2)</f>
        <v>0</v>
      </c>
      <c r="BL232" s="15" t="s">
        <v>128</v>
      </c>
      <c r="BM232" s="222" t="s">
        <v>396</v>
      </c>
    </row>
    <row r="233" s="2" customFormat="1" ht="21.75" customHeight="1">
      <c r="A233" s="36"/>
      <c r="B233" s="37"/>
      <c r="C233" s="236" t="s">
        <v>397</v>
      </c>
      <c r="D233" s="236" t="s">
        <v>219</v>
      </c>
      <c r="E233" s="237" t="s">
        <v>398</v>
      </c>
      <c r="F233" s="238" t="s">
        <v>399</v>
      </c>
      <c r="G233" s="239" t="s">
        <v>375</v>
      </c>
      <c r="H233" s="240">
        <v>2</v>
      </c>
      <c r="I233" s="241"/>
      <c r="J233" s="242">
        <f>ROUND(I233*H233,2)</f>
        <v>0</v>
      </c>
      <c r="K233" s="243"/>
      <c r="L233" s="244"/>
      <c r="M233" s="245" t="s">
        <v>1</v>
      </c>
      <c r="N233" s="246" t="s">
        <v>38</v>
      </c>
      <c r="O233" s="89"/>
      <c r="P233" s="220">
        <f>O233*H233</f>
        <v>0</v>
      </c>
      <c r="Q233" s="220">
        <v>0.0025000000000000001</v>
      </c>
      <c r="R233" s="220">
        <f>Q233*H233</f>
        <v>0.0050000000000000001</v>
      </c>
      <c r="S233" s="220">
        <v>0</v>
      </c>
      <c r="T233" s="22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2" t="s">
        <v>155</v>
      </c>
      <c r="AT233" s="222" t="s">
        <v>219</v>
      </c>
      <c r="AU233" s="222" t="s">
        <v>80</v>
      </c>
      <c r="AY233" s="15" t="s">
        <v>122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5" t="s">
        <v>78</v>
      </c>
      <c r="BK233" s="223">
        <f>ROUND(I233*H233,2)</f>
        <v>0</v>
      </c>
      <c r="BL233" s="15" t="s">
        <v>128</v>
      </c>
      <c r="BM233" s="222" t="s">
        <v>400</v>
      </c>
    </row>
    <row r="234" s="2" customFormat="1" ht="24.15" customHeight="1">
      <c r="A234" s="36"/>
      <c r="B234" s="37"/>
      <c r="C234" s="210" t="s">
        <v>401</v>
      </c>
      <c r="D234" s="210" t="s">
        <v>124</v>
      </c>
      <c r="E234" s="211" t="s">
        <v>402</v>
      </c>
      <c r="F234" s="212" t="s">
        <v>403</v>
      </c>
      <c r="G234" s="213" t="s">
        <v>158</v>
      </c>
      <c r="H234" s="214">
        <v>40</v>
      </c>
      <c r="I234" s="215"/>
      <c r="J234" s="216">
        <f>ROUND(I234*H234,2)</f>
        <v>0</v>
      </c>
      <c r="K234" s="217"/>
      <c r="L234" s="42"/>
      <c r="M234" s="218" t="s">
        <v>1</v>
      </c>
      <c r="N234" s="219" t="s">
        <v>38</v>
      </c>
      <c r="O234" s="89"/>
      <c r="P234" s="220">
        <f>O234*H234</f>
        <v>0</v>
      </c>
      <c r="Q234" s="220">
        <v>0.00038000000000000002</v>
      </c>
      <c r="R234" s="220">
        <f>Q234*H234</f>
        <v>0.015200000000000002</v>
      </c>
      <c r="S234" s="220">
        <v>0</v>
      </c>
      <c r="T234" s="22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22" t="s">
        <v>128</v>
      </c>
      <c r="AT234" s="222" t="s">
        <v>124</v>
      </c>
      <c r="AU234" s="222" t="s">
        <v>80</v>
      </c>
      <c r="AY234" s="15" t="s">
        <v>122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5" t="s">
        <v>78</v>
      </c>
      <c r="BK234" s="223">
        <f>ROUND(I234*H234,2)</f>
        <v>0</v>
      </c>
      <c r="BL234" s="15" t="s">
        <v>128</v>
      </c>
      <c r="BM234" s="222" t="s">
        <v>404</v>
      </c>
    </row>
    <row r="235" s="2" customFormat="1" ht="24.15" customHeight="1">
      <c r="A235" s="36"/>
      <c r="B235" s="37"/>
      <c r="C235" s="210" t="s">
        <v>405</v>
      </c>
      <c r="D235" s="210" t="s">
        <v>124</v>
      </c>
      <c r="E235" s="211" t="s">
        <v>406</v>
      </c>
      <c r="F235" s="212" t="s">
        <v>407</v>
      </c>
      <c r="G235" s="213" t="s">
        <v>127</v>
      </c>
      <c r="H235" s="214">
        <v>10</v>
      </c>
      <c r="I235" s="215"/>
      <c r="J235" s="216">
        <f>ROUND(I235*H235,2)</f>
        <v>0</v>
      </c>
      <c r="K235" s="217"/>
      <c r="L235" s="42"/>
      <c r="M235" s="218" t="s">
        <v>1</v>
      </c>
      <c r="N235" s="219" t="s">
        <v>38</v>
      </c>
      <c r="O235" s="89"/>
      <c r="P235" s="220">
        <f>O235*H235</f>
        <v>0</v>
      </c>
      <c r="Q235" s="220">
        <v>0.0025999999999999999</v>
      </c>
      <c r="R235" s="220">
        <f>Q235*H235</f>
        <v>0.025999999999999999</v>
      </c>
      <c r="S235" s="220">
        <v>0</v>
      </c>
      <c r="T235" s="22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2" t="s">
        <v>128</v>
      </c>
      <c r="AT235" s="222" t="s">
        <v>124</v>
      </c>
      <c r="AU235" s="222" t="s">
        <v>80</v>
      </c>
      <c r="AY235" s="15" t="s">
        <v>122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5" t="s">
        <v>78</v>
      </c>
      <c r="BK235" s="223">
        <f>ROUND(I235*H235,2)</f>
        <v>0</v>
      </c>
      <c r="BL235" s="15" t="s">
        <v>128</v>
      </c>
      <c r="BM235" s="222" t="s">
        <v>408</v>
      </c>
    </row>
    <row r="236" s="2" customFormat="1" ht="33" customHeight="1">
      <c r="A236" s="36"/>
      <c r="B236" s="37"/>
      <c r="C236" s="210" t="s">
        <v>409</v>
      </c>
      <c r="D236" s="210" t="s">
        <v>124</v>
      </c>
      <c r="E236" s="211" t="s">
        <v>410</v>
      </c>
      <c r="F236" s="212" t="s">
        <v>411</v>
      </c>
      <c r="G236" s="213" t="s">
        <v>158</v>
      </c>
      <c r="H236" s="214">
        <v>139</v>
      </c>
      <c r="I236" s="215"/>
      <c r="J236" s="216">
        <f>ROUND(I236*H236,2)</f>
        <v>0</v>
      </c>
      <c r="K236" s="217"/>
      <c r="L236" s="42"/>
      <c r="M236" s="218" t="s">
        <v>1</v>
      </c>
      <c r="N236" s="219" t="s">
        <v>38</v>
      </c>
      <c r="O236" s="89"/>
      <c r="P236" s="220">
        <f>O236*H236</f>
        <v>0</v>
      </c>
      <c r="Q236" s="220">
        <v>0.16850000000000001</v>
      </c>
      <c r="R236" s="220">
        <f>Q236*H236</f>
        <v>23.421500000000002</v>
      </c>
      <c r="S236" s="220">
        <v>0</v>
      </c>
      <c r="T236" s="22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2" t="s">
        <v>128</v>
      </c>
      <c r="AT236" s="222" t="s">
        <v>124</v>
      </c>
      <c r="AU236" s="222" t="s">
        <v>80</v>
      </c>
      <c r="AY236" s="15" t="s">
        <v>122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5" t="s">
        <v>78</v>
      </c>
      <c r="BK236" s="223">
        <f>ROUND(I236*H236,2)</f>
        <v>0</v>
      </c>
      <c r="BL236" s="15" t="s">
        <v>128</v>
      </c>
      <c r="BM236" s="222" t="s">
        <v>412</v>
      </c>
    </row>
    <row r="237" s="13" customFormat="1">
      <c r="A237" s="13"/>
      <c r="B237" s="224"/>
      <c r="C237" s="225"/>
      <c r="D237" s="226" t="s">
        <v>137</v>
      </c>
      <c r="E237" s="227" t="s">
        <v>1</v>
      </c>
      <c r="F237" s="228" t="s">
        <v>413</v>
      </c>
      <c r="G237" s="225"/>
      <c r="H237" s="229">
        <v>139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137</v>
      </c>
      <c r="AU237" s="235" t="s">
        <v>80</v>
      </c>
      <c r="AV237" s="13" t="s">
        <v>80</v>
      </c>
      <c r="AW237" s="13" t="s">
        <v>30</v>
      </c>
      <c r="AX237" s="13" t="s">
        <v>78</v>
      </c>
      <c r="AY237" s="235" t="s">
        <v>122</v>
      </c>
    </row>
    <row r="238" s="2" customFormat="1" ht="16.5" customHeight="1">
      <c r="A238" s="36"/>
      <c r="B238" s="37"/>
      <c r="C238" s="236" t="s">
        <v>414</v>
      </c>
      <c r="D238" s="236" t="s">
        <v>219</v>
      </c>
      <c r="E238" s="237" t="s">
        <v>415</v>
      </c>
      <c r="F238" s="238" t="s">
        <v>416</v>
      </c>
      <c r="G238" s="239" t="s">
        <v>158</v>
      </c>
      <c r="H238" s="240">
        <v>25.5</v>
      </c>
      <c r="I238" s="241"/>
      <c r="J238" s="242">
        <f>ROUND(I238*H238,2)</f>
        <v>0</v>
      </c>
      <c r="K238" s="243"/>
      <c r="L238" s="244"/>
      <c r="M238" s="245" t="s">
        <v>1</v>
      </c>
      <c r="N238" s="246" t="s">
        <v>38</v>
      </c>
      <c r="O238" s="89"/>
      <c r="P238" s="220">
        <f>O238*H238</f>
        <v>0</v>
      </c>
      <c r="Q238" s="220">
        <v>0.056000000000000001</v>
      </c>
      <c r="R238" s="220">
        <f>Q238*H238</f>
        <v>1.4279999999999999</v>
      </c>
      <c r="S238" s="220">
        <v>0</v>
      </c>
      <c r="T238" s="22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2" t="s">
        <v>155</v>
      </c>
      <c r="AT238" s="222" t="s">
        <v>219</v>
      </c>
      <c r="AU238" s="222" t="s">
        <v>80</v>
      </c>
      <c r="AY238" s="15" t="s">
        <v>122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5" t="s">
        <v>78</v>
      </c>
      <c r="BK238" s="223">
        <f>ROUND(I238*H238,2)</f>
        <v>0</v>
      </c>
      <c r="BL238" s="15" t="s">
        <v>128</v>
      </c>
      <c r="BM238" s="222" t="s">
        <v>417</v>
      </c>
    </row>
    <row r="239" s="13" customFormat="1">
      <c r="A239" s="13"/>
      <c r="B239" s="224"/>
      <c r="C239" s="225"/>
      <c r="D239" s="226" t="s">
        <v>137</v>
      </c>
      <c r="E239" s="227" t="s">
        <v>1</v>
      </c>
      <c r="F239" s="228" t="s">
        <v>418</v>
      </c>
      <c r="G239" s="225"/>
      <c r="H239" s="229">
        <v>25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137</v>
      </c>
      <c r="AU239" s="235" t="s">
        <v>80</v>
      </c>
      <c r="AV239" s="13" t="s">
        <v>80</v>
      </c>
      <c r="AW239" s="13" t="s">
        <v>30</v>
      </c>
      <c r="AX239" s="13" t="s">
        <v>78</v>
      </c>
      <c r="AY239" s="235" t="s">
        <v>122</v>
      </c>
    </row>
    <row r="240" s="13" customFormat="1">
      <c r="A240" s="13"/>
      <c r="B240" s="224"/>
      <c r="C240" s="225"/>
      <c r="D240" s="226" t="s">
        <v>137</v>
      </c>
      <c r="E240" s="225"/>
      <c r="F240" s="228" t="s">
        <v>419</v>
      </c>
      <c r="G240" s="225"/>
      <c r="H240" s="229">
        <v>25.5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137</v>
      </c>
      <c r="AU240" s="235" t="s">
        <v>80</v>
      </c>
      <c r="AV240" s="13" t="s">
        <v>80</v>
      </c>
      <c r="AW240" s="13" t="s">
        <v>4</v>
      </c>
      <c r="AX240" s="13" t="s">
        <v>78</v>
      </c>
      <c r="AY240" s="235" t="s">
        <v>122</v>
      </c>
    </row>
    <row r="241" s="2" customFormat="1" ht="24.15" customHeight="1">
      <c r="A241" s="36"/>
      <c r="B241" s="37"/>
      <c r="C241" s="236" t="s">
        <v>420</v>
      </c>
      <c r="D241" s="236" t="s">
        <v>219</v>
      </c>
      <c r="E241" s="237" t="s">
        <v>421</v>
      </c>
      <c r="F241" s="238" t="s">
        <v>422</v>
      </c>
      <c r="G241" s="239" t="s">
        <v>158</v>
      </c>
      <c r="H241" s="240">
        <v>29.579999999999998</v>
      </c>
      <c r="I241" s="241"/>
      <c r="J241" s="242">
        <f>ROUND(I241*H241,2)</f>
        <v>0</v>
      </c>
      <c r="K241" s="243"/>
      <c r="L241" s="244"/>
      <c r="M241" s="245" t="s">
        <v>1</v>
      </c>
      <c r="N241" s="246" t="s">
        <v>38</v>
      </c>
      <c r="O241" s="89"/>
      <c r="P241" s="220">
        <f>O241*H241</f>
        <v>0</v>
      </c>
      <c r="Q241" s="220">
        <v>0.048300000000000003</v>
      </c>
      <c r="R241" s="220">
        <f>Q241*H241</f>
        <v>1.428714</v>
      </c>
      <c r="S241" s="220">
        <v>0</v>
      </c>
      <c r="T241" s="22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2" t="s">
        <v>155</v>
      </c>
      <c r="AT241" s="222" t="s">
        <v>219</v>
      </c>
      <c r="AU241" s="222" t="s">
        <v>80</v>
      </c>
      <c r="AY241" s="15" t="s">
        <v>122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5" t="s">
        <v>78</v>
      </c>
      <c r="BK241" s="223">
        <f>ROUND(I241*H241,2)</f>
        <v>0</v>
      </c>
      <c r="BL241" s="15" t="s">
        <v>128</v>
      </c>
      <c r="BM241" s="222" t="s">
        <v>423</v>
      </c>
    </row>
    <row r="242" s="13" customFormat="1">
      <c r="A242" s="13"/>
      <c r="B242" s="224"/>
      <c r="C242" s="225"/>
      <c r="D242" s="226" t="s">
        <v>137</v>
      </c>
      <c r="E242" s="227" t="s">
        <v>1</v>
      </c>
      <c r="F242" s="228" t="s">
        <v>424</v>
      </c>
      <c r="G242" s="225"/>
      <c r="H242" s="229">
        <v>29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137</v>
      </c>
      <c r="AU242" s="235" t="s">
        <v>80</v>
      </c>
      <c r="AV242" s="13" t="s">
        <v>80</v>
      </c>
      <c r="AW242" s="13" t="s">
        <v>30</v>
      </c>
      <c r="AX242" s="13" t="s">
        <v>78</v>
      </c>
      <c r="AY242" s="235" t="s">
        <v>122</v>
      </c>
    </row>
    <row r="243" s="13" customFormat="1">
      <c r="A243" s="13"/>
      <c r="B243" s="224"/>
      <c r="C243" s="225"/>
      <c r="D243" s="226" t="s">
        <v>137</v>
      </c>
      <c r="E243" s="225"/>
      <c r="F243" s="228" t="s">
        <v>425</v>
      </c>
      <c r="G243" s="225"/>
      <c r="H243" s="229">
        <v>29.579999999999998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137</v>
      </c>
      <c r="AU243" s="235" t="s">
        <v>80</v>
      </c>
      <c r="AV243" s="13" t="s">
        <v>80</v>
      </c>
      <c r="AW243" s="13" t="s">
        <v>4</v>
      </c>
      <c r="AX243" s="13" t="s">
        <v>78</v>
      </c>
      <c r="AY243" s="235" t="s">
        <v>122</v>
      </c>
    </row>
    <row r="244" s="2" customFormat="1" ht="24.15" customHeight="1">
      <c r="A244" s="36"/>
      <c r="B244" s="37"/>
      <c r="C244" s="236" t="s">
        <v>426</v>
      </c>
      <c r="D244" s="236" t="s">
        <v>219</v>
      </c>
      <c r="E244" s="237" t="s">
        <v>427</v>
      </c>
      <c r="F244" s="238" t="s">
        <v>428</v>
      </c>
      <c r="G244" s="239" t="s">
        <v>158</v>
      </c>
      <c r="H244" s="240">
        <v>14.279999999999999</v>
      </c>
      <c r="I244" s="241"/>
      <c r="J244" s="242">
        <f>ROUND(I244*H244,2)</f>
        <v>0</v>
      </c>
      <c r="K244" s="243"/>
      <c r="L244" s="244"/>
      <c r="M244" s="245" t="s">
        <v>1</v>
      </c>
      <c r="N244" s="246" t="s">
        <v>38</v>
      </c>
      <c r="O244" s="89"/>
      <c r="P244" s="220">
        <f>O244*H244</f>
        <v>0</v>
      </c>
      <c r="Q244" s="220">
        <v>0.065670000000000006</v>
      </c>
      <c r="R244" s="220">
        <f>Q244*H244</f>
        <v>0.93776760000000003</v>
      </c>
      <c r="S244" s="220">
        <v>0</v>
      </c>
      <c r="T244" s="22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2" t="s">
        <v>155</v>
      </c>
      <c r="AT244" s="222" t="s">
        <v>219</v>
      </c>
      <c r="AU244" s="222" t="s">
        <v>80</v>
      </c>
      <c r="AY244" s="15" t="s">
        <v>122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5" t="s">
        <v>78</v>
      </c>
      <c r="BK244" s="223">
        <f>ROUND(I244*H244,2)</f>
        <v>0</v>
      </c>
      <c r="BL244" s="15" t="s">
        <v>128</v>
      </c>
      <c r="BM244" s="222" t="s">
        <v>429</v>
      </c>
    </row>
    <row r="245" s="13" customFormat="1">
      <c r="A245" s="13"/>
      <c r="B245" s="224"/>
      <c r="C245" s="225"/>
      <c r="D245" s="226" t="s">
        <v>137</v>
      </c>
      <c r="E245" s="227" t="s">
        <v>1</v>
      </c>
      <c r="F245" s="228" t="s">
        <v>430</v>
      </c>
      <c r="G245" s="225"/>
      <c r="H245" s="229">
        <v>14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137</v>
      </c>
      <c r="AU245" s="235" t="s">
        <v>80</v>
      </c>
      <c r="AV245" s="13" t="s">
        <v>80</v>
      </c>
      <c r="AW245" s="13" t="s">
        <v>30</v>
      </c>
      <c r="AX245" s="13" t="s">
        <v>78</v>
      </c>
      <c r="AY245" s="235" t="s">
        <v>122</v>
      </c>
    </row>
    <row r="246" s="13" customFormat="1">
      <c r="A246" s="13"/>
      <c r="B246" s="224"/>
      <c r="C246" s="225"/>
      <c r="D246" s="226" t="s">
        <v>137</v>
      </c>
      <c r="E246" s="225"/>
      <c r="F246" s="228" t="s">
        <v>431</v>
      </c>
      <c r="G246" s="225"/>
      <c r="H246" s="229">
        <v>14.279999999999999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137</v>
      </c>
      <c r="AU246" s="235" t="s">
        <v>80</v>
      </c>
      <c r="AV246" s="13" t="s">
        <v>80</v>
      </c>
      <c r="AW246" s="13" t="s">
        <v>4</v>
      </c>
      <c r="AX246" s="13" t="s">
        <v>78</v>
      </c>
      <c r="AY246" s="235" t="s">
        <v>122</v>
      </c>
    </row>
    <row r="247" s="2" customFormat="1" ht="16.5" customHeight="1">
      <c r="A247" s="36"/>
      <c r="B247" s="37"/>
      <c r="C247" s="236" t="s">
        <v>432</v>
      </c>
      <c r="D247" s="236" t="s">
        <v>219</v>
      </c>
      <c r="E247" s="237" t="s">
        <v>433</v>
      </c>
      <c r="F247" s="238" t="s">
        <v>434</v>
      </c>
      <c r="G247" s="239" t="s">
        <v>158</v>
      </c>
      <c r="H247" s="240">
        <v>72.420000000000002</v>
      </c>
      <c r="I247" s="241"/>
      <c r="J247" s="242">
        <f>ROUND(I247*H247,2)</f>
        <v>0</v>
      </c>
      <c r="K247" s="243"/>
      <c r="L247" s="244"/>
      <c r="M247" s="245" t="s">
        <v>1</v>
      </c>
      <c r="N247" s="246" t="s">
        <v>38</v>
      </c>
      <c r="O247" s="89"/>
      <c r="P247" s="220">
        <f>O247*H247</f>
        <v>0</v>
      </c>
      <c r="Q247" s="220">
        <v>0.080000000000000002</v>
      </c>
      <c r="R247" s="220">
        <f>Q247*H247</f>
        <v>5.7936000000000005</v>
      </c>
      <c r="S247" s="220">
        <v>0</v>
      </c>
      <c r="T247" s="22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2" t="s">
        <v>155</v>
      </c>
      <c r="AT247" s="222" t="s">
        <v>219</v>
      </c>
      <c r="AU247" s="222" t="s">
        <v>80</v>
      </c>
      <c r="AY247" s="15" t="s">
        <v>122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5" t="s">
        <v>78</v>
      </c>
      <c r="BK247" s="223">
        <f>ROUND(I247*H247,2)</f>
        <v>0</v>
      </c>
      <c r="BL247" s="15" t="s">
        <v>128</v>
      </c>
      <c r="BM247" s="222" t="s">
        <v>435</v>
      </c>
    </row>
    <row r="248" s="13" customFormat="1">
      <c r="A248" s="13"/>
      <c r="B248" s="224"/>
      <c r="C248" s="225"/>
      <c r="D248" s="226" t="s">
        <v>137</v>
      </c>
      <c r="E248" s="227" t="s">
        <v>1</v>
      </c>
      <c r="F248" s="228" t="s">
        <v>436</v>
      </c>
      <c r="G248" s="225"/>
      <c r="H248" s="229">
        <v>71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137</v>
      </c>
      <c r="AU248" s="235" t="s">
        <v>80</v>
      </c>
      <c r="AV248" s="13" t="s">
        <v>80</v>
      </c>
      <c r="AW248" s="13" t="s">
        <v>30</v>
      </c>
      <c r="AX248" s="13" t="s">
        <v>78</v>
      </c>
      <c r="AY248" s="235" t="s">
        <v>122</v>
      </c>
    </row>
    <row r="249" s="13" customFormat="1">
      <c r="A249" s="13"/>
      <c r="B249" s="224"/>
      <c r="C249" s="225"/>
      <c r="D249" s="226" t="s">
        <v>137</v>
      </c>
      <c r="E249" s="225"/>
      <c r="F249" s="228" t="s">
        <v>437</v>
      </c>
      <c r="G249" s="225"/>
      <c r="H249" s="229">
        <v>72.420000000000002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137</v>
      </c>
      <c r="AU249" s="235" t="s">
        <v>80</v>
      </c>
      <c r="AV249" s="13" t="s">
        <v>80</v>
      </c>
      <c r="AW249" s="13" t="s">
        <v>4</v>
      </c>
      <c r="AX249" s="13" t="s">
        <v>78</v>
      </c>
      <c r="AY249" s="235" t="s">
        <v>122</v>
      </c>
    </row>
    <row r="250" s="2" customFormat="1" ht="33" customHeight="1">
      <c r="A250" s="36"/>
      <c r="B250" s="37"/>
      <c r="C250" s="210" t="s">
        <v>438</v>
      </c>
      <c r="D250" s="210" t="s">
        <v>124</v>
      </c>
      <c r="E250" s="211" t="s">
        <v>439</v>
      </c>
      <c r="F250" s="212" t="s">
        <v>440</v>
      </c>
      <c r="G250" s="213" t="s">
        <v>158</v>
      </c>
      <c r="H250" s="214">
        <v>46</v>
      </c>
      <c r="I250" s="215"/>
      <c r="J250" s="216">
        <f>ROUND(I250*H250,2)</f>
        <v>0</v>
      </c>
      <c r="K250" s="217"/>
      <c r="L250" s="42"/>
      <c r="M250" s="218" t="s">
        <v>1</v>
      </c>
      <c r="N250" s="219" t="s">
        <v>38</v>
      </c>
      <c r="O250" s="89"/>
      <c r="P250" s="220">
        <f>O250*H250</f>
        <v>0</v>
      </c>
      <c r="Q250" s="220">
        <v>0.14041999999999999</v>
      </c>
      <c r="R250" s="220">
        <f>Q250*H250</f>
        <v>6.45932</v>
      </c>
      <c r="S250" s="220">
        <v>0</v>
      </c>
      <c r="T250" s="22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2" t="s">
        <v>128</v>
      </c>
      <c r="AT250" s="222" t="s">
        <v>124</v>
      </c>
      <c r="AU250" s="222" t="s">
        <v>80</v>
      </c>
      <c r="AY250" s="15" t="s">
        <v>122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5" t="s">
        <v>78</v>
      </c>
      <c r="BK250" s="223">
        <f>ROUND(I250*H250,2)</f>
        <v>0</v>
      </c>
      <c r="BL250" s="15" t="s">
        <v>128</v>
      </c>
      <c r="BM250" s="222" t="s">
        <v>441</v>
      </c>
    </row>
    <row r="251" s="13" customFormat="1">
      <c r="A251" s="13"/>
      <c r="B251" s="224"/>
      <c r="C251" s="225"/>
      <c r="D251" s="226" t="s">
        <v>137</v>
      </c>
      <c r="E251" s="227" t="s">
        <v>1</v>
      </c>
      <c r="F251" s="228" t="s">
        <v>442</v>
      </c>
      <c r="G251" s="225"/>
      <c r="H251" s="229">
        <v>46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137</v>
      </c>
      <c r="AU251" s="235" t="s">
        <v>80</v>
      </c>
      <c r="AV251" s="13" t="s">
        <v>80</v>
      </c>
      <c r="AW251" s="13" t="s">
        <v>30</v>
      </c>
      <c r="AX251" s="13" t="s">
        <v>78</v>
      </c>
      <c r="AY251" s="235" t="s">
        <v>122</v>
      </c>
    </row>
    <row r="252" s="2" customFormat="1" ht="21.75" customHeight="1">
      <c r="A252" s="36"/>
      <c r="B252" s="37"/>
      <c r="C252" s="236" t="s">
        <v>443</v>
      </c>
      <c r="D252" s="236" t="s">
        <v>219</v>
      </c>
      <c r="E252" s="237" t="s">
        <v>444</v>
      </c>
      <c r="F252" s="238" t="s">
        <v>445</v>
      </c>
      <c r="G252" s="239" t="s">
        <v>158</v>
      </c>
      <c r="H252" s="240">
        <v>46.920000000000002</v>
      </c>
      <c r="I252" s="241"/>
      <c r="J252" s="242">
        <f>ROUND(I252*H252,2)</f>
        <v>0</v>
      </c>
      <c r="K252" s="243"/>
      <c r="L252" s="244"/>
      <c r="M252" s="245" t="s">
        <v>1</v>
      </c>
      <c r="N252" s="246" t="s">
        <v>38</v>
      </c>
      <c r="O252" s="89"/>
      <c r="P252" s="220">
        <f>O252*H252</f>
        <v>0</v>
      </c>
      <c r="Q252" s="220">
        <v>0.0263</v>
      </c>
      <c r="R252" s="220">
        <f>Q252*H252</f>
        <v>1.2339960000000001</v>
      </c>
      <c r="S252" s="220">
        <v>0</v>
      </c>
      <c r="T252" s="22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2" t="s">
        <v>155</v>
      </c>
      <c r="AT252" s="222" t="s">
        <v>219</v>
      </c>
      <c r="AU252" s="222" t="s">
        <v>80</v>
      </c>
      <c r="AY252" s="15" t="s">
        <v>122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5" t="s">
        <v>78</v>
      </c>
      <c r="BK252" s="223">
        <f>ROUND(I252*H252,2)</f>
        <v>0</v>
      </c>
      <c r="BL252" s="15" t="s">
        <v>128</v>
      </c>
      <c r="BM252" s="222" t="s">
        <v>446</v>
      </c>
    </row>
    <row r="253" s="13" customFormat="1">
      <c r="A253" s="13"/>
      <c r="B253" s="224"/>
      <c r="C253" s="225"/>
      <c r="D253" s="226" t="s">
        <v>137</v>
      </c>
      <c r="E253" s="225"/>
      <c r="F253" s="228" t="s">
        <v>447</v>
      </c>
      <c r="G253" s="225"/>
      <c r="H253" s="229">
        <v>46.920000000000002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137</v>
      </c>
      <c r="AU253" s="235" t="s">
        <v>80</v>
      </c>
      <c r="AV253" s="13" t="s">
        <v>80</v>
      </c>
      <c r="AW253" s="13" t="s">
        <v>4</v>
      </c>
      <c r="AX253" s="13" t="s">
        <v>78</v>
      </c>
      <c r="AY253" s="235" t="s">
        <v>122</v>
      </c>
    </row>
    <row r="254" s="2" customFormat="1" ht="33" customHeight="1">
      <c r="A254" s="36"/>
      <c r="B254" s="37"/>
      <c r="C254" s="210" t="s">
        <v>448</v>
      </c>
      <c r="D254" s="210" t="s">
        <v>124</v>
      </c>
      <c r="E254" s="211" t="s">
        <v>449</v>
      </c>
      <c r="F254" s="212" t="s">
        <v>450</v>
      </c>
      <c r="G254" s="213" t="s">
        <v>158</v>
      </c>
      <c r="H254" s="214">
        <v>57</v>
      </c>
      <c r="I254" s="215"/>
      <c r="J254" s="216">
        <f>ROUND(I254*H254,2)</f>
        <v>0</v>
      </c>
      <c r="K254" s="217"/>
      <c r="L254" s="42"/>
      <c r="M254" s="218" t="s">
        <v>1</v>
      </c>
      <c r="N254" s="219" t="s">
        <v>38</v>
      </c>
      <c r="O254" s="89"/>
      <c r="P254" s="220">
        <f>O254*H254</f>
        <v>0</v>
      </c>
      <c r="Q254" s="220">
        <v>0.00060999999999999997</v>
      </c>
      <c r="R254" s="220">
        <f>Q254*H254</f>
        <v>0.034769999999999995</v>
      </c>
      <c r="S254" s="220">
        <v>0</v>
      </c>
      <c r="T254" s="22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22" t="s">
        <v>128</v>
      </c>
      <c r="AT254" s="222" t="s">
        <v>124</v>
      </c>
      <c r="AU254" s="222" t="s">
        <v>80</v>
      </c>
      <c r="AY254" s="15" t="s">
        <v>122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5" t="s">
        <v>78</v>
      </c>
      <c r="BK254" s="223">
        <f>ROUND(I254*H254,2)</f>
        <v>0</v>
      </c>
      <c r="BL254" s="15" t="s">
        <v>128</v>
      </c>
      <c r="BM254" s="222" t="s">
        <v>451</v>
      </c>
    </row>
    <row r="255" s="2" customFormat="1" ht="24.15" customHeight="1">
      <c r="A255" s="36"/>
      <c r="B255" s="37"/>
      <c r="C255" s="210" t="s">
        <v>452</v>
      </c>
      <c r="D255" s="210" t="s">
        <v>124</v>
      </c>
      <c r="E255" s="211" t="s">
        <v>453</v>
      </c>
      <c r="F255" s="212" t="s">
        <v>454</v>
      </c>
      <c r="G255" s="213" t="s">
        <v>158</v>
      </c>
      <c r="H255" s="214">
        <v>57</v>
      </c>
      <c r="I255" s="215"/>
      <c r="J255" s="216">
        <f>ROUND(I255*H255,2)</f>
        <v>0</v>
      </c>
      <c r="K255" s="217"/>
      <c r="L255" s="42"/>
      <c r="M255" s="218" t="s">
        <v>1</v>
      </c>
      <c r="N255" s="219" t="s">
        <v>38</v>
      </c>
      <c r="O255" s="89"/>
      <c r="P255" s="220">
        <f>O255*H255</f>
        <v>0</v>
      </c>
      <c r="Q255" s="220">
        <v>0</v>
      </c>
      <c r="R255" s="220">
        <f>Q255*H255</f>
        <v>0</v>
      </c>
      <c r="S255" s="220">
        <v>0</v>
      </c>
      <c r="T255" s="22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2" t="s">
        <v>128</v>
      </c>
      <c r="AT255" s="222" t="s">
        <v>124</v>
      </c>
      <c r="AU255" s="222" t="s">
        <v>80</v>
      </c>
      <c r="AY255" s="15" t="s">
        <v>122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5" t="s">
        <v>78</v>
      </c>
      <c r="BK255" s="223">
        <f>ROUND(I255*H255,2)</f>
        <v>0</v>
      </c>
      <c r="BL255" s="15" t="s">
        <v>128</v>
      </c>
      <c r="BM255" s="222" t="s">
        <v>455</v>
      </c>
    </row>
    <row r="256" s="13" customFormat="1">
      <c r="A256" s="13"/>
      <c r="B256" s="224"/>
      <c r="C256" s="225"/>
      <c r="D256" s="226" t="s">
        <v>137</v>
      </c>
      <c r="E256" s="227" t="s">
        <v>1</v>
      </c>
      <c r="F256" s="228" t="s">
        <v>456</v>
      </c>
      <c r="G256" s="225"/>
      <c r="H256" s="229">
        <v>57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137</v>
      </c>
      <c r="AU256" s="235" t="s">
        <v>80</v>
      </c>
      <c r="AV256" s="13" t="s">
        <v>80</v>
      </c>
      <c r="AW256" s="13" t="s">
        <v>30</v>
      </c>
      <c r="AX256" s="13" t="s">
        <v>78</v>
      </c>
      <c r="AY256" s="235" t="s">
        <v>122</v>
      </c>
    </row>
    <row r="257" s="2" customFormat="1" ht="24.15" customHeight="1">
      <c r="A257" s="36"/>
      <c r="B257" s="37"/>
      <c r="C257" s="210" t="s">
        <v>457</v>
      </c>
      <c r="D257" s="210" t="s">
        <v>124</v>
      </c>
      <c r="E257" s="211" t="s">
        <v>458</v>
      </c>
      <c r="F257" s="212" t="s">
        <v>459</v>
      </c>
      <c r="G257" s="213" t="s">
        <v>375</v>
      </c>
      <c r="H257" s="214">
        <v>2</v>
      </c>
      <c r="I257" s="215"/>
      <c r="J257" s="216">
        <f>ROUND(I257*H257,2)</f>
        <v>0</v>
      </c>
      <c r="K257" s="217"/>
      <c r="L257" s="42"/>
      <c r="M257" s="218" t="s">
        <v>1</v>
      </c>
      <c r="N257" s="219" t="s">
        <v>38</v>
      </c>
      <c r="O257" s="89"/>
      <c r="P257" s="220">
        <f>O257*H257</f>
        <v>0</v>
      </c>
      <c r="Q257" s="220">
        <v>0</v>
      </c>
      <c r="R257" s="220">
        <f>Q257*H257</f>
        <v>0</v>
      </c>
      <c r="S257" s="220">
        <v>0.082000000000000003</v>
      </c>
      <c r="T257" s="221">
        <f>S257*H257</f>
        <v>0.16400000000000001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2" t="s">
        <v>128</v>
      </c>
      <c r="AT257" s="222" t="s">
        <v>124</v>
      </c>
      <c r="AU257" s="222" t="s">
        <v>80</v>
      </c>
      <c r="AY257" s="15" t="s">
        <v>122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15" t="s">
        <v>78</v>
      </c>
      <c r="BK257" s="223">
        <f>ROUND(I257*H257,2)</f>
        <v>0</v>
      </c>
      <c r="BL257" s="15" t="s">
        <v>128</v>
      </c>
      <c r="BM257" s="222" t="s">
        <v>460</v>
      </c>
    </row>
    <row r="258" s="2" customFormat="1" ht="24.15" customHeight="1">
      <c r="A258" s="36"/>
      <c r="B258" s="37"/>
      <c r="C258" s="210" t="s">
        <v>461</v>
      </c>
      <c r="D258" s="210" t="s">
        <v>124</v>
      </c>
      <c r="E258" s="211" t="s">
        <v>462</v>
      </c>
      <c r="F258" s="212" t="s">
        <v>463</v>
      </c>
      <c r="G258" s="213" t="s">
        <v>375</v>
      </c>
      <c r="H258" s="214">
        <v>3</v>
      </c>
      <c r="I258" s="215"/>
      <c r="J258" s="216">
        <f>ROUND(I258*H258,2)</f>
        <v>0</v>
      </c>
      <c r="K258" s="217"/>
      <c r="L258" s="42"/>
      <c r="M258" s="218" t="s">
        <v>1</v>
      </c>
      <c r="N258" s="219" t="s">
        <v>38</v>
      </c>
      <c r="O258" s="89"/>
      <c r="P258" s="220">
        <f>O258*H258</f>
        <v>0</v>
      </c>
      <c r="Q258" s="220">
        <v>0</v>
      </c>
      <c r="R258" s="220">
        <f>Q258*H258</f>
        <v>0</v>
      </c>
      <c r="S258" s="220">
        <v>0.0040000000000000001</v>
      </c>
      <c r="T258" s="221">
        <f>S258*H258</f>
        <v>0.012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2" t="s">
        <v>128</v>
      </c>
      <c r="AT258" s="222" t="s">
        <v>124</v>
      </c>
      <c r="AU258" s="222" t="s">
        <v>80</v>
      </c>
      <c r="AY258" s="15" t="s">
        <v>122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5" t="s">
        <v>78</v>
      </c>
      <c r="BK258" s="223">
        <f>ROUND(I258*H258,2)</f>
        <v>0</v>
      </c>
      <c r="BL258" s="15" t="s">
        <v>128</v>
      </c>
      <c r="BM258" s="222" t="s">
        <v>464</v>
      </c>
    </row>
    <row r="259" s="12" customFormat="1" ht="22.8" customHeight="1">
      <c r="A259" s="12"/>
      <c r="B259" s="194"/>
      <c r="C259" s="195"/>
      <c r="D259" s="196" t="s">
        <v>72</v>
      </c>
      <c r="E259" s="208" t="s">
        <v>465</v>
      </c>
      <c r="F259" s="208" t="s">
        <v>466</v>
      </c>
      <c r="G259" s="195"/>
      <c r="H259" s="195"/>
      <c r="I259" s="198"/>
      <c r="J259" s="209">
        <f>BK259</f>
        <v>0</v>
      </c>
      <c r="K259" s="195"/>
      <c r="L259" s="200"/>
      <c r="M259" s="201"/>
      <c r="N259" s="202"/>
      <c r="O259" s="202"/>
      <c r="P259" s="203">
        <f>SUM(P260:P273)</f>
        <v>0</v>
      </c>
      <c r="Q259" s="202"/>
      <c r="R259" s="203">
        <f>SUM(R260:R273)</f>
        <v>0</v>
      </c>
      <c r="S259" s="202"/>
      <c r="T259" s="204">
        <f>SUM(T260:T273)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5" t="s">
        <v>78</v>
      </c>
      <c r="AT259" s="206" t="s">
        <v>72</v>
      </c>
      <c r="AU259" s="206" t="s">
        <v>78</v>
      </c>
      <c r="AY259" s="205" t="s">
        <v>122</v>
      </c>
      <c r="BK259" s="207">
        <f>SUM(BK260:BK273)</f>
        <v>0</v>
      </c>
    </row>
    <row r="260" s="2" customFormat="1" ht="21.75" customHeight="1">
      <c r="A260" s="36"/>
      <c r="B260" s="37"/>
      <c r="C260" s="210" t="s">
        <v>467</v>
      </c>
      <c r="D260" s="210" t="s">
        <v>124</v>
      </c>
      <c r="E260" s="211" t="s">
        <v>468</v>
      </c>
      <c r="F260" s="212" t="s">
        <v>469</v>
      </c>
      <c r="G260" s="213" t="s">
        <v>186</v>
      </c>
      <c r="H260" s="214">
        <v>187.47999999999999</v>
      </c>
      <c r="I260" s="215"/>
      <c r="J260" s="216">
        <f>ROUND(I260*H260,2)</f>
        <v>0</v>
      </c>
      <c r="K260" s="217"/>
      <c r="L260" s="42"/>
      <c r="M260" s="218" t="s">
        <v>1</v>
      </c>
      <c r="N260" s="219" t="s">
        <v>38</v>
      </c>
      <c r="O260" s="89"/>
      <c r="P260" s="220">
        <f>O260*H260</f>
        <v>0</v>
      </c>
      <c r="Q260" s="220">
        <v>0</v>
      </c>
      <c r="R260" s="220">
        <f>Q260*H260</f>
        <v>0</v>
      </c>
      <c r="S260" s="220">
        <v>0</v>
      </c>
      <c r="T260" s="22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22" t="s">
        <v>128</v>
      </c>
      <c r="AT260" s="222" t="s">
        <v>124</v>
      </c>
      <c r="AU260" s="222" t="s">
        <v>80</v>
      </c>
      <c r="AY260" s="15" t="s">
        <v>122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5" t="s">
        <v>78</v>
      </c>
      <c r="BK260" s="223">
        <f>ROUND(I260*H260,2)</f>
        <v>0</v>
      </c>
      <c r="BL260" s="15" t="s">
        <v>128</v>
      </c>
      <c r="BM260" s="222" t="s">
        <v>470</v>
      </c>
    </row>
    <row r="261" s="13" customFormat="1">
      <c r="A261" s="13"/>
      <c r="B261" s="224"/>
      <c r="C261" s="225"/>
      <c r="D261" s="226" t="s">
        <v>137</v>
      </c>
      <c r="E261" s="227" t="s">
        <v>1</v>
      </c>
      <c r="F261" s="228" t="s">
        <v>471</v>
      </c>
      <c r="G261" s="225"/>
      <c r="H261" s="229">
        <v>187.47999999999999</v>
      </c>
      <c r="I261" s="230"/>
      <c r="J261" s="225"/>
      <c r="K261" s="225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137</v>
      </c>
      <c r="AU261" s="235" t="s">
        <v>80</v>
      </c>
      <c r="AV261" s="13" t="s">
        <v>80</v>
      </c>
      <c r="AW261" s="13" t="s">
        <v>30</v>
      </c>
      <c r="AX261" s="13" t="s">
        <v>78</v>
      </c>
      <c r="AY261" s="235" t="s">
        <v>122</v>
      </c>
    </row>
    <row r="262" s="2" customFormat="1" ht="24.15" customHeight="1">
      <c r="A262" s="36"/>
      <c r="B262" s="37"/>
      <c r="C262" s="210" t="s">
        <v>472</v>
      </c>
      <c r="D262" s="210" t="s">
        <v>124</v>
      </c>
      <c r="E262" s="211" t="s">
        <v>473</v>
      </c>
      <c r="F262" s="212" t="s">
        <v>474</v>
      </c>
      <c r="G262" s="213" t="s">
        <v>186</v>
      </c>
      <c r="H262" s="214">
        <v>1687.3199999999999</v>
      </c>
      <c r="I262" s="215"/>
      <c r="J262" s="216">
        <f>ROUND(I262*H262,2)</f>
        <v>0</v>
      </c>
      <c r="K262" s="217"/>
      <c r="L262" s="42"/>
      <c r="M262" s="218" t="s">
        <v>1</v>
      </c>
      <c r="N262" s="219" t="s">
        <v>38</v>
      </c>
      <c r="O262" s="89"/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2" t="s">
        <v>128</v>
      </c>
      <c r="AT262" s="222" t="s">
        <v>124</v>
      </c>
      <c r="AU262" s="222" t="s">
        <v>80</v>
      </c>
      <c r="AY262" s="15" t="s">
        <v>122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5" t="s">
        <v>78</v>
      </c>
      <c r="BK262" s="223">
        <f>ROUND(I262*H262,2)</f>
        <v>0</v>
      </c>
      <c r="BL262" s="15" t="s">
        <v>128</v>
      </c>
      <c r="BM262" s="222" t="s">
        <v>475</v>
      </c>
    </row>
    <row r="263" s="13" customFormat="1">
      <c r="A263" s="13"/>
      <c r="B263" s="224"/>
      <c r="C263" s="225"/>
      <c r="D263" s="226" t="s">
        <v>137</v>
      </c>
      <c r="E263" s="227" t="s">
        <v>1</v>
      </c>
      <c r="F263" s="228" t="s">
        <v>471</v>
      </c>
      <c r="G263" s="225"/>
      <c r="H263" s="229">
        <v>187.47999999999999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137</v>
      </c>
      <c r="AU263" s="235" t="s">
        <v>80</v>
      </c>
      <c r="AV263" s="13" t="s">
        <v>80</v>
      </c>
      <c r="AW263" s="13" t="s">
        <v>30</v>
      </c>
      <c r="AX263" s="13" t="s">
        <v>78</v>
      </c>
      <c r="AY263" s="235" t="s">
        <v>122</v>
      </c>
    </row>
    <row r="264" s="13" customFormat="1">
      <c r="A264" s="13"/>
      <c r="B264" s="224"/>
      <c r="C264" s="225"/>
      <c r="D264" s="226" t="s">
        <v>137</v>
      </c>
      <c r="E264" s="225"/>
      <c r="F264" s="228" t="s">
        <v>476</v>
      </c>
      <c r="G264" s="225"/>
      <c r="H264" s="229">
        <v>1687.3199999999999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137</v>
      </c>
      <c r="AU264" s="235" t="s">
        <v>80</v>
      </c>
      <c r="AV264" s="13" t="s">
        <v>80</v>
      </c>
      <c r="AW264" s="13" t="s">
        <v>4</v>
      </c>
      <c r="AX264" s="13" t="s">
        <v>78</v>
      </c>
      <c r="AY264" s="235" t="s">
        <v>122</v>
      </c>
    </row>
    <row r="265" s="2" customFormat="1" ht="21.75" customHeight="1">
      <c r="A265" s="36"/>
      <c r="B265" s="37"/>
      <c r="C265" s="210" t="s">
        <v>477</v>
      </c>
      <c r="D265" s="210" t="s">
        <v>124</v>
      </c>
      <c r="E265" s="211" t="s">
        <v>478</v>
      </c>
      <c r="F265" s="212" t="s">
        <v>479</v>
      </c>
      <c r="G265" s="213" t="s">
        <v>186</v>
      </c>
      <c r="H265" s="214">
        <v>10.654999999999999</v>
      </c>
      <c r="I265" s="215"/>
      <c r="J265" s="216">
        <f>ROUND(I265*H265,2)</f>
        <v>0</v>
      </c>
      <c r="K265" s="217"/>
      <c r="L265" s="42"/>
      <c r="M265" s="218" t="s">
        <v>1</v>
      </c>
      <c r="N265" s="219" t="s">
        <v>38</v>
      </c>
      <c r="O265" s="89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22" t="s">
        <v>128</v>
      </c>
      <c r="AT265" s="222" t="s">
        <v>124</v>
      </c>
      <c r="AU265" s="222" t="s">
        <v>80</v>
      </c>
      <c r="AY265" s="15" t="s">
        <v>122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5" t="s">
        <v>78</v>
      </c>
      <c r="BK265" s="223">
        <f>ROUND(I265*H265,2)</f>
        <v>0</v>
      </c>
      <c r="BL265" s="15" t="s">
        <v>128</v>
      </c>
      <c r="BM265" s="222" t="s">
        <v>480</v>
      </c>
    </row>
    <row r="266" s="2" customFormat="1" ht="24.15" customHeight="1">
      <c r="A266" s="36"/>
      <c r="B266" s="37"/>
      <c r="C266" s="210" t="s">
        <v>481</v>
      </c>
      <c r="D266" s="210" t="s">
        <v>124</v>
      </c>
      <c r="E266" s="211" t="s">
        <v>482</v>
      </c>
      <c r="F266" s="212" t="s">
        <v>483</v>
      </c>
      <c r="G266" s="213" t="s">
        <v>186</v>
      </c>
      <c r="H266" s="214">
        <v>95.894999999999996</v>
      </c>
      <c r="I266" s="215"/>
      <c r="J266" s="216">
        <f>ROUND(I266*H266,2)</f>
        <v>0</v>
      </c>
      <c r="K266" s="217"/>
      <c r="L266" s="42"/>
      <c r="M266" s="218" t="s">
        <v>1</v>
      </c>
      <c r="N266" s="219" t="s">
        <v>38</v>
      </c>
      <c r="O266" s="89"/>
      <c r="P266" s="220">
        <f>O266*H266</f>
        <v>0</v>
      </c>
      <c r="Q266" s="220">
        <v>0</v>
      </c>
      <c r="R266" s="220">
        <f>Q266*H266</f>
        <v>0</v>
      </c>
      <c r="S266" s="220">
        <v>0</v>
      </c>
      <c r="T266" s="22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2" t="s">
        <v>128</v>
      </c>
      <c r="AT266" s="222" t="s">
        <v>124</v>
      </c>
      <c r="AU266" s="222" t="s">
        <v>80</v>
      </c>
      <c r="AY266" s="15" t="s">
        <v>122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15" t="s">
        <v>78</v>
      </c>
      <c r="BK266" s="223">
        <f>ROUND(I266*H266,2)</f>
        <v>0</v>
      </c>
      <c r="BL266" s="15" t="s">
        <v>128</v>
      </c>
      <c r="BM266" s="222" t="s">
        <v>484</v>
      </c>
    </row>
    <row r="267" s="13" customFormat="1">
      <c r="A267" s="13"/>
      <c r="B267" s="224"/>
      <c r="C267" s="225"/>
      <c r="D267" s="226" t="s">
        <v>137</v>
      </c>
      <c r="E267" s="225"/>
      <c r="F267" s="228" t="s">
        <v>485</v>
      </c>
      <c r="G267" s="225"/>
      <c r="H267" s="229">
        <v>95.894999999999996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137</v>
      </c>
      <c r="AU267" s="235" t="s">
        <v>80</v>
      </c>
      <c r="AV267" s="13" t="s">
        <v>80</v>
      </c>
      <c r="AW267" s="13" t="s">
        <v>4</v>
      </c>
      <c r="AX267" s="13" t="s">
        <v>78</v>
      </c>
      <c r="AY267" s="235" t="s">
        <v>122</v>
      </c>
    </row>
    <row r="268" s="2" customFormat="1" ht="33" customHeight="1">
      <c r="A268" s="36"/>
      <c r="B268" s="37"/>
      <c r="C268" s="210" t="s">
        <v>486</v>
      </c>
      <c r="D268" s="210" t="s">
        <v>124</v>
      </c>
      <c r="E268" s="211" t="s">
        <v>487</v>
      </c>
      <c r="F268" s="212" t="s">
        <v>488</v>
      </c>
      <c r="G268" s="213" t="s">
        <v>186</v>
      </c>
      <c r="H268" s="214">
        <v>10.654999999999999</v>
      </c>
      <c r="I268" s="215"/>
      <c r="J268" s="216">
        <f>ROUND(I268*H268,2)</f>
        <v>0</v>
      </c>
      <c r="K268" s="217"/>
      <c r="L268" s="42"/>
      <c r="M268" s="218" t="s">
        <v>1</v>
      </c>
      <c r="N268" s="219" t="s">
        <v>38</v>
      </c>
      <c r="O268" s="89"/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2" t="s">
        <v>128</v>
      </c>
      <c r="AT268" s="222" t="s">
        <v>124</v>
      </c>
      <c r="AU268" s="222" t="s">
        <v>80</v>
      </c>
      <c r="AY268" s="15" t="s">
        <v>122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5" t="s">
        <v>78</v>
      </c>
      <c r="BK268" s="223">
        <f>ROUND(I268*H268,2)</f>
        <v>0</v>
      </c>
      <c r="BL268" s="15" t="s">
        <v>128</v>
      </c>
      <c r="BM268" s="222" t="s">
        <v>489</v>
      </c>
    </row>
    <row r="269" s="13" customFormat="1">
      <c r="A269" s="13"/>
      <c r="B269" s="224"/>
      <c r="C269" s="225"/>
      <c r="D269" s="226" t="s">
        <v>137</v>
      </c>
      <c r="E269" s="227" t="s">
        <v>1</v>
      </c>
      <c r="F269" s="228" t="s">
        <v>490</v>
      </c>
      <c r="G269" s="225"/>
      <c r="H269" s="229">
        <v>10.654999999999999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137</v>
      </c>
      <c r="AU269" s="235" t="s">
        <v>80</v>
      </c>
      <c r="AV269" s="13" t="s">
        <v>80</v>
      </c>
      <c r="AW269" s="13" t="s">
        <v>30</v>
      </c>
      <c r="AX269" s="13" t="s">
        <v>78</v>
      </c>
      <c r="AY269" s="235" t="s">
        <v>122</v>
      </c>
    </row>
    <row r="270" s="2" customFormat="1" ht="24.15" customHeight="1">
      <c r="A270" s="36"/>
      <c r="B270" s="37"/>
      <c r="C270" s="210" t="s">
        <v>491</v>
      </c>
      <c r="D270" s="210" t="s">
        <v>124</v>
      </c>
      <c r="E270" s="211" t="s">
        <v>492</v>
      </c>
      <c r="F270" s="212" t="s">
        <v>185</v>
      </c>
      <c r="G270" s="213" t="s">
        <v>186</v>
      </c>
      <c r="H270" s="214">
        <v>118.26000000000001</v>
      </c>
      <c r="I270" s="215"/>
      <c r="J270" s="216">
        <f>ROUND(I270*H270,2)</f>
        <v>0</v>
      </c>
      <c r="K270" s="217"/>
      <c r="L270" s="42"/>
      <c r="M270" s="218" t="s">
        <v>1</v>
      </c>
      <c r="N270" s="219" t="s">
        <v>38</v>
      </c>
      <c r="O270" s="89"/>
      <c r="P270" s="220">
        <f>O270*H270</f>
        <v>0</v>
      </c>
      <c r="Q270" s="220">
        <v>0</v>
      </c>
      <c r="R270" s="220">
        <f>Q270*H270</f>
        <v>0</v>
      </c>
      <c r="S270" s="220">
        <v>0</v>
      </c>
      <c r="T270" s="22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2" t="s">
        <v>128</v>
      </c>
      <c r="AT270" s="222" t="s">
        <v>124</v>
      </c>
      <c r="AU270" s="222" t="s">
        <v>80</v>
      </c>
      <c r="AY270" s="15" t="s">
        <v>122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5" t="s">
        <v>78</v>
      </c>
      <c r="BK270" s="223">
        <f>ROUND(I270*H270,2)</f>
        <v>0</v>
      </c>
      <c r="BL270" s="15" t="s">
        <v>128</v>
      </c>
      <c r="BM270" s="222" t="s">
        <v>493</v>
      </c>
    </row>
    <row r="271" s="13" customFormat="1">
      <c r="A271" s="13"/>
      <c r="B271" s="224"/>
      <c r="C271" s="225"/>
      <c r="D271" s="226" t="s">
        <v>137</v>
      </c>
      <c r="E271" s="227" t="s">
        <v>1</v>
      </c>
      <c r="F271" s="228" t="s">
        <v>494</v>
      </c>
      <c r="G271" s="225"/>
      <c r="H271" s="229">
        <v>118.26000000000001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137</v>
      </c>
      <c r="AU271" s="235" t="s">
        <v>80</v>
      </c>
      <c r="AV271" s="13" t="s">
        <v>80</v>
      </c>
      <c r="AW271" s="13" t="s">
        <v>30</v>
      </c>
      <c r="AX271" s="13" t="s">
        <v>78</v>
      </c>
      <c r="AY271" s="235" t="s">
        <v>122</v>
      </c>
    </row>
    <row r="272" s="2" customFormat="1" ht="37.8" customHeight="1">
      <c r="A272" s="36"/>
      <c r="B272" s="37"/>
      <c r="C272" s="210" t="s">
        <v>495</v>
      </c>
      <c r="D272" s="210" t="s">
        <v>124</v>
      </c>
      <c r="E272" s="211" t="s">
        <v>496</v>
      </c>
      <c r="F272" s="212" t="s">
        <v>497</v>
      </c>
      <c r="G272" s="213" t="s">
        <v>186</v>
      </c>
      <c r="H272" s="214">
        <v>69.219999999999999</v>
      </c>
      <c r="I272" s="215"/>
      <c r="J272" s="216">
        <f>ROUND(I272*H272,2)</f>
        <v>0</v>
      </c>
      <c r="K272" s="217"/>
      <c r="L272" s="42"/>
      <c r="M272" s="218" t="s">
        <v>1</v>
      </c>
      <c r="N272" s="219" t="s">
        <v>38</v>
      </c>
      <c r="O272" s="89"/>
      <c r="P272" s="220">
        <f>O272*H272</f>
        <v>0</v>
      </c>
      <c r="Q272" s="220">
        <v>0</v>
      </c>
      <c r="R272" s="220">
        <f>Q272*H272</f>
        <v>0</v>
      </c>
      <c r="S272" s="220">
        <v>0</v>
      </c>
      <c r="T272" s="22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2" t="s">
        <v>128</v>
      </c>
      <c r="AT272" s="222" t="s">
        <v>124</v>
      </c>
      <c r="AU272" s="222" t="s">
        <v>80</v>
      </c>
      <c r="AY272" s="15" t="s">
        <v>122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5" t="s">
        <v>78</v>
      </c>
      <c r="BK272" s="223">
        <f>ROUND(I272*H272,2)</f>
        <v>0</v>
      </c>
      <c r="BL272" s="15" t="s">
        <v>128</v>
      </c>
      <c r="BM272" s="222" t="s">
        <v>498</v>
      </c>
    </row>
    <row r="273" s="13" customFormat="1">
      <c r="A273" s="13"/>
      <c r="B273" s="224"/>
      <c r="C273" s="225"/>
      <c r="D273" s="226" t="s">
        <v>137</v>
      </c>
      <c r="E273" s="227" t="s">
        <v>1</v>
      </c>
      <c r="F273" s="228" t="s">
        <v>499</v>
      </c>
      <c r="G273" s="225"/>
      <c r="H273" s="229">
        <v>69.219999999999999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137</v>
      </c>
      <c r="AU273" s="235" t="s">
        <v>80</v>
      </c>
      <c r="AV273" s="13" t="s">
        <v>80</v>
      </c>
      <c r="AW273" s="13" t="s">
        <v>30</v>
      </c>
      <c r="AX273" s="13" t="s">
        <v>78</v>
      </c>
      <c r="AY273" s="235" t="s">
        <v>122</v>
      </c>
    </row>
    <row r="274" s="12" customFormat="1" ht="22.8" customHeight="1">
      <c r="A274" s="12"/>
      <c r="B274" s="194"/>
      <c r="C274" s="195"/>
      <c r="D274" s="196" t="s">
        <v>72</v>
      </c>
      <c r="E274" s="208" t="s">
        <v>500</v>
      </c>
      <c r="F274" s="208" t="s">
        <v>501</v>
      </c>
      <c r="G274" s="195"/>
      <c r="H274" s="195"/>
      <c r="I274" s="198"/>
      <c r="J274" s="209">
        <f>BK274</f>
        <v>0</v>
      </c>
      <c r="K274" s="195"/>
      <c r="L274" s="200"/>
      <c r="M274" s="201"/>
      <c r="N274" s="202"/>
      <c r="O274" s="202"/>
      <c r="P274" s="203">
        <f>P275</f>
        <v>0</v>
      </c>
      <c r="Q274" s="202"/>
      <c r="R274" s="203">
        <f>R275</f>
        <v>0</v>
      </c>
      <c r="S274" s="202"/>
      <c r="T274" s="204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5" t="s">
        <v>78</v>
      </c>
      <c r="AT274" s="206" t="s">
        <v>72</v>
      </c>
      <c r="AU274" s="206" t="s">
        <v>78</v>
      </c>
      <c r="AY274" s="205" t="s">
        <v>122</v>
      </c>
      <c r="BK274" s="207">
        <f>BK275</f>
        <v>0</v>
      </c>
    </row>
    <row r="275" s="2" customFormat="1" ht="24.15" customHeight="1">
      <c r="A275" s="36"/>
      <c r="B275" s="37"/>
      <c r="C275" s="210" t="s">
        <v>502</v>
      </c>
      <c r="D275" s="210" t="s">
        <v>124</v>
      </c>
      <c r="E275" s="211" t="s">
        <v>503</v>
      </c>
      <c r="F275" s="212" t="s">
        <v>504</v>
      </c>
      <c r="G275" s="213" t="s">
        <v>186</v>
      </c>
      <c r="H275" s="214">
        <v>138.15100000000001</v>
      </c>
      <c r="I275" s="215"/>
      <c r="J275" s="216">
        <f>ROUND(I275*H275,2)</f>
        <v>0</v>
      </c>
      <c r="K275" s="217"/>
      <c r="L275" s="42"/>
      <c r="M275" s="218" t="s">
        <v>1</v>
      </c>
      <c r="N275" s="219" t="s">
        <v>38</v>
      </c>
      <c r="O275" s="89"/>
      <c r="P275" s="220">
        <f>O275*H275</f>
        <v>0</v>
      </c>
      <c r="Q275" s="220">
        <v>0</v>
      </c>
      <c r="R275" s="220">
        <f>Q275*H275</f>
        <v>0</v>
      </c>
      <c r="S275" s="220">
        <v>0</v>
      </c>
      <c r="T275" s="22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2" t="s">
        <v>128</v>
      </c>
      <c r="AT275" s="222" t="s">
        <v>124</v>
      </c>
      <c r="AU275" s="222" t="s">
        <v>80</v>
      </c>
      <c r="AY275" s="15" t="s">
        <v>122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5" t="s">
        <v>78</v>
      </c>
      <c r="BK275" s="223">
        <f>ROUND(I275*H275,2)</f>
        <v>0</v>
      </c>
      <c r="BL275" s="15" t="s">
        <v>128</v>
      </c>
      <c r="BM275" s="222" t="s">
        <v>505</v>
      </c>
    </row>
    <row r="276" s="12" customFormat="1" ht="25.92" customHeight="1">
      <c r="A276" s="12"/>
      <c r="B276" s="194"/>
      <c r="C276" s="195"/>
      <c r="D276" s="196" t="s">
        <v>72</v>
      </c>
      <c r="E276" s="197" t="s">
        <v>506</v>
      </c>
      <c r="F276" s="197" t="s">
        <v>507</v>
      </c>
      <c r="G276" s="195"/>
      <c r="H276" s="195"/>
      <c r="I276" s="198"/>
      <c r="J276" s="199">
        <f>BK276</f>
        <v>0</v>
      </c>
      <c r="K276" s="195"/>
      <c r="L276" s="200"/>
      <c r="M276" s="201"/>
      <c r="N276" s="202"/>
      <c r="O276" s="202"/>
      <c r="P276" s="203">
        <f>P277+P281+P308</f>
        <v>0</v>
      </c>
      <c r="Q276" s="202"/>
      <c r="R276" s="203">
        <f>R277+R281+R308</f>
        <v>0</v>
      </c>
      <c r="S276" s="202"/>
      <c r="T276" s="204">
        <f>T277+T281+T308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5" t="s">
        <v>78</v>
      </c>
      <c r="AT276" s="206" t="s">
        <v>72</v>
      </c>
      <c r="AU276" s="206" t="s">
        <v>73</v>
      </c>
      <c r="AY276" s="205" t="s">
        <v>122</v>
      </c>
      <c r="BK276" s="207">
        <f>BK277+BK281+BK308</f>
        <v>0</v>
      </c>
    </row>
    <row r="277" s="12" customFormat="1" ht="22.8" customHeight="1">
      <c r="A277" s="12"/>
      <c r="B277" s="194"/>
      <c r="C277" s="195"/>
      <c r="D277" s="196" t="s">
        <v>72</v>
      </c>
      <c r="E277" s="208" t="s">
        <v>508</v>
      </c>
      <c r="F277" s="208" t="s">
        <v>509</v>
      </c>
      <c r="G277" s="195"/>
      <c r="H277" s="195"/>
      <c r="I277" s="198"/>
      <c r="J277" s="209">
        <f>BK277</f>
        <v>0</v>
      </c>
      <c r="K277" s="195"/>
      <c r="L277" s="200"/>
      <c r="M277" s="201"/>
      <c r="N277" s="202"/>
      <c r="O277" s="202"/>
      <c r="P277" s="203">
        <f>SUM(P278:P280)</f>
        <v>0</v>
      </c>
      <c r="Q277" s="202"/>
      <c r="R277" s="203">
        <f>SUM(R278:R280)</f>
        <v>0</v>
      </c>
      <c r="S277" s="202"/>
      <c r="T277" s="204">
        <f>SUM(T278:T280)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5" t="s">
        <v>78</v>
      </c>
      <c r="AT277" s="206" t="s">
        <v>72</v>
      </c>
      <c r="AU277" s="206" t="s">
        <v>78</v>
      </c>
      <c r="AY277" s="205" t="s">
        <v>122</v>
      </c>
      <c r="BK277" s="207">
        <f>SUM(BK278:BK280)</f>
        <v>0</v>
      </c>
    </row>
    <row r="278" s="2" customFormat="1" ht="16.5" customHeight="1">
      <c r="A278" s="36"/>
      <c r="B278" s="37"/>
      <c r="C278" s="210" t="s">
        <v>510</v>
      </c>
      <c r="D278" s="210" t="s">
        <v>124</v>
      </c>
      <c r="E278" s="211" t="s">
        <v>511</v>
      </c>
      <c r="F278" s="212" t="s">
        <v>512</v>
      </c>
      <c r="G278" s="213" t="s">
        <v>513</v>
      </c>
      <c r="H278" s="214">
        <v>0.5</v>
      </c>
      <c r="I278" s="215"/>
      <c r="J278" s="216">
        <f>ROUND(I278*H278,2)</f>
        <v>0</v>
      </c>
      <c r="K278" s="217"/>
      <c r="L278" s="42"/>
      <c r="M278" s="218" t="s">
        <v>1</v>
      </c>
      <c r="N278" s="219" t="s">
        <v>38</v>
      </c>
      <c r="O278" s="89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2" t="s">
        <v>128</v>
      </c>
      <c r="AT278" s="222" t="s">
        <v>124</v>
      </c>
      <c r="AU278" s="222" t="s">
        <v>80</v>
      </c>
      <c r="AY278" s="15" t="s">
        <v>122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5" t="s">
        <v>78</v>
      </c>
      <c r="BK278" s="223">
        <f>ROUND(I278*H278,2)</f>
        <v>0</v>
      </c>
      <c r="BL278" s="15" t="s">
        <v>128</v>
      </c>
      <c r="BM278" s="222" t="s">
        <v>514</v>
      </c>
    </row>
    <row r="279" s="2" customFormat="1" ht="16.5" customHeight="1">
      <c r="A279" s="36"/>
      <c r="B279" s="37"/>
      <c r="C279" s="210" t="s">
        <v>515</v>
      </c>
      <c r="D279" s="210" t="s">
        <v>124</v>
      </c>
      <c r="E279" s="211" t="s">
        <v>516</v>
      </c>
      <c r="F279" s="212" t="s">
        <v>517</v>
      </c>
      <c r="G279" s="213" t="s">
        <v>518</v>
      </c>
      <c r="H279" s="214">
        <v>1</v>
      </c>
      <c r="I279" s="215"/>
      <c r="J279" s="216">
        <f>ROUND(I279*H279,2)</f>
        <v>0</v>
      </c>
      <c r="K279" s="217"/>
      <c r="L279" s="42"/>
      <c r="M279" s="218" t="s">
        <v>1</v>
      </c>
      <c r="N279" s="219" t="s">
        <v>38</v>
      </c>
      <c r="O279" s="89"/>
      <c r="P279" s="220">
        <f>O279*H279</f>
        <v>0</v>
      </c>
      <c r="Q279" s="220">
        <v>0</v>
      </c>
      <c r="R279" s="220">
        <f>Q279*H279</f>
        <v>0</v>
      </c>
      <c r="S279" s="220">
        <v>0</v>
      </c>
      <c r="T279" s="221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2" t="s">
        <v>128</v>
      </c>
      <c r="AT279" s="222" t="s">
        <v>124</v>
      </c>
      <c r="AU279" s="222" t="s">
        <v>80</v>
      </c>
      <c r="AY279" s="15" t="s">
        <v>122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5" t="s">
        <v>78</v>
      </c>
      <c r="BK279" s="223">
        <f>ROUND(I279*H279,2)</f>
        <v>0</v>
      </c>
      <c r="BL279" s="15" t="s">
        <v>128</v>
      </c>
      <c r="BM279" s="222" t="s">
        <v>519</v>
      </c>
    </row>
    <row r="280" s="2" customFormat="1" ht="16.5" customHeight="1">
      <c r="A280" s="36"/>
      <c r="B280" s="37"/>
      <c r="C280" s="210" t="s">
        <v>520</v>
      </c>
      <c r="D280" s="210" t="s">
        <v>124</v>
      </c>
      <c r="E280" s="211" t="s">
        <v>521</v>
      </c>
      <c r="F280" s="212" t="s">
        <v>522</v>
      </c>
      <c r="G280" s="213" t="s">
        <v>513</v>
      </c>
      <c r="H280" s="214">
        <v>0.5</v>
      </c>
      <c r="I280" s="215"/>
      <c r="J280" s="216">
        <f>ROUND(I280*H280,2)</f>
        <v>0</v>
      </c>
      <c r="K280" s="217"/>
      <c r="L280" s="42"/>
      <c r="M280" s="218" t="s">
        <v>1</v>
      </c>
      <c r="N280" s="219" t="s">
        <v>38</v>
      </c>
      <c r="O280" s="89"/>
      <c r="P280" s="220">
        <f>O280*H280</f>
        <v>0</v>
      </c>
      <c r="Q280" s="220">
        <v>0</v>
      </c>
      <c r="R280" s="220">
        <f>Q280*H280</f>
        <v>0</v>
      </c>
      <c r="S280" s="220">
        <v>0</v>
      </c>
      <c r="T280" s="22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2" t="s">
        <v>128</v>
      </c>
      <c r="AT280" s="222" t="s">
        <v>124</v>
      </c>
      <c r="AU280" s="222" t="s">
        <v>80</v>
      </c>
      <c r="AY280" s="15" t="s">
        <v>122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5" t="s">
        <v>78</v>
      </c>
      <c r="BK280" s="223">
        <f>ROUND(I280*H280,2)</f>
        <v>0</v>
      </c>
      <c r="BL280" s="15" t="s">
        <v>128</v>
      </c>
      <c r="BM280" s="222" t="s">
        <v>523</v>
      </c>
    </row>
    <row r="281" s="12" customFormat="1" ht="22.8" customHeight="1">
      <c r="A281" s="12"/>
      <c r="B281" s="194"/>
      <c r="C281" s="195"/>
      <c r="D281" s="196" t="s">
        <v>72</v>
      </c>
      <c r="E281" s="208" t="s">
        <v>524</v>
      </c>
      <c r="F281" s="208" t="s">
        <v>507</v>
      </c>
      <c r="G281" s="195"/>
      <c r="H281" s="195"/>
      <c r="I281" s="198"/>
      <c r="J281" s="209">
        <f>BK281</f>
        <v>0</v>
      </c>
      <c r="K281" s="195"/>
      <c r="L281" s="200"/>
      <c r="M281" s="201"/>
      <c r="N281" s="202"/>
      <c r="O281" s="202"/>
      <c r="P281" s="203">
        <f>SUM(P282:P307)</f>
        <v>0</v>
      </c>
      <c r="Q281" s="202"/>
      <c r="R281" s="203">
        <f>SUM(R282:R307)</f>
        <v>0</v>
      </c>
      <c r="S281" s="202"/>
      <c r="T281" s="204">
        <f>SUM(T282:T307)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5" t="s">
        <v>78</v>
      </c>
      <c r="AT281" s="206" t="s">
        <v>72</v>
      </c>
      <c r="AU281" s="206" t="s">
        <v>78</v>
      </c>
      <c r="AY281" s="205" t="s">
        <v>122</v>
      </c>
      <c r="BK281" s="207">
        <f>SUM(BK282:BK307)</f>
        <v>0</v>
      </c>
    </row>
    <row r="282" s="2" customFormat="1" ht="16.5" customHeight="1">
      <c r="A282" s="36"/>
      <c r="B282" s="37"/>
      <c r="C282" s="210" t="s">
        <v>525</v>
      </c>
      <c r="D282" s="210" t="s">
        <v>124</v>
      </c>
      <c r="E282" s="211" t="s">
        <v>526</v>
      </c>
      <c r="F282" s="212" t="s">
        <v>527</v>
      </c>
      <c r="G282" s="213" t="s">
        <v>518</v>
      </c>
      <c r="H282" s="214">
        <v>3</v>
      </c>
      <c r="I282" s="215"/>
      <c r="J282" s="216">
        <f>ROUND(I282*H282,2)</f>
        <v>0</v>
      </c>
      <c r="K282" s="217"/>
      <c r="L282" s="42"/>
      <c r="M282" s="218" t="s">
        <v>1</v>
      </c>
      <c r="N282" s="219" t="s">
        <v>38</v>
      </c>
      <c r="O282" s="89"/>
      <c r="P282" s="220">
        <f>O282*H282</f>
        <v>0</v>
      </c>
      <c r="Q282" s="220">
        <v>0</v>
      </c>
      <c r="R282" s="220">
        <f>Q282*H282</f>
        <v>0</v>
      </c>
      <c r="S282" s="220">
        <v>0</v>
      </c>
      <c r="T282" s="221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2" t="s">
        <v>128</v>
      </c>
      <c r="AT282" s="222" t="s">
        <v>124</v>
      </c>
      <c r="AU282" s="222" t="s">
        <v>80</v>
      </c>
      <c r="AY282" s="15" t="s">
        <v>122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5" t="s">
        <v>78</v>
      </c>
      <c r="BK282" s="223">
        <f>ROUND(I282*H282,2)</f>
        <v>0</v>
      </c>
      <c r="BL282" s="15" t="s">
        <v>128</v>
      </c>
      <c r="BM282" s="222" t="s">
        <v>528</v>
      </c>
    </row>
    <row r="283" s="2" customFormat="1" ht="16.5" customHeight="1">
      <c r="A283" s="36"/>
      <c r="B283" s="37"/>
      <c r="C283" s="210" t="s">
        <v>529</v>
      </c>
      <c r="D283" s="210" t="s">
        <v>124</v>
      </c>
      <c r="E283" s="211" t="s">
        <v>530</v>
      </c>
      <c r="F283" s="212" t="s">
        <v>531</v>
      </c>
      <c r="G283" s="213" t="s">
        <v>518</v>
      </c>
      <c r="H283" s="214">
        <v>3</v>
      </c>
      <c r="I283" s="215"/>
      <c r="J283" s="216">
        <f>ROUND(I283*H283,2)</f>
        <v>0</v>
      </c>
      <c r="K283" s="217"/>
      <c r="L283" s="42"/>
      <c r="M283" s="218" t="s">
        <v>1</v>
      </c>
      <c r="N283" s="219" t="s">
        <v>38</v>
      </c>
      <c r="O283" s="89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2" t="s">
        <v>128</v>
      </c>
      <c r="AT283" s="222" t="s">
        <v>124</v>
      </c>
      <c r="AU283" s="222" t="s">
        <v>80</v>
      </c>
      <c r="AY283" s="15" t="s">
        <v>122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5" t="s">
        <v>78</v>
      </c>
      <c r="BK283" s="223">
        <f>ROUND(I283*H283,2)</f>
        <v>0</v>
      </c>
      <c r="BL283" s="15" t="s">
        <v>128</v>
      </c>
      <c r="BM283" s="222" t="s">
        <v>532</v>
      </c>
    </row>
    <row r="284" s="2" customFormat="1" ht="16.5" customHeight="1">
      <c r="A284" s="36"/>
      <c r="B284" s="37"/>
      <c r="C284" s="210" t="s">
        <v>533</v>
      </c>
      <c r="D284" s="210" t="s">
        <v>124</v>
      </c>
      <c r="E284" s="211" t="s">
        <v>534</v>
      </c>
      <c r="F284" s="212" t="s">
        <v>535</v>
      </c>
      <c r="G284" s="213" t="s">
        <v>518</v>
      </c>
      <c r="H284" s="214">
        <v>3</v>
      </c>
      <c r="I284" s="215"/>
      <c r="J284" s="216">
        <f>ROUND(I284*H284,2)</f>
        <v>0</v>
      </c>
      <c r="K284" s="217"/>
      <c r="L284" s="42"/>
      <c r="M284" s="218" t="s">
        <v>1</v>
      </c>
      <c r="N284" s="219" t="s">
        <v>38</v>
      </c>
      <c r="O284" s="89"/>
      <c r="P284" s="220">
        <f>O284*H284</f>
        <v>0</v>
      </c>
      <c r="Q284" s="220">
        <v>0</v>
      </c>
      <c r="R284" s="220">
        <f>Q284*H284</f>
        <v>0</v>
      </c>
      <c r="S284" s="220">
        <v>0</v>
      </c>
      <c r="T284" s="22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22" t="s">
        <v>128</v>
      </c>
      <c r="AT284" s="222" t="s">
        <v>124</v>
      </c>
      <c r="AU284" s="222" t="s">
        <v>80</v>
      </c>
      <c r="AY284" s="15" t="s">
        <v>122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5" t="s">
        <v>78</v>
      </c>
      <c r="BK284" s="223">
        <f>ROUND(I284*H284,2)</f>
        <v>0</v>
      </c>
      <c r="BL284" s="15" t="s">
        <v>128</v>
      </c>
      <c r="BM284" s="222" t="s">
        <v>536</v>
      </c>
    </row>
    <row r="285" s="2" customFormat="1" ht="24.15" customHeight="1">
      <c r="A285" s="36"/>
      <c r="B285" s="37"/>
      <c r="C285" s="210" t="s">
        <v>537</v>
      </c>
      <c r="D285" s="210" t="s">
        <v>124</v>
      </c>
      <c r="E285" s="211" t="s">
        <v>538</v>
      </c>
      <c r="F285" s="212" t="s">
        <v>539</v>
      </c>
      <c r="G285" s="213" t="s">
        <v>518</v>
      </c>
      <c r="H285" s="214">
        <v>1</v>
      </c>
      <c r="I285" s="215"/>
      <c r="J285" s="216">
        <f>ROUND(I285*H285,2)</f>
        <v>0</v>
      </c>
      <c r="K285" s="217"/>
      <c r="L285" s="42"/>
      <c r="M285" s="218" t="s">
        <v>1</v>
      </c>
      <c r="N285" s="219" t="s">
        <v>38</v>
      </c>
      <c r="O285" s="89"/>
      <c r="P285" s="220">
        <f>O285*H285</f>
        <v>0</v>
      </c>
      <c r="Q285" s="220">
        <v>0</v>
      </c>
      <c r="R285" s="220">
        <f>Q285*H285</f>
        <v>0</v>
      </c>
      <c r="S285" s="220">
        <v>0</v>
      </c>
      <c r="T285" s="22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2" t="s">
        <v>128</v>
      </c>
      <c r="AT285" s="222" t="s">
        <v>124</v>
      </c>
      <c r="AU285" s="222" t="s">
        <v>80</v>
      </c>
      <c r="AY285" s="15" t="s">
        <v>122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5" t="s">
        <v>78</v>
      </c>
      <c r="BK285" s="223">
        <f>ROUND(I285*H285,2)</f>
        <v>0</v>
      </c>
      <c r="BL285" s="15" t="s">
        <v>128</v>
      </c>
      <c r="BM285" s="222" t="s">
        <v>540</v>
      </c>
    </row>
    <row r="286" s="2" customFormat="1" ht="24.15" customHeight="1">
      <c r="A286" s="36"/>
      <c r="B286" s="37"/>
      <c r="C286" s="210" t="s">
        <v>541</v>
      </c>
      <c r="D286" s="210" t="s">
        <v>124</v>
      </c>
      <c r="E286" s="211" t="s">
        <v>542</v>
      </c>
      <c r="F286" s="212" t="s">
        <v>543</v>
      </c>
      <c r="G286" s="213" t="s">
        <v>518</v>
      </c>
      <c r="H286" s="214">
        <v>2</v>
      </c>
      <c r="I286" s="215"/>
      <c r="J286" s="216">
        <f>ROUND(I286*H286,2)</f>
        <v>0</v>
      </c>
      <c r="K286" s="217"/>
      <c r="L286" s="42"/>
      <c r="M286" s="218" t="s">
        <v>1</v>
      </c>
      <c r="N286" s="219" t="s">
        <v>38</v>
      </c>
      <c r="O286" s="89"/>
      <c r="P286" s="220">
        <f>O286*H286</f>
        <v>0</v>
      </c>
      <c r="Q286" s="220">
        <v>0</v>
      </c>
      <c r="R286" s="220">
        <f>Q286*H286</f>
        <v>0</v>
      </c>
      <c r="S286" s="220">
        <v>0</v>
      </c>
      <c r="T286" s="22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22" t="s">
        <v>128</v>
      </c>
      <c r="AT286" s="222" t="s">
        <v>124</v>
      </c>
      <c r="AU286" s="222" t="s">
        <v>80</v>
      </c>
      <c r="AY286" s="15" t="s">
        <v>122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5" t="s">
        <v>78</v>
      </c>
      <c r="BK286" s="223">
        <f>ROUND(I286*H286,2)</f>
        <v>0</v>
      </c>
      <c r="BL286" s="15" t="s">
        <v>128</v>
      </c>
      <c r="BM286" s="222" t="s">
        <v>544</v>
      </c>
    </row>
    <row r="287" s="2" customFormat="1" ht="16.5" customHeight="1">
      <c r="A287" s="36"/>
      <c r="B287" s="37"/>
      <c r="C287" s="210" t="s">
        <v>545</v>
      </c>
      <c r="D287" s="210" t="s">
        <v>124</v>
      </c>
      <c r="E287" s="211" t="s">
        <v>546</v>
      </c>
      <c r="F287" s="212" t="s">
        <v>547</v>
      </c>
      <c r="G287" s="213" t="s">
        <v>518</v>
      </c>
      <c r="H287" s="214">
        <v>2</v>
      </c>
      <c r="I287" s="215"/>
      <c r="J287" s="216">
        <f>ROUND(I287*H287,2)</f>
        <v>0</v>
      </c>
      <c r="K287" s="217"/>
      <c r="L287" s="42"/>
      <c r="M287" s="218" t="s">
        <v>1</v>
      </c>
      <c r="N287" s="219" t="s">
        <v>38</v>
      </c>
      <c r="O287" s="89"/>
      <c r="P287" s="220">
        <f>O287*H287</f>
        <v>0</v>
      </c>
      <c r="Q287" s="220">
        <v>0</v>
      </c>
      <c r="R287" s="220">
        <f>Q287*H287</f>
        <v>0</v>
      </c>
      <c r="S287" s="220">
        <v>0</v>
      </c>
      <c r="T287" s="22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2" t="s">
        <v>128</v>
      </c>
      <c r="AT287" s="222" t="s">
        <v>124</v>
      </c>
      <c r="AU287" s="222" t="s">
        <v>80</v>
      </c>
      <c r="AY287" s="15" t="s">
        <v>122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15" t="s">
        <v>78</v>
      </c>
      <c r="BK287" s="223">
        <f>ROUND(I287*H287,2)</f>
        <v>0</v>
      </c>
      <c r="BL287" s="15" t="s">
        <v>128</v>
      </c>
      <c r="BM287" s="222" t="s">
        <v>548</v>
      </c>
    </row>
    <row r="288" s="2" customFormat="1" ht="16.5" customHeight="1">
      <c r="A288" s="36"/>
      <c r="B288" s="37"/>
      <c r="C288" s="210" t="s">
        <v>549</v>
      </c>
      <c r="D288" s="210" t="s">
        <v>124</v>
      </c>
      <c r="E288" s="211" t="s">
        <v>550</v>
      </c>
      <c r="F288" s="212" t="s">
        <v>551</v>
      </c>
      <c r="G288" s="213" t="s">
        <v>518</v>
      </c>
      <c r="H288" s="214">
        <v>1</v>
      </c>
      <c r="I288" s="215"/>
      <c r="J288" s="216">
        <f>ROUND(I288*H288,2)</f>
        <v>0</v>
      </c>
      <c r="K288" s="217"/>
      <c r="L288" s="42"/>
      <c r="M288" s="218" t="s">
        <v>1</v>
      </c>
      <c r="N288" s="219" t="s">
        <v>38</v>
      </c>
      <c r="O288" s="89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2" t="s">
        <v>128</v>
      </c>
      <c r="AT288" s="222" t="s">
        <v>124</v>
      </c>
      <c r="AU288" s="222" t="s">
        <v>80</v>
      </c>
      <c r="AY288" s="15" t="s">
        <v>122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5" t="s">
        <v>78</v>
      </c>
      <c r="BK288" s="223">
        <f>ROUND(I288*H288,2)</f>
        <v>0</v>
      </c>
      <c r="BL288" s="15" t="s">
        <v>128</v>
      </c>
      <c r="BM288" s="222" t="s">
        <v>552</v>
      </c>
    </row>
    <row r="289" s="2" customFormat="1" ht="24.15" customHeight="1">
      <c r="A289" s="36"/>
      <c r="B289" s="37"/>
      <c r="C289" s="210" t="s">
        <v>553</v>
      </c>
      <c r="D289" s="210" t="s">
        <v>124</v>
      </c>
      <c r="E289" s="211" t="s">
        <v>554</v>
      </c>
      <c r="F289" s="212" t="s">
        <v>555</v>
      </c>
      <c r="G289" s="213" t="s">
        <v>518</v>
      </c>
      <c r="H289" s="214">
        <v>3</v>
      </c>
      <c r="I289" s="215"/>
      <c r="J289" s="216">
        <f>ROUND(I289*H289,2)</f>
        <v>0</v>
      </c>
      <c r="K289" s="217"/>
      <c r="L289" s="42"/>
      <c r="M289" s="218" t="s">
        <v>1</v>
      </c>
      <c r="N289" s="219" t="s">
        <v>38</v>
      </c>
      <c r="O289" s="89"/>
      <c r="P289" s="220">
        <f>O289*H289</f>
        <v>0</v>
      </c>
      <c r="Q289" s="220">
        <v>0</v>
      </c>
      <c r="R289" s="220">
        <f>Q289*H289</f>
        <v>0</v>
      </c>
      <c r="S289" s="220">
        <v>0</v>
      </c>
      <c r="T289" s="22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2" t="s">
        <v>128</v>
      </c>
      <c r="AT289" s="222" t="s">
        <v>124</v>
      </c>
      <c r="AU289" s="222" t="s">
        <v>80</v>
      </c>
      <c r="AY289" s="15" t="s">
        <v>122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15" t="s">
        <v>78</v>
      </c>
      <c r="BK289" s="223">
        <f>ROUND(I289*H289,2)</f>
        <v>0</v>
      </c>
      <c r="BL289" s="15" t="s">
        <v>128</v>
      </c>
      <c r="BM289" s="222" t="s">
        <v>556</v>
      </c>
    </row>
    <row r="290" s="2" customFormat="1" ht="16.5" customHeight="1">
      <c r="A290" s="36"/>
      <c r="B290" s="37"/>
      <c r="C290" s="210" t="s">
        <v>557</v>
      </c>
      <c r="D290" s="210" t="s">
        <v>124</v>
      </c>
      <c r="E290" s="211" t="s">
        <v>558</v>
      </c>
      <c r="F290" s="212" t="s">
        <v>559</v>
      </c>
      <c r="G290" s="213" t="s">
        <v>158</v>
      </c>
      <c r="H290" s="214">
        <v>15</v>
      </c>
      <c r="I290" s="215"/>
      <c r="J290" s="216">
        <f>ROUND(I290*H290,2)</f>
        <v>0</v>
      </c>
      <c r="K290" s="217"/>
      <c r="L290" s="42"/>
      <c r="M290" s="218" t="s">
        <v>1</v>
      </c>
      <c r="N290" s="219" t="s">
        <v>38</v>
      </c>
      <c r="O290" s="89"/>
      <c r="P290" s="220">
        <f>O290*H290</f>
        <v>0</v>
      </c>
      <c r="Q290" s="220">
        <v>0</v>
      </c>
      <c r="R290" s="220">
        <f>Q290*H290</f>
        <v>0</v>
      </c>
      <c r="S290" s="220">
        <v>0</v>
      </c>
      <c r="T290" s="221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22" t="s">
        <v>128</v>
      </c>
      <c r="AT290" s="222" t="s">
        <v>124</v>
      </c>
      <c r="AU290" s="222" t="s">
        <v>80</v>
      </c>
      <c r="AY290" s="15" t="s">
        <v>122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15" t="s">
        <v>78</v>
      </c>
      <c r="BK290" s="223">
        <f>ROUND(I290*H290,2)</f>
        <v>0</v>
      </c>
      <c r="BL290" s="15" t="s">
        <v>128</v>
      </c>
      <c r="BM290" s="222" t="s">
        <v>560</v>
      </c>
    </row>
    <row r="291" s="2" customFormat="1" ht="16.5" customHeight="1">
      <c r="A291" s="36"/>
      <c r="B291" s="37"/>
      <c r="C291" s="210" t="s">
        <v>561</v>
      </c>
      <c r="D291" s="210" t="s">
        <v>124</v>
      </c>
      <c r="E291" s="211" t="s">
        <v>562</v>
      </c>
      <c r="F291" s="212" t="s">
        <v>563</v>
      </c>
      <c r="G291" s="213" t="s">
        <v>158</v>
      </c>
      <c r="H291" s="214">
        <v>20</v>
      </c>
      <c r="I291" s="215"/>
      <c r="J291" s="216">
        <f>ROUND(I291*H291,2)</f>
        <v>0</v>
      </c>
      <c r="K291" s="217"/>
      <c r="L291" s="42"/>
      <c r="M291" s="218" t="s">
        <v>1</v>
      </c>
      <c r="N291" s="219" t="s">
        <v>38</v>
      </c>
      <c r="O291" s="89"/>
      <c r="P291" s="220">
        <f>O291*H291</f>
        <v>0</v>
      </c>
      <c r="Q291" s="220">
        <v>0</v>
      </c>
      <c r="R291" s="220">
        <f>Q291*H291</f>
        <v>0</v>
      </c>
      <c r="S291" s="220">
        <v>0</v>
      </c>
      <c r="T291" s="22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2" t="s">
        <v>128</v>
      </c>
      <c r="AT291" s="222" t="s">
        <v>124</v>
      </c>
      <c r="AU291" s="222" t="s">
        <v>80</v>
      </c>
      <c r="AY291" s="15" t="s">
        <v>122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5" t="s">
        <v>78</v>
      </c>
      <c r="BK291" s="223">
        <f>ROUND(I291*H291,2)</f>
        <v>0</v>
      </c>
      <c r="BL291" s="15" t="s">
        <v>128</v>
      </c>
      <c r="BM291" s="222" t="s">
        <v>564</v>
      </c>
    </row>
    <row r="292" s="2" customFormat="1" ht="16.5" customHeight="1">
      <c r="A292" s="36"/>
      <c r="B292" s="37"/>
      <c r="C292" s="210" t="s">
        <v>565</v>
      </c>
      <c r="D292" s="210" t="s">
        <v>124</v>
      </c>
      <c r="E292" s="211" t="s">
        <v>566</v>
      </c>
      <c r="F292" s="212" t="s">
        <v>567</v>
      </c>
      <c r="G292" s="213" t="s">
        <v>158</v>
      </c>
      <c r="H292" s="214">
        <v>20</v>
      </c>
      <c r="I292" s="215"/>
      <c r="J292" s="216">
        <f>ROUND(I292*H292,2)</f>
        <v>0</v>
      </c>
      <c r="K292" s="217"/>
      <c r="L292" s="42"/>
      <c r="M292" s="218" t="s">
        <v>1</v>
      </c>
      <c r="N292" s="219" t="s">
        <v>38</v>
      </c>
      <c r="O292" s="89"/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2" t="s">
        <v>128</v>
      </c>
      <c r="AT292" s="222" t="s">
        <v>124</v>
      </c>
      <c r="AU292" s="222" t="s">
        <v>80</v>
      </c>
      <c r="AY292" s="15" t="s">
        <v>122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5" t="s">
        <v>78</v>
      </c>
      <c r="BK292" s="223">
        <f>ROUND(I292*H292,2)</f>
        <v>0</v>
      </c>
      <c r="BL292" s="15" t="s">
        <v>128</v>
      </c>
      <c r="BM292" s="222" t="s">
        <v>568</v>
      </c>
    </row>
    <row r="293" s="2" customFormat="1" ht="24.15" customHeight="1">
      <c r="A293" s="36"/>
      <c r="B293" s="37"/>
      <c r="C293" s="210" t="s">
        <v>569</v>
      </c>
      <c r="D293" s="210" t="s">
        <v>124</v>
      </c>
      <c r="E293" s="211" t="s">
        <v>570</v>
      </c>
      <c r="F293" s="212" t="s">
        <v>571</v>
      </c>
      <c r="G293" s="213" t="s">
        <v>158</v>
      </c>
      <c r="H293" s="214">
        <v>40</v>
      </c>
      <c r="I293" s="215"/>
      <c r="J293" s="216">
        <f>ROUND(I293*H293,2)</f>
        <v>0</v>
      </c>
      <c r="K293" s="217"/>
      <c r="L293" s="42"/>
      <c r="M293" s="218" t="s">
        <v>1</v>
      </c>
      <c r="N293" s="219" t="s">
        <v>38</v>
      </c>
      <c r="O293" s="89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2" t="s">
        <v>128</v>
      </c>
      <c r="AT293" s="222" t="s">
        <v>124</v>
      </c>
      <c r="AU293" s="222" t="s">
        <v>80</v>
      </c>
      <c r="AY293" s="15" t="s">
        <v>122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5" t="s">
        <v>78</v>
      </c>
      <c r="BK293" s="223">
        <f>ROUND(I293*H293,2)</f>
        <v>0</v>
      </c>
      <c r="BL293" s="15" t="s">
        <v>128</v>
      </c>
      <c r="BM293" s="222" t="s">
        <v>572</v>
      </c>
    </row>
    <row r="294" s="2" customFormat="1" ht="24.15" customHeight="1">
      <c r="A294" s="36"/>
      <c r="B294" s="37"/>
      <c r="C294" s="210" t="s">
        <v>573</v>
      </c>
      <c r="D294" s="210" t="s">
        <v>124</v>
      </c>
      <c r="E294" s="211" t="s">
        <v>574</v>
      </c>
      <c r="F294" s="212" t="s">
        <v>575</v>
      </c>
      <c r="G294" s="213" t="s">
        <v>518</v>
      </c>
      <c r="H294" s="214">
        <v>12</v>
      </c>
      <c r="I294" s="215"/>
      <c r="J294" s="216">
        <f>ROUND(I294*H294,2)</f>
        <v>0</v>
      </c>
      <c r="K294" s="217"/>
      <c r="L294" s="42"/>
      <c r="M294" s="218" t="s">
        <v>1</v>
      </c>
      <c r="N294" s="219" t="s">
        <v>38</v>
      </c>
      <c r="O294" s="89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2" t="s">
        <v>128</v>
      </c>
      <c r="AT294" s="222" t="s">
        <v>124</v>
      </c>
      <c r="AU294" s="222" t="s">
        <v>80</v>
      </c>
      <c r="AY294" s="15" t="s">
        <v>122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5" t="s">
        <v>78</v>
      </c>
      <c r="BK294" s="223">
        <f>ROUND(I294*H294,2)</f>
        <v>0</v>
      </c>
      <c r="BL294" s="15" t="s">
        <v>128</v>
      </c>
      <c r="BM294" s="222" t="s">
        <v>576</v>
      </c>
    </row>
    <row r="295" s="2" customFormat="1" ht="24.15" customHeight="1">
      <c r="A295" s="36"/>
      <c r="B295" s="37"/>
      <c r="C295" s="210" t="s">
        <v>577</v>
      </c>
      <c r="D295" s="210" t="s">
        <v>124</v>
      </c>
      <c r="E295" s="211" t="s">
        <v>578</v>
      </c>
      <c r="F295" s="212" t="s">
        <v>579</v>
      </c>
      <c r="G295" s="213" t="s">
        <v>518</v>
      </c>
      <c r="H295" s="214">
        <v>3</v>
      </c>
      <c r="I295" s="215"/>
      <c r="J295" s="216">
        <f>ROUND(I295*H295,2)</f>
        <v>0</v>
      </c>
      <c r="K295" s="217"/>
      <c r="L295" s="42"/>
      <c r="M295" s="218" t="s">
        <v>1</v>
      </c>
      <c r="N295" s="219" t="s">
        <v>38</v>
      </c>
      <c r="O295" s="89"/>
      <c r="P295" s="220">
        <f>O295*H295</f>
        <v>0</v>
      </c>
      <c r="Q295" s="220">
        <v>0</v>
      </c>
      <c r="R295" s="220">
        <f>Q295*H295</f>
        <v>0</v>
      </c>
      <c r="S295" s="220">
        <v>0</v>
      </c>
      <c r="T295" s="22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22" t="s">
        <v>128</v>
      </c>
      <c r="AT295" s="222" t="s">
        <v>124</v>
      </c>
      <c r="AU295" s="222" t="s">
        <v>80</v>
      </c>
      <c r="AY295" s="15" t="s">
        <v>122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5" t="s">
        <v>78</v>
      </c>
      <c r="BK295" s="223">
        <f>ROUND(I295*H295,2)</f>
        <v>0</v>
      </c>
      <c r="BL295" s="15" t="s">
        <v>128</v>
      </c>
      <c r="BM295" s="222" t="s">
        <v>580</v>
      </c>
    </row>
    <row r="296" s="2" customFormat="1" ht="16.5" customHeight="1">
      <c r="A296" s="36"/>
      <c r="B296" s="37"/>
      <c r="C296" s="210" t="s">
        <v>581</v>
      </c>
      <c r="D296" s="210" t="s">
        <v>124</v>
      </c>
      <c r="E296" s="211" t="s">
        <v>582</v>
      </c>
      <c r="F296" s="212" t="s">
        <v>583</v>
      </c>
      <c r="G296" s="213" t="s">
        <v>158</v>
      </c>
      <c r="H296" s="214">
        <v>30</v>
      </c>
      <c r="I296" s="215"/>
      <c r="J296" s="216">
        <f>ROUND(I296*H296,2)</f>
        <v>0</v>
      </c>
      <c r="K296" s="217"/>
      <c r="L296" s="42"/>
      <c r="M296" s="218" t="s">
        <v>1</v>
      </c>
      <c r="N296" s="219" t="s">
        <v>38</v>
      </c>
      <c r="O296" s="89"/>
      <c r="P296" s="220">
        <f>O296*H296</f>
        <v>0</v>
      </c>
      <c r="Q296" s="220">
        <v>0</v>
      </c>
      <c r="R296" s="220">
        <f>Q296*H296</f>
        <v>0</v>
      </c>
      <c r="S296" s="220">
        <v>0</v>
      </c>
      <c r="T296" s="22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2" t="s">
        <v>128</v>
      </c>
      <c r="AT296" s="222" t="s">
        <v>124</v>
      </c>
      <c r="AU296" s="222" t="s">
        <v>80</v>
      </c>
      <c r="AY296" s="15" t="s">
        <v>122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15" t="s">
        <v>78</v>
      </c>
      <c r="BK296" s="223">
        <f>ROUND(I296*H296,2)</f>
        <v>0</v>
      </c>
      <c r="BL296" s="15" t="s">
        <v>128</v>
      </c>
      <c r="BM296" s="222" t="s">
        <v>584</v>
      </c>
    </row>
    <row r="297" s="2" customFormat="1" ht="16.5" customHeight="1">
      <c r="A297" s="36"/>
      <c r="B297" s="37"/>
      <c r="C297" s="210" t="s">
        <v>585</v>
      </c>
      <c r="D297" s="210" t="s">
        <v>124</v>
      </c>
      <c r="E297" s="211" t="s">
        <v>586</v>
      </c>
      <c r="F297" s="212" t="s">
        <v>587</v>
      </c>
      <c r="G297" s="213" t="s">
        <v>158</v>
      </c>
      <c r="H297" s="214">
        <v>40</v>
      </c>
      <c r="I297" s="215"/>
      <c r="J297" s="216">
        <f>ROUND(I297*H297,2)</f>
        <v>0</v>
      </c>
      <c r="K297" s="217"/>
      <c r="L297" s="42"/>
      <c r="M297" s="218" t="s">
        <v>1</v>
      </c>
      <c r="N297" s="219" t="s">
        <v>38</v>
      </c>
      <c r="O297" s="89"/>
      <c r="P297" s="220">
        <f>O297*H297</f>
        <v>0</v>
      </c>
      <c r="Q297" s="220">
        <v>0</v>
      </c>
      <c r="R297" s="220">
        <f>Q297*H297</f>
        <v>0</v>
      </c>
      <c r="S297" s="220">
        <v>0</v>
      </c>
      <c r="T297" s="221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22" t="s">
        <v>128</v>
      </c>
      <c r="AT297" s="222" t="s">
        <v>124</v>
      </c>
      <c r="AU297" s="222" t="s">
        <v>80</v>
      </c>
      <c r="AY297" s="15" t="s">
        <v>122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5" t="s">
        <v>78</v>
      </c>
      <c r="BK297" s="223">
        <f>ROUND(I297*H297,2)</f>
        <v>0</v>
      </c>
      <c r="BL297" s="15" t="s">
        <v>128</v>
      </c>
      <c r="BM297" s="222" t="s">
        <v>588</v>
      </c>
    </row>
    <row r="298" s="2" customFormat="1" ht="16.5" customHeight="1">
      <c r="A298" s="36"/>
      <c r="B298" s="37"/>
      <c r="C298" s="210" t="s">
        <v>589</v>
      </c>
      <c r="D298" s="210" t="s">
        <v>124</v>
      </c>
      <c r="E298" s="211" t="s">
        <v>590</v>
      </c>
      <c r="F298" s="212" t="s">
        <v>591</v>
      </c>
      <c r="G298" s="213" t="s">
        <v>513</v>
      </c>
      <c r="H298" s="214">
        <v>2</v>
      </c>
      <c r="I298" s="215"/>
      <c r="J298" s="216">
        <f>ROUND(I298*H298,2)</f>
        <v>0</v>
      </c>
      <c r="K298" s="217"/>
      <c r="L298" s="42"/>
      <c r="M298" s="218" t="s">
        <v>1</v>
      </c>
      <c r="N298" s="219" t="s">
        <v>38</v>
      </c>
      <c r="O298" s="89"/>
      <c r="P298" s="220">
        <f>O298*H298</f>
        <v>0</v>
      </c>
      <c r="Q298" s="220">
        <v>0</v>
      </c>
      <c r="R298" s="220">
        <f>Q298*H298</f>
        <v>0</v>
      </c>
      <c r="S298" s="220">
        <v>0</v>
      </c>
      <c r="T298" s="22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22" t="s">
        <v>128</v>
      </c>
      <c r="AT298" s="222" t="s">
        <v>124</v>
      </c>
      <c r="AU298" s="222" t="s">
        <v>80</v>
      </c>
      <c r="AY298" s="15" t="s">
        <v>122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5" t="s">
        <v>78</v>
      </c>
      <c r="BK298" s="223">
        <f>ROUND(I298*H298,2)</f>
        <v>0</v>
      </c>
      <c r="BL298" s="15" t="s">
        <v>128</v>
      </c>
      <c r="BM298" s="222" t="s">
        <v>592</v>
      </c>
    </row>
    <row r="299" s="2" customFormat="1" ht="16.5" customHeight="1">
      <c r="A299" s="36"/>
      <c r="B299" s="37"/>
      <c r="C299" s="210" t="s">
        <v>593</v>
      </c>
      <c r="D299" s="210" t="s">
        <v>124</v>
      </c>
      <c r="E299" s="211" t="s">
        <v>594</v>
      </c>
      <c r="F299" s="212" t="s">
        <v>595</v>
      </c>
      <c r="G299" s="213" t="s">
        <v>513</v>
      </c>
      <c r="H299" s="214">
        <v>1</v>
      </c>
      <c r="I299" s="215"/>
      <c r="J299" s="216">
        <f>ROUND(I299*H299,2)</f>
        <v>0</v>
      </c>
      <c r="K299" s="217"/>
      <c r="L299" s="42"/>
      <c r="M299" s="218" t="s">
        <v>1</v>
      </c>
      <c r="N299" s="219" t="s">
        <v>38</v>
      </c>
      <c r="O299" s="89"/>
      <c r="P299" s="220">
        <f>O299*H299</f>
        <v>0</v>
      </c>
      <c r="Q299" s="220">
        <v>0</v>
      </c>
      <c r="R299" s="220">
        <f>Q299*H299</f>
        <v>0</v>
      </c>
      <c r="S299" s="220">
        <v>0</v>
      </c>
      <c r="T299" s="22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22" t="s">
        <v>128</v>
      </c>
      <c r="AT299" s="222" t="s">
        <v>124</v>
      </c>
      <c r="AU299" s="222" t="s">
        <v>80</v>
      </c>
      <c r="AY299" s="15" t="s">
        <v>122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5" t="s">
        <v>78</v>
      </c>
      <c r="BK299" s="223">
        <f>ROUND(I299*H299,2)</f>
        <v>0</v>
      </c>
      <c r="BL299" s="15" t="s">
        <v>128</v>
      </c>
      <c r="BM299" s="222" t="s">
        <v>596</v>
      </c>
    </row>
    <row r="300" s="2" customFormat="1" ht="16.5" customHeight="1">
      <c r="A300" s="36"/>
      <c r="B300" s="37"/>
      <c r="C300" s="210" t="s">
        <v>597</v>
      </c>
      <c r="D300" s="210" t="s">
        <v>124</v>
      </c>
      <c r="E300" s="211" t="s">
        <v>598</v>
      </c>
      <c r="F300" s="212" t="s">
        <v>599</v>
      </c>
      <c r="G300" s="213" t="s">
        <v>513</v>
      </c>
      <c r="H300" s="214">
        <v>1</v>
      </c>
      <c r="I300" s="215"/>
      <c r="J300" s="216">
        <f>ROUND(I300*H300,2)</f>
        <v>0</v>
      </c>
      <c r="K300" s="217"/>
      <c r="L300" s="42"/>
      <c r="M300" s="218" t="s">
        <v>1</v>
      </c>
      <c r="N300" s="219" t="s">
        <v>38</v>
      </c>
      <c r="O300" s="89"/>
      <c r="P300" s="220">
        <f>O300*H300</f>
        <v>0</v>
      </c>
      <c r="Q300" s="220">
        <v>0</v>
      </c>
      <c r="R300" s="220">
        <f>Q300*H300</f>
        <v>0</v>
      </c>
      <c r="S300" s="220">
        <v>0</v>
      </c>
      <c r="T300" s="22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22" t="s">
        <v>128</v>
      </c>
      <c r="AT300" s="222" t="s">
        <v>124</v>
      </c>
      <c r="AU300" s="222" t="s">
        <v>80</v>
      </c>
      <c r="AY300" s="15" t="s">
        <v>122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5" t="s">
        <v>78</v>
      </c>
      <c r="BK300" s="223">
        <f>ROUND(I300*H300,2)</f>
        <v>0</v>
      </c>
      <c r="BL300" s="15" t="s">
        <v>128</v>
      </c>
      <c r="BM300" s="222" t="s">
        <v>600</v>
      </c>
    </row>
    <row r="301" s="2" customFormat="1" ht="16.5" customHeight="1">
      <c r="A301" s="36"/>
      <c r="B301" s="37"/>
      <c r="C301" s="210" t="s">
        <v>601</v>
      </c>
      <c r="D301" s="210" t="s">
        <v>124</v>
      </c>
      <c r="E301" s="211" t="s">
        <v>602</v>
      </c>
      <c r="F301" s="212" t="s">
        <v>603</v>
      </c>
      <c r="G301" s="213" t="s">
        <v>513</v>
      </c>
      <c r="H301" s="214">
        <v>1</v>
      </c>
      <c r="I301" s="215"/>
      <c r="J301" s="216">
        <f>ROUND(I301*H301,2)</f>
        <v>0</v>
      </c>
      <c r="K301" s="217"/>
      <c r="L301" s="42"/>
      <c r="M301" s="218" t="s">
        <v>1</v>
      </c>
      <c r="N301" s="219" t="s">
        <v>38</v>
      </c>
      <c r="O301" s="89"/>
      <c r="P301" s="220">
        <f>O301*H301</f>
        <v>0</v>
      </c>
      <c r="Q301" s="220">
        <v>0</v>
      </c>
      <c r="R301" s="220">
        <f>Q301*H301</f>
        <v>0</v>
      </c>
      <c r="S301" s="220">
        <v>0</v>
      </c>
      <c r="T301" s="22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22" t="s">
        <v>128</v>
      </c>
      <c r="AT301" s="222" t="s">
        <v>124</v>
      </c>
      <c r="AU301" s="222" t="s">
        <v>80</v>
      </c>
      <c r="AY301" s="15" t="s">
        <v>122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15" t="s">
        <v>78</v>
      </c>
      <c r="BK301" s="223">
        <f>ROUND(I301*H301,2)</f>
        <v>0</v>
      </c>
      <c r="BL301" s="15" t="s">
        <v>128</v>
      </c>
      <c r="BM301" s="222" t="s">
        <v>604</v>
      </c>
    </row>
    <row r="302" s="2" customFormat="1" ht="21.75" customHeight="1">
      <c r="A302" s="36"/>
      <c r="B302" s="37"/>
      <c r="C302" s="210" t="s">
        <v>605</v>
      </c>
      <c r="D302" s="210" t="s">
        <v>124</v>
      </c>
      <c r="E302" s="211" t="s">
        <v>606</v>
      </c>
      <c r="F302" s="212" t="s">
        <v>607</v>
      </c>
      <c r="G302" s="213" t="s">
        <v>518</v>
      </c>
      <c r="H302" s="214">
        <v>36</v>
      </c>
      <c r="I302" s="215"/>
      <c r="J302" s="216">
        <f>ROUND(I302*H302,2)</f>
        <v>0</v>
      </c>
      <c r="K302" s="217"/>
      <c r="L302" s="42"/>
      <c r="M302" s="218" t="s">
        <v>1</v>
      </c>
      <c r="N302" s="219" t="s">
        <v>38</v>
      </c>
      <c r="O302" s="89"/>
      <c r="P302" s="220">
        <f>O302*H302</f>
        <v>0</v>
      </c>
      <c r="Q302" s="220">
        <v>0</v>
      </c>
      <c r="R302" s="220">
        <f>Q302*H302</f>
        <v>0</v>
      </c>
      <c r="S302" s="220">
        <v>0</v>
      </c>
      <c r="T302" s="22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22" t="s">
        <v>128</v>
      </c>
      <c r="AT302" s="222" t="s">
        <v>124</v>
      </c>
      <c r="AU302" s="222" t="s">
        <v>80</v>
      </c>
      <c r="AY302" s="15" t="s">
        <v>122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5" t="s">
        <v>78</v>
      </c>
      <c r="BK302" s="223">
        <f>ROUND(I302*H302,2)</f>
        <v>0</v>
      </c>
      <c r="BL302" s="15" t="s">
        <v>128</v>
      </c>
      <c r="BM302" s="222" t="s">
        <v>608</v>
      </c>
    </row>
    <row r="303" s="2" customFormat="1" ht="16.5" customHeight="1">
      <c r="A303" s="36"/>
      <c r="B303" s="37"/>
      <c r="C303" s="210" t="s">
        <v>609</v>
      </c>
      <c r="D303" s="210" t="s">
        <v>124</v>
      </c>
      <c r="E303" s="211" t="s">
        <v>610</v>
      </c>
      <c r="F303" s="212" t="s">
        <v>611</v>
      </c>
      <c r="G303" s="213" t="s">
        <v>612</v>
      </c>
      <c r="H303" s="214">
        <v>1</v>
      </c>
      <c r="I303" s="215"/>
      <c r="J303" s="216">
        <f>ROUND(I303*H303,2)</f>
        <v>0</v>
      </c>
      <c r="K303" s="217"/>
      <c r="L303" s="42"/>
      <c r="M303" s="218" t="s">
        <v>1</v>
      </c>
      <c r="N303" s="219" t="s">
        <v>38</v>
      </c>
      <c r="O303" s="89"/>
      <c r="P303" s="220">
        <f>O303*H303</f>
        <v>0</v>
      </c>
      <c r="Q303" s="220">
        <v>0</v>
      </c>
      <c r="R303" s="220">
        <f>Q303*H303</f>
        <v>0</v>
      </c>
      <c r="S303" s="220">
        <v>0</v>
      </c>
      <c r="T303" s="22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2" t="s">
        <v>128</v>
      </c>
      <c r="AT303" s="222" t="s">
        <v>124</v>
      </c>
      <c r="AU303" s="222" t="s">
        <v>80</v>
      </c>
      <c r="AY303" s="15" t="s">
        <v>122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15" t="s">
        <v>78</v>
      </c>
      <c r="BK303" s="223">
        <f>ROUND(I303*H303,2)</f>
        <v>0</v>
      </c>
      <c r="BL303" s="15" t="s">
        <v>128</v>
      </c>
      <c r="BM303" s="222" t="s">
        <v>613</v>
      </c>
    </row>
    <row r="304" s="2" customFormat="1" ht="16.5" customHeight="1">
      <c r="A304" s="36"/>
      <c r="B304" s="37"/>
      <c r="C304" s="210" t="s">
        <v>614</v>
      </c>
      <c r="D304" s="210" t="s">
        <v>124</v>
      </c>
      <c r="E304" s="211" t="s">
        <v>615</v>
      </c>
      <c r="F304" s="212" t="s">
        <v>616</v>
      </c>
      <c r="G304" s="213" t="s">
        <v>518</v>
      </c>
      <c r="H304" s="214">
        <v>3</v>
      </c>
      <c r="I304" s="215"/>
      <c r="J304" s="216">
        <f>ROUND(I304*H304,2)</f>
        <v>0</v>
      </c>
      <c r="K304" s="217"/>
      <c r="L304" s="42"/>
      <c r="M304" s="218" t="s">
        <v>1</v>
      </c>
      <c r="N304" s="219" t="s">
        <v>38</v>
      </c>
      <c r="O304" s="89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22" t="s">
        <v>128</v>
      </c>
      <c r="AT304" s="222" t="s">
        <v>124</v>
      </c>
      <c r="AU304" s="222" t="s">
        <v>80</v>
      </c>
      <c r="AY304" s="15" t="s">
        <v>122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5" t="s">
        <v>78</v>
      </c>
      <c r="BK304" s="223">
        <f>ROUND(I304*H304,2)</f>
        <v>0</v>
      </c>
      <c r="BL304" s="15" t="s">
        <v>128</v>
      </c>
      <c r="BM304" s="222" t="s">
        <v>617</v>
      </c>
    </row>
    <row r="305" s="2" customFormat="1" ht="16.5" customHeight="1">
      <c r="A305" s="36"/>
      <c r="B305" s="37"/>
      <c r="C305" s="210" t="s">
        <v>618</v>
      </c>
      <c r="D305" s="210" t="s">
        <v>124</v>
      </c>
      <c r="E305" s="211" t="s">
        <v>619</v>
      </c>
      <c r="F305" s="212" t="s">
        <v>620</v>
      </c>
      <c r="G305" s="213" t="s">
        <v>513</v>
      </c>
      <c r="H305" s="214">
        <v>3</v>
      </c>
      <c r="I305" s="215"/>
      <c r="J305" s="216">
        <f>ROUND(I305*H305,2)</f>
        <v>0</v>
      </c>
      <c r="K305" s="217"/>
      <c r="L305" s="42"/>
      <c r="M305" s="218" t="s">
        <v>1</v>
      </c>
      <c r="N305" s="219" t="s">
        <v>38</v>
      </c>
      <c r="O305" s="89"/>
      <c r="P305" s="220">
        <f>O305*H305</f>
        <v>0</v>
      </c>
      <c r="Q305" s="220">
        <v>0</v>
      </c>
      <c r="R305" s="220">
        <f>Q305*H305</f>
        <v>0</v>
      </c>
      <c r="S305" s="220">
        <v>0</v>
      </c>
      <c r="T305" s="221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22" t="s">
        <v>128</v>
      </c>
      <c r="AT305" s="222" t="s">
        <v>124</v>
      </c>
      <c r="AU305" s="222" t="s">
        <v>80</v>
      </c>
      <c r="AY305" s="15" t="s">
        <v>122</v>
      </c>
      <c r="BE305" s="223">
        <f>IF(N305="základní",J305,0)</f>
        <v>0</v>
      </c>
      <c r="BF305" s="223">
        <f>IF(N305="snížená",J305,0)</f>
        <v>0</v>
      </c>
      <c r="BG305" s="223">
        <f>IF(N305="zákl. přenesená",J305,0)</f>
        <v>0</v>
      </c>
      <c r="BH305" s="223">
        <f>IF(N305="sníž. přenesená",J305,0)</f>
        <v>0</v>
      </c>
      <c r="BI305" s="223">
        <f>IF(N305="nulová",J305,0)</f>
        <v>0</v>
      </c>
      <c r="BJ305" s="15" t="s">
        <v>78</v>
      </c>
      <c r="BK305" s="223">
        <f>ROUND(I305*H305,2)</f>
        <v>0</v>
      </c>
      <c r="BL305" s="15" t="s">
        <v>128</v>
      </c>
      <c r="BM305" s="222" t="s">
        <v>621</v>
      </c>
    </row>
    <row r="306" s="2" customFormat="1" ht="16.5" customHeight="1">
      <c r="A306" s="36"/>
      <c r="B306" s="37"/>
      <c r="C306" s="210" t="s">
        <v>622</v>
      </c>
      <c r="D306" s="210" t="s">
        <v>124</v>
      </c>
      <c r="E306" s="211" t="s">
        <v>623</v>
      </c>
      <c r="F306" s="212" t="s">
        <v>624</v>
      </c>
      <c r="G306" s="213" t="s">
        <v>513</v>
      </c>
      <c r="H306" s="214">
        <v>3</v>
      </c>
      <c r="I306" s="215"/>
      <c r="J306" s="216">
        <f>ROUND(I306*H306,2)</f>
        <v>0</v>
      </c>
      <c r="K306" s="217"/>
      <c r="L306" s="42"/>
      <c r="M306" s="218" t="s">
        <v>1</v>
      </c>
      <c r="N306" s="219" t="s">
        <v>38</v>
      </c>
      <c r="O306" s="89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2" t="s">
        <v>128</v>
      </c>
      <c r="AT306" s="222" t="s">
        <v>124</v>
      </c>
      <c r="AU306" s="222" t="s">
        <v>80</v>
      </c>
      <c r="AY306" s="15" t="s">
        <v>122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5" t="s">
        <v>78</v>
      </c>
      <c r="BK306" s="223">
        <f>ROUND(I306*H306,2)</f>
        <v>0</v>
      </c>
      <c r="BL306" s="15" t="s">
        <v>128</v>
      </c>
      <c r="BM306" s="222" t="s">
        <v>625</v>
      </c>
    </row>
    <row r="307" s="2" customFormat="1" ht="16.5" customHeight="1">
      <c r="A307" s="36"/>
      <c r="B307" s="37"/>
      <c r="C307" s="210" t="s">
        <v>626</v>
      </c>
      <c r="D307" s="210" t="s">
        <v>124</v>
      </c>
      <c r="E307" s="211" t="s">
        <v>521</v>
      </c>
      <c r="F307" s="212" t="s">
        <v>522</v>
      </c>
      <c r="G307" s="213" t="s">
        <v>513</v>
      </c>
      <c r="H307" s="214">
        <v>5</v>
      </c>
      <c r="I307" s="215"/>
      <c r="J307" s="216">
        <f>ROUND(I307*H307,2)</f>
        <v>0</v>
      </c>
      <c r="K307" s="217"/>
      <c r="L307" s="42"/>
      <c r="M307" s="218" t="s">
        <v>1</v>
      </c>
      <c r="N307" s="219" t="s">
        <v>38</v>
      </c>
      <c r="O307" s="89"/>
      <c r="P307" s="220">
        <f>O307*H307</f>
        <v>0</v>
      </c>
      <c r="Q307" s="220">
        <v>0</v>
      </c>
      <c r="R307" s="220">
        <f>Q307*H307</f>
        <v>0</v>
      </c>
      <c r="S307" s="220">
        <v>0</v>
      </c>
      <c r="T307" s="22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22" t="s">
        <v>128</v>
      </c>
      <c r="AT307" s="222" t="s">
        <v>124</v>
      </c>
      <c r="AU307" s="222" t="s">
        <v>80</v>
      </c>
      <c r="AY307" s="15" t="s">
        <v>122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15" t="s">
        <v>78</v>
      </c>
      <c r="BK307" s="223">
        <f>ROUND(I307*H307,2)</f>
        <v>0</v>
      </c>
      <c r="BL307" s="15" t="s">
        <v>128</v>
      </c>
      <c r="BM307" s="222" t="s">
        <v>627</v>
      </c>
    </row>
    <row r="308" s="12" customFormat="1" ht="22.8" customHeight="1">
      <c r="A308" s="12"/>
      <c r="B308" s="194"/>
      <c r="C308" s="195"/>
      <c r="D308" s="196" t="s">
        <v>72</v>
      </c>
      <c r="E308" s="208" t="s">
        <v>628</v>
      </c>
      <c r="F308" s="208" t="s">
        <v>123</v>
      </c>
      <c r="G308" s="195"/>
      <c r="H308" s="195"/>
      <c r="I308" s="198"/>
      <c r="J308" s="209">
        <f>BK308</f>
        <v>0</v>
      </c>
      <c r="K308" s="195"/>
      <c r="L308" s="200"/>
      <c r="M308" s="201"/>
      <c r="N308" s="202"/>
      <c r="O308" s="202"/>
      <c r="P308" s="203">
        <f>SUM(P309:P325)</f>
        <v>0</v>
      </c>
      <c r="Q308" s="202"/>
      <c r="R308" s="203">
        <f>SUM(R309:R325)</f>
        <v>0</v>
      </c>
      <c r="S308" s="202"/>
      <c r="T308" s="204">
        <f>SUM(T309:T325)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5" t="s">
        <v>78</v>
      </c>
      <c r="AT308" s="206" t="s">
        <v>72</v>
      </c>
      <c r="AU308" s="206" t="s">
        <v>78</v>
      </c>
      <c r="AY308" s="205" t="s">
        <v>122</v>
      </c>
      <c r="BK308" s="207">
        <f>SUM(BK309:BK325)</f>
        <v>0</v>
      </c>
    </row>
    <row r="309" s="2" customFormat="1" ht="24.15" customHeight="1">
      <c r="A309" s="36"/>
      <c r="B309" s="37"/>
      <c r="C309" s="210" t="s">
        <v>629</v>
      </c>
      <c r="D309" s="210" t="s">
        <v>124</v>
      </c>
      <c r="E309" s="211" t="s">
        <v>630</v>
      </c>
      <c r="F309" s="212" t="s">
        <v>631</v>
      </c>
      <c r="G309" s="213" t="s">
        <v>158</v>
      </c>
      <c r="H309" s="214">
        <v>45</v>
      </c>
      <c r="I309" s="215"/>
      <c r="J309" s="216">
        <f>ROUND(I309*H309,2)</f>
        <v>0</v>
      </c>
      <c r="K309" s="217"/>
      <c r="L309" s="42"/>
      <c r="M309" s="218" t="s">
        <v>1</v>
      </c>
      <c r="N309" s="219" t="s">
        <v>38</v>
      </c>
      <c r="O309" s="89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22" t="s">
        <v>128</v>
      </c>
      <c r="AT309" s="222" t="s">
        <v>124</v>
      </c>
      <c r="AU309" s="222" t="s">
        <v>80</v>
      </c>
      <c r="AY309" s="15" t="s">
        <v>122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5" t="s">
        <v>78</v>
      </c>
      <c r="BK309" s="223">
        <f>ROUND(I309*H309,2)</f>
        <v>0</v>
      </c>
      <c r="BL309" s="15" t="s">
        <v>128</v>
      </c>
      <c r="BM309" s="222" t="s">
        <v>632</v>
      </c>
    </row>
    <row r="310" s="2" customFormat="1" ht="16.5" customHeight="1">
      <c r="A310" s="36"/>
      <c r="B310" s="37"/>
      <c r="C310" s="210" t="s">
        <v>633</v>
      </c>
      <c r="D310" s="210" t="s">
        <v>124</v>
      </c>
      <c r="E310" s="211" t="s">
        <v>634</v>
      </c>
      <c r="F310" s="212" t="s">
        <v>635</v>
      </c>
      <c r="G310" s="213" t="s">
        <v>158</v>
      </c>
      <c r="H310" s="214">
        <v>10</v>
      </c>
      <c r="I310" s="215"/>
      <c r="J310" s="216">
        <f>ROUND(I310*H310,2)</f>
        <v>0</v>
      </c>
      <c r="K310" s="217"/>
      <c r="L310" s="42"/>
      <c r="M310" s="218" t="s">
        <v>1</v>
      </c>
      <c r="N310" s="219" t="s">
        <v>38</v>
      </c>
      <c r="O310" s="89"/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22" t="s">
        <v>128</v>
      </c>
      <c r="AT310" s="222" t="s">
        <v>124</v>
      </c>
      <c r="AU310" s="222" t="s">
        <v>80</v>
      </c>
      <c r="AY310" s="15" t="s">
        <v>122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5" t="s">
        <v>78</v>
      </c>
      <c r="BK310" s="223">
        <f>ROUND(I310*H310,2)</f>
        <v>0</v>
      </c>
      <c r="BL310" s="15" t="s">
        <v>128</v>
      </c>
      <c r="BM310" s="222" t="s">
        <v>636</v>
      </c>
    </row>
    <row r="311" s="2" customFormat="1" ht="16.5" customHeight="1">
      <c r="A311" s="36"/>
      <c r="B311" s="37"/>
      <c r="C311" s="210" t="s">
        <v>637</v>
      </c>
      <c r="D311" s="210" t="s">
        <v>124</v>
      </c>
      <c r="E311" s="211" t="s">
        <v>638</v>
      </c>
      <c r="F311" s="212" t="s">
        <v>639</v>
      </c>
      <c r="G311" s="213" t="s">
        <v>158</v>
      </c>
      <c r="H311" s="214">
        <v>45</v>
      </c>
      <c r="I311" s="215"/>
      <c r="J311" s="216">
        <f>ROUND(I311*H311,2)</f>
        <v>0</v>
      </c>
      <c r="K311" s="217"/>
      <c r="L311" s="42"/>
      <c r="M311" s="218" t="s">
        <v>1</v>
      </c>
      <c r="N311" s="219" t="s">
        <v>38</v>
      </c>
      <c r="O311" s="89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22" t="s">
        <v>128</v>
      </c>
      <c r="AT311" s="222" t="s">
        <v>124</v>
      </c>
      <c r="AU311" s="222" t="s">
        <v>80</v>
      </c>
      <c r="AY311" s="15" t="s">
        <v>122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5" t="s">
        <v>78</v>
      </c>
      <c r="BK311" s="223">
        <f>ROUND(I311*H311,2)</f>
        <v>0</v>
      </c>
      <c r="BL311" s="15" t="s">
        <v>128</v>
      </c>
      <c r="BM311" s="222" t="s">
        <v>640</v>
      </c>
    </row>
    <row r="312" s="2" customFormat="1" ht="24.15" customHeight="1">
      <c r="A312" s="36"/>
      <c r="B312" s="37"/>
      <c r="C312" s="210" t="s">
        <v>641</v>
      </c>
      <c r="D312" s="210" t="s">
        <v>124</v>
      </c>
      <c r="E312" s="211" t="s">
        <v>642</v>
      </c>
      <c r="F312" s="212" t="s">
        <v>643</v>
      </c>
      <c r="G312" s="213" t="s">
        <v>158</v>
      </c>
      <c r="H312" s="214">
        <v>35</v>
      </c>
      <c r="I312" s="215"/>
      <c r="J312" s="216">
        <f>ROUND(I312*H312,2)</f>
        <v>0</v>
      </c>
      <c r="K312" s="217"/>
      <c r="L312" s="42"/>
      <c r="M312" s="218" t="s">
        <v>1</v>
      </c>
      <c r="N312" s="219" t="s">
        <v>38</v>
      </c>
      <c r="O312" s="89"/>
      <c r="P312" s="220">
        <f>O312*H312</f>
        <v>0</v>
      </c>
      <c r="Q312" s="220">
        <v>0</v>
      </c>
      <c r="R312" s="220">
        <f>Q312*H312</f>
        <v>0</v>
      </c>
      <c r="S312" s="220">
        <v>0</v>
      </c>
      <c r="T312" s="221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22" t="s">
        <v>128</v>
      </c>
      <c r="AT312" s="222" t="s">
        <v>124</v>
      </c>
      <c r="AU312" s="222" t="s">
        <v>80</v>
      </c>
      <c r="AY312" s="15" t="s">
        <v>122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15" t="s">
        <v>78</v>
      </c>
      <c r="BK312" s="223">
        <f>ROUND(I312*H312,2)</f>
        <v>0</v>
      </c>
      <c r="BL312" s="15" t="s">
        <v>128</v>
      </c>
      <c r="BM312" s="222" t="s">
        <v>644</v>
      </c>
    </row>
    <row r="313" s="2" customFormat="1" ht="24.15" customHeight="1">
      <c r="A313" s="36"/>
      <c r="B313" s="37"/>
      <c r="C313" s="210" t="s">
        <v>645</v>
      </c>
      <c r="D313" s="210" t="s">
        <v>124</v>
      </c>
      <c r="E313" s="211" t="s">
        <v>646</v>
      </c>
      <c r="F313" s="212" t="s">
        <v>647</v>
      </c>
      <c r="G313" s="213" t="s">
        <v>158</v>
      </c>
      <c r="H313" s="214">
        <v>10</v>
      </c>
      <c r="I313" s="215"/>
      <c r="J313" s="216">
        <f>ROUND(I313*H313,2)</f>
        <v>0</v>
      </c>
      <c r="K313" s="217"/>
      <c r="L313" s="42"/>
      <c r="M313" s="218" t="s">
        <v>1</v>
      </c>
      <c r="N313" s="219" t="s">
        <v>38</v>
      </c>
      <c r="O313" s="89"/>
      <c r="P313" s="220">
        <f>O313*H313</f>
        <v>0</v>
      </c>
      <c r="Q313" s="220">
        <v>0</v>
      </c>
      <c r="R313" s="220">
        <f>Q313*H313</f>
        <v>0</v>
      </c>
      <c r="S313" s="220">
        <v>0</v>
      </c>
      <c r="T313" s="22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22" t="s">
        <v>128</v>
      </c>
      <c r="AT313" s="222" t="s">
        <v>124</v>
      </c>
      <c r="AU313" s="222" t="s">
        <v>80</v>
      </c>
      <c r="AY313" s="15" t="s">
        <v>122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15" t="s">
        <v>78</v>
      </c>
      <c r="BK313" s="223">
        <f>ROUND(I313*H313,2)</f>
        <v>0</v>
      </c>
      <c r="BL313" s="15" t="s">
        <v>128</v>
      </c>
      <c r="BM313" s="222" t="s">
        <v>648</v>
      </c>
    </row>
    <row r="314" s="2" customFormat="1" ht="24.15" customHeight="1">
      <c r="A314" s="36"/>
      <c r="B314" s="37"/>
      <c r="C314" s="210" t="s">
        <v>649</v>
      </c>
      <c r="D314" s="210" t="s">
        <v>124</v>
      </c>
      <c r="E314" s="211" t="s">
        <v>650</v>
      </c>
      <c r="F314" s="212" t="s">
        <v>651</v>
      </c>
      <c r="G314" s="213" t="s">
        <v>127</v>
      </c>
      <c r="H314" s="214">
        <v>15</v>
      </c>
      <c r="I314" s="215"/>
      <c r="J314" s="216">
        <f>ROUND(I314*H314,2)</f>
        <v>0</v>
      </c>
      <c r="K314" s="217"/>
      <c r="L314" s="42"/>
      <c r="M314" s="218" t="s">
        <v>1</v>
      </c>
      <c r="N314" s="219" t="s">
        <v>38</v>
      </c>
      <c r="O314" s="89"/>
      <c r="P314" s="220">
        <f>O314*H314</f>
        <v>0</v>
      </c>
      <c r="Q314" s="220">
        <v>0</v>
      </c>
      <c r="R314" s="220">
        <f>Q314*H314</f>
        <v>0</v>
      </c>
      <c r="S314" s="220">
        <v>0</v>
      </c>
      <c r="T314" s="221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22" t="s">
        <v>128</v>
      </c>
      <c r="AT314" s="222" t="s">
        <v>124</v>
      </c>
      <c r="AU314" s="222" t="s">
        <v>80</v>
      </c>
      <c r="AY314" s="15" t="s">
        <v>122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5" t="s">
        <v>78</v>
      </c>
      <c r="BK314" s="223">
        <f>ROUND(I314*H314,2)</f>
        <v>0</v>
      </c>
      <c r="BL314" s="15" t="s">
        <v>128</v>
      </c>
      <c r="BM314" s="222" t="s">
        <v>652</v>
      </c>
    </row>
    <row r="315" s="2" customFormat="1" ht="16.5" customHeight="1">
      <c r="A315" s="36"/>
      <c r="B315" s="37"/>
      <c r="C315" s="210" t="s">
        <v>653</v>
      </c>
      <c r="D315" s="210" t="s">
        <v>124</v>
      </c>
      <c r="E315" s="211" t="s">
        <v>654</v>
      </c>
      <c r="F315" s="212" t="s">
        <v>655</v>
      </c>
      <c r="G315" s="213" t="s">
        <v>127</v>
      </c>
      <c r="H315" s="214">
        <v>5</v>
      </c>
      <c r="I315" s="215"/>
      <c r="J315" s="216">
        <f>ROUND(I315*H315,2)</f>
        <v>0</v>
      </c>
      <c r="K315" s="217"/>
      <c r="L315" s="42"/>
      <c r="M315" s="218" t="s">
        <v>1</v>
      </c>
      <c r="N315" s="219" t="s">
        <v>38</v>
      </c>
      <c r="O315" s="89"/>
      <c r="P315" s="220">
        <f>O315*H315</f>
        <v>0</v>
      </c>
      <c r="Q315" s="220">
        <v>0</v>
      </c>
      <c r="R315" s="220">
        <f>Q315*H315</f>
        <v>0</v>
      </c>
      <c r="S315" s="220">
        <v>0</v>
      </c>
      <c r="T315" s="221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22" t="s">
        <v>128</v>
      </c>
      <c r="AT315" s="222" t="s">
        <v>124</v>
      </c>
      <c r="AU315" s="222" t="s">
        <v>80</v>
      </c>
      <c r="AY315" s="15" t="s">
        <v>122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5" t="s">
        <v>78</v>
      </c>
      <c r="BK315" s="223">
        <f>ROUND(I315*H315,2)</f>
        <v>0</v>
      </c>
      <c r="BL315" s="15" t="s">
        <v>128</v>
      </c>
      <c r="BM315" s="222" t="s">
        <v>656</v>
      </c>
    </row>
    <row r="316" s="2" customFormat="1" ht="16.5" customHeight="1">
      <c r="A316" s="36"/>
      <c r="B316" s="37"/>
      <c r="C316" s="210" t="s">
        <v>657</v>
      </c>
      <c r="D316" s="210" t="s">
        <v>124</v>
      </c>
      <c r="E316" s="211" t="s">
        <v>658</v>
      </c>
      <c r="F316" s="212" t="s">
        <v>659</v>
      </c>
      <c r="G316" s="213" t="s">
        <v>127</v>
      </c>
      <c r="H316" s="214">
        <v>5</v>
      </c>
      <c r="I316" s="215"/>
      <c r="J316" s="216">
        <f>ROUND(I316*H316,2)</f>
        <v>0</v>
      </c>
      <c r="K316" s="217"/>
      <c r="L316" s="42"/>
      <c r="M316" s="218" t="s">
        <v>1</v>
      </c>
      <c r="N316" s="219" t="s">
        <v>38</v>
      </c>
      <c r="O316" s="89"/>
      <c r="P316" s="220">
        <f>O316*H316</f>
        <v>0</v>
      </c>
      <c r="Q316" s="220">
        <v>0</v>
      </c>
      <c r="R316" s="220">
        <f>Q316*H316</f>
        <v>0</v>
      </c>
      <c r="S316" s="220">
        <v>0</v>
      </c>
      <c r="T316" s="221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22" t="s">
        <v>128</v>
      </c>
      <c r="AT316" s="222" t="s">
        <v>124</v>
      </c>
      <c r="AU316" s="222" t="s">
        <v>80</v>
      </c>
      <c r="AY316" s="15" t="s">
        <v>122</v>
      </c>
      <c r="BE316" s="223">
        <f>IF(N316="základní",J316,0)</f>
        <v>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15" t="s">
        <v>78</v>
      </c>
      <c r="BK316" s="223">
        <f>ROUND(I316*H316,2)</f>
        <v>0</v>
      </c>
      <c r="BL316" s="15" t="s">
        <v>128</v>
      </c>
      <c r="BM316" s="222" t="s">
        <v>660</v>
      </c>
    </row>
    <row r="317" s="2" customFormat="1" ht="24.15" customHeight="1">
      <c r="A317" s="36"/>
      <c r="B317" s="37"/>
      <c r="C317" s="210" t="s">
        <v>661</v>
      </c>
      <c r="D317" s="210" t="s">
        <v>124</v>
      </c>
      <c r="E317" s="211" t="s">
        <v>662</v>
      </c>
      <c r="F317" s="212" t="s">
        <v>663</v>
      </c>
      <c r="G317" s="213" t="s">
        <v>664</v>
      </c>
      <c r="H317" s="214">
        <v>0.01</v>
      </c>
      <c r="I317" s="215"/>
      <c r="J317" s="216">
        <f>ROUND(I317*H317,2)</f>
        <v>0</v>
      </c>
      <c r="K317" s="217"/>
      <c r="L317" s="42"/>
      <c r="M317" s="218" t="s">
        <v>1</v>
      </c>
      <c r="N317" s="219" t="s">
        <v>38</v>
      </c>
      <c r="O317" s="89"/>
      <c r="P317" s="220">
        <f>O317*H317</f>
        <v>0</v>
      </c>
      <c r="Q317" s="220">
        <v>0</v>
      </c>
      <c r="R317" s="220">
        <f>Q317*H317</f>
        <v>0</v>
      </c>
      <c r="S317" s="220">
        <v>0</v>
      </c>
      <c r="T317" s="22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22" t="s">
        <v>128</v>
      </c>
      <c r="AT317" s="222" t="s">
        <v>124</v>
      </c>
      <c r="AU317" s="222" t="s">
        <v>80</v>
      </c>
      <c r="AY317" s="15" t="s">
        <v>122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5" t="s">
        <v>78</v>
      </c>
      <c r="BK317" s="223">
        <f>ROUND(I317*H317,2)</f>
        <v>0</v>
      </c>
      <c r="BL317" s="15" t="s">
        <v>128</v>
      </c>
      <c r="BM317" s="222" t="s">
        <v>665</v>
      </c>
    </row>
    <row r="318" s="2" customFormat="1" ht="16.5" customHeight="1">
      <c r="A318" s="36"/>
      <c r="B318" s="37"/>
      <c r="C318" s="210" t="s">
        <v>666</v>
      </c>
      <c r="D318" s="210" t="s">
        <v>124</v>
      </c>
      <c r="E318" s="211" t="s">
        <v>667</v>
      </c>
      <c r="F318" s="212" t="s">
        <v>668</v>
      </c>
      <c r="G318" s="213" t="s">
        <v>127</v>
      </c>
      <c r="H318" s="214">
        <v>5</v>
      </c>
      <c r="I318" s="215"/>
      <c r="J318" s="216">
        <f>ROUND(I318*H318,2)</f>
        <v>0</v>
      </c>
      <c r="K318" s="217"/>
      <c r="L318" s="42"/>
      <c r="M318" s="218" t="s">
        <v>1</v>
      </c>
      <c r="N318" s="219" t="s">
        <v>38</v>
      </c>
      <c r="O318" s="89"/>
      <c r="P318" s="220">
        <f>O318*H318</f>
        <v>0</v>
      </c>
      <c r="Q318" s="220">
        <v>0</v>
      </c>
      <c r="R318" s="220">
        <f>Q318*H318</f>
        <v>0</v>
      </c>
      <c r="S318" s="220">
        <v>0</v>
      </c>
      <c r="T318" s="221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22" t="s">
        <v>128</v>
      </c>
      <c r="AT318" s="222" t="s">
        <v>124</v>
      </c>
      <c r="AU318" s="222" t="s">
        <v>80</v>
      </c>
      <c r="AY318" s="15" t="s">
        <v>122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5" t="s">
        <v>78</v>
      </c>
      <c r="BK318" s="223">
        <f>ROUND(I318*H318,2)</f>
        <v>0</v>
      </c>
      <c r="BL318" s="15" t="s">
        <v>128</v>
      </c>
      <c r="BM318" s="222" t="s">
        <v>669</v>
      </c>
    </row>
    <row r="319" s="2" customFormat="1" ht="21.75" customHeight="1">
      <c r="A319" s="36"/>
      <c r="B319" s="37"/>
      <c r="C319" s="210" t="s">
        <v>670</v>
      </c>
      <c r="D319" s="210" t="s">
        <v>124</v>
      </c>
      <c r="E319" s="211" t="s">
        <v>671</v>
      </c>
      <c r="F319" s="212" t="s">
        <v>672</v>
      </c>
      <c r="G319" s="213" t="s">
        <v>127</v>
      </c>
      <c r="H319" s="214">
        <v>15</v>
      </c>
      <c r="I319" s="215"/>
      <c r="J319" s="216">
        <f>ROUND(I319*H319,2)</f>
        <v>0</v>
      </c>
      <c r="K319" s="217"/>
      <c r="L319" s="42"/>
      <c r="M319" s="218" t="s">
        <v>1</v>
      </c>
      <c r="N319" s="219" t="s">
        <v>38</v>
      </c>
      <c r="O319" s="89"/>
      <c r="P319" s="220">
        <f>O319*H319</f>
        <v>0</v>
      </c>
      <c r="Q319" s="220">
        <v>0</v>
      </c>
      <c r="R319" s="220">
        <f>Q319*H319</f>
        <v>0</v>
      </c>
      <c r="S319" s="220">
        <v>0</v>
      </c>
      <c r="T319" s="221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22" t="s">
        <v>128</v>
      </c>
      <c r="AT319" s="222" t="s">
        <v>124</v>
      </c>
      <c r="AU319" s="222" t="s">
        <v>80</v>
      </c>
      <c r="AY319" s="15" t="s">
        <v>122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5" t="s">
        <v>78</v>
      </c>
      <c r="BK319" s="223">
        <f>ROUND(I319*H319,2)</f>
        <v>0</v>
      </c>
      <c r="BL319" s="15" t="s">
        <v>128</v>
      </c>
      <c r="BM319" s="222" t="s">
        <v>673</v>
      </c>
    </row>
    <row r="320" s="2" customFormat="1" ht="24.15" customHeight="1">
      <c r="A320" s="36"/>
      <c r="B320" s="37"/>
      <c r="C320" s="210" t="s">
        <v>674</v>
      </c>
      <c r="D320" s="210" t="s">
        <v>124</v>
      </c>
      <c r="E320" s="211" t="s">
        <v>675</v>
      </c>
      <c r="F320" s="212" t="s">
        <v>676</v>
      </c>
      <c r="G320" s="213" t="s">
        <v>167</v>
      </c>
      <c r="H320" s="214">
        <v>6</v>
      </c>
      <c r="I320" s="215"/>
      <c r="J320" s="216">
        <f>ROUND(I320*H320,2)</f>
        <v>0</v>
      </c>
      <c r="K320" s="217"/>
      <c r="L320" s="42"/>
      <c r="M320" s="218" t="s">
        <v>1</v>
      </c>
      <c r="N320" s="219" t="s">
        <v>38</v>
      </c>
      <c r="O320" s="89"/>
      <c r="P320" s="220">
        <f>O320*H320</f>
        <v>0</v>
      </c>
      <c r="Q320" s="220">
        <v>0</v>
      </c>
      <c r="R320" s="220">
        <f>Q320*H320</f>
        <v>0</v>
      </c>
      <c r="S320" s="220">
        <v>0</v>
      </c>
      <c r="T320" s="221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22" t="s">
        <v>128</v>
      </c>
      <c r="AT320" s="222" t="s">
        <v>124</v>
      </c>
      <c r="AU320" s="222" t="s">
        <v>80</v>
      </c>
      <c r="AY320" s="15" t="s">
        <v>122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5" t="s">
        <v>78</v>
      </c>
      <c r="BK320" s="223">
        <f>ROUND(I320*H320,2)</f>
        <v>0</v>
      </c>
      <c r="BL320" s="15" t="s">
        <v>128</v>
      </c>
      <c r="BM320" s="222" t="s">
        <v>677</v>
      </c>
    </row>
    <row r="321" s="2" customFormat="1" ht="24.15" customHeight="1">
      <c r="A321" s="36"/>
      <c r="B321" s="37"/>
      <c r="C321" s="210" t="s">
        <v>678</v>
      </c>
      <c r="D321" s="210" t="s">
        <v>124</v>
      </c>
      <c r="E321" s="211" t="s">
        <v>679</v>
      </c>
      <c r="F321" s="212" t="s">
        <v>680</v>
      </c>
      <c r="G321" s="213" t="s">
        <v>167</v>
      </c>
      <c r="H321" s="214">
        <v>2</v>
      </c>
      <c r="I321" s="215"/>
      <c r="J321" s="216">
        <f>ROUND(I321*H321,2)</f>
        <v>0</v>
      </c>
      <c r="K321" s="217"/>
      <c r="L321" s="42"/>
      <c r="M321" s="218" t="s">
        <v>1</v>
      </c>
      <c r="N321" s="219" t="s">
        <v>38</v>
      </c>
      <c r="O321" s="89"/>
      <c r="P321" s="220">
        <f>O321*H321</f>
        <v>0</v>
      </c>
      <c r="Q321" s="220">
        <v>0</v>
      </c>
      <c r="R321" s="220">
        <f>Q321*H321</f>
        <v>0</v>
      </c>
      <c r="S321" s="220">
        <v>0</v>
      </c>
      <c r="T321" s="221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22" t="s">
        <v>128</v>
      </c>
      <c r="AT321" s="222" t="s">
        <v>124</v>
      </c>
      <c r="AU321" s="222" t="s">
        <v>80</v>
      </c>
      <c r="AY321" s="15" t="s">
        <v>122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15" t="s">
        <v>78</v>
      </c>
      <c r="BK321" s="223">
        <f>ROUND(I321*H321,2)</f>
        <v>0</v>
      </c>
      <c r="BL321" s="15" t="s">
        <v>128</v>
      </c>
      <c r="BM321" s="222" t="s">
        <v>681</v>
      </c>
    </row>
    <row r="322" s="2" customFormat="1" ht="24.15" customHeight="1">
      <c r="A322" s="36"/>
      <c r="B322" s="37"/>
      <c r="C322" s="210" t="s">
        <v>682</v>
      </c>
      <c r="D322" s="210" t="s">
        <v>124</v>
      </c>
      <c r="E322" s="211" t="s">
        <v>683</v>
      </c>
      <c r="F322" s="212" t="s">
        <v>684</v>
      </c>
      <c r="G322" s="213" t="s">
        <v>518</v>
      </c>
      <c r="H322" s="214">
        <v>3</v>
      </c>
      <c r="I322" s="215"/>
      <c r="J322" s="216">
        <f>ROUND(I322*H322,2)</f>
        <v>0</v>
      </c>
      <c r="K322" s="217"/>
      <c r="L322" s="42"/>
      <c r="M322" s="218" t="s">
        <v>1</v>
      </c>
      <c r="N322" s="219" t="s">
        <v>38</v>
      </c>
      <c r="O322" s="89"/>
      <c r="P322" s="220">
        <f>O322*H322</f>
        <v>0</v>
      </c>
      <c r="Q322" s="220">
        <v>0</v>
      </c>
      <c r="R322" s="220">
        <f>Q322*H322</f>
        <v>0</v>
      </c>
      <c r="S322" s="220">
        <v>0</v>
      </c>
      <c r="T322" s="221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22" t="s">
        <v>128</v>
      </c>
      <c r="AT322" s="222" t="s">
        <v>124</v>
      </c>
      <c r="AU322" s="222" t="s">
        <v>80</v>
      </c>
      <c r="AY322" s="15" t="s">
        <v>122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5" t="s">
        <v>78</v>
      </c>
      <c r="BK322" s="223">
        <f>ROUND(I322*H322,2)</f>
        <v>0</v>
      </c>
      <c r="BL322" s="15" t="s">
        <v>128</v>
      </c>
      <c r="BM322" s="222" t="s">
        <v>685</v>
      </c>
    </row>
    <row r="323" s="2" customFormat="1" ht="24.15" customHeight="1">
      <c r="A323" s="36"/>
      <c r="B323" s="37"/>
      <c r="C323" s="210" t="s">
        <v>686</v>
      </c>
      <c r="D323" s="210" t="s">
        <v>124</v>
      </c>
      <c r="E323" s="211" t="s">
        <v>687</v>
      </c>
      <c r="F323" s="212" t="s">
        <v>688</v>
      </c>
      <c r="G323" s="213" t="s">
        <v>167</v>
      </c>
      <c r="H323" s="214">
        <v>3</v>
      </c>
      <c r="I323" s="215"/>
      <c r="J323" s="216">
        <f>ROUND(I323*H323,2)</f>
        <v>0</v>
      </c>
      <c r="K323" s="217"/>
      <c r="L323" s="42"/>
      <c r="M323" s="218" t="s">
        <v>1</v>
      </c>
      <c r="N323" s="219" t="s">
        <v>38</v>
      </c>
      <c r="O323" s="89"/>
      <c r="P323" s="220">
        <f>O323*H323</f>
        <v>0</v>
      </c>
      <c r="Q323" s="220">
        <v>0</v>
      </c>
      <c r="R323" s="220">
        <f>Q323*H323</f>
        <v>0</v>
      </c>
      <c r="S323" s="220">
        <v>0</v>
      </c>
      <c r="T323" s="22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22" t="s">
        <v>128</v>
      </c>
      <c r="AT323" s="222" t="s">
        <v>124</v>
      </c>
      <c r="AU323" s="222" t="s">
        <v>80</v>
      </c>
      <c r="AY323" s="15" t="s">
        <v>122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15" t="s">
        <v>78</v>
      </c>
      <c r="BK323" s="223">
        <f>ROUND(I323*H323,2)</f>
        <v>0</v>
      </c>
      <c r="BL323" s="15" t="s">
        <v>128</v>
      </c>
      <c r="BM323" s="222" t="s">
        <v>689</v>
      </c>
    </row>
    <row r="324" s="2" customFormat="1" ht="24.15" customHeight="1">
      <c r="A324" s="36"/>
      <c r="B324" s="37"/>
      <c r="C324" s="210" t="s">
        <v>690</v>
      </c>
      <c r="D324" s="210" t="s">
        <v>124</v>
      </c>
      <c r="E324" s="211" t="s">
        <v>691</v>
      </c>
      <c r="F324" s="212" t="s">
        <v>692</v>
      </c>
      <c r="G324" s="213" t="s">
        <v>158</v>
      </c>
      <c r="H324" s="214">
        <v>35</v>
      </c>
      <c r="I324" s="215"/>
      <c r="J324" s="216">
        <f>ROUND(I324*H324,2)</f>
        <v>0</v>
      </c>
      <c r="K324" s="217"/>
      <c r="L324" s="42"/>
      <c r="M324" s="218" t="s">
        <v>1</v>
      </c>
      <c r="N324" s="219" t="s">
        <v>38</v>
      </c>
      <c r="O324" s="89"/>
      <c r="P324" s="220">
        <f>O324*H324</f>
        <v>0</v>
      </c>
      <c r="Q324" s="220">
        <v>0</v>
      </c>
      <c r="R324" s="220">
        <f>Q324*H324</f>
        <v>0</v>
      </c>
      <c r="S324" s="220">
        <v>0</v>
      </c>
      <c r="T324" s="221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22" t="s">
        <v>128</v>
      </c>
      <c r="AT324" s="222" t="s">
        <v>124</v>
      </c>
      <c r="AU324" s="222" t="s">
        <v>80</v>
      </c>
      <c r="AY324" s="15" t="s">
        <v>122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5" t="s">
        <v>78</v>
      </c>
      <c r="BK324" s="223">
        <f>ROUND(I324*H324,2)</f>
        <v>0</v>
      </c>
      <c r="BL324" s="15" t="s">
        <v>128</v>
      </c>
      <c r="BM324" s="222" t="s">
        <v>693</v>
      </c>
    </row>
    <row r="325" s="2" customFormat="1" ht="24.15" customHeight="1">
      <c r="A325" s="36"/>
      <c r="B325" s="37"/>
      <c r="C325" s="210" t="s">
        <v>694</v>
      </c>
      <c r="D325" s="210" t="s">
        <v>124</v>
      </c>
      <c r="E325" s="211" t="s">
        <v>695</v>
      </c>
      <c r="F325" s="212" t="s">
        <v>696</v>
      </c>
      <c r="G325" s="213" t="s">
        <v>158</v>
      </c>
      <c r="H325" s="214">
        <v>10</v>
      </c>
      <c r="I325" s="215"/>
      <c r="J325" s="216">
        <f>ROUND(I325*H325,2)</f>
        <v>0</v>
      </c>
      <c r="K325" s="217"/>
      <c r="L325" s="42"/>
      <c r="M325" s="218" t="s">
        <v>1</v>
      </c>
      <c r="N325" s="219" t="s">
        <v>38</v>
      </c>
      <c r="O325" s="89"/>
      <c r="P325" s="220">
        <f>O325*H325</f>
        <v>0</v>
      </c>
      <c r="Q325" s="220">
        <v>0</v>
      </c>
      <c r="R325" s="220">
        <f>Q325*H325</f>
        <v>0</v>
      </c>
      <c r="S325" s="220">
        <v>0</v>
      </c>
      <c r="T325" s="221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22" t="s">
        <v>128</v>
      </c>
      <c r="AT325" s="222" t="s">
        <v>124</v>
      </c>
      <c r="AU325" s="222" t="s">
        <v>80</v>
      </c>
      <c r="AY325" s="15" t="s">
        <v>122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15" t="s">
        <v>78</v>
      </c>
      <c r="BK325" s="223">
        <f>ROUND(I325*H325,2)</f>
        <v>0</v>
      </c>
      <c r="BL325" s="15" t="s">
        <v>128</v>
      </c>
      <c r="BM325" s="222" t="s">
        <v>697</v>
      </c>
    </row>
    <row r="326" s="12" customFormat="1" ht="25.92" customHeight="1">
      <c r="A326" s="12"/>
      <c r="B326" s="194"/>
      <c r="C326" s="195"/>
      <c r="D326" s="196" t="s">
        <v>72</v>
      </c>
      <c r="E326" s="197" t="s">
        <v>698</v>
      </c>
      <c r="F326" s="197" t="s">
        <v>699</v>
      </c>
      <c r="G326" s="195"/>
      <c r="H326" s="195"/>
      <c r="I326" s="198"/>
      <c r="J326" s="199">
        <f>BK326</f>
        <v>0</v>
      </c>
      <c r="K326" s="195"/>
      <c r="L326" s="200"/>
      <c r="M326" s="201"/>
      <c r="N326" s="202"/>
      <c r="O326" s="202"/>
      <c r="P326" s="203">
        <f>P327+P331+P334+P336+P339</f>
        <v>0</v>
      </c>
      <c r="Q326" s="202"/>
      <c r="R326" s="203">
        <f>R327+R331+R334+R336+R339</f>
        <v>0</v>
      </c>
      <c r="S326" s="202"/>
      <c r="T326" s="204">
        <f>T327+T331+T334+T336+T339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5" t="s">
        <v>142</v>
      </c>
      <c r="AT326" s="206" t="s">
        <v>72</v>
      </c>
      <c r="AU326" s="206" t="s">
        <v>73</v>
      </c>
      <c r="AY326" s="205" t="s">
        <v>122</v>
      </c>
      <c r="BK326" s="207">
        <f>BK327+BK331+BK334+BK336+BK339</f>
        <v>0</v>
      </c>
    </row>
    <row r="327" s="12" customFormat="1" ht="22.8" customHeight="1">
      <c r="A327" s="12"/>
      <c r="B327" s="194"/>
      <c r="C327" s="195"/>
      <c r="D327" s="196" t="s">
        <v>72</v>
      </c>
      <c r="E327" s="208" t="s">
        <v>700</v>
      </c>
      <c r="F327" s="208" t="s">
        <v>701</v>
      </c>
      <c r="G327" s="195"/>
      <c r="H327" s="195"/>
      <c r="I327" s="198"/>
      <c r="J327" s="209">
        <f>BK327</f>
        <v>0</v>
      </c>
      <c r="K327" s="195"/>
      <c r="L327" s="200"/>
      <c r="M327" s="201"/>
      <c r="N327" s="202"/>
      <c r="O327" s="202"/>
      <c r="P327" s="203">
        <f>SUM(P328:P330)</f>
        <v>0</v>
      </c>
      <c r="Q327" s="202"/>
      <c r="R327" s="203">
        <f>SUM(R328:R330)</f>
        <v>0</v>
      </c>
      <c r="S327" s="202"/>
      <c r="T327" s="204">
        <f>SUM(T328:T330)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5" t="s">
        <v>142</v>
      </c>
      <c r="AT327" s="206" t="s">
        <v>72</v>
      </c>
      <c r="AU327" s="206" t="s">
        <v>78</v>
      </c>
      <c r="AY327" s="205" t="s">
        <v>122</v>
      </c>
      <c r="BK327" s="207">
        <f>SUM(BK328:BK330)</f>
        <v>0</v>
      </c>
    </row>
    <row r="328" s="2" customFormat="1" ht="16.5" customHeight="1">
      <c r="A328" s="36"/>
      <c r="B328" s="37"/>
      <c r="C328" s="210" t="s">
        <v>702</v>
      </c>
      <c r="D328" s="210" t="s">
        <v>124</v>
      </c>
      <c r="E328" s="211" t="s">
        <v>703</v>
      </c>
      <c r="F328" s="212" t="s">
        <v>704</v>
      </c>
      <c r="G328" s="213" t="s">
        <v>612</v>
      </c>
      <c r="H328" s="214">
        <v>1</v>
      </c>
      <c r="I328" s="215"/>
      <c r="J328" s="216">
        <f>ROUND(I328*H328,2)</f>
        <v>0</v>
      </c>
      <c r="K328" s="217"/>
      <c r="L328" s="42"/>
      <c r="M328" s="218" t="s">
        <v>1</v>
      </c>
      <c r="N328" s="219" t="s">
        <v>38</v>
      </c>
      <c r="O328" s="89"/>
      <c r="P328" s="220">
        <f>O328*H328</f>
        <v>0</v>
      </c>
      <c r="Q328" s="220">
        <v>0</v>
      </c>
      <c r="R328" s="220">
        <f>Q328*H328</f>
        <v>0</v>
      </c>
      <c r="S328" s="220">
        <v>0</v>
      </c>
      <c r="T328" s="221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222" t="s">
        <v>705</v>
      </c>
      <c r="AT328" s="222" t="s">
        <v>124</v>
      </c>
      <c r="AU328" s="222" t="s">
        <v>80</v>
      </c>
      <c r="AY328" s="15" t="s">
        <v>122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15" t="s">
        <v>78</v>
      </c>
      <c r="BK328" s="223">
        <f>ROUND(I328*H328,2)</f>
        <v>0</v>
      </c>
      <c r="BL328" s="15" t="s">
        <v>705</v>
      </c>
      <c r="BM328" s="222" t="s">
        <v>706</v>
      </c>
    </row>
    <row r="329" s="2" customFormat="1" ht="24.15" customHeight="1">
      <c r="A329" s="36"/>
      <c r="B329" s="37"/>
      <c r="C329" s="210" t="s">
        <v>707</v>
      </c>
      <c r="D329" s="210" t="s">
        <v>124</v>
      </c>
      <c r="E329" s="211" t="s">
        <v>708</v>
      </c>
      <c r="F329" s="212" t="s">
        <v>709</v>
      </c>
      <c r="G329" s="213" t="s">
        <v>612</v>
      </c>
      <c r="H329" s="214">
        <v>1</v>
      </c>
      <c r="I329" s="215"/>
      <c r="J329" s="216">
        <f>ROUND(I329*H329,2)</f>
        <v>0</v>
      </c>
      <c r="K329" s="217"/>
      <c r="L329" s="42"/>
      <c r="M329" s="218" t="s">
        <v>1</v>
      </c>
      <c r="N329" s="219" t="s">
        <v>38</v>
      </c>
      <c r="O329" s="89"/>
      <c r="P329" s="220">
        <f>O329*H329</f>
        <v>0</v>
      </c>
      <c r="Q329" s="220">
        <v>0</v>
      </c>
      <c r="R329" s="220">
        <f>Q329*H329</f>
        <v>0</v>
      </c>
      <c r="S329" s="220">
        <v>0</v>
      </c>
      <c r="T329" s="221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22" t="s">
        <v>705</v>
      </c>
      <c r="AT329" s="222" t="s">
        <v>124</v>
      </c>
      <c r="AU329" s="222" t="s">
        <v>80</v>
      </c>
      <c r="AY329" s="15" t="s">
        <v>122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5" t="s">
        <v>78</v>
      </c>
      <c r="BK329" s="223">
        <f>ROUND(I329*H329,2)</f>
        <v>0</v>
      </c>
      <c r="BL329" s="15" t="s">
        <v>705</v>
      </c>
      <c r="BM329" s="222" t="s">
        <v>710</v>
      </c>
    </row>
    <row r="330" s="2" customFormat="1" ht="24.15" customHeight="1">
      <c r="A330" s="36"/>
      <c r="B330" s="37"/>
      <c r="C330" s="210" t="s">
        <v>711</v>
      </c>
      <c r="D330" s="210" t="s">
        <v>124</v>
      </c>
      <c r="E330" s="211" t="s">
        <v>712</v>
      </c>
      <c r="F330" s="212" t="s">
        <v>713</v>
      </c>
      <c r="G330" s="213" t="s">
        <v>612</v>
      </c>
      <c r="H330" s="214">
        <v>1</v>
      </c>
      <c r="I330" s="215"/>
      <c r="J330" s="216">
        <f>ROUND(I330*H330,2)</f>
        <v>0</v>
      </c>
      <c r="K330" s="217"/>
      <c r="L330" s="42"/>
      <c r="M330" s="218" t="s">
        <v>1</v>
      </c>
      <c r="N330" s="219" t="s">
        <v>38</v>
      </c>
      <c r="O330" s="89"/>
      <c r="P330" s="220">
        <f>O330*H330</f>
        <v>0</v>
      </c>
      <c r="Q330" s="220">
        <v>0</v>
      </c>
      <c r="R330" s="220">
        <f>Q330*H330</f>
        <v>0</v>
      </c>
      <c r="S330" s="220">
        <v>0</v>
      </c>
      <c r="T330" s="221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22" t="s">
        <v>705</v>
      </c>
      <c r="AT330" s="222" t="s">
        <v>124</v>
      </c>
      <c r="AU330" s="222" t="s">
        <v>80</v>
      </c>
      <c r="AY330" s="15" t="s">
        <v>122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5" t="s">
        <v>78</v>
      </c>
      <c r="BK330" s="223">
        <f>ROUND(I330*H330,2)</f>
        <v>0</v>
      </c>
      <c r="BL330" s="15" t="s">
        <v>705</v>
      </c>
      <c r="BM330" s="222" t="s">
        <v>714</v>
      </c>
    </row>
    <row r="331" s="12" customFormat="1" ht="22.8" customHeight="1">
      <c r="A331" s="12"/>
      <c r="B331" s="194"/>
      <c r="C331" s="195"/>
      <c r="D331" s="196" t="s">
        <v>72</v>
      </c>
      <c r="E331" s="208" t="s">
        <v>715</v>
      </c>
      <c r="F331" s="208" t="s">
        <v>716</v>
      </c>
      <c r="G331" s="195"/>
      <c r="H331" s="195"/>
      <c r="I331" s="198"/>
      <c r="J331" s="209">
        <f>BK331</f>
        <v>0</v>
      </c>
      <c r="K331" s="195"/>
      <c r="L331" s="200"/>
      <c r="M331" s="201"/>
      <c r="N331" s="202"/>
      <c r="O331" s="202"/>
      <c r="P331" s="203">
        <f>SUM(P332:P333)</f>
        <v>0</v>
      </c>
      <c r="Q331" s="202"/>
      <c r="R331" s="203">
        <f>SUM(R332:R333)</f>
        <v>0</v>
      </c>
      <c r="S331" s="202"/>
      <c r="T331" s="204">
        <f>SUM(T332:T333)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5" t="s">
        <v>142</v>
      </c>
      <c r="AT331" s="206" t="s">
        <v>72</v>
      </c>
      <c r="AU331" s="206" t="s">
        <v>78</v>
      </c>
      <c r="AY331" s="205" t="s">
        <v>122</v>
      </c>
      <c r="BK331" s="207">
        <f>SUM(BK332:BK333)</f>
        <v>0</v>
      </c>
    </row>
    <row r="332" s="2" customFormat="1" ht="16.5" customHeight="1">
      <c r="A332" s="36"/>
      <c r="B332" s="37"/>
      <c r="C332" s="210" t="s">
        <v>717</v>
      </c>
      <c r="D332" s="210" t="s">
        <v>124</v>
      </c>
      <c r="E332" s="211" t="s">
        <v>718</v>
      </c>
      <c r="F332" s="212" t="s">
        <v>716</v>
      </c>
      <c r="G332" s="213" t="s">
        <v>612</v>
      </c>
      <c r="H332" s="214">
        <v>1</v>
      </c>
      <c r="I332" s="215"/>
      <c r="J332" s="216">
        <f>ROUND(I332*H332,2)</f>
        <v>0</v>
      </c>
      <c r="K332" s="217"/>
      <c r="L332" s="42"/>
      <c r="M332" s="218" t="s">
        <v>1</v>
      </c>
      <c r="N332" s="219" t="s">
        <v>38</v>
      </c>
      <c r="O332" s="89"/>
      <c r="P332" s="220">
        <f>O332*H332</f>
        <v>0</v>
      </c>
      <c r="Q332" s="220">
        <v>0</v>
      </c>
      <c r="R332" s="220">
        <f>Q332*H332</f>
        <v>0</v>
      </c>
      <c r="S332" s="220">
        <v>0</v>
      </c>
      <c r="T332" s="221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22" t="s">
        <v>705</v>
      </c>
      <c r="AT332" s="222" t="s">
        <v>124</v>
      </c>
      <c r="AU332" s="222" t="s">
        <v>80</v>
      </c>
      <c r="AY332" s="15" t="s">
        <v>122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5" t="s">
        <v>78</v>
      </c>
      <c r="BK332" s="223">
        <f>ROUND(I332*H332,2)</f>
        <v>0</v>
      </c>
      <c r="BL332" s="15" t="s">
        <v>705</v>
      </c>
      <c r="BM332" s="222" t="s">
        <v>719</v>
      </c>
    </row>
    <row r="333" s="2" customFormat="1" ht="24.15" customHeight="1">
      <c r="A333" s="36"/>
      <c r="B333" s="37"/>
      <c r="C333" s="210" t="s">
        <v>720</v>
      </c>
      <c r="D333" s="210" t="s">
        <v>124</v>
      </c>
      <c r="E333" s="211" t="s">
        <v>721</v>
      </c>
      <c r="F333" s="212" t="s">
        <v>722</v>
      </c>
      <c r="G333" s="213" t="s">
        <v>612</v>
      </c>
      <c r="H333" s="214">
        <v>1</v>
      </c>
      <c r="I333" s="215"/>
      <c r="J333" s="216">
        <f>ROUND(I333*H333,2)</f>
        <v>0</v>
      </c>
      <c r="K333" s="217"/>
      <c r="L333" s="42"/>
      <c r="M333" s="218" t="s">
        <v>1</v>
      </c>
      <c r="N333" s="219" t="s">
        <v>38</v>
      </c>
      <c r="O333" s="89"/>
      <c r="P333" s="220">
        <f>O333*H333</f>
        <v>0</v>
      </c>
      <c r="Q333" s="220">
        <v>0</v>
      </c>
      <c r="R333" s="220">
        <f>Q333*H333</f>
        <v>0</v>
      </c>
      <c r="S333" s="220">
        <v>0</v>
      </c>
      <c r="T333" s="221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22" t="s">
        <v>705</v>
      </c>
      <c r="AT333" s="222" t="s">
        <v>124</v>
      </c>
      <c r="AU333" s="222" t="s">
        <v>80</v>
      </c>
      <c r="AY333" s="15" t="s">
        <v>122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5" t="s">
        <v>78</v>
      </c>
      <c r="BK333" s="223">
        <f>ROUND(I333*H333,2)</f>
        <v>0</v>
      </c>
      <c r="BL333" s="15" t="s">
        <v>705</v>
      </c>
      <c r="BM333" s="222" t="s">
        <v>723</v>
      </c>
    </row>
    <row r="334" s="12" customFormat="1" ht="22.8" customHeight="1">
      <c r="A334" s="12"/>
      <c r="B334" s="194"/>
      <c r="C334" s="195"/>
      <c r="D334" s="196" t="s">
        <v>72</v>
      </c>
      <c r="E334" s="208" t="s">
        <v>724</v>
      </c>
      <c r="F334" s="208" t="s">
        <v>725</v>
      </c>
      <c r="G334" s="195"/>
      <c r="H334" s="195"/>
      <c r="I334" s="198"/>
      <c r="J334" s="209">
        <f>BK334</f>
        <v>0</v>
      </c>
      <c r="K334" s="195"/>
      <c r="L334" s="200"/>
      <c r="M334" s="201"/>
      <c r="N334" s="202"/>
      <c r="O334" s="202"/>
      <c r="P334" s="203">
        <f>P335</f>
        <v>0</v>
      </c>
      <c r="Q334" s="202"/>
      <c r="R334" s="203">
        <f>R335</f>
        <v>0</v>
      </c>
      <c r="S334" s="202"/>
      <c r="T334" s="204">
        <f>T335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5" t="s">
        <v>142</v>
      </c>
      <c r="AT334" s="206" t="s">
        <v>72</v>
      </c>
      <c r="AU334" s="206" t="s">
        <v>78</v>
      </c>
      <c r="AY334" s="205" t="s">
        <v>122</v>
      </c>
      <c r="BK334" s="207">
        <f>BK335</f>
        <v>0</v>
      </c>
    </row>
    <row r="335" s="2" customFormat="1" ht="21.75" customHeight="1">
      <c r="A335" s="36"/>
      <c r="B335" s="37"/>
      <c r="C335" s="210" t="s">
        <v>726</v>
      </c>
      <c r="D335" s="210" t="s">
        <v>124</v>
      </c>
      <c r="E335" s="211" t="s">
        <v>727</v>
      </c>
      <c r="F335" s="212" t="s">
        <v>728</v>
      </c>
      <c r="G335" s="213" t="s">
        <v>612</v>
      </c>
      <c r="H335" s="214">
        <v>1</v>
      </c>
      <c r="I335" s="215"/>
      <c r="J335" s="216">
        <f>ROUND(I335*H335,2)</f>
        <v>0</v>
      </c>
      <c r="K335" s="217"/>
      <c r="L335" s="42"/>
      <c r="M335" s="218" t="s">
        <v>1</v>
      </c>
      <c r="N335" s="219" t="s">
        <v>38</v>
      </c>
      <c r="O335" s="89"/>
      <c r="P335" s="220">
        <f>O335*H335</f>
        <v>0</v>
      </c>
      <c r="Q335" s="220">
        <v>0</v>
      </c>
      <c r="R335" s="220">
        <f>Q335*H335</f>
        <v>0</v>
      </c>
      <c r="S335" s="220">
        <v>0</v>
      </c>
      <c r="T335" s="221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22" t="s">
        <v>705</v>
      </c>
      <c r="AT335" s="222" t="s">
        <v>124</v>
      </c>
      <c r="AU335" s="222" t="s">
        <v>80</v>
      </c>
      <c r="AY335" s="15" t="s">
        <v>122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15" t="s">
        <v>78</v>
      </c>
      <c r="BK335" s="223">
        <f>ROUND(I335*H335,2)</f>
        <v>0</v>
      </c>
      <c r="BL335" s="15" t="s">
        <v>705</v>
      </c>
      <c r="BM335" s="222" t="s">
        <v>729</v>
      </c>
    </row>
    <row r="336" s="12" customFormat="1" ht="22.8" customHeight="1">
      <c r="A336" s="12"/>
      <c r="B336" s="194"/>
      <c r="C336" s="195"/>
      <c r="D336" s="196" t="s">
        <v>72</v>
      </c>
      <c r="E336" s="208" t="s">
        <v>730</v>
      </c>
      <c r="F336" s="208" t="s">
        <v>731</v>
      </c>
      <c r="G336" s="195"/>
      <c r="H336" s="195"/>
      <c r="I336" s="198"/>
      <c r="J336" s="209">
        <f>BK336</f>
        <v>0</v>
      </c>
      <c r="K336" s="195"/>
      <c r="L336" s="200"/>
      <c r="M336" s="201"/>
      <c r="N336" s="202"/>
      <c r="O336" s="202"/>
      <c r="P336" s="203">
        <f>SUM(P337:P338)</f>
        <v>0</v>
      </c>
      <c r="Q336" s="202"/>
      <c r="R336" s="203">
        <f>SUM(R337:R338)</f>
        <v>0</v>
      </c>
      <c r="S336" s="202"/>
      <c r="T336" s="204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5" t="s">
        <v>142</v>
      </c>
      <c r="AT336" s="206" t="s">
        <v>72</v>
      </c>
      <c r="AU336" s="206" t="s">
        <v>78</v>
      </c>
      <c r="AY336" s="205" t="s">
        <v>122</v>
      </c>
      <c r="BK336" s="207">
        <f>SUM(BK337:BK338)</f>
        <v>0</v>
      </c>
    </row>
    <row r="337" s="2" customFormat="1" ht="16.5" customHeight="1">
      <c r="A337" s="36"/>
      <c r="B337" s="37"/>
      <c r="C337" s="210" t="s">
        <v>732</v>
      </c>
      <c r="D337" s="210" t="s">
        <v>124</v>
      </c>
      <c r="E337" s="211" t="s">
        <v>733</v>
      </c>
      <c r="F337" s="212" t="s">
        <v>734</v>
      </c>
      <c r="G337" s="213" t="s">
        <v>612</v>
      </c>
      <c r="H337" s="214">
        <v>1</v>
      </c>
      <c r="I337" s="215"/>
      <c r="J337" s="216">
        <f>ROUND(I337*H337,2)</f>
        <v>0</v>
      </c>
      <c r="K337" s="217"/>
      <c r="L337" s="42"/>
      <c r="M337" s="218" t="s">
        <v>1</v>
      </c>
      <c r="N337" s="219" t="s">
        <v>38</v>
      </c>
      <c r="O337" s="89"/>
      <c r="P337" s="220">
        <f>O337*H337</f>
        <v>0</v>
      </c>
      <c r="Q337" s="220">
        <v>0</v>
      </c>
      <c r="R337" s="220">
        <f>Q337*H337</f>
        <v>0</v>
      </c>
      <c r="S337" s="220">
        <v>0</v>
      </c>
      <c r="T337" s="221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22" t="s">
        <v>705</v>
      </c>
      <c r="AT337" s="222" t="s">
        <v>124</v>
      </c>
      <c r="AU337" s="222" t="s">
        <v>80</v>
      </c>
      <c r="AY337" s="15" t="s">
        <v>122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5" t="s">
        <v>78</v>
      </c>
      <c r="BK337" s="223">
        <f>ROUND(I337*H337,2)</f>
        <v>0</v>
      </c>
      <c r="BL337" s="15" t="s">
        <v>705</v>
      </c>
      <c r="BM337" s="222" t="s">
        <v>735</v>
      </c>
    </row>
    <row r="338" s="2" customFormat="1" ht="21.75" customHeight="1">
      <c r="A338" s="36"/>
      <c r="B338" s="37"/>
      <c r="C338" s="210" t="s">
        <v>736</v>
      </c>
      <c r="D338" s="210" t="s">
        <v>124</v>
      </c>
      <c r="E338" s="211" t="s">
        <v>737</v>
      </c>
      <c r="F338" s="212" t="s">
        <v>738</v>
      </c>
      <c r="G338" s="213" t="s">
        <v>518</v>
      </c>
      <c r="H338" s="214">
        <v>60</v>
      </c>
      <c r="I338" s="215"/>
      <c r="J338" s="216">
        <f>ROUND(I338*H338,2)</f>
        <v>0</v>
      </c>
      <c r="K338" s="217"/>
      <c r="L338" s="42"/>
      <c r="M338" s="218" t="s">
        <v>1</v>
      </c>
      <c r="N338" s="219" t="s">
        <v>38</v>
      </c>
      <c r="O338" s="89"/>
      <c r="P338" s="220">
        <f>O338*H338</f>
        <v>0</v>
      </c>
      <c r="Q338" s="220">
        <v>0</v>
      </c>
      <c r="R338" s="220">
        <f>Q338*H338</f>
        <v>0</v>
      </c>
      <c r="S338" s="220">
        <v>0</v>
      </c>
      <c r="T338" s="221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22" t="s">
        <v>705</v>
      </c>
      <c r="AT338" s="222" t="s">
        <v>124</v>
      </c>
      <c r="AU338" s="222" t="s">
        <v>80</v>
      </c>
      <c r="AY338" s="15" t="s">
        <v>122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5" t="s">
        <v>78</v>
      </c>
      <c r="BK338" s="223">
        <f>ROUND(I338*H338,2)</f>
        <v>0</v>
      </c>
      <c r="BL338" s="15" t="s">
        <v>705</v>
      </c>
      <c r="BM338" s="222" t="s">
        <v>739</v>
      </c>
    </row>
    <row r="339" s="12" customFormat="1" ht="22.8" customHeight="1">
      <c r="A339" s="12"/>
      <c r="B339" s="194"/>
      <c r="C339" s="195"/>
      <c r="D339" s="196" t="s">
        <v>72</v>
      </c>
      <c r="E339" s="208" t="s">
        <v>740</v>
      </c>
      <c r="F339" s="208" t="s">
        <v>741</v>
      </c>
      <c r="G339" s="195"/>
      <c r="H339" s="195"/>
      <c r="I339" s="198"/>
      <c r="J339" s="209">
        <f>BK339</f>
        <v>0</v>
      </c>
      <c r="K339" s="195"/>
      <c r="L339" s="200"/>
      <c r="M339" s="201"/>
      <c r="N339" s="202"/>
      <c r="O339" s="202"/>
      <c r="P339" s="203">
        <f>SUM(P340:P341)</f>
        <v>0</v>
      </c>
      <c r="Q339" s="202"/>
      <c r="R339" s="203">
        <f>SUM(R340:R341)</f>
        <v>0</v>
      </c>
      <c r="S339" s="202"/>
      <c r="T339" s="204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5" t="s">
        <v>142</v>
      </c>
      <c r="AT339" s="206" t="s">
        <v>72</v>
      </c>
      <c r="AU339" s="206" t="s">
        <v>78</v>
      </c>
      <c r="AY339" s="205" t="s">
        <v>122</v>
      </c>
      <c r="BK339" s="207">
        <f>SUM(BK340:BK341)</f>
        <v>0</v>
      </c>
    </row>
    <row r="340" s="2" customFormat="1" ht="24.15" customHeight="1">
      <c r="A340" s="36"/>
      <c r="B340" s="37"/>
      <c r="C340" s="210" t="s">
        <v>742</v>
      </c>
      <c r="D340" s="210" t="s">
        <v>124</v>
      </c>
      <c r="E340" s="211" t="s">
        <v>743</v>
      </c>
      <c r="F340" s="212" t="s">
        <v>744</v>
      </c>
      <c r="G340" s="213" t="s">
        <v>612</v>
      </c>
      <c r="H340" s="214">
        <v>1</v>
      </c>
      <c r="I340" s="215"/>
      <c r="J340" s="216">
        <f>ROUND(I340*H340,2)</f>
        <v>0</v>
      </c>
      <c r="K340" s="217"/>
      <c r="L340" s="42"/>
      <c r="M340" s="218" t="s">
        <v>1</v>
      </c>
      <c r="N340" s="219" t="s">
        <v>38</v>
      </c>
      <c r="O340" s="89"/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222" t="s">
        <v>705</v>
      </c>
      <c r="AT340" s="222" t="s">
        <v>124</v>
      </c>
      <c r="AU340" s="222" t="s">
        <v>80</v>
      </c>
      <c r="AY340" s="15" t="s">
        <v>122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5" t="s">
        <v>78</v>
      </c>
      <c r="BK340" s="223">
        <f>ROUND(I340*H340,2)</f>
        <v>0</v>
      </c>
      <c r="BL340" s="15" t="s">
        <v>705</v>
      </c>
      <c r="BM340" s="222" t="s">
        <v>745</v>
      </c>
    </row>
    <row r="341" s="2" customFormat="1" ht="16.5" customHeight="1">
      <c r="A341" s="36"/>
      <c r="B341" s="37"/>
      <c r="C341" s="210" t="s">
        <v>746</v>
      </c>
      <c r="D341" s="210" t="s">
        <v>124</v>
      </c>
      <c r="E341" s="211" t="s">
        <v>747</v>
      </c>
      <c r="F341" s="212" t="s">
        <v>748</v>
      </c>
      <c r="G341" s="213" t="s">
        <v>612</v>
      </c>
      <c r="H341" s="214">
        <v>1</v>
      </c>
      <c r="I341" s="215"/>
      <c r="J341" s="216">
        <f>ROUND(I341*H341,2)</f>
        <v>0</v>
      </c>
      <c r="K341" s="217"/>
      <c r="L341" s="42"/>
      <c r="M341" s="247" t="s">
        <v>1</v>
      </c>
      <c r="N341" s="248" t="s">
        <v>38</v>
      </c>
      <c r="O341" s="249"/>
      <c r="P341" s="250">
        <f>O341*H341</f>
        <v>0</v>
      </c>
      <c r="Q341" s="250">
        <v>0</v>
      </c>
      <c r="R341" s="250">
        <f>Q341*H341</f>
        <v>0</v>
      </c>
      <c r="S341" s="250">
        <v>0</v>
      </c>
      <c r="T341" s="251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22" t="s">
        <v>705</v>
      </c>
      <c r="AT341" s="222" t="s">
        <v>124</v>
      </c>
      <c r="AU341" s="222" t="s">
        <v>80</v>
      </c>
      <c r="AY341" s="15" t="s">
        <v>122</v>
      </c>
      <c r="BE341" s="223">
        <f>IF(N341="základní",J341,0)</f>
        <v>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15" t="s">
        <v>78</v>
      </c>
      <c r="BK341" s="223">
        <f>ROUND(I341*H341,2)</f>
        <v>0</v>
      </c>
      <c r="BL341" s="15" t="s">
        <v>705</v>
      </c>
      <c r="BM341" s="222" t="s">
        <v>749</v>
      </c>
    </row>
    <row r="342" s="2" customFormat="1" ht="6.96" customHeight="1">
      <c r="A342" s="36"/>
      <c r="B342" s="64"/>
      <c r="C342" s="65"/>
      <c r="D342" s="65"/>
      <c r="E342" s="65"/>
      <c r="F342" s="65"/>
      <c r="G342" s="65"/>
      <c r="H342" s="65"/>
      <c r="I342" s="65"/>
      <c r="J342" s="65"/>
      <c r="K342" s="65"/>
      <c r="L342" s="42"/>
      <c r="M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</row>
  </sheetData>
  <sheetProtection sheet="1" autoFilter="0" formatColumns="0" formatRows="0" objects="1" scenarios="1" spinCount="100000" saltValue="YEs2cWzHEcBx576GY6Uk/Q/5ECBl91jrhYnaTjUJlLYzj4/Z2UFx2/8uWuVLh/1ar8KAcMqE5+XU1/fOxLnCvQ==" hashValue="sBAfpJyZkvlPQ5tbY/4mCZ1lNC2W7hn/opAt3b0hmiNL0z7Fb3yjw0gboDWaseN+2VULNUvGysWP84qfBR68qQ==" algorithmName="SHA-512" password="CC35"/>
  <autoFilter ref="C131:K341"/>
  <mergeCells count="6">
    <mergeCell ref="E7:H7"/>
    <mergeCell ref="E16:H16"/>
    <mergeCell ref="E25:H25"/>
    <mergeCell ref="E85:H85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PRACOVNA2024\PC</dc:creator>
  <cp:lastModifiedBy>PRACOVNA2024\PC</cp:lastModifiedBy>
  <dcterms:created xsi:type="dcterms:W3CDTF">2026-02-12T10:33:06Z</dcterms:created>
  <dcterms:modified xsi:type="dcterms:W3CDTF">2026-02-12T10:33:08Z</dcterms:modified>
</cp:coreProperties>
</file>