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26" yWindow="65426" windowWidth="19420" windowHeight="10420" activeTab="0"/>
  </bookViews>
  <sheets>
    <sheet name="Rekapitulace stavby" sheetId="1" r:id="rId1"/>
    <sheet name="1 - SO.01 - st. p. č. 3225-2" sheetId="2" r:id="rId2"/>
    <sheet name="2 - SO.02 - st. p. č. 3225-4" sheetId="3" r:id="rId3"/>
    <sheet name="3 - SO.03 - st. p. č. 3225-5" sheetId="4" r:id="rId4"/>
    <sheet name="4 - SO.04 - st. p. č. 3225-6" sheetId="5" r:id="rId5"/>
    <sheet name="5 - Objekt na p. st. č. 3..." sheetId="6" r:id="rId6"/>
    <sheet name="6 - Objekt na p. st. č. 3..." sheetId="7" r:id="rId7"/>
    <sheet name="7 - Úprava pozemků po ods..." sheetId="8" r:id="rId8"/>
    <sheet name="8 - Vedlejší a ostatní ná..." sheetId="9" r:id="rId9"/>
  </sheets>
  <definedNames>
    <definedName name="_xlnm._FilterDatabase" localSheetId="1" hidden="1">'1 - SO.01 - st. p. č. 3225-2'!$C$121:$K$173</definedName>
    <definedName name="_xlnm._FilterDatabase" localSheetId="2" hidden="1">'2 - SO.02 - st. p. č. 3225-4'!$C$119:$K$150</definedName>
    <definedName name="_xlnm._FilterDatabase" localSheetId="3" hidden="1">'3 - SO.03 - st. p. č. 3225-5'!$C$119:$K$147</definedName>
    <definedName name="_xlnm._FilterDatabase" localSheetId="4" hidden="1">'4 - SO.04 - st. p. č. 3225-6'!$C$123:$K$176</definedName>
    <definedName name="_xlnm._FilterDatabase" localSheetId="5" hidden="1">'5 - Objekt na p. st. č. 3...'!$C$121:$K$168</definedName>
    <definedName name="_xlnm._FilterDatabase" localSheetId="6" hidden="1">'6 - Objekt na p. st. č. 3...'!$C$119:$K$171</definedName>
    <definedName name="_xlnm._FilterDatabase" localSheetId="7" hidden="1">'7 - Úprava pozemků po ods...'!$C$119:$K$161</definedName>
    <definedName name="_xlnm._FilterDatabase" localSheetId="8" hidden="1">'8 - Vedlejší a ostatní ná...'!$C$118:$K$124</definedName>
    <definedName name="_xlnm.Print_Area" localSheetId="1">'1 - SO.01 - st. p. č. 3225-2'!$C$4:$J$76,'1 - SO.01 - st. p. č. 3225-2'!$C$82:$J$103,'1 - SO.01 - st. p. č. 3225-2'!$C$109:$K$173</definedName>
    <definedName name="_xlnm.Print_Area" localSheetId="2">'2 - SO.02 - st. p. č. 3225-4'!$C$4:$J$76,'2 - SO.02 - st. p. č. 3225-4'!$C$82:$J$101,'2 - SO.02 - st. p. č. 3225-4'!$C$107:$K$150</definedName>
    <definedName name="_xlnm.Print_Area" localSheetId="3">'3 - SO.03 - st. p. č. 3225-5'!$C$4:$J$76,'3 - SO.03 - st. p. č. 3225-5'!$C$82:$J$101,'3 - SO.03 - st. p. č. 3225-5'!$C$107:$K$147</definedName>
    <definedName name="_xlnm.Print_Area" localSheetId="4">'4 - SO.04 - st. p. č. 3225-6'!$C$4:$J$76,'4 - SO.04 - st. p. č. 3225-6'!$C$82:$J$105,'4 - SO.04 - st. p. č. 3225-6'!$C$111:$K$176</definedName>
    <definedName name="_xlnm.Print_Area" localSheetId="5">'5 - Objekt na p. st. č. 3...'!$C$4:$J$76,'5 - Objekt na p. st. č. 3...'!$C$82:$J$103,'5 - Objekt na p. st. č. 3...'!$C$109:$K$168</definedName>
    <definedName name="_xlnm.Print_Area" localSheetId="6">'6 - Objekt na p. st. č. 3...'!$C$4:$J$76,'6 - Objekt na p. st. č. 3...'!$C$82:$J$101,'6 - Objekt na p. st. č. 3...'!$C$107:$K$171</definedName>
    <definedName name="_xlnm.Print_Area" localSheetId="7">'7 - Úprava pozemků po ods...'!$C$4:$J$76,'7 - Úprava pozemků po ods...'!$C$82:$J$101,'7 - Úprava pozemků po ods...'!$C$107:$K$161</definedName>
    <definedName name="_xlnm.Print_Area" localSheetId="8">'8 - Vedlejší a ostatní ná...'!$C$4:$J$76,'8 - Vedlejší a ostatní ná...'!$C$82:$J$100,'8 - Vedlejší a ostatní ná...'!$C$106:$K$124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'1 - SO.01 - st. p. č. 3225-2'!$121:$121</definedName>
    <definedName name="_xlnm.Print_Titles" localSheetId="2">'2 - SO.02 - st. p. č. 3225-4'!$119:$119</definedName>
    <definedName name="_xlnm.Print_Titles" localSheetId="3">'3 - SO.03 - st. p. č. 3225-5'!$119:$119</definedName>
    <definedName name="_xlnm.Print_Titles" localSheetId="4">'4 - SO.04 - st. p. č. 3225-6'!$123:$123</definedName>
    <definedName name="_xlnm.Print_Titles" localSheetId="5">'5 - Objekt na p. st. č. 3...'!$121:$121</definedName>
    <definedName name="_xlnm.Print_Titles" localSheetId="6">'6 - Objekt na p. st. č. 3...'!$119:$119</definedName>
    <definedName name="_xlnm.Print_Titles" localSheetId="7">'7 - Úprava pozemků po ods...'!$119:$119</definedName>
    <definedName name="_xlnm.Print_Titles" localSheetId="8">'8 - Vedlejší a ostatní ná...'!$118:$118</definedName>
  </definedNames>
  <calcPr calcId="181029"/>
</workbook>
</file>

<file path=xl/sharedStrings.xml><?xml version="1.0" encoding="utf-8"?>
<sst xmlns="http://schemas.openxmlformats.org/spreadsheetml/2006/main" count="4448" uniqueCount="520">
  <si>
    <t>Export Komplet</t>
  </si>
  <si>
    <t/>
  </si>
  <si>
    <t>2.0</t>
  </si>
  <si>
    <t>False</t>
  </si>
  <si>
    <t>{64b83865-f1c0-4ed6-b56a-528fe64d6d08}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</si>
  <si>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</si>
  <si>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</si>
  <si>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</si>
  <si>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</si>
  <si>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</si>
  <si>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</si>
  <si>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</si>
  <si>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</si>
  <si>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</si>
  <si>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</si>
  <si>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</si>
  <si>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Demolice budov, Kostelec nad Orlicí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</si>
  <si>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</si>
  <si>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</si>
  <si>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</si>
  <si>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</si>
  <si>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</si>
  <si>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</si>
  <si>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</si>
  <si>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Kostelec nad Orlicí</t>
  </si>
  <si>
    <t>DIČ:</t>
  </si>
  <si>
    <t>Uchazeč:</t>
  </si>
  <si>
    <t>Vyplň údaj</t>
  </si>
  <si>
    <t>Projektant:</t>
  </si>
  <si>
    <t>AG ATELIER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</si>
  <si>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</si>
  <si>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</si>
  <si>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</si>
  <si>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</si>
  <si>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</si>
  <si>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</si>
  <si>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</si>
  <si>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</si>
  <si>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</si>
  <si>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</si>
  <si>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</si>
  <si>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</si>
  <si>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</si>
  <si>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</si>
  <si>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</si>
  <si>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</si>
  <si>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</si>
  <si>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</si>
  <si>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</si>
  <si>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</si>
  <si>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</si>
  <si>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</si>
  <si>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</si>
  <si>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</si>
  <si>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</si>
  <si>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</si>
  <si>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</si>
  <si>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</si>
  <si>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</si>
  <si>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</si>
  <si>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</si>
  <si>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</si>
  <si>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</si>
  <si>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</si>
  <si>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</si>
  <si>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</si>
  <si>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</si>
  <si>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</si>
  <si>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</si>
  <si>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</si>
  <si>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</si>
  <si>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</si>
  <si>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</si>
  <si>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</si>
  <si>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</si>
  <si>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</si>
  <si>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</si>
  <si>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</si>
  <si>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</si>
  <si>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SO.01 - st. p. č. 3225/2</t>
  </si>
  <si>
    <t>STA</t>
  </si>
  <si>
    <t>{f0e72370-2090-45dd-8ef5-8faaf7a9b832}</t>
  </si>
  <si>
    <t>2</t>
  </si>
  <si>
    <t>SO.02 - st. p. č. 3225/4</t>
  </si>
  <si>
    <t>{a8032c4d-bfda-4f32-b2ed-6b3a5b102d02}</t>
  </si>
  <si>
    <t>3</t>
  </si>
  <si>
    <t>SO.03 - st. p. č. 3225/5</t>
  </si>
  <si>
    <t>{5bb2246f-453d-4aba-938a-8719773e6545}</t>
  </si>
  <si>
    <t>4</t>
  </si>
  <si>
    <t>SO.04 - st. p. č. 3225/6</t>
  </si>
  <si>
    <t>{c626b092-072b-4141-8879-61f900571619}</t>
  </si>
  <si>
    <t>5</t>
  </si>
  <si>
    <t>Objekt na p. st. č. 3225/7</t>
  </si>
  <si>
    <t>{cb175718-048c-4fd9-a04f-fdec7dbef1dd}</t>
  </si>
  <si>
    <t>6</t>
  </si>
  <si>
    <t>Objekt na p. st. č. 3225/3</t>
  </si>
  <si>
    <t>{48b5c9ee-9070-4aca-8dd9-939da31d8666}</t>
  </si>
  <si>
    <t>7</t>
  </si>
  <si>
    <t>Úprava pozemků po odstranění staveb, výsadba stromů</t>
  </si>
  <si>
    <t>{5421ea0c-5196-4a49-ac3b-b459e99ffb44}</t>
  </si>
  <si>
    <t>8</t>
  </si>
  <si>
    <t>Vedlejší a ostatní náklady</t>
  </si>
  <si>
    <t>{d2fa06da-929c-47ec-9588-c5e29710c205}</t>
  </si>
  <si>
    <t>KRYCÍ LIST SOUPISU PRACÍ</t>
  </si>
  <si>
    <t>Objekt:</t>
  </si>
  <si>
    <t>1 - SO.01 - st. p. č. 3225/2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</si>
  <si>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</si>
  <si>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</si>
  <si>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</si>
  <si>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</si>
  <si>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</si>
  <si>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</si>
  <si>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</si>
  <si>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</si>
  <si>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</si>
  <si>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</si>
  <si>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</si>
  <si>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</si>
  <si>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</si>
  <si>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</si>
  <si>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</si>
  <si>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</si>
  <si>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</si>
  <si>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</si>
  <si>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</si>
  <si>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</si>
  <si>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</si>
  <si>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</si>
  <si>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</si>
  <si>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</si>
  <si>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</si>
  <si>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</si>
  <si>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</si>
  <si>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</si>
  <si>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</si>
  <si>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174111101</t>
  </si>
  <si>
    <t>Zásyp jam, šachet rýh nebo kolem objektů sypaninou se zhutněním ručně</t>
  </si>
  <si>
    <t>m3</t>
  </si>
  <si>
    <t>CS ÚRS 2023 01</t>
  </si>
  <si>
    <t>46720239</t>
  </si>
  <si>
    <t>VV</t>
  </si>
  <si>
    <t>"zasypání žumpy - předpoklad vybouraným drobnozrnným materiálem"</t>
  </si>
  <si>
    <t>1,5*1,25*1,2</t>
  </si>
  <si>
    <t>"zásyp po vybourání základů"</t>
  </si>
  <si>
    <t>1,2*0,5*(2*10,37+3*5,5)</t>
  </si>
  <si>
    <t>Součet</t>
  </si>
  <si>
    <t>181111111</t>
  </si>
  <si>
    <t>Plošná úprava terénu do 500 m2 zemina skupiny 1 až 4 nerovnosti přes 50 do 100 mm v rovinně a svahu do 1:5</t>
  </si>
  <si>
    <t>m2</t>
  </si>
  <si>
    <t>-455648059</t>
  </si>
  <si>
    <t>"srovnání terénu po dokončení bouracích prací"</t>
  </si>
  <si>
    <t>50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</si>
  <si>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</si>
  <si>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</si>
  <si>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</si>
  <si>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</si>
  <si>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-1919981595</t>
  </si>
  <si>
    <t>"pomocné lešení jako pevná podlaha při bouracích pracích"</t>
  </si>
  <si>
    <t>961044111</t>
  </si>
  <si>
    <t>Bourání základů z betonu prostého</t>
  </si>
  <si>
    <t>1047426366</t>
  </si>
  <si>
    <t>"odbourání vrchní části stěn žumpy"</t>
  </si>
  <si>
    <t>0,5*0,2*(2*1,25+2*1,2)</t>
  </si>
  <si>
    <t>963015141</t>
  </si>
  <si>
    <t>Demontáž prefabrikovaných krycích desek kanálů, šachet nebo žump do hmotnosti 0,5 t</t>
  </si>
  <si>
    <t>kus</t>
  </si>
  <si>
    <t>642710294</t>
  </si>
  <si>
    <t>"krycí deska žumpy"</t>
  </si>
  <si>
    <t>965042231</t>
  </si>
  <si>
    <t>Bourání podkladů pod dlažby nebo mazanin betonových nebo z litého asfaltu tl přes 100 mm pl do 4 m2</t>
  </si>
  <si>
    <t>-559944579</t>
  </si>
  <si>
    <t>"odbourání betonového schodu před vstupemů</t>
  </si>
  <si>
    <t>0,2*3,05*1</t>
  </si>
  <si>
    <t>981011314</t>
  </si>
  <si>
    <t>Demolice budov zděných na MVC podíl konstrukcí přes 20 do 25 % postupným rozebíráním</t>
  </si>
  <si>
    <t>-2106347740</t>
  </si>
  <si>
    <t>"m3 obestavěného prostoru"</t>
  </si>
  <si>
    <t>"vrchní stavba"</t>
  </si>
  <si>
    <t>(3,28+3,1)/2*10,37*5,5</t>
  </si>
  <si>
    <t>(3,28-2,68)*0,25*(2*10,37+2*5,5+4*0,25)</t>
  </si>
  <si>
    <t>"základy"</t>
  </si>
  <si>
    <t>1,2*0,5*(2*10,37+2*5,5)</t>
  </si>
  <si>
    <t>0,15*10,37*5,5</t>
  </si>
  <si>
    <t>997</t>
  </si>
  <si>
    <t>Přesun sutě</t>
  </si>
  <si>
    <t>997006002</t>
  </si>
  <si>
    <t>Hrubé třídění stavebního odpadu</t>
  </si>
  <si>
    <t>t</t>
  </si>
  <si>
    <t>-1255858189</t>
  </si>
  <si>
    <t>997006005</t>
  </si>
  <si>
    <t>Drcení stavebního odpadu ze zdiva z cihel a kamene s dopravou do 100 m a naložením</t>
  </si>
  <si>
    <t>-970177739</t>
  </si>
  <si>
    <t>10</t>
  </si>
  <si>
    <t>997006006</t>
  </si>
  <si>
    <t>Drcení stavebního odpadu ze zdiva z betonu prostého s dopravou do 100 m a naložením</t>
  </si>
  <si>
    <t>948641389</t>
  </si>
  <si>
    <t>11</t>
  </si>
  <si>
    <t>997006512</t>
  </si>
  <si>
    <t>Vodorovné doprava suti s naložením a složením na skládku přes 100 m do 1 km</t>
  </si>
  <si>
    <t>-1098925735</t>
  </si>
  <si>
    <t>12</t>
  </si>
  <si>
    <t>997006519</t>
  </si>
  <si>
    <t>Příplatek k vodorovnému přemístění suti na skládku ZKD 1 km přes 1 km</t>
  </si>
  <si>
    <t>1267746753</t>
  </si>
  <si>
    <t>99,305*20 'Přepočtené koeficientem množství</t>
  </si>
  <si>
    <t>13</t>
  </si>
  <si>
    <t>997013631</t>
  </si>
  <si>
    <t>Poplatek za uložení na skládce (skládkovné) stavebního odpadu směsného kód odpadu 17 09 04</t>
  </si>
  <si>
    <t>-74470244</t>
  </si>
  <si>
    <t>99,305-70-4,5</t>
  </si>
  <si>
    <t>14</t>
  </si>
  <si>
    <t>997013811</t>
  </si>
  <si>
    <t>Poplatek za uložení na skládce (skládkovné) stavebního odpadu dřevěného kód odpadu 17 02 01</t>
  </si>
  <si>
    <t>773394999</t>
  </si>
  <si>
    <t>"okna, dveře, stropní konstrukce"</t>
  </si>
  <si>
    <t>4,5</t>
  </si>
  <si>
    <t>997013869</t>
  </si>
  <si>
    <t>Poplatek za uložení stavebního odpadu na recyklační skládce (skládkovné) ze směsí betonu, cihel a keramických výrobků kód odpadu 17 01 07</t>
  </si>
  <si>
    <t>-809929487</t>
  </si>
  <si>
    <t>"zdivo, věnce, podlahy - čistá suť"</t>
  </si>
  <si>
    <t>70</t>
  </si>
  <si>
    <t>PSV</t>
  </si>
  <si>
    <t>Práce a dodávky PSV</t>
  </si>
  <si>
    <t>741</t>
  </si>
  <si>
    <t>Elektroinstalace - silnoproud</t>
  </si>
  <si>
    <t>16</t>
  </si>
  <si>
    <t>74101</t>
  </si>
  <si>
    <t>Stávající kabelová přípojka nn - trasa kabelů bude vytýčena, bude provedeno jejich odkopání a vyvedení do provizorní pojistkové skříně</t>
  </si>
  <si>
    <t>kpl</t>
  </si>
  <si>
    <t>-1897537219</t>
  </si>
  <si>
    <t>2 - SO.02 - st. p. č. 3225/4</t>
  </si>
  <si>
    <t>960566501</t>
  </si>
  <si>
    <t>"předpoklad vybouraným drobnozrnným materiálem"</t>
  </si>
  <si>
    <t>1,2*0,5*(2*2,85+2*3,75)</t>
  </si>
  <si>
    <t>1767285050</t>
  </si>
  <si>
    <t>551918150</t>
  </si>
  <si>
    <t>"vrchní stavba - v současnosti už jen torzo objektu"</t>
  </si>
  <si>
    <t>1,5*2,85*3,75</t>
  </si>
  <si>
    <t>0,15*2,85*3,75</t>
  </si>
  <si>
    <t>-578957451</t>
  </si>
  <si>
    <t>-250101465</t>
  </si>
  <si>
    <t>-1599385535</t>
  </si>
  <si>
    <t>-836215136</t>
  </si>
  <si>
    <t>-2011826631</t>
  </si>
  <si>
    <t>11,499*20 'Přepočtené koeficientem množství</t>
  </si>
  <si>
    <t>1210791861</t>
  </si>
  <si>
    <t>11,499-10</t>
  </si>
  <si>
    <t>251358400</t>
  </si>
  <si>
    <t>"zdivo, podlahy - čistá suť"</t>
  </si>
  <si>
    <t>3 - SO.03 - st. p. č. 3225/5</t>
  </si>
  <si>
    <t>-730582255</t>
  </si>
  <si>
    <t>1,2*0,5*(2*2,2+2*1,9)</t>
  </si>
  <si>
    <t>1425199694</t>
  </si>
  <si>
    <t>-1595222276</t>
  </si>
  <si>
    <t>"základové pasy"</t>
  </si>
  <si>
    <t>961055111</t>
  </si>
  <si>
    <t>Bourání základů ze ŽB</t>
  </si>
  <si>
    <t>1584122412</t>
  </si>
  <si>
    <t>"základová deska"</t>
  </si>
  <si>
    <t>0,15*2,2*1,9</t>
  </si>
  <si>
    <t>-408006889</t>
  </si>
  <si>
    <t>95360158</t>
  </si>
  <si>
    <t>937945644</t>
  </si>
  <si>
    <t>1126300226</t>
  </si>
  <si>
    <t>11,345*20 'Přepočtené koeficientem množství</t>
  </si>
  <si>
    <t>-818935288</t>
  </si>
  <si>
    <t>11,345-10</t>
  </si>
  <si>
    <t>173467961</t>
  </si>
  <si>
    <t>"čistá suť"</t>
  </si>
  <si>
    <t>4 - SO.04 - st. p. č. 3225/6</t>
  </si>
  <si>
    <t xml:space="preserve">    765 - Krytina skládaná</t>
  </si>
  <si>
    <t>VRN - Vedlejší rozpočtové náklady</t>
  </si>
  <si>
    <t xml:space="preserve">    VRN9 - Ostatní náklady</t>
  </si>
  <si>
    <t>275285631</t>
  </si>
  <si>
    <t>-38996916</t>
  </si>
  <si>
    <t>20</t>
  </si>
  <si>
    <t>1882356031</t>
  </si>
  <si>
    <t>-1133558346</t>
  </si>
  <si>
    <t>"odbourání betonového prahu"</t>
  </si>
  <si>
    <t>0,2*4,28*0,4</t>
  </si>
  <si>
    <t>-1657841837</t>
  </si>
  <si>
    <t>(4+3)/2*4,28*3,66</t>
  </si>
  <si>
    <t>1,2*0,5*(2*4,28+2*3,66)</t>
  </si>
  <si>
    <t>0,15*4,28*3,66</t>
  </si>
  <si>
    <t>1419515552</t>
  </si>
  <si>
    <t>1699209456</t>
  </si>
  <si>
    <t>-515198514</t>
  </si>
  <si>
    <t>997006014</t>
  </si>
  <si>
    <t>Pytlování nebezpečného odpadu z vlnitých tabulí s obsahem azbestu</t>
  </si>
  <si>
    <t>-828716941</t>
  </si>
  <si>
    <t>1734374197</t>
  </si>
  <si>
    <t>2047988101</t>
  </si>
  <si>
    <t>31,045*20</t>
  </si>
  <si>
    <t>0,28*20</t>
  </si>
  <si>
    <t>-625496975</t>
  </si>
  <si>
    <t>31,045-25-0,65-0,28</t>
  </si>
  <si>
    <t>-1926456481</t>
  </si>
  <si>
    <t>"dřevěná konstrukce střechy"</t>
  </si>
  <si>
    <t>0,65</t>
  </si>
  <si>
    <t>997013821</t>
  </si>
  <si>
    <t>Poplatek za uložení na skládce (skládkovné) stavebního odpadu s obsahem azbestu kód odpadu 17 06 05</t>
  </si>
  <si>
    <t>1924754449</t>
  </si>
  <si>
    <t>-196074452</t>
  </si>
  <si>
    <t>"zdivo, věnce, stropy, podlahy - čistá suť"</t>
  </si>
  <si>
    <t>25</t>
  </si>
  <si>
    <t>765</t>
  </si>
  <si>
    <t>Krytina skládaná</t>
  </si>
  <si>
    <t>765131857</t>
  </si>
  <si>
    <t>Demontáž vlnité azbestocementové krytiny sklonu do 30° do suti</t>
  </si>
  <si>
    <t>-427601318</t>
  </si>
  <si>
    <t>4,2*4,28</t>
  </si>
  <si>
    <t>VRN</t>
  </si>
  <si>
    <t>Vedlejší rozpočtové náklady</t>
  </si>
  <si>
    <t>VRN9</t>
  </si>
  <si>
    <t>Ostatní náklady</t>
  </si>
  <si>
    <t>17</t>
  </si>
  <si>
    <t>090001000</t>
  </si>
  <si>
    <t>Ostatní náklady - dodržování požadavků při práci s azbestem, BOZP</t>
  </si>
  <si>
    <t>1024</t>
  </si>
  <si>
    <t>-674834808</t>
  </si>
  <si>
    <t>5 - Objekt na p. st. č. 3225/7</t>
  </si>
  <si>
    <t>-995960985</t>
  </si>
  <si>
    <t>1,2*0,5*(3*54,75+3*1,1)</t>
  </si>
  <si>
    <t>-1020815241</t>
  </si>
  <si>
    <t>600</t>
  </si>
  <si>
    <t>464729085</t>
  </si>
  <si>
    <t>200</t>
  </si>
  <si>
    <t>963053937</t>
  </si>
  <si>
    <t>Bourání ŽB schodišťových ramen monolitických na schodnicích</t>
  </si>
  <si>
    <t>1058718857</t>
  </si>
  <si>
    <t>"venkovní vstupní schodiště"</t>
  </si>
  <si>
    <t>4*2,2*1,62</t>
  </si>
  <si>
    <t>981011313</t>
  </si>
  <si>
    <t>Demolice budov zděných na MVC podíl konstrukcí přes 15 do 20 % postupným rozebíráním</t>
  </si>
  <si>
    <t>-1491811324</t>
  </si>
  <si>
    <t>"dvoupodlažní část"</t>
  </si>
  <si>
    <t>((8,015+6,715)/2+0,76)*25,5*10,1</t>
  </si>
  <si>
    <t>"jednopodlažní část"</t>
  </si>
  <si>
    <t>((3,975+3)/2+0,76)*29,25*10,1</t>
  </si>
  <si>
    <t>0,15*54,75*10,1</t>
  </si>
  <si>
    <t>-1024881496</t>
  </si>
  <si>
    <t>1898606003</t>
  </si>
  <si>
    <t>1836111130</t>
  </si>
  <si>
    <t>997006901</t>
  </si>
  <si>
    <t>Doprava drtícího zařízení</t>
  </si>
  <si>
    <t>892445447</t>
  </si>
  <si>
    <t>1659689767</t>
  </si>
  <si>
    <t>-330176340</t>
  </si>
  <si>
    <t>1241,271*20 'Přepočtené koeficientem množství</t>
  </si>
  <si>
    <t>1480436926</t>
  </si>
  <si>
    <t>1000</t>
  </si>
  <si>
    <t>997591391</t>
  </si>
  <si>
    <t>1241,271-1000-18,5</t>
  </si>
  <si>
    <t>1734762523</t>
  </si>
  <si>
    <t>"konstrukce střechy, okna"</t>
  </si>
  <si>
    <t>15+3,5</t>
  </si>
  <si>
    <t>2092364333</t>
  </si>
  <si>
    <t>6 - Objekt na p. st. č. 3225/3</t>
  </si>
  <si>
    <t>-1603659684</t>
  </si>
  <si>
    <t>1,2*0,6*(3,26+2*3,7)</t>
  </si>
  <si>
    <t>"zásyp studny po odstranění technologie - materiály dle technické zprávy"</t>
  </si>
  <si>
    <t>"hloubka studny bude ověřena, předpoklad do 10m"</t>
  </si>
  <si>
    <t>10*0,75*0,75*3,14</t>
  </si>
  <si>
    <t>M</t>
  </si>
  <si>
    <t>583312001</t>
  </si>
  <si>
    <t>štěrkopísek fr. 2-64</t>
  </si>
  <si>
    <t>1543758421</t>
  </si>
  <si>
    <t>"studna - zvodnělá vrstva"</t>
  </si>
  <si>
    <t>"předpoklad 2m - upřesnit dle skutečnosti"</t>
  </si>
  <si>
    <t>2*0,75*0,75*3,14*2,2</t>
  </si>
  <si>
    <t>581251101</t>
  </si>
  <si>
    <t>čistý, písčitý nebo štěrkovitý jíl nebo jílovitá hlína - vč. dovozu</t>
  </si>
  <si>
    <t>1239584735</t>
  </si>
  <si>
    <t>"studna - těsnící vrstva"</t>
  </si>
  <si>
    <t>"předpoklad 1m"</t>
  </si>
  <si>
    <t>1*0,75*0,75*3,14*2</t>
  </si>
  <si>
    <t>58331200</t>
  </si>
  <si>
    <t>štěrkopísek netříděný</t>
  </si>
  <si>
    <t>-1286211749</t>
  </si>
  <si>
    <t>"hlinitý štěrk nebo písek"</t>
  </si>
  <si>
    <t>"vrchní část studny"</t>
  </si>
  <si>
    <t>7*0,75*0,75*3,14*2</t>
  </si>
  <si>
    <t>-1660964941</t>
  </si>
  <si>
    <t>94971276</t>
  </si>
  <si>
    <t>0,2*0,6*(2,32+0,6)</t>
  </si>
  <si>
    <t>0,1*(2,32*2,7-0,6*0,6-0,85*0,85*3,14)</t>
  </si>
  <si>
    <t>962052211</t>
  </si>
  <si>
    <t>Bourání zdiva nadzákladového ze ŽB přes 1 m3</t>
  </si>
  <si>
    <t>1885854340</t>
  </si>
  <si>
    <t>"vrchní konstrukce"</t>
  </si>
  <si>
    <t>0,47*2,02/2*2*3,3</t>
  </si>
  <si>
    <t>0,47*2,02*2*1,9</t>
  </si>
  <si>
    <t>0,4*2,02*2,32</t>
  </si>
  <si>
    <t>"odbourání vrchní části studny"</t>
  </si>
  <si>
    <t>0,5*0,15*2*3,14*0,8</t>
  </si>
  <si>
    <t>963015151</t>
  </si>
  <si>
    <t>Demontáž prefabrikovaných krycích desek kanálů, šachet nebo žump do hmotnosti 1 t</t>
  </si>
  <si>
    <t>736614025</t>
  </si>
  <si>
    <t>963051113</t>
  </si>
  <si>
    <t>Bourání ŽB stropů deskových tl přes 80 mm</t>
  </si>
  <si>
    <t>348535958</t>
  </si>
  <si>
    <t>0,3*3,26*1,9</t>
  </si>
  <si>
    <t>918343843</t>
  </si>
  <si>
    <t>604928188</t>
  </si>
  <si>
    <t>-2031187497</t>
  </si>
  <si>
    <t>572604036</t>
  </si>
  <si>
    <t>43,505*20 'Přepočtené koeficientem množství</t>
  </si>
  <si>
    <t>1546449243</t>
  </si>
  <si>
    <t>43,505-40</t>
  </si>
  <si>
    <t>-1543994183</t>
  </si>
  <si>
    <t>7 - Úprava pozemků po odstranění staveb, výsadba stromů</t>
  </si>
  <si>
    <t xml:space="preserve">    998 - Přesun hmot</t>
  </si>
  <si>
    <t>113107221</t>
  </si>
  <si>
    <t>Odstranění podkladu z kameniva drceného tl do 100 mm strojně pl přes 200 m2</t>
  </si>
  <si>
    <t>-678756360</t>
  </si>
  <si>
    <t>"odstranění stávajících asfaltových plocha za a na bocích objektu na p.p.č. 3225/7"</t>
  </si>
  <si>
    <t>"před objektem plochy zůstávají bez úprav"</t>
  </si>
  <si>
    <t>2000-550</t>
  </si>
  <si>
    <t>113107242</t>
  </si>
  <si>
    <t>Odstranění podkladu živičného tl přes 50 do 100 mm strojně pl přes 200 m2</t>
  </si>
  <si>
    <t>1407458086</t>
  </si>
  <si>
    <t>181351113</t>
  </si>
  <si>
    <t>Rozprostření ornice tl vrstvy do 200 mm pl přes 500 m2 v rovině nebo ve svahu do 1:5 strojně</t>
  </si>
  <si>
    <t>1332337943</t>
  </si>
  <si>
    <t>"v místě bouraného objektu na p.p.č. 3225/7"</t>
  </si>
  <si>
    <t>55*10</t>
  </si>
  <si>
    <t>10364101</t>
  </si>
  <si>
    <t>zemina pro terénní úpravy - ornice</t>
  </si>
  <si>
    <t>1858968466</t>
  </si>
  <si>
    <t>550,000*0,15*1,8</t>
  </si>
  <si>
    <t>181411131</t>
  </si>
  <si>
    <t>Založení parkového trávníku výsevem pl do 1000 m2 v rovině a ve svahu do 1:5</t>
  </si>
  <si>
    <t>-720216584</t>
  </si>
  <si>
    <t>00572410</t>
  </si>
  <si>
    <t>osivo směs travní parková</t>
  </si>
  <si>
    <t>kg</t>
  </si>
  <si>
    <t>371064075</t>
  </si>
  <si>
    <t>500*0,02 'Přepočtené koeficientem množství</t>
  </si>
  <si>
    <t>181951111</t>
  </si>
  <si>
    <t>Úprava pláně v hornině třídy těžitelnosti I skupiny 1 až 3 bez zhutnění strojně</t>
  </si>
  <si>
    <t>487068733</t>
  </si>
  <si>
    <t>183101114</t>
  </si>
  <si>
    <t>Hloubení jamek bez výměny půdy zeminy skupiny 1 až 4 obj přes 0,05 do 0,125 m3 v rovině a svahu do 1:5</t>
  </si>
  <si>
    <t>-857684021</t>
  </si>
  <si>
    <t>183101215</t>
  </si>
  <si>
    <t>Jamky pro výsadbu s výměnou 50 % půdy zeminy skupiny 1 až 4 obj přes 0,125 do 0,4 m3 v rovině a svahu do 1:5</t>
  </si>
  <si>
    <t>1812826531</t>
  </si>
  <si>
    <t>10321100</t>
  </si>
  <si>
    <t>zahradní substrát pro výsadbu VL</t>
  </si>
  <si>
    <t>-1499298308</t>
  </si>
  <si>
    <t>50*0,2 'Přepočtené koeficientem množství</t>
  </si>
  <si>
    <t>184102111</t>
  </si>
  <si>
    <t>Výsadba dřeviny s balem D přes 0,1 do 0,2 m do jamky se zalitím v rovině a svahu do 1:5</t>
  </si>
  <si>
    <t>-457567170</t>
  </si>
  <si>
    <t>026504421</t>
  </si>
  <si>
    <t xml:space="preserve">dub/buk </t>
  </si>
  <si>
    <t>606017532</t>
  </si>
  <si>
    <t>184102114</t>
  </si>
  <si>
    <t>Výsadba dřeviny s balem D přes 0,4 do 0,5 m do jamky se zalitím v rovině a svahu do 1:5</t>
  </si>
  <si>
    <t>-323085228</t>
  </si>
  <si>
    <t>026404452</t>
  </si>
  <si>
    <t>dub/buk 200-250cm</t>
  </si>
  <si>
    <t>1878310693</t>
  </si>
  <si>
    <t>184215112</t>
  </si>
  <si>
    <t>Ukotvení kmene dřevin v rovině nebo na svahu do 1:5 jedním kůlem D do 0,1 m dl přes 1 do 2 m</t>
  </si>
  <si>
    <t>631505542</t>
  </si>
  <si>
    <t>60591251</t>
  </si>
  <si>
    <t>kůl vyvazovací dřevěný impregnovaný D 8cm dl 1,5m</t>
  </si>
  <si>
    <t>-274199564</t>
  </si>
  <si>
    <t>184215132</t>
  </si>
  <si>
    <t>Ukotvení kmene dřevin v rovině nebo na svahu do 1:5 třemi kůly D do 0,1 m dl přes 1 do 2 m</t>
  </si>
  <si>
    <t>-1407113850</t>
  </si>
  <si>
    <t>18</t>
  </si>
  <si>
    <t>60591253</t>
  </si>
  <si>
    <t>kůl vyvazovací dřevěný impregnovaný D 8cm dl 2m</t>
  </si>
  <si>
    <t>-206004389</t>
  </si>
  <si>
    <t>50*3 'Přepočtené koeficientem množství</t>
  </si>
  <si>
    <t>19</t>
  </si>
  <si>
    <t>184501121</t>
  </si>
  <si>
    <t>Zhotovení obalu z juty v jedné vrstvě v rovině a svahu do 1:5</t>
  </si>
  <si>
    <t>-1640426517</t>
  </si>
  <si>
    <t>184801131</t>
  </si>
  <si>
    <t>Ošetřování vysazených dřevin ve skupinách v rovině a svahu do 1:5</t>
  </si>
  <si>
    <t>1623019754</t>
  </si>
  <si>
    <t>184991</t>
  </si>
  <si>
    <t>Ochrana dřevin proti okusu</t>
  </si>
  <si>
    <t>-1888809423</t>
  </si>
  <si>
    <t>22</t>
  </si>
  <si>
    <t>185851121</t>
  </si>
  <si>
    <t>Dovoz vody pro zálivku rostlin za vzdálenost do 1000 m</t>
  </si>
  <si>
    <t>-979685068</t>
  </si>
  <si>
    <t>23</t>
  </si>
  <si>
    <t>-1034771957</t>
  </si>
  <si>
    <t>24</t>
  </si>
  <si>
    <t>-2015910034</t>
  </si>
  <si>
    <t>565,5*20 'Přepočtené koeficientem množství</t>
  </si>
  <si>
    <t>997013873</t>
  </si>
  <si>
    <t>Poplatek za uložení stavebního odpadu na recyklační skládce (skládkovné) zeminy a kamení zatříděného do Katalogu odpadů pod kódem 17 05 04</t>
  </si>
  <si>
    <t>-1075768800</t>
  </si>
  <si>
    <t>26</t>
  </si>
  <si>
    <t>997013875</t>
  </si>
  <si>
    <t>Poplatek za uložení stavebního odpadu na recyklační skládce (skládkovné) asfaltového bez obsahu dehtu zatříděného do Katalogu odpadů pod kódem 17 03 02</t>
  </si>
  <si>
    <t>1063174687</t>
  </si>
  <si>
    <t>998</t>
  </si>
  <si>
    <t>Přesun hmot</t>
  </si>
  <si>
    <t>27</t>
  </si>
  <si>
    <t>998231311</t>
  </si>
  <si>
    <t>Přesun hmot pro sadovnické a krajinářské úpravy vodorovně do 5000 m</t>
  </si>
  <si>
    <t>1659781166</t>
  </si>
  <si>
    <t>8 - Vedlejší a ostatní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</si>
  <si>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</si>
  <si>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</si>
  <si>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</si>
  <si>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</si>
  <si>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010001000</t>
  </si>
  <si>
    <t>1932555963</t>
  </si>
  <si>
    <t>VRN3</t>
  </si>
  <si>
    <t>Zařízení staveniště</t>
  </si>
  <si>
    <t>030001000</t>
  </si>
  <si>
    <t>-596474571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</si>
</sst>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7" customHeight="1">
      <c r="AR2" s="222" t="s">
        <v>5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16" t="s">
        <v>6</v>
      </c>
      <c r="BT2" s="16" t="s">
        <v>7</v>
      </c>
    </row>
    <row r="3" spans="2:72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06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R5" s="19"/>
      <c r="BE5" s="203" t="s">
        <v>14</v>
      </c>
      <c r="BS5" s="16" t="s">
        <v>6</v>
      </c>
    </row>
    <row r="6" spans="2:71" ht="37" customHeight="1">
      <c r="B6" s="19"/>
      <c r="D6" s="25" t="s">
        <v>15</v>
      </c>
      <c r="K6" s="208" t="s">
        <v>16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R6" s="19"/>
      <c r="BE6" s="204"/>
      <c r="BS6" s="16" t="s">
        <v>6</v>
      </c>
    </row>
    <row r="7" spans="2:7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04"/>
      <c r="BS7" s="16" t="s">
        <v>6</v>
      </c>
    </row>
    <row r="8" spans="2:71" ht="12" customHeight="1">
      <c r="B8" s="19"/>
      <c r="D8" s="26" t="s">
        <v>19</v>
      </c>
      <c r="K8" s="24" t="s">
        <v>20</v>
      </c>
      <c r="AK8" s="26" t="s">
        <v>21</v>
      </c>
      <c r="AN8" s="227">
        <v>44974</v>
      </c>
      <c r="AR8" s="19"/>
      <c r="BE8" s="204"/>
      <c r="BS8" s="16" t="s">
        <v>6</v>
      </c>
    </row>
    <row r="9" spans="2:71" ht="14.4" customHeight="1">
      <c r="B9" s="19"/>
      <c r="AR9" s="19"/>
      <c r="BE9" s="204"/>
      <c r="BS9" s="16" t="s">
        <v>6</v>
      </c>
    </row>
    <row r="10" spans="2:71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04"/>
      <c r="BS10" s="16" t="s">
        <v>6</v>
      </c>
    </row>
    <row r="11" spans="2:71" ht="18.5" customHeight="1">
      <c r="B11" s="19"/>
      <c r="E11" s="24" t="s">
        <v>24</v>
      </c>
      <c r="AK11" s="26" t="s">
        <v>25</v>
      </c>
      <c r="AN11" s="24" t="s">
        <v>1</v>
      </c>
      <c r="AR11" s="19"/>
      <c r="BE11" s="204"/>
      <c r="BS11" s="16" t="s">
        <v>6</v>
      </c>
    </row>
    <row r="12" spans="2:71" ht="7" customHeight="1">
      <c r="B12" s="19"/>
      <c r="AR12" s="19"/>
      <c r="BE12" s="204"/>
      <c r="BS12" s="16" t="s">
        <v>6</v>
      </c>
    </row>
    <row r="13" spans="2:71" ht="12" customHeight="1">
      <c r="B13" s="19"/>
      <c r="D13" s="26" t="s">
        <v>26</v>
      </c>
      <c r="AK13" s="26" t="s">
        <v>23</v>
      </c>
      <c r="AN13" s="28" t="s">
        <v>27</v>
      </c>
      <c r="AR13" s="19"/>
      <c r="BE13" s="204"/>
      <c r="BS13" s="16" t="s">
        <v>6</v>
      </c>
    </row>
    <row r="14" spans="2:71" ht="12.5">
      <c r="B14" s="19"/>
      <c r="E14" s="209" t="s">
        <v>27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6" t="s">
        <v>25</v>
      </c>
      <c r="AN14" s="28" t="s">
        <v>27</v>
      </c>
      <c r="AR14" s="19"/>
      <c r="BE14" s="204"/>
      <c r="BS14" s="16" t="s">
        <v>6</v>
      </c>
    </row>
    <row r="15" spans="2:71" ht="7" customHeight="1">
      <c r="B15" s="19"/>
      <c r="AR15" s="19"/>
      <c r="BE15" s="204"/>
      <c r="BS15" s="16" t="s">
        <v>3</v>
      </c>
    </row>
    <row r="16" spans="2:71" ht="12" customHeight="1">
      <c r="B16" s="19"/>
      <c r="D16" s="26" t="s">
        <v>28</v>
      </c>
      <c r="AK16" s="26" t="s">
        <v>23</v>
      </c>
      <c r="AN16" s="24" t="s">
        <v>1</v>
      </c>
      <c r="AR16" s="19"/>
      <c r="BE16" s="204"/>
      <c r="BS16" s="16" t="s">
        <v>3</v>
      </c>
    </row>
    <row r="17" spans="2:71" ht="18.5" customHeight="1">
      <c r="B17" s="19"/>
      <c r="E17" s="24" t="s">
        <v>29</v>
      </c>
      <c r="AK17" s="26" t="s">
        <v>25</v>
      </c>
      <c r="AN17" s="24" t="s">
        <v>1</v>
      </c>
      <c r="AR17" s="19"/>
      <c r="BE17" s="204"/>
      <c r="BS17" s="16" t="s">
        <v>30</v>
      </c>
    </row>
    <row r="18" spans="2:71" ht="7" customHeight="1">
      <c r="B18" s="19"/>
      <c r="AR18" s="19"/>
      <c r="BE18" s="204"/>
      <c r="BS18" s="16" t="s">
        <v>6</v>
      </c>
    </row>
    <row r="19" spans="2:71" ht="12" customHeight="1">
      <c r="B19" s="19"/>
      <c r="D19" s="26" t="s">
        <v>31</v>
      </c>
      <c r="AK19" s="26" t="s">
        <v>23</v>
      </c>
      <c r="AN19" s="24" t="s">
        <v>1</v>
      </c>
      <c r="AR19" s="19"/>
      <c r="BE19" s="204"/>
      <c r="BS19" s="16" t="s">
        <v>6</v>
      </c>
    </row>
    <row r="20" spans="2:71" ht="18.5" customHeight="1">
      <c r="B20" s="19"/>
      <c r="E20" s="24" t="s">
        <v>20</v>
      </c>
      <c r="AK20" s="26" t="s">
        <v>25</v>
      </c>
      <c r="AN20" s="24" t="s">
        <v>1</v>
      </c>
      <c r="AR20" s="19"/>
      <c r="BE20" s="204"/>
      <c r="BS20" s="16" t="s">
        <v>30</v>
      </c>
    </row>
    <row r="21" spans="2:57" ht="7" customHeight="1">
      <c r="B21" s="19"/>
      <c r="AR21" s="19"/>
      <c r="BE21" s="204"/>
    </row>
    <row r="22" spans="2:57" ht="12" customHeight="1">
      <c r="B22" s="19"/>
      <c r="D22" s="26" t="s">
        <v>32</v>
      </c>
      <c r="AR22" s="19"/>
      <c r="BE22" s="204"/>
    </row>
    <row r="23" spans="2:57" ht="16.5" customHeight="1">
      <c r="B23" s="19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9"/>
      <c r="BE23" s="204"/>
    </row>
    <row r="24" spans="2:57" ht="7" customHeight="1">
      <c r="B24" s="19"/>
      <c r="AR24" s="19"/>
      <c r="BE24" s="204"/>
    </row>
    <row r="25" spans="2:57" ht="7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4"/>
    </row>
    <row r="26" spans="2:57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2">
        <f>ROUND(AG94,2)</f>
        <v>0</v>
      </c>
      <c r="AL26" s="213"/>
      <c r="AM26" s="213"/>
      <c r="AN26" s="213"/>
      <c r="AO26" s="213"/>
      <c r="AR26" s="31"/>
      <c r="BE26" s="204"/>
    </row>
    <row r="27" spans="2:57" s="1" customFormat="1" ht="7" customHeight="1">
      <c r="B27" s="31"/>
      <c r="AR27" s="31"/>
      <c r="BE27" s="204"/>
    </row>
    <row r="28" spans="2:57" s="1" customFormat="1" ht="12.5">
      <c r="B28" s="31"/>
      <c r="L28" s="214" t="s">
        <v>34</v>
      </c>
      <c r="M28" s="214"/>
      <c r="N28" s="214"/>
      <c r="O28" s="214"/>
      <c r="P28" s="214"/>
      <c r="W28" s="214" t="s">
        <v>35</v>
      </c>
      <c r="X28" s="214"/>
      <c r="Y28" s="214"/>
      <c r="Z28" s="214"/>
      <c r="AA28" s="214"/>
      <c r="AB28" s="214"/>
      <c r="AC28" s="214"/>
      <c r="AD28" s="214"/>
      <c r="AE28" s="214"/>
      <c r="AK28" s="214" t="s">
        <v>36</v>
      </c>
      <c r="AL28" s="214"/>
      <c r="AM28" s="214"/>
      <c r="AN28" s="214"/>
      <c r="AO28" s="214"/>
      <c r="AR28" s="31"/>
      <c r="BE28" s="204"/>
    </row>
    <row r="29" spans="2:57" s="2" customFormat="1" ht="14.4" customHeight="1">
      <c r="B29" s="35"/>
      <c r="D29" s="26" t="s">
        <v>37</v>
      </c>
      <c r="F29" s="26" t="s">
        <v>38</v>
      </c>
      <c r="L29" s="217">
        <v>0.21</v>
      </c>
      <c r="M29" s="216"/>
      <c r="N29" s="216"/>
      <c r="O29" s="216"/>
      <c r="P29" s="216"/>
      <c r="W29" s="215">
        <f>ROUND(AZ94,2)</f>
        <v>0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ROUND(AV94,2)</f>
        <v>0</v>
      </c>
      <c r="AL29" s="216"/>
      <c r="AM29" s="216"/>
      <c r="AN29" s="216"/>
      <c r="AO29" s="216"/>
      <c r="AR29" s="35"/>
      <c r="BE29" s="205"/>
    </row>
    <row r="30" spans="2:57" s="2" customFormat="1" ht="14.4" customHeight="1">
      <c r="B30" s="35"/>
      <c r="F30" s="26" t="s">
        <v>39</v>
      </c>
      <c r="L30" s="217">
        <v>0.15</v>
      </c>
      <c r="M30" s="216"/>
      <c r="N30" s="216"/>
      <c r="O30" s="216"/>
      <c r="P30" s="216"/>
      <c r="W30" s="215">
        <f>ROUND(BA94,2)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ROUND(AW94,2)</f>
        <v>0</v>
      </c>
      <c r="AL30" s="216"/>
      <c r="AM30" s="216"/>
      <c r="AN30" s="216"/>
      <c r="AO30" s="216"/>
      <c r="AR30" s="35"/>
      <c r="BE30" s="205"/>
    </row>
    <row r="31" spans="2:57" s="2" customFormat="1" ht="14.4" customHeight="1" hidden="1">
      <c r="B31" s="35"/>
      <c r="F31" s="26" t="s">
        <v>40</v>
      </c>
      <c r="L31" s="217">
        <v>0.21</v>
      </c>
      <c r="M31" s="216"/>
      <c r="N31" s="216"/>
      <c r="O31" s="216"/>
      <c r="P31" s="216"/>
      <c r="W31" s="215">
        <f>ROUND(BB94,2)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35"/>
      <c r="BE31" s="205"/>
    </row>
    <row r="32" spans="2:57" s="2" customFormat="1" ht="14.4" customHeight="1" hidden="1">
      <c r="B32" s="35"/>
      <c r="F32" s="26" t="s">
        <v>41</v>
      </c>
      <c r="L32" s="217">
        <v>0.15</v>
      </c>
      <c r="M32" s="216"/>
      <c r="N32" s="216"/>
      <c r="O32" s="216"/>
      <c r="P32" s="216"/>
      <c r="W32" s="215">
        <f>ROUND(BC94,2)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35"/>
      <c r="BE32" s="205"/>
    </row>
    <row r="33" spans="2:57" s="2" customFormat="1" ht="14.4" customHeight="1" hidden="1">
      <c r="B33" s="35"/>
      <c r="F33" s="26" t="s">
        <v>42</v>
      </c>
      <c r="L33" s="217">
        <v>0</v>
      </c>
      <c r="M33" s="216"/>
      <c r="N33" s="216"/>
      <c r="O33" s="216"/>
      <c r="P33" s="216"/>
      <c r="W33" s="215">
        <f>ROUND(BD94,2)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35"/>
      <c r="BE33" s="205"/>
    </row>
    <row r="34" spans="2:57" s="1" customFormat="1" ht="7" customHeight="1">
      <c r="B34" s="31"/>
      <c r="AR34" s="31"/>
      <c r="BE34" s="204"/>
    </row>
    <row r="35" spans="2:44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21" t="s">
        <v>45</v>
      </c>
      <c r="Y35" s="219"/>
      <c r="Z35" s="219"/>
      <c r="AA35" s="219"/>
      <c r="AB35" s="219"/>
      <c r="AC35" s="38"/>
      <c r="AD35" s="38"/>
      <c r="AE35" s="38"/>
      <c r="AF35" s="38"/>
      <c r="AG35" s="38"/>
      <c r="AH35" s="38"/>
      <c r="AI35" s="38"/>
      <c r="AJ35" s="38"/>
      <c r="AK35" s="218">
        <f>SUM(AK26:AK33)</f>
        <v>0</v>
      </c>
      <c r="AL35" s="219"/>
      <c r="AM35" s="219"/>
      <c r="AN35" s="219"/>
      <c r="AO35" s="220"/>
      <c r="AP35" s="36"/>
      <c r="AQ35" s="36"/>
      <c r="AR35" s="31"/>
    </row>
    <row r="36" spans="2:44" s="1" customFormat="1" ht="7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0">
      <c r="B50" s="19"/>
      <c r="AR50" s="19"/>
    </row>
    <row r="51" spans="2:44" ht="10">
      <c r="B51" s="19"/>
      <c r="AR51" s="19"/>
    </row>
    <row r="52" spans="2:44" ht="10">
      <c r="B52" s="19"/>
      <c r="AR52" s="19"/>
    </row>
    <row r="53" spans="2:44" ht="10">
      <c r="B53" s="19"/>
      <c r="AR53" s="19"/>
    </row>
    <row r="54" spans="2:44" ht="10">
      <c r="B54" s="19"/>
      <c r="AR54" s="19"/>
    </row>
    <row r="55" spans="2:44" ht="10">
      <c r="B55" s="19"/>
      <c r="AR55" s="19"/>
    </row>
    <row r="56" spans="2:44" ht="10">
      <c r="B56" s="19"/>
      <c r="AR56" s="19"/>
    </row>
    <row r="57" spans="2:44" ht="10">
      <c r="B57" s="19"/>
      <c r="AR57" s="19"/>
    </row>
    <row r="58" spans="2:44" ht="10">
      <c r="B58" s="19"/>
      <c r="AR58" s="19"/>
    </row>
    <row r="59" spans="2:44" ht="10">
      <c r="B59" s="19"/>
      <c r="AR59" s="19"/>
    </row>
    <row r="60" spans="2:44" s="1" customFormat="1" ht="12.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0">
      <c r="B61" s="19"/>
      <c r="AR61" s="19"/>
    </row>
    <row r="62" spans="2:44" ht="10">
      <c r="B62" s="19"/>
      <c r="AR62" s="19"/>
    </row>
    <row r="63" spans="2:44" ht="10">
      <c r="B63" s="19"/>
      <c r="AR63" s="19"/>
    </row>
    <row r="64" spans="2:44" s="1" customFormat="1" ht="13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0">
      <c r="B65" s="19"/>
      <c r="AR65" s="19"/>
    </row>
    <row r="66" spans="2:44" ht="10">
      <c r="B66" s="19"/>
      <c r="AR66" s="19"/>
    </row>
    <row r="67" spans="2:44" ht="10">
      <c r="B67" s="19"/>
      <c r="AR67" s="19"/>
    </row>
    <row r="68" spans="2:44" ht="10">
      <c r="B68" s="19"/>
      <c r="AR68" s="19"/>
    </row>
    <row r="69" spans="2:44" ht="10">
      <c r="B69" s="19"/>
      <c r="AR69" s="19"/>
    </row>
    <row r="70" spans="2:44" ht="10">
      <c r="B70" s="19"/>
      <c r="AR70" s="19"/>
    </row>
    <row r="71" spans="2:44" ht="10">
      <c r="B71" s="19"/>
      <c r="AR71" s="19"/>
    </row>
    <row r="72" spans="2:44" ht="10">
      <c r="B72" s="19"/>
      <c r="AR72" s="19"/>
    </row>
    <row r="73" spans="2:44" ht="10">
      <c r="B73" s="19"/>
      <c r="AR73" s="19"/>
    </row>
    <row r="74" spans="2:44" ht="10">
      <c r="B74" s="19"/>
      <c r="AR74" s="19"/>
    </row>
    <row r="75" spans="2:44" s="1" customFormat="1" ht="12.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0">
      <c r="B76" s="31"/>
      <c r="AR76" s="31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5" customHeight="1">
      <c r="B82" s="31"/>
      <c r="C82" s="20" t="s">
        <v>52</v>
      </c>
      <c r="AR82" s="31"/>
    </row>
    <row r="83" spans="2:44" s="1" customFormat="1" ht="7" customHeight="1">
      <c r="B83" s="31"/>
      <c r="AR83" s="31"/>
    </row>
    <row r="84" spans="2:44" s="3" customFormat="1" ht="12" customHeight="1">
      <c r="B84" s="47"/>
      <c r="C84" s="26" t="s">
        <v>13</v>
      </c>
      <c r="L84" s="3">
        <f>K5</f>
        <v>0</v>
      </c>
      <c r="AR84" s="47"/>
    </row>
    <row r="85" spans="2:44" s="4" customFormat="1" ht="37" customHeight="1">
      <c r="B85" s="48"/>
      <c r="C85" s="49" t="s">
        <v>15</v>
      </c>
      <c r="L85" s="184" t="str">
        <f>K6</f>
        <v>Demolice budov, Kostelec nad Orlicí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8"/>
    </row>
    <row r="86" spans="2:44" s="1" customFormat="1" ht="7" customHeight="1">
      <c r="B86" s="31"/>
      <c r="AR86" s="31"/>
    </row>
    <row r="87" spans="2:44" s="1" customFormat="1" ht="12" customHeight="1">
      <c r="B87" s="31"/>
      <c r="C87" s="26" t="s">
        <v>19</v>
      </c>
      <c r="L87" s="50" t="str">
        <f>IF(K8="","",K8)</f>
        <v xml:space="preserve"> </v>
      </c>
      <c r="AI87" s="26" t="s">
        <v>21</v>
      </c>
      <c r="AM87" s="186">
        <f>IF(AN8="","",AN8)</f>
        <v>44974</v>
      </c>
      <c r="AN87" s="186"/>
      <c r="AR87" s="31"/>
    </row>
    <row r="88" spans="2:44" s="1" customFormat="1" ht="7" customHeight="1">
      <c r="B88" s="31"/>
      <c r="AR88" s="31"/>
    </row>
    <row r="89" spans="2:56" s="1" customFormat="1" ht="15.15" customHeight="1">
      <c r="B89" s="31"/>
      <c r="C89" s="26" t="s">
        <v>22</v>
      </c>
      <c r="L89" s="3" t="str">
        <f>IF(E11="","",E11)</f>
        <v>Město Kostelec nad Orlicí</v>
      </c>
      <c r="AI89" s="26" t="s">
        <v>28</v>
      </c>
      <c r="AM89" s="187" t="str">
        <f>IF(E17="","",E17)</f>
        <v>AG ATELIER s.r.o.</v>
      </c>
      <c r="AN89" s="188"/>
      <c r="AO89" s="188"/>
      <c r="AP89" s="188"/>
      <c r="AR89" s="31"/>
      <c r="AS89" s="189" t="s">
        <v>53</v>
      </c>
      <c r="AT89" s="19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26</v>
      </c>
      <c r="L90" s="3" t="str">
        <f>IF(E14="Vyplň údaj","",E14)</f>
        <v/>
      </c>
      <c r="AI90" s="26" t="s">
        <v>31</v>
      </c>
      <c r="AM90" s="187" t="str">
        <f>IF(E20="","",E20)</f>
        <v xml:space="preserve"> </v>
      </c>
      <c r="AN90" s="188"/>
      <c r="AO90" s="188"/>
      <c r="AP90" s="188"/>
      <c r="AR90" s="31"/>
      <c r="AS90" s="191"/>
      <c r="AT90" s="192"/>
      <c r="BD90" s="55"/>
    </row>
    <row r="91" spans="2:56" s="1" customFormat="1" ht="10.75" customHeight="1">
      <c r="B91" s="31"/>
      <c r="AR91" s="31"/>
      <c r="AS91" s="191"/>
      <c r="AT91" s="192"/>
      <c r="BD91" s="55"/>
    </row>
    <row r="92" spans="2:56" s="1" customFormat="1" ht="29.25" customHeight="1">
      <c r="B92" s="31"/>
      <c r="C92" s="193" t="s">
        <v>54</v>
      </c>
      <c r="D92" s="194"/>
      <c r="E92" s="194"/>
      <c r="F92" s="194"/>
      <c r="G92" s="194"/>
      <c r="H92" s="56"/>
      <c r="I92" s="196" t="s">
        <v>55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5" t="s">
        <v>56</v>
      </c>
      <c r="AH92" s="194"/>
      <c r="AI92" s="194"/>
      <c r="AJ92" s="194"/>
      <c r="AK92" s="194"/>
      <c r="AL92" s="194"/>
      <c r="AM92" s="194"/>
      <c r="AN92" s="196" t="s">
        <v>57</v>
      </c>
      <c r="AO92" s="194"/>
      <c r="AP92" s="197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2:56" s="1" customFormat="1" ht="10.75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1">
        <f>ROUND(SUM(AG95:AG102),2)</f>
        <v>0</v>
      </c>
      <c r="AH94" s="201"/>
      <c r="AI94" s="201"/>
      <c r="AJ94" s="201"/>
      <c r="AK94" s="201"/>
      <c r="AL94" s="201"/>
      <c r="AM94" s="201"/>
      <c r="AN94" s="202">
        <f aca="true" t="shared" si="0" ref="AN94:AN102">SUM(AG94,AT94)</f>
        <v>0</v>
      </c>
      <c r="AO94" s="202"/>
      <c r="AP94" s="202"/>
      <c r="AQ94" s="66" t="s">
        <v>1</v>
      </c>
      <c r="AR94" s="62"/>
      <c r="AS94" s="67">
        <f>ROUND(SUM(AS95:AS102),2)</f>
        <v>0</v>
      </c>
      <c r="AT94" s="68">
        <f aca="true" t="shared" si="1" ref="AT94:AT102">ROUND(SUM(AV94:AW94),2)</f>
        <v>0</v>
      </c>
      <c r="AU94" s="69">
        <f>ROUND(SUM(AU95:AU102),5)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ROUND(SUM(AZ95:AZ102),2)</f>
        <v>0</v>
      </c>
      <c r="BA94" s="68">
        <f>ROUND(SUM(BA95:BA102),2)</f>
        <v>0</v>
      </c>
      <c r="BB94" s="68">
        <f>ROUND(SUM(BB95:BB102),2)</f>
        <v>0</v>
      </c>
      <c r="BC94" s="68">
        <f>ROUND(SUM(BC95:BC102),2)</f>
        <v>0</v>
      </c>
      <c r="BD94" s="70">
        <f>ROUND(SUM(BD95:BD102),2)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1:91" s="6" customFormat="1" ht="16.5" customHeight="1">
      <c r="A95" s="73" t="s">
        <v>77</v>
      </c>
      <c r="B95" s="74"/>
      <c r="C95" s="75"/>
      <c r="D95" s="198" t="s">
        <v>78</v>
      </c>
      <c r="E95" s="198"/>
      <c r="F95" s="198"/>
      <c r="G95" s="198"/>
      <c r="H95" s="198"/>
      <c r="I95" s="76"/>
      <c r="J95" s="198" t="s">
        <v>79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9">
        <f>'1 - SO.01 - st. p. č. 3225-2'!J30</f>
        <v>0</v>
      </c>
      <c r="AH95" s="200"/>
      <c r="AI95" s="200"/>
      <c r="AJ95" s="200"/>
      <c r="AK95" s="200"/>
      <c r="AL95" s="200"/>
      <c r="AM95" s="200"/>
      <c r="AN95" s="199">
        <f t="shared" si="0"/>
        <v>0</v>
      </c>
      <c r="AO95" s="200"/>
      <c r="AP95" s="200"/>
      <c r="AQ95" s="77" t="s">
        <v>80</v>
      </c>
      <c r="AR95" s="74"/>
      <c r="AS95" s="78">
        <v>0</v>
      </c>
      <c r="AT95" s="79">
        <f t="shared" si="1"/>
        <v>0</v>
      </c>
      <c r="AU95" s="80">
        <f>'1 - SO.01 - st. p. č. 3225-2'!P122</f>
        <v>0</v>
      </c>
      <c r="AV95" s="79">
        <f>'1 - SO.01 - st. p. č. 3225-2'!J33</f>
        <v>0</v>
      </c>
      <c r="AW95" s="79">
        <f>'1 - SO.01 - st. p. č. 3225-2'!J34</f>
        <v>0</v>
      </c>
      <c r="AX95" s="79">
        <f>'1 - SO.01 - st. p. č. 3225-2'!J35</f>
        <v>0</v>
      </c>
      <c r="AY95" s="79">
        <f>'1 - SO.01 - st. p. č. 3225-2'!J36</f>
        <v>0</v>
      </c>
      <c r="AZ95" s="79">
        <f>'1 - SO.01 - st. p. č. 3225-2'!F33</f>
        <v>0</v>
      </c>
      <c r="BA95" s="79">
        <f>'1 - SO.01 - st. p. č. 3225-2'!F34</f>
        <v>0</v>
      </c>
      <c r="BB95" s="79">
        <f>'1 - SO.01 - st. p. č. 3225-2'!F35</f>
        <v>0</v>
      </c>
      <c r="BC95" s="79">
        <f>'1 - SO.01 - st. p. č. 3225-2'!F36</f>
        <v>0</v>
      </c>
      <c r="BD95" s="81">
        <f>'1 - SO.01 - st. p. č. 3225-2'!F37</f>
        <v>0</v>
      </c>
      <c r="BT95" s="82" t="s">
        <v>78</v>
      </c>
      <c r="BV95" s="82" t="s">
        <v>75</v>
      </c>
      <c r="BW95" s="82" t="s">
        <v>81</v>
      </c>
      <c r="BX95" s="82" t="s">
        <v>4</v>
      </c>
      <c r="CL95" s="82" t="s">
        <v>1</v>
      </c>
      <c r="CM95" s="82" t="s">
        <v>82</v>
      </c>
    </row>
    <row r="96" spans="1:91" s="6" customFormat="1" ht="16.5" customHeight="1">
      <c r="A96" s="73" t="s">
        <v>77</v>
      </c>
      <c r="B96" s="74"/>
      <c r="C96" s="75"/>
      <c r="D96" s="198" t="s">
        <v>82</v>
      </c>
      <c r="E96" s="198"/>
      <c r="F96" s="198"/>
      <c r="G96" s="198"/>
      <c r="H96" s="198"/>
      <c r="I96" s="76"/>
      <c r="J96" s="198" t="s">
        <v>83</v>
      </c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9">
        <f>'2 - SO.02 - st. p. č. 3225-4'!J30</f>
        <v>0</v>
      </c>
      <c r="AH96" s="200"/>
      <c r="AI96" s="200"/>
      <c r="AJ96" s="200"/>
      <c r="AK96" s="200"/>
      <c r="AL96" s="200"/>
      <c r="AM96" s="200"/>
      <c r="AN96" s="199">
        <f t="shared" si="0"/>
        <v>0</v>
      </c>
      <c r="AO96" s="200"/>
      <c r="AP96" s="200"/>
      <c r="AQ96" s="77" t="s">
        <v>80</v>
      </c>
      <c r="AR96" s="74"/>
      <c r="AS96" s="78">
        <v>0</v>
      </c>
      <c r="AT96" s="79">
        <f t="shared" si="1"/>
        <v>0</v>
      </c>
      <c r="AU96" s="80">
        <f>'2 - SO.02 - st. p. č. 3225-4'!P120</f>
        <v>0</v>
      </c>
      <c r="AV96" s="79">
        <f>'2 - SO.02 - st. p. č. 3225-4'!J33</f>
        <v>0</v>
      </c>
      <c r="AW96" s="79">
        <f>'2 - SO.02 - st. p. č. 3225-4'!J34</f>
        <v>0</v>
      </c>
      <c r="AX96" s="79">
        <f>'2 - SO.02 - st. p. č. 3225-4'!J35</f>
        <v>0</v>
      </c>
      <c r="AY96" s="79">
        <f>'2 - SO.02 - st. p. č. 3225-4'!J36</f>
        <v>0</v>
      </c>
      <c r="AZ96" s="79">
        <f>'2 - SO.02 - st. p. č. 3225-4'!F33</f>
        <v>0</v>
      </c>
      <c r="BA96" s="79">
        <f>'2 - SO.02 - st. p. č. 3225-4'!F34</f>
        <v>0</v>
      </c>
      <c r="BB96" s="79">
        <f>'2 - SO.02 - st. p. č. 3225-4'!F35</f>
        <v>0</v>
      </c>
      <c r="BC96" s="79">
        <f>'2 - SO.02 - st. p. č. 3225-4'!F36</f>
        <v>0</v>
      </c>
      <c r="BD96" s="81">
        <f>'2 - SO.02 - st. p. č. 3225-4'!F37</f>
        <v>0</v>
      </c>
      <c r="BT96" s="82" t="s">
        <v>78</v>
      </c>
      <c r="BV96" s="82" t="s">
        <v>75</v>
      </c>
      <c r="BW96" s="82" t="s">
        <v>84</v>
      </c>
      <c r="BX96" s="82" t="s">
        <v>4</v>
      </c>
      <c r="CL96" s="82" t="s">
        <v>1</v>
      </c>
      <c r="CM96" s="82" t="s">
        <v>82</v>
      </c>
    </row>
    <row r="97" spans="1:91" s="6" customFormat="1" ht="16.5" customHeight="1">
      <c r="A97" s="73" t="s">
        <v>77</v>
      </c>
      <c r="B97" s="74"/>
      <c r="C97" s="75"/>
      <c r="D97" s="198" t="s">
        <v>85</v>
      </c>
      <c r="E97" s="198"/>
      <c r="F97" s="198"/>
      <c r="G97" s="198"/>
      <c r="H97" s="198"/>
      <c r="I97" s="76"/>
      <c r="J97" s="198" t="s">
        <v>86</v>
      </c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9">
        <f>'3 - SO.03 - st. p. č. 3225-5'!J30</f>
        <v>0</v>
      </c>
      <c r="AH97" s="200"/>
      <c r="AI97" s="200"/>
      <c r="AJ97" s="200"/>
      <c r="AK97" s="200"/>
      <c r="AL97" s="200"/>
      <c r="AM97" s="200"/>
      <c r="AN97" s="199">
        <f t="shared" si="0"/>
        <v>0</v>
      </c>
      <c r="AO97" s="200"/>
      <c r="AP97" s="200"/>
      <c r="AQ97" s="77" t="s">
        <v>80</v>
      </c>
      <c r="AR97" s="74"/>
      <c r="AS97" s="78">
        <v>0</v>
      </c>
      <c r="AT97" s="79">
        <f t="shared" si="1"/>
        <v>0</v>
      </c>
      <c r="AU97" s="80">
        <f>'3 - SO.03 - st. p. č. 3225-5'!P120</f>
        <v>0</v>
      </c>
      <c r="AV97" s="79">
        <f>'3 - SO.03 - st. p. č. 3225-5'!J33</f>
        <v>0</v>
      </c>
      <c r="AW97" s="79">
        <f>'3 - SO.03 - st. p. č. 3225-5'!J34</f>
        <v>0</v>
      </c>
      <c r="AX97" s="79">
        <f>'3 - SO.03 - st. p. č. 3225-5'!J35</f>
        <v>0</v>
      </c>
      <c r="AY97" s="79">
        <f>'3 - SO.03 - st. p. č. 3225-5'!J36</f>
        <v>0</v>
      </c>
      <c r="AZ97" s="79">
        <f>'3 - SO.03 - st. p. č. 3225-5'!F33</f>
        <v>0</v>
      </c>
      <c r="BA97" s="79">
        <f>'3 - SO.03 - st. p. č. 3225-5'!F34</f>
        <v>0</v>
      </c>
      <c r="BB97" s="79">
        <f>'3 - SO.03 - st. p. č. 3225-5'!F35</f>
        <v>0</v>
      </c>
      <c r="BC97" s="79">
        <f>'3 - SO.03 - st. p. č. 3225-5'!F36</f>
        <v>0</v>
      </c>
      <c r="BD97" s="81">
        <f>'3 - SO.03 - st. p. č. 3225-5'!F37</f>
        <v>0</v>
      </c>
      <c r="BT97" s="82" t="s">
        <v>78</v>
      </c>
      <c r="BV97" s="82" t="s">
        <v>75</v>
      </c>
      <c r="BW97" s="82" t="s">
        <v>87</v>
      </c>
      <c r="BX97" s="82" t="s">
        <v>4</v>
      </c>
      <c r="CL97" s="82" t="s">
        <v>1</v>
      </c>
      <c r="CM97" s="82" t="s">
        <v>82</v>
      </c>
    </row>
    <row r="98" spans="1:91" s="6" customFormat="1" ht="16.5" customHeight="1">
      <c r="A98" s="73" t="s">
        <v>77</v>
      </c>
      <c r="B98" s="74"/>
      <c r="C98" s="75"/>
      <c r="D98" s="198" t="s">
        <v>88</v>
      </c>
      <c r="E98" s="198"/>
      <c r="F98" s="198"/>
      <c r="G98" s="198"/>
      <c r="H98" s="198"/>
      <c r="I98" s="76"/>
      <c r="J98" s="198" t="s">
        <v>89</v>
      </c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9">
        <f>'4 - SO.04 - st. p. č. 3225-6'!J30</f>
        <v>0</v>
      </c>
      <c r="AH98" s="200"/>
      <c r="AI98" s="200"/>
      <c r="AJ98" s="200"/>
      <c r="AK98" s="200"/>
      <c r="AL98" s="200"/>
      <c r="AM98" s="200"/>
      <c r="AN98" s="199">
        <f t="shared" si="0"/>
        <v>0</v>
      </c>
      <c r="AO98" s="200"/>
      <c r="AP98" s="200"/>
      <c r="AQ98" s="77" t="s">
        <v>80</v>
      </c>
      <c r="AR98" s="74"/>
      <c r="AS98" s="78">
        <v>0</v>
      </c>
      <c r="AT98" s="79">
        <f t="shared" si="1"/>
        <v>0</v>
      </c>
      <c r="AU98" s="80">
        <f>'4 - SO.04 - st. p. č. 3225-6'!P124</f>
        <v>0</v>
      </c>
      <c r="AV98" s="79">
        <f>'4 - SO.04 - st. p. č. 3225-6'!J33</f>
        <v>0</v>
      </c>
      <c r="AW98" s="79">
        <f>'4 - SO.04 - st. p. č. 3225-6'!J34</f>
        <v>0</v>
      </c>
      <c r="AX98" s="79">
        <f>'4 - SO.04 - st. p. č. 3225-6'!J35</f>
        <v>0</v>
      </c>
      <c r="AY98" s="79">
        <f>'4 - SO.04 - st. p. č. 3225-6'!J36</f>
        <v>0</v>
      </c>
      <c r="AZ98" s="79">
        <f>'4 - SO.04 - st. p. č. 3225-6'!F33</f>
        <v>0</v>
      </c>
      <c r="BA98" s="79">
        <f>'4 - SO.04 - st. p. č. 3225-6'!F34</f>
        <v>0</v>
      </c>
      <c r="BB98" s="79">
        <f>'4 - SO.04 - st. p. č. 3225-6'!F35</f>
        <v>0</v>
      </c>
      <c r="BC98" s="79">
        <f>'4 - SO.04 - st. p. č. 3225-6'!F36</f>
        <v>0</v>
      </c>
      <c r="BD98" s="81">
        <f>'4 - SO.04 - st. p. č. 3225-6'!F37</f>
        <v>0</v>
      </c>
      <c r="BT98" s="82" t="s">
        <v>78</v>
      </c>
      <c r="BV98" s="82" t="s">
        <v>75</v>
      </c>
      <c r="BW98" s="82" t="s">
        <v>90</v>
      </c>
      <c r="BX98" s="82" t="s">
        <v>4</v>
      </c>
      <c r="CL98" s="82" t="s">
        <v>1</v>
      </c>
      <c r="CM98" s="82" t="s">
        <v>82</v>
      </c>
    </row>
    <row r="99" spans="1:91" s="6" customFormat="1" ht="16.5" customHeight="1">
      <c r="A99" s="73" t="s">
        <v>77</v>
      </c>
      <c r="B99" s="74"/>
      <c r="C99" s="75"/>
      <c r="D99" s="198" t="s">
        <v>91</v>
      </c>
      <c r="E99" s="198"/>
      <c r="F99" s="198"/>
      <c r="G99" s="198"/>
      <c r="H99" s="198"/>
      <c r="I99" s="76"/>
      <c r="J99" s="198" t="s">
        <v>92</v>
      </c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9">
        <f>'5 - Objekt na p. st. č. 3...'!J30</f>
        <v>0</v>
      </c>
      <c r="AH99" s="200"/>
      <c r="AI99" s="200"/>
      <c r="AJ99" s="200"/>
      <c r="AK99" s="200"/>
      <c r="AL99" s="200"/>
      <c r="AM99" s="200"/>
      <c r="AN99" s="199">
        <f t="shared" si="0"/>
        <v>0</v>
      </c>
      <c r="AO99" s="200"/>
      <c r="AP99" s="200"/>
      <c r="AQ99" s="77" t="s">
        <v>80</v>
      </c>
      <c r="AR99" s="74"/>
      <c r="AS99" s="78">
        <v>0</v>
      </c>
      <c r="AT99" s="79">
        <f t="shared" si="1"/>
        <v>0</v>
      </c>
      <c r="AU99" s="80">
        <f>'5 - Objekt na p. st. č. 3...'!P122</f>
        <v>0</v>
      </c>
      <c r="AV99" s="79">
        <f>'5 - Objekt na p. st. č. 3...'!J33</f>
        <v>0</v>
      </c>
      <c r="AW99" s="79">
        <f>'5 - Objekt na p. st. č. 3...'!J34</f>
        <v>0</v>
      </c>
      <c r="AX99" s="79">
        <f>'5 - Objekt na p. st. č. 3...'!J35</f>
        <v>0</v>
      </c>
      <c r="AY99" s="79">
        <f>'5 - Objekt na p. st. č. 3...'!J36</f>
        <v>0</v>
      </c>
      <c r="AZ99" s="79">
        <f>'5 - Objekt na p. st. č. 3...'!F33</f>
        <v>0</v>
      </c>
      <c r="BA99" s="79">
        <f>'5 - Objekt na p. st. č. 3...'!F34</f>
        <v>0</v>
      </c>
      <c r="BB99" s="79">
        <f>'5 - Objekt na p. st. č. 3...'!F35</f>
        <v>0</v>
      </c>
      <c r="BC99" s="79">
        <f>'5 - Objekt na p. st. č. 3...'!F36</f>
        <v>0</v>
      </c>
      <c r="BD99" s="81">
        <f>'5 - Objekt na p. st. č. 3...'!F37</f>
        <v>0</v>
      </c>
      <c r="BT99" s="82" t="s">
        <v>78</v>
      </c>
      <c r="BV99" s="82" t="s">
        <v>75</v>
      </c>
      <c r="BW99" s="82" t="s">
        <v>93</v>
      </c>
      <c r="BX99" s="82" t="s">
        <v>4</v>
      </c>
      <c r="CL99" s="82" t="s">
        <v>1</v>
      </c>
      <c r="CM99" s="82" t="s">
        <v>82</v>
      </c>
    </row>
    <row r="100" spans="1:91" s="6" customFormat="1" ht="16.5" customHeight="1">
      <c r="A100" s="73" t="s">
        <v>77</v>
      </c>
      <c r="B100" s="74"/>
      <c r="C100" s="75"/>
      <c r="D100" s="198" t="s">
        <v>94</v>
      </c>
      <c r="E100" s="198"/>
      <c r="F100" s="198"/>
      <c r="G100" s="198"/>
      <c r="H100" s="198"/>
      <c r="I100" s="76"/>
      <c r="J100" s="198" t="s">
        <v>95</v>
      </c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9">
        <f>'6 - Objekt na p. st. č. 3...'!J30</f>
        <v>0</v>
      </c>
      <c r="AH100" s="200"/>
      <c r="AI100" s="200"/>
      <c r="AJ100" s="200"/>
      <c r="AK100" s="200"/>
      <c r="AL100" s="200"/>
      <c r="AM100" s="200"/>
      <c r="AN100" s="199">
        <f t="shared" si="0"/>
        <v>0</v>
      </c>
      <c r="AO100" s="200"/>
      <c r="AP100" s="200"/>
      <c r="AQ100" s="77" t="s">
        <v>80</v>
      </c>
      <c r="AR100" s="74"/>
      <c r="AS100" s="78">
        <v>0</v>
      </c>
      <c r="AT100" s="79">
        <f t="shared" si="1"/>
        <v>0</v>
      </c>
      <c r="AU100" s="80">
        <f>'6 - Objekt na p. st. č. 3...'!P120</f>
        <v>0</v>
      </c>
      <c r="AV100" s="79">
        <f>'6 - Objekt na p. st. č. 3...'!J33</f>
        <v>0</v>
      </c>
      <c r="AW100" s="79">
        <f>'6 - Objekt na p. st. č. 3...'!J34</f>
        <v>0</v>
      </c>
      <c r="AX100" s="79">
        <f>'6 - Objekt na p. st. č. 3...'!J35</f>
        <v>0</v>
      </c>
      <c r="AY100" s="79">
        <f>'6 - Objekt na p. st. č. 3...'!J36</f>
        <v>0</v>
      </c>
      <c r="AZ100" s="79">
        <f>'6 - Objekt na p. st. č. 3...'!F33</f>
        <v>0</v>
      </c>
      <c r="BA100" s="79">
        <f>'6 - Objekt na p. st. č. 3...'!F34</f>
        <v>0</v>
      </c>
      <c r="BB100" s="79">
        <f>'6 - Objekt na p. st. č. 3...'!F35</f>
        <v>0</v>
      </c>
      <c r="BC100" s="79">
        <f>'6 - Objekt na p. st. č. 3...'!F36</f>
        <v>0</v>
      </c>
      <c r="BD100" s="81">
        <f>'6 - Objekt na p. st. č. 3...'!F37</f>
        <v>0</v>
      </c>
      <c r="BT100" s="82" t="s">
        <v>78</v>
      </c>
      <c r="BV100" s="82" t="s">
        <v>75</v>
      </c>
      <c r="BW100" s="82" t="s">
        <v>96</v>
      </c>
      <c r="BX100" s="82" t="s">
        <v>4</v>
      </c>
      <c r="CL100" s="82" t="s">
        <v>1</v>
      </c>
      <c r="CM100" s="82" t="s">
        <v>82</v>
      </c>
    </row>
    <row r="101" spans="1:91" s="6" customFormat="1" ht="24.75" customHeight="1">
      <c r="A101" s="73" t="s">
        <v>77</v>
      </c>
      <c r="B101" s="74"/>
      <c r="C101" s="75"/>
      <c r="D101" s="198" t="s">
        <v>97</v>
      </c>
      <c r="E101" s="198"/>
      <c r="F101" s="198"/>
      <c r="G101" s="198"/>
      <c r="H101" s="198"/>
      <c r="I101" s="76"/>
      <c r="J101" s="198" t="s">
        <v>98</v>
      </c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9">
        <f>'7 - Úprava pozemků po ods...'!J30</f>
        <v>0</v>
      </c>
      <c r="AH101" s="200"/>
      <c r="AI101" s="200"/>
      <c r="AJ101" s="200"/>
      <c r="AK101" s="200"/>
      <c r="AL101" s="200"/>
      <c r="AM101" s="200"/>
      <c r="AN101" s="199">
        <f t="shared" si="0"/>
        <v>0</v>
      </c>
      <c r="AO101" s="200"/>
      <c r="AP101" s="200"/>
      <c r="AQ101" s="77" t="s">
        <v>80</v>
      </c>
      <c r="AR101" s="74"/>
      <c r="AS101" s="78">
        <v>0</v>
      </c>
      <c r="AT101" s="79">
        <f t="shared" si="1"/>
        <v>0</v>
      </c>
      <c r="AU101" s="80">
        <f>'7 - Úprava pozemků po ods...'!P120</f>
        <v>0</v>
      </c>
      <c r="AV101" s="79">
        <f>'7 - Úprava pozemků po ods...'!J33</f>
        <v>0</v>
      </c>
      <c r="AW101" s="79">
        <f>'7 - Úprava pozemků po ods...'!J34</f>
        <v>0</v>
      </c>
      <c r="AX101" s="79">
        <f>'7 - Úprava pozemků po ods...'!J35</f>
        <v>0</v>
      </c>
      <c r="AY101" s="79">
        <f>'7 - Úprava pozemků po ods...'!J36</f>
        <v>0</v>
      </c>
      <c r="AZ101" s="79">
        <f>'7 - Úprava pozemků po ods...'!F33</f>
        <v>0</v>
      </c>
      <c r="BA101" s="79">
        <f>'7 - Úprava pozemků po ods...'!F34</f>
        <v>0</v>
      </c>
      <c r="BB101" s="79">
        <f>'7 - Úprava pozemků po ods...'!F35</f>
        <v>0</v>
      </c>
      <c r="BC101" s="79">
        <f>'7 - Úprava pozemků po ods...'!F36</f>
        <v>0</v>
      </c>
      <c r="BD101" s="81">
        <f>'7 - Úprava pozemků po ods...'!F37</f>
        <v>0</v>
      </c>
      <c r="BT101" s="82" t="s">
        <v>78</v>
      </c>
      <c r="BV101" s="82" t="s">
        <v>75</v>
      </c>
      <c r="BW101" s="82" t="s">
        <v>99</v>
      </c>
      <c r="BX101" s="82" t="s">
        <v>4</v>
      </c>
      <c r="CL101" s="82" t="s">
        <v>1</v>
      </c>
      <c r="CM101" s="82" t="s">
        <v>82</v>
      </c>
    </row>
    <row r="102" spans="1:91" s="6" customFormat="1" ht="16.5" customHeight="1">
      <c r="A102" s="73" t="s">
        <v>77</v>
      </c>
      <c r="B102" s="74"/>
      <c r="C102" s="75"/>
      <c r="D102" s="198" t="s">
        <v>100</v>
      </c>
      <c r="E102" s="198"/>
      <c r="F102" s="198"/>
      <c r="G102" s="198"/>
      <c r="H102" s="198"/>
      <c r="I102" s="76"/>
      <c r="J102" s="198" t="s">
        <v>101</v>
      </c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9">
        <f>'8 - Vedlejší a ostatní ná...'!J30</f>
        <v>0</v>
      </c>
      <c r="AH102" s="200"/>
      <c r="AI102" s="200"/>
      <c r="AJ102" s="200"/>
      <c r="AK102" s="200"/>
      <c r="AL102" s="200"/>
      <c r="AM102" s="200"/>
      <c r="AN102" s="199">
        <f t="shared" si="0"/>
        <v>0</v>
      </c>
      <c r="AO102" s="200"/>
      <c r="AP102" s="200"/>
      <c r="AQ102" s="77" t="s">
        <v>80</v>
      </c>
      <c r="AR102" s="74"/>
      <c r="AS102" s="83">
        <v>0</v>
      </c>
      <c r="AT102" s="84">
        <f t="shared" si="1"/>
        <v>0</v>
      </c>
      <c r="AU102" s="85">
        <f>'8 - Vedlejší a ostatní ná...'!P119</f>
        <v>0</v>
      </c>
      <c r="AV102" s="84">
        <f>'8 - Vedlejší a ostatní ná...'!J33</f>
        <v>0</v>
      </c>
      <c r="AW102" s="84">
        <f>'8 - Vedlejší a ostatní ná...'!J34</f>
        <v>0</v>
      </c>
      <c r="AX102" s="84">
        <f>'8 - Vedlejší a ostatní ná...'!J35</f>
        <v>0</v>
      </c>
      <c r="AY102" s="84">
        <f>'8 - Vedlejší a ostatní ná...'!J36</f>
        <v>0</v>
      </c>
      <c r="AZ102" s="84">
        <f>'8 - Vedlejší a ostatní ná...'!F33</f>
        <v>0</v>
      </c>
      <c r="BA102" s="84">
        <f>'8 - Vedlejší a ostatní ná...'!F34</f>
        <v>0</v>
      </c>
      <c r="BB102" s="84">
        <f>'8 - Vedlejší a ostatní ná...'!F35</f>
        <v>0</v>
      </c>
      <c r="BC102" s="84">
        <f>'8 - Vedlejší a ostatní ná...'!F36</f>
        <v>0</v>
      </c>
      <c r="BD102" s="86">
        <f>'8 - Vedlejší a ostatní ná...'!F37</f>
        <v>0</v>
      </c>
      <c r="BT102" s="82" t="s">
        <v>78</v>
      </c>
      <c r="BV102" s="82" t="s">
        <v>75</v>
      </c>
      <c r="BW102" s="82" t="s">
        <v>102</v>
      </c>
      <c r="BX102" s="82" t="s">
        <v>4</v>
      </c>
      <c r="CL102" s="82" t="s">
        <v>1</v>
      </c>
      <c r="CM102" s="82" t="s">
        <v>82</v>
      </c>
    </row>
    <row r="103" spans="2:44" s="1" customFormat="1" ht="30" customHeight="1">
      <c r="B103" s="31"/>
      <c r="AR103" s="31"/>
    </row>
    <row r="104" spans="2:44" s="1" customFormat="1" ht="7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31"/>
    </row>
  </sheetData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1 - SO.01 - st. p. č. 3225-2'!C2" display="/"/>
    <hyperlink ref="A96" location="'2 - SO.02 - st. p. č. 3225-4'!C2" display="/"/>
    <hyperlink ref="A97" location="'3 - SO.03 - st. p. č. 3225-5'!C2" display="/"/>
    <hyperlink ref="A98" location="'4 - SO.04 - st. p. č. 3225-6'!C2" display="/"/>
    <hyperlink ref="A99" location="'5 - Objekt na p. st. č. 3...'!C2" display="/"/>
    <hyperlink ref="A100" location="'6 - Objekt na p. st. č. 3...'!C2" display="/"/>
    <hyperlink ref="A101" location="'7 - Úprava pozemků po ods...'!C2" display="/"/>
    <hyperlink ref="A102" location="'8 - Vedlejší a ostat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2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6" t="s">
        <v>81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5" customHeight="1">
      <c r="B4" s="19"/>
      <c r="D4" s="20" t="s">
        <v>103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23" t="str">
        <f>'Rekapitulace stavby'!K6</f>
        <v>Demolice budov, Kostelec nad Orlicí</v>
      </c>
      <c r="F7" s="224"/>
      <c r="G7" s="224"/>
      <c r="H7" s="224"/>
      <c r="L7" s="19"/>
    </row>
    <row r="8" spans="2:12" s="1" customFormat="1" ht="12" customHeight="1">
      <c r="B8" s="31"/>
      <c r="D8" s="26" t="s">
        <v>104</v>
      </c>
      <c r="L8" s="31"/>
    </row>
    <row r="9" spans="2:12" s="1" customFormat="1" ht="16.5" customHeight="1">
      <c r="B9" s="31"/>
      <c r="E9" s="184" t="s">
        <v>105</v>
      </c>
      <c r="F9" s="225"/>
      <c r="G9" s="225"/>
      <c r="H9" s="225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26" t="s">
        <v>21</v>
      </c>
      <c r="J12" s="51">
        <f>'Rekapitulace stavby'!AN8</f>
        <v>44974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6" t="str">
        <f>'Rekapitulace stavby'!E14</f>
        <v>Vyplň údaj</v>
      </c>
      <c r="F18" s="206"/>
      <c r="G18" s="206"/>
      <c r="H18" s="206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1" t="s">
        <v>1</v>
      </c>
      <c r="F27" s="211"/>
      <c r="G27" s="211"/>
      <c r="H27" s="211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ROUND(J122,2)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ROUND((SUM(BE122:BE173)),2)</f>
        <v>0</v>
      </c>
      <c r="I33" s="91">
        <v>0.21</v>
      </c>
      <c r="J33" s="90">
        <f>ROUND(((SUM(BE122:BE173))*I33),2)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ROUND((SUM(BF122:BF173)),2)</f>
        <v>0</v>
      </c>
      <c r="I34" s="91">
        <v>0.15</v>
      </c>
      <c r="J34" s="90">
        <f>ROUND(((SUM(BF122:BF173))*I34),2)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ROUND((SUM(BG122:BG173)),2)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ROUND((SUM(BH122:BH173)),2)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ROUND((SUM(BI122:BI173)),2)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106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16.5" customHeight="1">
      <c r="B85" s="31"/>
      <c r="E85" s="223" t="str">
        <f>E7</f>
        <v>Demolice budov, Kostelec nad Orlicí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104</v>
      </c>
      <c r="L86" s="31"/>
    </row>
    <row r="87" spans="2:12" s="1" customFormat="1" ht="16.5" customHeight="1">
      <c r="B87" s="31"/>
      <c r="E87" s="184" t="str">
        <f>E9</f>
        <v>1 - SO.01 - st. p. č. 3225/2</v>
      </c>
      <c r="F87" s="225"/>
      <c r="G87" s="225"/>
      <c r="H87" s="225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1">
        <f>IF(J12="","",J12)</f>
        <v>44974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Město Kostelec nad Orlicí</v>
      </c>
      <c r="I91" s="26" t="s">
        <v>28</v>
      </c>
      <c r="J91" s="29" t="str">
        <f>E21</f>
        <v>AG ATELIER s.r.o.</v>
      </c>
      <c r="L91" s="31"/>
    </row>
    <row r="92" spans="2:12" s="1" customFormat="1" ht="15.15" customHeight="1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107</v>
      </c>
      <c r="D94" s="92"/>
      <c r="E94" s="92"/>
      <c r="F94" s="92"/>
      <c r="G94" s="92"/>
      <c r="H94" s="92"/>
      <c r="I94" s="92"/>
      <c r="J94" s="101" t="s">
        <v>108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109</v>
      </c>
      <c r="J96" s="65">
        <f>J122</f>
        <v>0</v>
      </c>
      <c r="L96" s="31"/>
      <c r="AU96" s="16" t="s">
        <v>110</v>
      </c>
    </row>
    <row r="97" spans="2:12" s="8" customFormat="1" ht="25" customHeight="1">
      <c r="B97" s="103"/>
      <c r="D97" s="104" t="s">
        <v>111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9" customFormat="1" ht="19.9" customHeight="1">
      <c r="B98" s="107"/>
      <c r="D98" s="108" t="s">
        <v>112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2:12" s="9" customFormat="1" ht="19.9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J134</f>
        <v>0</v>
      </c>
      <c r="L99" s="107"/>
    </row>
    <row r="100" spans="2:12" s="9" customFormat="1" ht="19.9" customHeight="1">
      <c r="B100" s="107"/>
      <c r="D100" s="108" t="s">
        <v>114</v>
      </c>
      <c r="E100" s="109"/>
      <c r="F100" s="109"/>
      <c r="G100" s="109"/>
      <c r="H100" s="109"/>
      <c r="I100" s="109"/>
      <c r="J100" s="110">
        <f>J156</f>
        <v>0</v>
      </c>
      <c r="L100" s="107"/>
    </row>
    <row r="101" spans="2:12" s="8" customFormat="1" ht="25" customHeight="1">
      <c r="B101" s="103"/>
      <c r="D101" s="104" t="s">
        <v>115</v>
      </c>
      <c r="E101" s="105"/>
      <c r="F101" s="105"/>
      <c r="G101" s="105"/>
      <c r="H101" s="105"/>
      <c r="I101" s="105"/>
      <c r="J101" s="106">
        <f>J171</f>
        <v>0</v>
      </c>
      <c r="L101" s="103"/>
    </row>
    <row r="102" spans="2:12" s="9" customFormat="1" ht="19.9" customHeight="1">
      <c r="B102" s="107"/>
      <c r="D102" s="108" t="s">
        <v>116</v>
      </c>
      <c r="E102" s="109"/>
      <c r="F102" s="109"/>
      <c r="G102" s="109"/>
      <c r="H102" s="109"/>
      <c r="I102" s="109"/>
      <c r="J102" s="110">
        <f>J172</f>
        <v>0</v>
      </c>
      <c r="L102" s="107"/>
    </row>
    <row r="103" spans="2:12" s="1" customFormat="1" ht="21.75" customHeight="1">
      <c r="B103" s="31"/>
      <c r="L103" s="31"/>
    </row>
    <row r="104" spans="2:12" s="1" customFormat="1" ht="7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7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5" customHeight="1">
      <c r="B109" s="31"/>
      <c r="C109" s="20" t="s">
        <v>117</v>
      </c>
      <c r="L109" s="31"/>
    </row>
    <row r="110" spans="2:12" s="1" customFormat="1" ht="7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16.5" customHeight="1">
      <c r="B112" s="31"/>
      <c r="E112" s="223" t="str">
        <f>E7</f>
        <v>Demolice budov, Kostelec nad Orlicí</v>
      </c>
      <c r="F112" s="224"/>
      <c r="G112" s="224"/>
      <c r="H112" s="224"/>
      <c r="L112" s="31"/>
    </row>
    <row r="113" spans="2:12" s="1" customFormat="1" ht="12" customHeight="1">
      <c r="B113" s="31"/>
      <c r="C113" s="26" t="s">
        <v>104</v>
      </c>
      <c r="L113" s="31"/>
    </row>
    <row r="114" spans="2:12" s="1" customFormat="1" ht="16.5" customHeight="1">
      <c r="B114" s="31"/>
      <c r="E114" s="184" t="str">
        <f>E9</f>
        <v>1 - SO.01 - st. p. č. 3225/2</v>
      </c>
      <c r="F114" s="225"/>
      <c r="G114" s="225"/>
      <c r="H114" s="225"/>
      <c r="L114" s="31"/>
    </row>
    <row r="115" spans="2:12" s="1" customFormat="1" ht="7" customHeight="1">
      <c r="B115" s="31"/>
      <c r="L115" s="31"/>
    </row>
    <row r="116" spans="2:12" s="1" customFormat="1" ht="12" customHeight="1">
      <c r="B116" s="31"/>
      <c r="C116" s="26" t="s">
        <v>19</v>
      </c>
      <c r="F116" s="24" t="str">
        <f>F12</f>
        <v xml:space="preserve"> </v>
      </c>
      <c r="I116" s="26" t="s">
        <v>21</v>
      </c>
      <c r="J116" s="51">
        <f>IF(J12="","",J12)</f>
        <v>44974</v>
      </c>
      <c r="L116" s="31"/>
    </row>
    <row r="117" spans="2:12" s="1" customFormat="1" ht="7" customHeight="1">
      <c r="B117" s="31"/>
      <c r="L117" s="31"/>
    </row>
    <row r="118" spans="2:12" s="1" customFormat="1" ht="15.15" customHeight="1">
      <c r="B118" s="31"/>
      <c r="C118" s="26" t="s">
        <v>22</v>
      </c>
      <c r="F118" s="24" t="str">
        <f>E15</f>
        <v>Město Kostelec nad Orlicí</v>
      </c>
      <c r="I118" s="26" t="s">
        <v>28</v>
      </c>
      <c r="J118" s="29" t="str">
        <f>E21</f>
        <v>AG ATELIER s.r.o.</v>
      </c>
      <c r="L118" s="31"/>
    </row>
    <row r="119" spans="2:12" s="1" customFormat="1" ht="15.15" customHeight="1">
      <c r="B119" s="31"/>
      <c r="C119" s="26" t="s">
        <v>26</v>
      </c>
      <c r="F119" s="24" t="str">
        <f>IF(E18="","",E18)</f>
        <v>Vyplň údaj</v>
      </c>
      <c r="I119" s="26" t="s">
        <v>31</v>
      </c>
      <c r="J119" s="29" t="str">
        <f>E24</f>
        <v xml:space="preserve"> </v>
      </c>
      <c r="L119" s="31"/>
    </row>
    <row r="120" spans="2:12" s="1" customFormat="1" ht="10.25" customHeight="1">
      <c r="B120" s="31"/>
      <c r="L120" s="31"/>
    </row>
    <row r="121" spans="2:20" s="10" customFormat="1" ht="29.25" customHeight="1">
      <c r="B121" s="111"/>
      <c r="C121" s="112" t="s">
        <v>118</v>
      </c>
      <c r="D121" s="113" t="s">
        <v>58</v>
      </c>
      <c r="E121" s="113" t="s">
        <v>54</v>
      </c>
      <c r="F121" s="113" t="s">
        <v>55</v>
      </c>
      <c r="G121" s="113" t="s">
        <v>119</v>
      </c>
      <c r="H121" s="113" t="s">
        <v>120</v>
      </c>
      <c r="I121" s="113" t="s">
        <v>121</v>
      </c>
      <c r="J121" s="113" t="s">
        <v>108</v>
      </c>
      <c r="K121" s="114" t="s">
        <v>122</v>
      </c>
      <c r="L121" s="111"/>
      <c r="M121" s="58" t="s">
        <v>1</v>
      </c>
      <c r="N121" s="59" t="s">
        <v>37</v>
      </c>
      <c r="O121" s="59" t="s">
        <v>123</v>
      </c>
      <c r="P121" s="59" t="s">
        <v>124</v>
      </c>
      <c r="Q121" s="59" t="s">
        <v>125</v>
      </c>
      <c r="R121" s="59" t="s">
        <v>126</v>
      </c>
      <c r="S121" s="59" t="s">
        <v>127</v>
      </c>
      <c r="T121" s="60" t="s">
        <v>128</v>
      </c>
    </row>
    <row r="122" spans="2:63" s="1" customFormat="1" ht="22.75" customHeight="1">
      <c r="B122" s="31"/>
      <c r="C122" s="63" t="s">
        <v>129</v>
      </c>
      <c r="J122" s="115">
        <f>BK122</f>
        <v>0</v>
      </c>
      <c r="L122" s="31"/>
      <c r="M122" s="61"/>
      <c r="N122" s="52"/>
      <c r="O122" s="52"/>
      <c r="P122" s="116">
        <f>P123+P171</f>
        <v>0</v>
      </c>
      <c r="Q122" s="52"/>
      <c r="R122" s="116">
        <f>R123+R171</f>
        <v>0.0065</v>
      </c>
      <c r="S122" s="52"/>
      <c r="T122" s="117">
        <f>T123+T171</f>
        <v>99.3054</v>
      </c>
      <c r="AT122" s="16" t="s">
        <v>72</v>
      </c>
      <c r="AU122" s="16" t="s">
        <v>110</v>
      </c>
      <c r="BK122" s="118">
        <f>BK123+BK171</f>
        <v>0</v>
      </c>
    </row>
    <row r="123" spans="2:63" s="11" customFormat="1" ht="25.9" customHeight="1">
      <c r="B123" s="119"/>
      <c r="D123" s="120" t="s">
        <v>72</v>
      </c>
      <c r="E123" s="121" t="s">
        <v>130</v>
      </c>
      <c r="F123" s="121" t="s">
        <v>131</v>
      </c>
      <c r="I123" s="122"/>
      <c r="J123" s="123">
        <f>BK123</f>
        <v>0</v>
      </c>
      <c r="L123" s="119"/>
      <c r="M123" s="124"/>
      <c r="P123" s="125">
        <f>P124+P134+P156</f>
        <v>0</v>
      </c>
      <c r="R123" s="125">
        <f>R124+R134+R156</f>
        <v>0.0065</v>
      </c>
      <c r="T123" s="126">
        <f>T124+T134+T156</f>
        <v>99.3054</v>
      </c>
      <c r="AR123" s="120" t="s">
        <v>78</v>
      </c>
      <c r="AT123" s="127" t="s">
        <v>72</v>
      </c>
      <c r="AU123" s="127" t="s">
        <v>73</v>
      </c>
      <c r="AY123" s="120" t="s">
        <v>132</v>
      </c>
      <c r="BK123" s="128">
        <f>BK124+BK134+BK156</f>
        <v>0</v>
      </c>
    </row>
    <row r="124" spans="2:63" s="11" customFormat="1" ht="22.75" customHeight="1">
      <c r="B124" s="119"/>
      <c r="D124" s="120" t="s">
        <v>72</v>
      </c>
      <c r="E124" s="129" t="s">
        <v>78</v>
      </c>
      <c r="F124" s="129" t="s">
        <v>133</v>
      </c>
      <c r="I124" s="122"/>
      <c r="J124" s="130">
        <f>BK124</f>
        <v>0</v>
      </c>
      <c r="L124" s="119"/>
      <c r="M124" s="124"/>
      <c r="P124" s="125">
        <f>SUM(P125:P133)</f>
        <v>0</v>
      </c>
      <c r="R124" s="125">
        <f>SUM(R125:R133)</f>
        <v>0</v>
      </c>
      <c r="T124" s="126">
        <f>SUM(T125:T133)</f>
        <v>0</v>
      </c>
      <c r="AR124" s="120" t="s">
        <v>78</v>
      </c>
      <c r="AT124" s="127" t="s">
        <v>72</v>
      </c>
      <c r="AU124" s="127" t="s">
        <v>78</v>
      </c>
      <c r="AY124" s="120" t="s">
        <v>132</v>
      </c>
      <c r="BK124" s="128">
        <f>SUM(BK125:BK133)</f>
        <v>0</v>
      </c>
    </row>
    <row r="125" spans="2:65" s="1" customFormat="1" ht="24.15" customHeight="1">
      <c r="B125" s="131"/>
      <c r="C125" s="132" t="s">
        <v>78</v>
      </c>
      <c r="D125" s="132" t="s">
        <v>134</v>
      </c>
      <c r="E125" s="133" t="s">
        <v>135</v>
      </c>
      <c r="F125" s="134" t="s">
        <v>136</v>
      </c>
      <c r="G125" s="135" t="s">
        <v>137</v>
      </c>
      <c r="H125" s="136">
        <v>24.594</v>
      </c>
      <c r="I125" s="137"/>
      <c r="J125" s="138">
        <f>ROUND(I125*H125,2)</f>
        <v>0</v>
      </c>
      <c r="K125" s="134" t="s">
        <v>138</v>
      </c>
      <c r="L125" s="31"/>
      <c r="M125" s="139" t="s">
        <v>1</v>
      </c>
      <c r="N125" s="140" t="s">
        <v>38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88</v>
      </c>
      <c r="AT125" s="143" t="s">
        <v>134</v>
      </c>
      <c r="AU125" s="143" t="s">
        <v>82</v>
      </c>
      <c r="AY125" s="16" t="s">
        <v>132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6" t="s">
        <v>78</v>
      </c>
      <c r="BK125" s="144">
        <f>ROUND(I125*H125,2)</f>
        <v>0</v>
      </c>
      <c r="BL125" s="16" t="s">
        <v>88</v>
      </c>
      <c r="BM125" s="143" t="s">
        <v>139</v>
      </c>
    </row>
    <row r="126" spans="2:51" s="12" customFormat="1" ht="20">
      <c r="B126" s="145"/>
      <c r="D126" s="146" t="s">
        <v>140</v>
      </c>
      <c r="E126" s="147" t="s">
        <v>1</v>
      </c>
      <c r="F126" s="148" t="s">
        <v>141</v>
      </c>
      <c r="H126" s="147" t="s">
        <v>1</v>
      </c>
      <c r="I126" s="149"/>
      <c r="L126" s="145"/>
      <c r="M126" s="150"/>
      <c r="T126" s="151"/>
      <c r="AT126" s="147" t="s">
        <v>140</v>
      </c>
      <c r="AU126" s="147" t="s">
        <v>82</v>
      </c>
      <c r="AV126" s="12" t="s">
        <v>78</v>
      </c>
      <c r="AW126" s="12" t="s">
        <v>30</v>
      </c>
      <c r="AX126" s="12" t="s">
        <v>73</v>
      </c>
      <c r="AY126" s="147" t="s">
        <v>132</v>
      </c>
    </row>
    <row r="127" spans="2:51" s="13" customFormat="1" ht="10">
      <c r="B127" s="152"/>
      <c r="D127" s="146" t="s">
        <v>140</v>
      </c>
      <c r="E127" s="153" t="s">
        <v>1</v>
      </c>
      <c r="F127" s="154" t="s">
        <v>142</v>
      </c>
      <c r="H127" s="155">
        <v>2.25</v>
      </c>
      <c r="I127" s="156"/>
      <c r="L127" s="152"/>
      <c r="M127" s="157"/>
      <c r="T127" s="158"/>
      <c r="AT127" s="153" t="s">
        <v>140</v>
      </c>
      <c r="AU127" s="153" t="s">
        <v>82</v>
      </c>
      <c r="AV127" s="13" t="s">
        <v>82</v>
      </c>
      <c r="AW127" s="13" t="s">
        <v>30</v>
      </c>
      <c r="AX127" s="13" t="s">
        <v>73</v>
      </c>
      <c r="AY127" s="153" t="s">
        <v>132</v>
      </c>
    </row>
    <row r="128" spans="2:51" s="12" customFormat="1" ht="10">
      <c r="B128" s="145"/>
      <c r="D128" s="146" t="s">
        <v>140</v>
      </c>
      <c r="E128" s="147" t="s">
        <v>1</v>
      </c>
      <c r="F128" s="148" t="s">
        <v>143</v>
      </c>
      <c r="H128" s="147" t="s">
        <v>1</v>
      </c>
      <c r="I128" s="149"/>
      <c r="L128" s="145"/>
      <c r="M128" s="150"/>
      <c r="T128" s="151"/>
      <c r="AT128" s="147" t="s">
        <v>140</v>
      </c>
      <c r="AU128" s="147" t="s">
        <v>82</v>
      </c>
      <c r="AV128" s="12" t="s">
        <v>78</v>
      </c>
      <c r="AW128" s="12" t="s">
        <v>30</v>
      </c>
      <c r="AX128" s="12" t="s">
        <v>73</v>
      </c>
      <c r="AY128" s="147" t="s">
        <v>132</v>
      </c>
    </row>
    <row r="129" spans="2:51" s="13" customFormat="1" ht="10">
      <c r="B129" s="152"/>
      <c r="D129" s="146" t="s">
        <v>140</v>
      </c>
      <c r="E129" s="153" t="s">
        <v>1</v>
      </c>
      <c r="F129" s="154" t="s">
        <v>144</v>
      </c>
      <c r="H129" s="155">
        <v>22.344</v>
      </c>
      <c r="I129" s="156"/>
      <c r="L129" s="152"/>
      <c r="M129" s="157"/>
      <c r="T129" s="158"/>
      <c r="AT129" s="153" t="s">
        <v>140</v>
      </c>
      <c r="AU129" s="153" t="s">
        <v>82</v>
      </c>
      <c r="AV129" s="13" t="s">
        <v>82</v>
      </c>
      <c r="AW129" s="13" t="s">
        <v>30</v>
      </c>
      <c r="AX129" s="13" t="s">
        <v>73</v>
      </c>
      <c r="AY129" s="153" t="s">
        <v>132</v>
      </c>
    </row>
    <row r="130" spans="2:51" s="14" customFormat="1" ht="10">
      <c r="B130" s="159"/>
      <c r="D130" s="146" t="s">
        <v>140</v>
      </c>
      <c r="E130" s="160" t="s">
        <v>1</v>
      </c>
      <c r="F130" s="161" t="s">
        <v>145</v>
      </c>
      <c r="H130" s="162">
        <v>24.594</v>
      </c>
      <c r="I130" s="163"/>
      <c r="L130" s="159"/>
      <c r="M130" s="164"/>
      <c r="T130" s="165"/>
      <c r="AT130" s="160" t="s">
        <v>140</v>
      </c>
      <c r="AU130" s="160" t="s">
        <v>82</v>
      </c>
      <c r="AV130" s="14" t="s">
        <v>88</v>
      </c>
      <c r="AW130" s="14" t="s">
        <v>30</v>
      </c>
      <c r="AX130" s="14" t="s">
        <v>78</v>
      </c>
      <c r="AY130" s="160" t="s">
        <v>132</v>
      </c>
    </row>
    <row r="131" spans="2:65" s="1" customFormat="1" ht="37.75" customHeight="1">
      <c r="B131" s="131"/>
      <c r="C131" s="132" t="s">
        <v>82</v>
      </c>
      <c r="D131" s="132" t="s">
        <v>134</v>
      </c>
      <c r="E131" s="133" t="s">
        <v>146</v>
      </c>
      <c r="F131" s="134" t="s">
        <v>147</v>
      </c>
      <c r="G131" s="135" t="s">
        <v>148</v>
      </c>
      <c r="H131" s="136">
        <v>50</v>
      </c>
      <c r="I131" s="137"/>
      <c r="J131" s="138">
        <f>ROUND(I131*H131,2)</f>
        <v>0</v>
      </c>
      <c r="K131" s="134" t="s">
        <v>138</v>
      </c>
      <c r="L131" s="31"/>
      <c r="M131" s="139" t="s">
        <v>1</v>
      </c>
      <c r="N131" s="140" t="s">
        <v>38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88</v>
      </c>
      <c r="AT131" s="143" t="s">
        <v>134</v>
      </c>
      <c r="AU131" s="143" t="s">
        <v>82</v>
      </c>
      <c r="AY131" s="16" t="s">
        <v>132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78</v>
      </c>
      <c r="BK131" s="144">
        <f>ROUND(I131*H131,2)</f>
        <v>0</v>
      </c>
      <c r="BL131" s="16" t="s">
        <v>88</v>
      </c>
      <c r="BM131" s="143" t="s">
        <v>149</v>
      </c>
    </row>
    <row r="132" spans="2:51" s="12" customFormat="1" ht="10">
      <c r="B132" s="145"/>
      <c r="D132" s="146" t="s">
        <v>140</v>
      </c>
      <c r="E132" s="147" t="s">
        <v>1</v>
      </c>
      <c r="F132" s="148" t="s">
        <v>150</v>
      </c>
      <c r="H132" s="147" t="s">
        <v>1</v>
      </c>
      <c r="I132" s="149"/>
      <c r="L132" s="145"/>
      <c r="M132" s="150"/>
      <c r="T132" s="151"/>
      <c r="AT132" s="147" t="s">
        <v>140</v>
      </c>
      <c r="AU132" s="147" t="s">
        <v>82</v>
      </c>
      <c r="AV132" s="12" t="s">
        <v>78</v>
      </c>
      <c r="AW132" s="12" t="s">
        <v>30</v>
      </c>
      <c r="AX132" s="12" t="s">
        <v>73</v>
      </c>
      <c r="AY132" s="147" t="s">
        <v>132</v>
      </c>
    </row>
    <row r="133" spans="2:51" s="13" customFormat="1" ht="10">
      <c r="B133" s="152"/>
      <c r="D133" s="146" t="s">
        <v>140</v>
      </c>
      <c r="E133" s="153" t="s">
        <v>1</v>
      </c>
      <c r="F133" s="154" t="s">
        <v>151</v>
      </c>
      <c r="H133" s="155">
        <v>50</v>
      </c>
      <c r="I133" s="156"/>
      <c r="L133" s="152"/>
      <c r="M133" s="157"/>
      <c r="T133" s="158"/>
      <c r="AT133" s="153" t="s">
        <v>140</v>
      </c>
      <c r="AU133" s="153" t="s">
        <v>82</v>
      </c>
      <c r="AV133" s="13" t="s">
        <v>82</v>
      </c>
      <c r="AW133" s="13" t="s">
        <v>30</v>
      </c>
      <c r="AX133" s="13" t="s">
        <v>78</v>
      </c>
      <c r="AY133" s="153" t="s">
        <v>132</v>
      </c>
    </row>
    <row r="134" spans="2:63" s="11" customFormat="1" ht="22.75" customHeight="1">
      <c r="B134" s="119"/>
      <c r="D134" s="120" t="s">
        <v>72</v>
      </c>
      <c r="E134" s="129" t="s">
        <v>152</v>
      </c>
      <c r="F134" s="129" t="s">
        <v>153</v>
      </c>
      <c r="I134" s="122"/>
      <c r="J134" s="130">
        <f>BK134</f>
        <v>0</v>
      </c>
      <c r="L134" s="119"/>
      <c r="M134" s="124"/>
      <c r="P134" s="125">
        <f>SUM(P135:P155)</f>
        <v>0</v>
      </c>
      <c r="R134" s="125">
        <f>SUM(R135:R155)</f>
        <v>0.0065</v>
      </c>
      <c r="T134" s="126">
        <f>SUM(T135:T155)</f>
        <v>99.3054</v>
      </c>
      <c r="AR134" s="120" t="s">
        <v>78</v>
      </c>
      <c r="AT134" s="127" t="s">
        <v>72</v>
      </c>
      <c r="AU134" s="127" t="s">
        <v>78</v>
      </c>
      <c r="AY134" s="120" t="s">
        <v>132</v>
      </c>
      <c r="BK134" s="128">
        <f>SUM(BK135:BK155)</f>
        <v>0</v>
      </c>
    </row>
    <row r="135" spans="2:65" s="1" customFormat="1" ht="33" customHeight="1">
      <c r="B135" s="131"/>
      <c r="C135" s="132" t="s">
        <v>85</v>
      </c>
      <c r="D135" s="132" t="s">
        <v>134</v>
      </c>
      <c r="E135" s="133" t="s">
        <v>154</v>
      </c>
      <c r="F135" s="134" t="s">
        <v>155</v>
      </c>
      <c r="G135" s="135" t="s">
        <v>148</v>
      </c>
      <c r="H135" s="136">
        <v>50</v>
      </c>
      <c r="I135" s="137"/>
      <c r="J135" s="138">
        <f>ROUND(I135*H135,2)</f>
        <v>0</v>
      </c>
      <c r="K135" s="134" t="s">
        <v>138</v>
      </c>
      <c r="L135" s="31"/>
      <c r="M135" s="139" t="s">
        <v>1</v>
      </c>
      <c r="N135" s="140" t="s">
        <v>38</v>
      </c>
      <c r="P135" s="141">
        <f>O135*H135</f>
        <v>0</v>
      </c>
      <c r="Q135" s="141">
        <v>0.00013</v>
      </c>
      <c r="R135" s="141">
        <f>Q135*H135</f>
        <v>0.0065</v>
      </c>
      <c r="S135" s="141">
        <v>0</v>
      </c>
      <c r="T135" s="142">
        <f>S135*H135</f>
        <v>0</v>
      </c>
      <c r="AR135" s="143" t="s">
        <v>88</v>
      </c>
      <c r="AT135" s="143" t="s">
        <v>134</v>
      </c>
      <c r="AU135" s="143" t="s">
        <v>82</v>
      </c>
      <c r="AY135" s="16" t="s">
        <v>132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78</v>
      </c>
      <c r="BK135" s="144">
        <f>ROUND(I135*H135,2)</f>
        <v>0</v>
      </c>
      <c r="BL135" s="16" t="s">
        <v>88</v>
      </c>
      <c r="BM135" s="143" t="s">
        <v>156</v>
      </c>
    </row>
    <row r="136" spans="2:51" s="12" customFormat="1" ht="10">
      <c r="B136" s="145"/>
      <c r="D136" s="146" t="s">
        <v>140</v>
      </c>
      <c r="E136" s="147" t="s">
        <v>1</v>
      </c>
      <c r="F136" s="148" t="s">
        <v>157</v>
      </c>
      <c r="H136" s="147" t="s">
        <v>1</v>
      </c>
      <c r="I136" s="149"/>
      <c r="L136" s="145"/>
      <c r="M136" s="150"/>
      <c r="T136" s="151"/>
      <c r="AT136" s="147" t="s">
        <v>140</v>
      </c>
      <c r="AU136" s="147" t="s">
        <v>82</v>
      </c>
      <c r="AV136" s="12" t="s">
        <v>78</v>
      </c>
      <c r="AW136" s="12" t="s">
        <v>30</v>
      </c>
      <c r="AX136" s="12" t="s">
        <v>73</v>
      </c>
      <c r="AY136" s="147" t="s">
        <v>132</v>
      </c>
    </row>
    <row r="137" spans="2:51" s="13" customFormat="1" ht="10">
      <c r="B137" s="152"/>
      <c r="D137" s="146" t="s">
        <v>140</v>
      </c>
      <c r="E137" s="153" t="s">
        <v>1</v>
      </c>
      <c r="F137" s="154" t="s">
        <v>151</v>
      </c>
      <c r="H137" s="155">
        <v>50</v>
      </c>
      <c r="I137" s="156"/>
      <c r="L137" s="152"/>
      <c r="M137" s="157"/>
      <c r="T137" s="158"/>
      <c r="AT137" s="153" t="s">
        <v>140</v>
      </c>
      <c r="AU137" s="153" t="s">
        <v>82</v>
      </c>
      <c r="AV137" s="13" t="s">
        <v>82</v>
      </c>
      <c r="AW137" s="13" t="s">
        <v>30</v>
      </c>
      <c r="AX137" s="13" t="s">
        <v>78</v>
      </c>
      <c r="AY137" s="153" t="s">
        <v>132</v>
      </c>
    </row>
    <row r="138" spans="2:65" s="1" customFormat="1" ht="16.5" customHeight="1">
      <c r="B138" s="131"/>
      <c r="C138" s="132" t="s">
        <v>88</v>
      </c>
      <c r="D138" s="132" t="s">
        <v>134</v>
      </c>
      <c r="E138" s="133" t="s">
        <v>158</v>
      </c>
      <c r="F138" s="134" t="s">
        <v>159</v>
      </c>
      <c r="G138" s="135" t="s">
        <v>137</v>
      </c>
      <c r="H138" s="136">
        <v>0.49</v>
      </c>
      <c r="I138" s="137"/>
      <c r="J138" s="138">
        <f>ROUND(I138*H138,2)</f>
        <v>0</v>
      </c>
      <c r="K138" s="134" t="s">
        <v>138</v>
      </c>
      <c r="L138" s="31"/>
      <c r="M138" s="139" t="s">
        <v>1</v>
      </c>
      <c r="N138" s="140" t="s">
        <v>38</v>
      </c>
      <c r="P138" s="141">
        <f>O138*H138</f>
        <v>0</v>
      </c>
      <c r="Q138" s="141">
        <v>0</v>
      </c>
      <c r="R138" s="141">
        <f>Q138*H138</f>
        <v>0</v>
      </c>
      <c r="S138" s="141">
        <v>2</v>
      </c>
      <c r="T138" s="142">
        <f>S138*H138</f>
        <v>0.98</v>
      </c>
      <c r="AR138" s="143" t="s">
        <v>88</v>
      </c>
      <c r="AT138" s="143" t="s">
        <v>134</v>
      </c>
      <c r="AU138" s="143" t="s">
        <v>82</v>
      </c>
      <c r="AY138" s="16" t="s">
        <v>132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78</v>
      </c>
      <c r="BK138" s="144">
        <f>ROUND(I138*H138,2)</f>
        <v>0</v>
      </c>
      <c r="BL138" s="16" t="s">
        <v>88</v>
      </c>
      <c r="BM138" s="143" t="s">
        <v>160</v>
      </c>
    </row>
    <row r="139" spans="2:51" s="12" customFormat="1" ht="10">
      <c r="B139" s="145"/>
      <c r="D139" s="146" t="s">
        <v>140</v>
      </c>
      <c r="E139" s="147" t="s">
        <v>1</v>
      </c>
      <c r="F139" s="148" t="s">
        <v>161</v>
      </c>
      <c r="H139" s="147" t="s">
        <v>1</v>
      </c>
      <c r="I139" s="149"/>
      <c r="L139" s="145"/>
      <c r="M139" s="150"/>
      <c r="T139" s="151"/>
      <c r="AT139" s="147" t="s">
        <v>140</v>
      </c>
      <c r="AU139" s="147" t="s">
        <v>82</v>
      </c>
      <c r="AV139" s="12" t="s">
        <v>78</v>
      </c>
      <c r="AW139" s="12" t="s">
        <v>30</v>
      </c>
      <c r="AX139" s="12" t="s">
        <v>73</v>
      </c>
      <c r="AY139" s="147" t="s">
        <v>132</v>
      </c>
    </row>
    <row r="140" spans="2:51" s="13" customFormat="1" ht="10">
      <c r="B140" s="152"/>
      <c r="D140" s="146" t="s">
        <v>140</v>
      </c>
      <c r="E140" s="153" t="s">
        <v>1</v>
      </c>
      <c r="F140" s="154" t="s">
        <v>162</v>
      </c>
      <c r="H140" s="155">
        <v>0.49</v>
      </c>
      <c r="I140" s="156"/>
      <c r="L140" s="152"/>
      <c r="M140" s="157"/>
      <c r="T140" s="158"/>
      <c r="AT140" s="153" t="s">
        <v>140</v>
      </c>
      <c r="AU140" s="153" t="s">
        <v>82</v>
      </c>
      <c r="AV140" s="13" t="s">
        <v>82</v>
      </c>
      <c r="AW140" s="13" t="s">
        <v>30</v>
      </c>
      <c r="AX140" s="13" t="s">
        <v>78</v>
      </c>
      <c r="AY140" s="153" t="s">
        <v>132</v>
      </c>
    </row>
    <row r="141" spans="2:65" s="1" customFormat="1" ht="24.15" customHeight="1">
      <c r="B141" s="131"/>
      <c r="C141" s="132" t="s">
        <v>91</v>
      </c>
      <c r="D141" s="132" t="s">
        <v>134</v>
      </c>
      <c r="E141" s="133" t="s">
        <v>163</v>
      </c>
      <c r="F141" s="134" t="s">
        <v>164</v>
      </c>
      <c r="G141" s="135" t="s">
        <v>165</v>
      </c>
      <c r="H141" s="136">
        <v>1</v>
      </c>
      <c r="I141" s="137"/>
      <c r="J141" s="138">
        <f>ROUND(I141*H141,2)</f>
        <v>0</v>
      </c>
      <c r="K141" s="134" t="s">
        <v>138</v>
      </c>
      <c r="L141" s="31"/>
      <c r="M141" s="139" t="s">
        <v>1</v>
      </c>
      <c r="N141" s="140" t="s">
        <v>38</v>
      </c>
      <c r="P141" s="141">
        <f>O141*H141</f>
        <v>0</v>
      </c>
      <c r="Q141" s="141">
        <v>0</v>
      </c>
      <c r="R141" s="141">
        <f>Q141*H141</f>
        <v>0</v>
      </c>
      <c r="S141" s="141">
        <v>0.48</v>
      </c>
      <c r="T141" s="142">
        <f>S141*H141</f>
        <v>0.48</v>
      </c>
      <c r="AR141" s="143" t="s">
        <v>88</v>
      </c>
      <c r="AT141" s="143" t="s">
        <v>134</v>
      </c>
      <c r="AU141" s="143" t="s">
        <v>82</v>
      </c>
      <c r="AY141" s="16" t="s">
        <v>132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78</v>
      </c>
      <c r="BK141" s="144">
        <f>ROUND(I141*H141,2)</f>
        <v>0</v>
      </c>
      <c r="BL141" s="16" t="s">
        <v>88</v>
      </c>
      <c r="BM141" s="143" t="s">
        <v>166</v>
      </c>
    </row>
    <row r="142" spans="2:51" s="12" customFormat="1" ht="10">
      <c r="B142" s="145"/>
      <c r="D142" s="146" t="s">
        <v>140</v>
      </c>
      <c r="E142" s="147" t="s">
        <v>1</v>
      </c>
      <c r="F142" s="148" t="s">
        <v>167</v>
      </c>
      <c r="H142" s="147" t="s">
        <v>1</v>
      </c>
      <c r="I142" s="149"/>
      <c r="L142" s="145"/>
      <c r="M142" s="150"/>
      <c r="T142" s="151"/>
      <c r="AT142" s="147" t="s">
        <v>140</v>
      </c>
      <c r="AU142" s="147" t="s">
        <v>82</v>
      </c>
      <c r="AV142" s="12" t="s">
        <v>78</v>
      </c>
      <c r="AW142" s="12" t="s">
        <v>30</v>
      </c>
      <c r="AX142" s="12" t="s">
        <v>73</v>
      </c>
      <c r="AY142" s="147" t="s">
        <v>132</v>
      </c>
    </row>
    <row r="143" spans="2:51" s="13" customFormat="1" ht="10">
      <c r="B143" s="152"/>
      <c r="D143" s="146" t="s">
        <v>140</v>
      </c>
      <c r="E143" s="153" t="s">
        <v>1</v>
      </c>
      <c r="F143" s="154" t="s">
        <v>78</v>
      </c>
      <c r="H143" s="155">
        <v>1</v>
      </c>
      <c r="I143" s="156"/>
      <c r="L143" s="152"/>
      <c r="M143" s="157"/>
      <c r="T143" s="158"/>
      <c r="AT143" s="153" t="s">
        <v>140</v>
      </c>
      <c r="AU143" s="153" t="s">
        <v>82</v>
      </c>
      <c r="AV143" s="13" t="s">
        <v>82</v>
      </c>
      <c r="AW143" s="13" t="s">
        <v>30</v>
      </c>
      <c r="AX143" s="13" t="s">
        <v>78</v>
      </c>
      <c r="AY143" s="153" t="s">
        <v>132</v>
      </c>
    </row>
    <row r="144" spans="2:65" s="1" customFormat="1" ht="37.75" customHeight="1">
      <c r="B144" s="131"/>
      <c r="C144" s="132" t="s">
        <v>94</v>
      </c>
      <c r="D144" s="132" t="s">
        <v>134</v>
      </c>
      <c r="E144" s="133" t="s">
        <v>168</v>
      </c>
      <c r="F144" s="134" t="s">
        <v>169</v>
      </c>
      <c r="G144" s="135" t="s">
        <v>137</v>
      </c>
      <c r="H144" s="136">
        <v>0.61</v>
      </c>
      <c r="I144" s="137"/>
      <c r="J144" s="138">
        <f>ROUND(I144*H144,2)</f>
        <v>0</v>
      </c>
      <c r="K144" s="134" t="s">
        <v>138</v>
      </c>
      <c r="L144" s="31"/>
      <c r="M144" s="139" t="s">
        <v>1</v>
      </c>
      <c r="N144" s="140" t="s">
        <v>38</v>
      </c>
      <c r="P144" s="141">
        <f>O144*H144</f>
        <v>0</v>
      </c>
      <c r="Q144" s="141">
        <v>0</v>
      </c>
      <c r="R144" s="141">
        <f>Q144*H144</f>
        <v>0</v>
      </c>
      <c r="S144" s="141">
        <v>2.2</v>
      </c>
      <c r="T144" s="142">
        <f>S144*H144</f>
        <v>1.342</v>
      </c>
      <c r="AR144" s="143" t="s">
        <v>88</v>
      </c>
      <c r="AT144" s="143" t="s">
        <v>134</v>
      </c>
      <c r="AU144" s="143" t="s">
        <v>82</v>
      </c>
      <c r="AY144" s="16" t="s">
        <v>132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78</v>
      </c>
      <c r="BK144" s="144">
        <f>ROUND(I144*H144,2)</f>
        <v>0</v>
      </c>
      <c r="BL144" s="16" t="s">
        <v>88</v>
      </c>
      <c r="BM144" s="143" t="s">
        <v>170</v>
      </c>
    </row>
    <row r="145" spans="2:51" s="12" customFormat="1" ht="10">
      <c r="B145" s="145"/>
      <c r="D145" s="146" t="s">
        <v>140</v>
      </c>
      <c r="E145" s="147" t="s">
        <v>1</v>
      </c>
      <c r="F145" s="148" t="s">
        <v>171</v>
      </c>
      <c r="H145" s="147" t="s">
        <v>1</v>
      </c>
      <c r="I145" s="149"/>
      <c r="L145" s="145"/>
      <c r="M145" s="150"/>
      <c r="T145" s="151"/>
      <c r="AT145" s="147" t="s">
        <v>140</v>
      </c>
      <c r="AU145" s="147" t="s">
        <v>82</v>
      </c>
      <c r="AV145" s="12" t="s">
        <v>78</v>
      </c>
      <c r="AW145" s="12" t="s">
        <v>30</v>
      </c>
      <c r="AX145" s="12" t="s">
        <v>73</v>
      </c>
      <c r="AY145" s="147" t="s">
        <v>132</v>
      </c>
    </row>
    <row r="146" spans="2:51" s="13" customFormat="1" ht="10">
      <c r="B146" s="152"/>
      <c r="D146" s="146" t="s">
        <v>140</v>
      </c>
      <c r="E146" s="153" t="s">
        <v>1</v>
      </c>
      <c r="F146" s="154" t="s">
        <v>172</v>
      </c>
      <c r="H146" s="155">
        <v>0.61</v>
      </c>
      <c r="I146" s="156"/>
      <c r="L146" s="152"/>
      <c r="M146" s="157"/>
      <c r="T146" s="158"/>
      <c r="AT146" s="153" t="s">
        <v>140</v>
      </c>
      <c r="AU146" s="153" t="s">
        <v>82</v>
      </c>
      <c r="AV146" s="13" t="s">
        <v>82</v>
      </c>
      <c r="AW146" s="13" t="s">
        <v>30</v>
      </c>
      <c r="AX146" s="13" t="s">
        <v>78</v>
      </c>
      <c r="AY146" s="153" t="s">
        <v>132</v>
      </c>
    </row>
    <row r="147" spans="2:65" s="1" customFormat="1" ht="33" customHeight="1">
      <c r="B147" s="131"/>
      <c r="C147" s="132" t="s">
        <v>97</v>
      </c>
      <c r="D147" s="132" t="s">
        <v>134</v>
      </c>
      <c r="E147" s="133" t="s">
        <v>173</v>
      </c>
      <c r="F147" s="134" t="s">
        <v>174</v>
      </c>
      <c r="G147" s="135" t="s">
        <v>137</v>
      </c>
      <c r="H147" s="136">
        <v>214.452</v>
      </c>
      <c r="I147" s="137"/>
      <c r="J147" s="138">
        <f>ROUND(I147*H147,2)</f>
        <v>0</v>
      </c>
      <c r="K147" s="134" t="s">
        <v>138</v>
      </c>
      <c r="L147" s="31"/>
      <c r="M147" s="139" t="s">
        <v>1</v>
      </c>
      <c r="N147" s="140" t="s">
        <v>38</v>
      </c>
      <c r="P147" s="141">
        <f>O147*H147</f>
        <v>0</v>
      </c>
      <c r="Q147" s="141">
        <v>0</v>
      </c>
      <c r="R147" s="141">
        <f>Q147*H147</f>
        <v>0</v>
      </c>
      <c r="S147" s="141">
        <v>0.45</v>
      </c>
      <c r="T147" s="142">
        <f>S147*H147</f>
        <v>96.5034</v>
      </c>
      <c r="AR147" s="143" t="s">
        <v>88</v>
      </c>
      <c r="AT147" s="143" t="s">
        <v>134</v>
      </c>
      <c r="AU147" s="143" t="s">
        <v>82</v>
      </c>
      <c r="AY147" s="16" t="s">
        <v>132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78</v>
      </c>
      <c r="BK147" s="144">
        <f>ROUND(I147*H147,2)</f>
        <v>0</v>
      </c>
      <c r="BL147" s="16" t="s">
        <v>88</v>
      </c>
      <c r="BM147" s="143" t="s">
        <v>175</v>
      </c>
    </row>
    <row r="148" spans="2:51" s="12" customFormat="1" ht="10">
      <c r="B148" s="145"/>
      <c r="D148" s="146" t="s">
        <v>140</v>
      </c>
      <c r="E148" s="147" t="s">
        <v>1</v>
      </c>
      <c r="F148" s="148" t="s">
        <v>176</v>
      </c>
      <c r="H148" s="147" t="s">
        <v>1</v>
      </c>
      <c r="I148" s="149"/>
      <c r="L148" s="145"/>
      <c r="M148" s="150"/>
      <c r="T148" s="151"/>
      <c r="AT148" s="147" t="s">
        <v>140</v>
      </c>
      <c r="AU148" s="147" t="s">
        <v>82</v>
      </c>
      <c r="AV148" s="12" t="s">
        <v>78</v>
      </c>
      <c r="AW148" s="12" t="s">
        <v>30</v>
      </c>
      <c r="AX148" s="12" t="s">
        <v>73</v>
      </c>
      <c r="AY148" s="147" t="s">
        <v>132</v>
      </c>
    </row>
    <row r="149" spans="2:51" s="12" customFormat="1" ht="10">
      <c r="B149" s="145"/>
      <c r="D149" s="146" t="s">
        <v>140</v>
      </c>
      <c r="E149" s="147" t="s">
        <v>1</v>
      </c>
      <c r="F149" s="148" t="s">
        <v>177</v>
      </c>
      <c r="H149" s="147" t="s">
        <v>1</v>
      </c>
      <c r="I149" s="149"/>
      <c r="L149" s="145"/>
      <c r="M149" s="150"/>
      <c r="T149" s="151"/>
      <c r="AT149" s="147" t="s">
        <v>140</v>
      </c>
      <c r="AU149" s="147" t="s">
        <v>82</v>
      </c>
      <c r="AV149" s="12" t="s">
        <v>78</v>
      </c>
      <c r="AW149" s="12" t="s">
        <v>30</v>
      </c>
      <c r="AX149" s="12" t="s">
        <v>73</v>
      </c>
      <c r="AY149" s="147" t="s">
        <v>132</v>
      </c>
    </row>
    <row r="150" spans="2:51" s="13" customFormat="1" ht="10">
      <c r="B150" s="152"/>
      <c r="D150" s="146" t="s">
        <v>140</v>
      </c>
      <c r="E150" s="153" t="s">
        <v>1</v>
      </c>
      <c r="F150" s="154" t="s">
        <v>178</v>
      </c>
      <c r="H150" s="155">
        <v>181.942</v>
      </c>
      <c r="I150" s="156"/>
      <c r="L150" s="152"/>
      <c r="M150" s="157"/>
      <c r="T150" s="158"/>
      <c r="AT150" s="153" t="s">
        <v>140</v>
      </c>
      <c r="AU150" s="153" t="s">
        <v>82</v>
      </c>
      <c r="AV150" s="13" t="s">
        <v>82</v>
      </c>
      <c r="AW150" s="13" t="s">
        <v>30</v>
      </c>
      <c r="AX150" s="13" t="s">
        <v>73</v>
      </c>
      <c r="AY150" s="153" t="s">
        <v>132</v>
      </c>
    </row>
    <row r="151" spans="2:51" s="13" customFormat="1" ht="10">
      <c r="B151" s="152"/>
      <c r="D151" s="146" t="s">
        <v>140</v>
      </c>
      <c r="E151" s="153" t="s">
        <v>1</v>
      </c>
      <c r="F151" s="154" t="s">
        <v>179</v>
      </c>
      <c r="H151" s="155">
        <v>4.911</v>
      </c>
      <c r="I151" s="156"/>
      <c r="L151" s="152"/>
      <c r="M151" s="157"/>
      <c r="T151" s="158"/>
      <c r="AT151" s="153" t="s">
        <v>140</v>
      </c>
      <c r="AU151" s="153" t="s">
        <v>82</v>
      </c>
      <c r="AV151" s="13" t="s">
        <v>82</v>
      </c>
      <c r="AW151" s="13" t="s">
        <v>30</v>
      </c>
      <c r="AX151" s="13" t="s">
        <v>73</v>
      </c>
      <c r="AY151" s="153" t="s">
        <v>132</v>
      </c>
    </row>
    <row r="152" spans="2:51" s="12" customFormat="1" ht="10">
      <c r="B152" s="145"/>
      <c r="D152" s="146" t="s">
        <v>140</v>
      </c>
      <c r="E152" s="147" t="s">
        <v>1</v>
      </c>
      <c r="F152" s="148" t="s">
        <v>180</v>
      </c>
      <c r="H152" s="147" t="s">
        <v>1</v>
      </c>
      <c r="I152" s="149"/>
      <c r="L152" s="145"/>
      <c r="M152" s="150"/>
      <c r="T152" s="151"/>
      <c r="AT152" s="147" t="s">
        <v>140</v>
      </c>
      <c r="AU152" s="147" t="s">
        <v>82</v>
      </c>
      <c r="AV152" s="12" t="s">
        <v>78</v>
      </c>
      <c r="AW152" s="12" t="s">
        <v>30</v>
      </c>
      <c r="AX152" s="12" t="s">
        <v>73</v>
      </c>
      <c r="AY152" s="147" t="s">
        <v>132</v>
      </c>
    </row>
    <row r="153" spans="2:51" s="13" customFormat="1" ht="10">
      <c r="B153" s="152"/>
      <c r="D153" s="146" t="s">
        <v>140</v>
      </c>
      <c r="E153" s="153" t="s">
        <v>1</v>
      </c>
      <c r="F153" s="154" t="s">
        <v>181</v>
      </c>
      <c r="H153" s="155">
        <v>19.044</v>
      </c>
      <c r="I153" s="156"/>
      <c r="L153" s="152"/>
      <c r="M153" s="157"/>
      <c r="T153" s="158"/>
      <c r="AT153" s="153" t="s">
        <v>140</v>
      </c>
      <c r="AU153" s="153" t="s">
        <v>82</v>
      </c>
      <c r="AV153" s="13" t="s">
        <v>82</v>
      </c>
      <c r="AW153" s="13" t="s">
        <v>30</v>
      </c>
      <c r="AX153" s="13" t="s">
        <v>73</v>
      </c>
      <c r="AY153" s="153" t="s">
        <v>132</v>
      </c>
    </row>
    <row r="154" spans="2:51" s="13" customFormat="1" ht="10">
      <c r="B154" s="152"/>
      <c r="D154" s="146" t="s">
        <v>140</v>
      </c>
      <c r="E154" s="153" t="s">
        <v>1</v>
      </c>
      <c r="F154" s="154" t="s">
        <v>182</v>
      </c>
      <c r="H154" s="155">
        <v>8.555</v>
      </c>
      <c r="I154" s="156"/>
      <c r="L154" s="152"/>
      <c r="M154" s="157"/>
      <c r="T154" s="158"/>
      <c r="AT154" s="153" t="s">
        <v>140</v>
      </c>
      <c r="AU154" s="153" t="s">
        <v>82</v>
      </c>
      <c r="AV154" s="13" t="s">
        <v>82</v>
      </c>
      <c r="AW154" s="13" t="s">
        <v>30</v>
      </c>
      <c r="AX154" s="13" t="s">
        <v>73</v>
      </c>
      <c r="AY154" s="153" t="s">
        <v>132</v>
      </c>
    </row>
    <row r="155" spans="2:51" s="14" customFormat="1" ht="10">
      <c r="B155" s="159"/>
      <c r="D155" s="146" t="s">
        <v>140</v>
      </c>
      <c r="E155" s="160" t="s">
        <v>1</v>
      </c>
      <c r="F155" s="161" t="s">
        <v>145</v>
      </c>
      <c r="H155" s="162">
        <v>214.45200000000003</v>
      </c>
      <c r="I155" s="163"/>
      <c r="L155" s="159"/>
      <c r="M155" s="164"/>
      <c r="T155" s="165"/>
      <c r="AT155" s="160" t="s">
        <v>140</v>
      </c>
      <c r="AU155" s="160" t="s">
        <v>82</v>
      </c>
      <c r="AV155" s="14" t="s">
        <v>88</v>
      </c>
      <c r="AW155" s="14" t="s">
        <v>30</v>
      </c>
      <c r="AX155" s="14" t="s">
        <v>78</v>
      </c>
      <c r="AY155" s="160" t="s">
        <v>132</v>
      </c>
    </row>
    <row r="156" spans="2:63" s="11" customFormat="1" ht="22.75" customHeight="1">
      <c r="B156" s="119"/>
      <c r="D156" s="120" t="s">
        <v>72</v>
      </c>
      <c r="E156" s="129" t="s">
        <v>183</v>
      </c>
      <c r="F156" s="129" t="s">
        <v>184</v>
      </c>
      <c r="I156" s="122"/>
      <c r="J156" s="130">
        <f>BK156</f>
        <v>0</v>
      </c>
      <c r="L156" s="119"/>
      <c r="M156" s="124"/>
      <c r="P156" s="125">
        <f>SUM(P157:P170)</f>
        <v>0</v>
      </c>
      <c r="R156" s="125">
        <f>SUM(R157:R170)</f>
        <v>0</v>
      </c>
      <c r="T156" s="126">
        <f>SUM(T157:T170)</f>
        <v>0</v>
      </c>
      <c r="AR156" s="120" t="s">
        <v>78</v>
      </c>
      <c r="AT156" s="127" t="s">
        <v>72</v>
      </c>
      <c r="AU156" s="127" t="s">
        <v>78</v>
      </c>
      <c r="AY156" s="120" t="s">
        <v>132</v>
      </c>
      <c r="BK156" s="128">
        <f>SUM(BK157:BK170)</f>
        <v>0</v>
      </c>
    </row>
    <row r="157" spans="2:65" s="1" customFormat="1" ht="16.5" customHeight="1">
      <c r="B157" s="131"/>
      <c r="C157" s="132" t="s">
        <v>100</v>
      </c>
      <c r="D157" s="132" t="s">
        <v>134</v>
      </c>
      <c r="E157" s="133" t="s">
        <v>185</v>
      </c>
      <c r="F157" s="134" t="s">
        <v>186</v>
      </c>
      <c r="G157" s="135" t="s">
        <v>187</v>
      </c>
      <c r="H157" s="136">
        <v>99.305</v>
      </c>
      <c r="I157" s="137"/>
      <c r="J157" s="138">
        <f>ROUND(I157*H157,2)</f>
        <v>0</v>
      </c>
      <c r="K157" s="134" t="s">
        <v>138</v>
      </c>
      <c r="L157" s="31"/>
      <c r="M157" s="139" t="s">
        <v>1</v>
      </c>
      <c r="N157" s="140" t="s">
        <v>38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88</v>
      </c>
      <c r="AT157" s="143" t="s">
        <v>134</v>
      </c>
      <c r="AU157" s="143" t="s">
        <v>82</v>
      </c>
      <c r="AY157" s="16" t="s">
        <v>132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78</v>
      </c>
      <c r="BK157" s="144">
        <f>ROUND(I157*H157,2)</f>
        <v>0</v>
      </c>
      <c r="BL157" s="16" t="s">
        <v>88</v>
      </c>
      <c r="BM157" s="143" t="s">
        <v>188</v>
      </c>
    </row>
    <row r="158" spans="2:65" s="1" customFormat="1" ht="24.15" customHeight="1">
      <c r="B158" s="131"/>
      <c r="C158" s="132" t="s">
        <v>152</v>
      </c>
      <c r="D158" s="132" t="s">
        <v>134</v>
      </c>
      <c r="E158" s="133" t="s">
        <v>189</v>
      </c>
      <c r="F158" s="134" t="s">
        <v>190</v>
      </c>
      <c r="G158" s="135" t="s">
        <v>187</v>
      </c>
      <c r="H158" s="136">
        <v>25</v>
      </c>
      <c r="I158" s="137"/>
      <c r="J158" s="138">
        <f>ROUND(I158*H158,2)</f>
        <v>0</v>
      </c>
      <c r="K158" s="134" t="s">
        <v>138</v>
      </c>
      <c r="L158" s="31"/>
      <c r="M158" s="139" t="s">
        <v>1</v>
      </c>
      <c r="N158" s="140" t="s">
        <v>38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88</v>
      </c>
      <c r="AT158" s="143" t="s">
        <v>134</v>
      </c>
      <c r="AU158" s="143" t="s">
        <v>82</v>
      </c>
      <c r="AY158" s="16" t="s">
        <v>132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78</v>
      </c>
      <c r="BK158" s="144">
        <f>ROUND(I158*H158,2)</f>
        <v>0</v>
      </c>
      <c r="BL158" s="16" t="s">
        <v>88</v>
      </c>
      <c r="BM158" s="143" t="s">
        <v>191</v>
      </c>
    </row>
    <row r="159" spans="2:65" s="1" customFormat="1" ht="24.15" customHeight="1">
      <c r="B159" s="131"/>
      <c r="C159" s="132" t="s">
        <v>192</v>
      </c>
      <c r="D159" s="132" t="s">
        <v>134</v>
      </c>
      <c r="E159" s="133" t="s">
        <v>193</v>
      </c>
      <c r="F159" s="134" t="s">
        <v>194</v>
      </c>
      <c r="G159" s="135" t="s">
        <v>187</v>
      </c>
      <c r="H159" s="136">
        <v>45</v>
      </c>
      <c r="I159" s="137"/>
      <c r="J159" s="138">
        <f>ROUND(I159*H159,2)</f>
        <v>0</v>
      </c>
      <c r="K159" s="134" t="s">
        <v>138</v>
      </c>
      <c r="L159" s="31"/>
      <c r="M159" s="139" t="s">
        <v>1</v>
      </c>
      <c r="N159" s="140" t="s">
        <v>38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88</v>
      </c>
      <c r="AT159" s="143" t="s">
        <v>134</v>
      </c>
      <c r="AU159" s="143" t="s">
        <v>82</v>
      </c>
      <c r="AY159" s="16" t="s">
        <v>132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78</v>
      </c>
      <c r="BK159" s="144">
        <f>ROUND(I159*H159,2)</f>
        <v>0</v>
      </c>
      <c r="BL159" s="16" t="s">
        <v>88</v>
      </c>
      <c r="BM159" s="143" t="s">
        <v>195</v>
      </c>
    </row>
    <row r="160" spans="2:65" s="1" customFormat="1" ht="24.15" customHeight="1">
      <c r="B160" s="131"/>
      <c r="C160" s="132" t="s">
        <v>196</v>
      </c>
      <c r="D160" s="132" t="s">
        <v>134</v>
      </c>
      <c r="E160" s="133" t="s">
        <v>197</v>
      </c>
      <c r="F160" s="134" t="s">
        <v>198</v>
      </c>
      <c r="G160" s="135" t="s">
        <v>187</v>
      </c>
      <c r="H160" s="136">
        <v>99.305</v>
      </c>
      <c r="I160" s="137"/>
      <c r="J160" s="138">
        <f>ROUND(I160*H160,2)</f>
        <v>0</v>
      </c>
      <c r="K160" s="134" t="s">
        <v>138</v>
      </c>
      <c r="L160" s="31"/>
      <c r="M160" s="139" t="s">
        <v>1</v>
      </c>
      <c r="N160" s="140" t="s">
        <v>38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88</v>
      </c>
      <c r="AT160" s="143" t="s">
        <v>134</v>
      </c>
      <c r="AU160" s="143" t="s">
        <v>82</v>
      </c>
      <c r="AY160" s="16" t="s">
        <v>132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78</v>
      </c>
      <c r="BK160" s="144">
        <f>ROUND(I160*H160,2)</f>
        <v>0</v>
      </c>
      <c r="BL160" s="16" t="s">
        <v>88</v>
      </c>
      <c r="BM160" s="143" t="s">
        <v>199</v>
      </c>
    </row>
    <row r="161" spans="2:65" s="1" customFormat="1" ht="24.15" customHeight="1">
      <c r="B161" s="131"/>
      <c r="C161" s="132" t="s">
        <v>200</v>
      </c>
      <c r="D161" s="132" t="s">
        <v>134</v>
      </c>
      <c r="E161" s="133" t="s">
        <v>201</v>
      </c>
      <c r="F161" s="134" t="s">
        <v>202</v>
      </c>
      <c r="G161" s="135" t="s">
        <v>187</v>
      </c>
      <c r="H161" s="136">
        <v>1986.1</v>
      </c>
      <c r="I161" s="137"/>
      <c r="J161" s="138">
        <f>ROUND(I161*H161,2)</f>
        <v>0</v>
      </c>
      <c r="K161" s="134" t="s">
        <v>138</v>
      </c>
      <c r="L161" s="31"/>
      <c r="M161" s="139" t="s">
        <v>1</v>
      </c>
      <c r="N161" s="140" t="s">
        <v>38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88</v>
      </c>
      <c r="AT161" s="143" t="s">
        <v>134</v>
      </c>
      <c r="AU161" s="143" t="s">
        <v>82</v>
      </c>
      <c r="AY161" s="16" t="s">
        <v>132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78</v>
      </c>
      <c r="BK161" s="144">
        <f>ROUND(I161*H161,2)</f>
        <v>0</v>
      </c>
      <c r="BL161" s="16" t="s">
        <v>88</v>
      </c>
      <c r="BM161" s="143" t="s">
        <v>203</v>
      </c>
    </row>
    <row r="162" spans="2:51" s="13" customFormat="1" ht="10">
      <c r="B162" s="152"/>
      <c r="D162" s="146" t="s">
        <v>140</v>
      </c>
      <c r="F162" s="154" t="s">
        <v>204</v>
      </c>
      <c r="H162" s="155">
        <v>1986.1</v>
      </c>
      <c r="I162" s="156"/>
      <c r="L162" s="152"/>
      <c r="M162" s="157"/>
      <c r="T162" s="158"/>
      <c r="AT162" s="153" t="s">
        <v>140</v>
      </c>
      <c r="AU162" s="153" t="s">
        <v>82</v>
      </c>
      <c r="AV162" s="13" t="s">
        <v>82</v>
      </c>
      <c r="AW162" s="13" t="s">
        <v>3</v>
      </c>
      <c r="AX162" s="13" t="s">
        <v>78</v>
      </c>
      <c r="AY162" s="153" t="s">
        <v>132</v>
      </c>
    </row>
    <row r="163" spans="2:65" s="1" customFormat="1" ht="33" customHeight="1">
      <c r="B163" s="131"/>
      <c r="C163" s="132" t="s">
        <v>205</v>
      </c>
      <c r="D163" s="132" t="s">
        <v>134</v>
      </c>
      <c r="E163" s="133" t="s">
        <v>206</v>
      </c>
      <c r="F163" s="134" t="s">
        <v>207</v>
      </c>
      <c r="G163" s="135" t="s">
        <v>187</v>
      </c>
      <c r="H163" s="136">
        <v>24.805</v>
      </c>
      <c r="I163" s="137"/>
      <c r="J163" s="138">
        <f>ROUND(I163*H163,2)</f>
        <v>0</v>
      </c>
      <c r="K163" s="134" t="s">
        <v>138</v>
      </c>
      <c r="L163" s="31"/>
      <c r="M163" s="139" t="s">
        <v>1</v>
      </c>
      <c r="N163" s="140" t="s">
        <v>38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88</v>
      </c>
      <c r="AT163" s="143" t="s">
        <v>134</v>
      </c>
      <c r="AU163" s="143" t="s">
        <v>82</v>
      </c>
      <c r="AY163" s="16" t="s">
        <v>132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78</v>
      </c>
      <c r="BK163" s="144">
        <f>ROUND(I163*H163,2)</f>
        <v>0</v>
      </c>
      <c r="BL163" s="16" t="s">
        <v>88</v>
      </c>
      <c r="BM163" s="143" t="s">
        <v>208</v>
      </c>
    </row>
    <row r="164" spans="2:51" s="13" customFormat="1" ht="10">
      <c r="B164" s="152"/>
      <c r="D164" s="146" t="s">
        <v>140</v>
      </c>
      <c r="E164" s="153" t="s">
        <v>1</v>
      </c>
      <c r="F164" s="154" t="s">
        <v>209</v>
      </c>
      <c r="H164" s="155">
        <v>24.805</v>
      </c>
      <c r="I164" s="156"/>
      <c r="L164" s="152"/>
      <c r="M164" s="157"/>
      <c r="T164" s="158"/>
      <c r="AT164" s="153" t="s">
        <v>140</v>
      </c>
      <c r="AU164" s="153" t="s">
        <v>82</v>
      </c>
      <c r="AV164" s="13" t="s">
        <v>82</v>
      </c>
      <c r="AW164" s="13" t="s">
        <v>30</v>
      </c>
      <c r="AX164" s="13" t="s">
        <v>78</v>
      </c>
      <c r="AY164" s="153" t="s">
        <v>132</v>
      </c>
    </row>
    <row r="165" spans="2:65" s="1" customFormat="1" ht="33" customHeight="1">
      <c r="B165" s="131"/>
      <c r="C165" s="132" t="s">
        <v>210</v>
      </c>
      <c r="D165" s="132" t="s">
        <v>134</v>
      </c>
      <c r="E165" s="133" t="s">
        <v>211</v>
      </c>
      <c r="F165" s="134" t="s">
        <v>212</v>
      </c>
      <c r="G165" s="135" t="s">
        <v>187</v>
      </c>
      <c r="H165" s="136">
        <v>4.5</v>
      </c>
      <c r="I165" s="137"/>
      <c r="J165" s="138">
        <f>ROUND(I165*H165,2)</f>
        <v>0</v>
      </c>
      <c r="K165" s="134" t="s">
        <v>138</v>
      </c>
      <c r="L165" s="31"/>
      <c r="M165" s="139" t="s">
        <v>1</v>
      </c>
      <c r="N165" s="140" t="s">
        <v>38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88</v>
      </c>
      <c r="AT165" s="143" t="s">
        <v>134</v>
      </c>
      <c r="AU165" s="143" t="s">
        <v>82</v>
      </c>
      <c r="AY165" s="16" t="s">
        <v>132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78</v>
      </c>
      <c r="BK165" s="144">
        <f>ROUND(I165*H165,2)</f>
        <v>0</v>
      </c>
      <c r="BL165" s="16" t="s">
        <v>88</v>
      </c>
      <c r="BM165" s="143" t="s">
        <v>213</v>
      </c>
    </row>
    <row r="166" spans="2:51" s="12" customFormat="1" ht="10">
      <c r="B166" s="145"/>
      <c r="D166" s="146" t="s">
        <v>140</v>
      </c>
      <c r="E166" s="147" t="s">
        <v>1</v>
      </c>
      <c r="F166" s="148" t="s">
        <v>214</v>
      </c>
      <c r="H166" s="147" t="s">
        <v>1</v>
      </c>
      <c r="I166" s="149"/>
      <c r="L166" s="145"/>
      <c r="M166" s="150"/>
      <c r="T166" s="151"/>
      <c r="AT166" s="147" t="s">
        <v>140</v>
      </c>
      <c r="AU166" s="147" t="s">
        <v>82</v>
      </c>
      <c r="AV166" s="12" t="s">
        <v>78</v>
      </c>
      <c r="AW166" s="12" t="s">
        <v>30</v>
      </c>
      <c r="AX166" s="12" t="s">
        <v>73</v>
      </c>
      <c r="AY166" s="147" t="s">
        <v>132</v>
      </c>
    </row>
    <row r="167" spans="2:51" s="13" customFormat="1" ht="10">
      <c r="B167" s="152"/>
      <c r="D167" s="146" t="s">
        <v>140</v>
      </c>
      <c r="E167" s="153" t="s">
        <v>1</v>
      </c>
      <c r="F167" s="154" t="s">
        <v>215</v>
      </c>
      <c r="H167" s="155">
        <v>4.5</v>
      </c>
      <c r="I167" s="156"/>
      <c r="L167" s="152"/>
      <c r="M167" s="157"/>
      <c r="T167" s="158"/>
      <c r="AT167" s="153" t="s">
        <v>140</v>
      </c>
      <c r="AU167" s="153" t="s">
        <v>82</v>
      </c>
      <c r="AV167" s="13" t="s">
        <v>82</v>
      </c>
      <c r="AW167" s="13" t="s">
        <v>30</v>
      </c>
      <c r="AX167" s="13" t="s">
        <v>78</v>
      </c>
      <c r="AY167" s="153" t="s">
        <v>132</v>
      </c>
    </row>
    <row r="168" spans="2:65" s="1" customFormat="1" ht="44.25" customHeight="1">
      <c r="B168" s="131"/>
      <c r="C168" s="132" t="s">
        <v>8</v>
      </c>
      <c r="D168" s="132" t="s">
        <v>134</v>
      </c>
      <c r="E168" s="133" t="s">
        <v>216</v>
      </c>
      <c r="F168" s="134" t="s">
        <v>217</v>
      </c>
      <c r="G168" s="135" t="s">
        <v>187</v>
      </c>
      <c r="H168" s="136">
        <v>70</v>
      </c>
      <c r="I168" s="137"/>
      <c r="J168" s="138">
        <f>ROUND(I168*H168,2)</f>
        <v>0</v>
      </c>
      <c r="K168" s="134" t="s">
        <v>138</v>
      </c>
      <c r="L168" s="31"/>
      <c r="M168" s="139" t="s">
        <v>1</v>
      </c>
      <c r="N168" s="140" t="s">
        <v>38</v>
      </c>
      <c r="P168" s="141">
        <f>O168*H168</f>
        <v>0</v>
      </c>
      <c r="Q168" s="141">
        <v>0</v>
      </c>
      <c r="R168" s="141">
        <f>Q168*H168</f>
        <v>0</v>
      </c>
      <c r="S168" s="141">
        <v>0</v>
      </c>
      <c r="T168" s="142">
        <f>S168*H168</f>
        <v>0</v>
      </c>
      <c r="AR168" s="143" t="s">
        <v>88</v>
      </c>
      <c r="AT168" s="143" t="s">
        <v>134</v>
      </c>
      <c r="AU168" s="143" t="s">
        <v>82</v>
      </c>
      <c r="AY168" s="16" t="s">
        <v>132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78</v>
      </c>
      <c r="BK168" s="144">
        <f>ROUND(I168*H168,2)</f>
        <v>0</v>
      </c>
      <c r="BL168" s="16" t="s">
        <v>88</v>
      </c>
      <c r="BM168" s="143" t="s">
        <v>218</v>
      </c>
    </row>
    <row r="169" spans="2:51" s="12" customFormat="1" ht="10">
      <c r="B169" s="145"/>
      <c r="D169" s="146" t="s">
        <v>140</v>
      </c>
      <c r="E169" s="147" t="s">
        <v>1</v>
      </c>
      <c r="F169" s="148" t="s">
        <v>219</v>
      </c>
      <c r="H169" s="147" t="s">
        <v>1</v>
      </c>
      <c r="I169" s="149"/>
      <c r="L169" s="145"/>
      <c r="M169" s="150"/>
      <c r="T169" s="151"/>
      <c r="AT169" s="147" t="s">
        <v>140</v>
      </c>
      <c r="AU169" s="147" t="s">
        <v>82</v>
      </c>
      <c r="AV169" s="12" t="s">
        <v>78</v>
      </c>
      <c r="AW169" s="12" t="s">
        <v>30</v>
      </c>
      <c r="AX169" s="12" t="s">
        <v>73</v>
      </c>
      <c r="AY169" s="147" t="s">
        <v>132</v>
      </c>
    </row>
    <row r="170" spans="2:51" s="13" customFormat="1" ht="10">
      <c r="B170" s="152"/>
      <c r="D170" s="146" t="s">
        <v>140</v>
      </c>
      <c r="E170" s="153" t="s">
        <v>1</v>
      </c>
      <c r="F170" s="154" t="s">
        <v>220</v>
      </c>
      <c r="H170" s="155">
        <v>70</v>
      </c>
      <c r="I170" s="156"/>
      <c r="L170" s="152"/>
      <c r="M170" s="157"/>
      <c r="T170" s="158"/>
      <c r="AT170" s="153" t="s">
        <v>140</v>
      </c>
      <c r="AU170" s="153" t="s">
        <v>82</v>
      </c>
      <c r="AV170" s="13" t="s">
        <v>82</v>
      </c>
      <c r="AW170" s="13" t="s">
        <v>30</v>
      </c>
      <c r="AX170" s="13" t="s">
        <v>78</v>
      </c>
      <c r="AY170" s="153" t="s">
        <v>132</v>
      </c>
    </row>
    <row r="171" spans="2:63" s="11" customFormat="1" ht="25.9" customHeight="1">
      <c r="B171" s="119"/>
      <c r="D171" s="120" t="s">
        <v>72</v>
      </c>
      <c r="E171" s="121" t="s">
        <v>221</v>
      </c>
      <c r="F171" s="121" t="s">
        <v>222</v>
      </c>
      <c r="I171" s="122"/>
      <c r="J171" s="123">
        <f>BK171</f>
        <v>0</v>
      </c>
      <c r="L171" s="119"/>
      <c r="M171" s="124"/>
      <c r="P171" s="125">
        <f>P172</f>
        <v>0</v>
      </c>
      <c r="R171" s="125">
        <f>R172</f>
        <v>0</v>
      </c>
      <c r="T171" s="126">
        <f>T172</f>
        <v>0</v>
      </c>
      <c r="AR171" s="120" t="s">
        <v>82</v>
      </c>
      <c r="AT171" s="127" t="s">
        <v>72</v>
      </c>
      <c r="AU171" s="127" t="s">
        <v>73</v>
      </c>
      <c r="AY171" s="120" t="s">
        <v>132</v>
      </c>
      <c r="BK171" s="128">
        <f>BK172</f>
        <v>0</v>
      </c>
    </row>
    <row r="172" spans="2:63" s="11" customFormat="1" ht="22.75" customHeight="1">
      <c r="B172" s="119"/>
      <c r="D172" s="120" t="s">
        <v>72</v>
      </c>
      <c r="E172" s="129" t="s">
        <v>223</v>
      </c>
      <c r="F172" s="129" t="s">
        <v>224</v>
      </c>
      <c r="I172" s="122"/>
      <c r="J172" s="130">
        <f>BK172</f>
        <v>0</v>
      </c>
      <c r="L172" s="119"/>
      <c r="M172" s="124"/>
      <c r="P172" s="125">
        <f>P173</f>
        <v>0</v>
      </c>
      <c r="R172" s="125">
        <f>R173</f>
        <v>0</v>
      </c>
      <c r="T172" s="126">
        <f>T173</f>
        <v>0</v>
      </c>
      <c r="AR172" s="120" t="s">
        <v>82</v>
      </c>
      <c r="AT172" s="127" t="s">
        <v>72</v>
      </c>
      <c r="AU172" s="127" t="s">
        <v>78</v>
      </c>
      <c r="AY172" s="120" t="s">
        <v>132</v>
      </c>
      <c r="BK172" s="128">
        <f>BK173</f>
        <v>0</v>
      </c>
    </row>
    <row r="173" spans="2:65" s="1" customFormat="1" ht="37.75" customHeight="1">
      <c r="B173" s="131"/>
      <c r="C173" s="132" t="s">
        <v>225</v>
      </c>
      <c r="D173" s="132" t="s">
        <v>134</v>
      </c>
      <c r="E173" s="133" t="s">
        <v>226</v>
      </c>
      <c r="F173" s="134" t="s">
        <v>227</v>
      </c>
      <c r="G173" s="135" t="s">
        <v>228</v>
      </c>
      <c r="H173" s="136">
        <v>1</v>
      </c>
      <c r="I173" s="137"/>
      <c r="J173" s="138">
        <f>ROUND(I173*H173,2)</f>
        <v>0</v>
      </c>
      <c r="K173" s="134" t="s">
        <v>1</v>
      </c>
      <c r="L173" s="31"/>
      <c r="M173" s="166" t="s">
        <v>1</v>
      </c>
      <c r="N173" s="167" t="s">
        <v>38</v>
      </c>
      <c r="O173" s="168"/>
      <c r="P173" s="169">
        <f>O173*H173</f>
        <v>0</v>
      </c>
      <c r="Q173" s="169">
        <v>0</v>
      </c>
      <c r="R173" s="169">
        <f>Q173*H173</f>
        <v>0</v>
      </c>
      <c r="S173" s="169">
        <v>0</v>
      </c>
      <c r="T173" s="170">
        <f>S173*H173</f>
        <v>0</v>
      </c>
      <c r="AR173" s="143" t="s">
        <v>225</v>
      </c>
      <c r="AT173" s="143" t="s">
        <v>134</v>
      </c>
      <c r="AU173" s="143" t="s">
        <v>82</v>
      </c>
      <c r="AY173" s="16" t="s">
        <v>132</v>
      </c>
      <c r="BE173" s="144">
        <f>IF(N173="základní",J173,0)</f>
        <v>0</v>
      </c>
      <c r="BF173" s="144">
        <f>IF(N173="snížená",J173,0)</f>
        <v>0</v>
      </c>
      <c r="BG173" s="144">
        <f>IF(N173="zákl. přenesená",J173,0)</f>
        <v>0</v>
      </c>
      <c r="BH173" s="144">
        <f>IF(N173="sníž. přenesená",J173,0)</f>
        <v>0</v>
      </c>
      <c r="BI173" s="144">
        <f>IF(N173="nulová",J173,0)</f>
        <v>0</v>
      </c>
      <c r="BJ173" s="16" t="s">
        <v>78</v>
      </c>
      <c r="BK173" s="144">
        <f>ROUND(I173*H173,2)</f>
        <v>0</v>
      </c>
      <c r="BL173" s="16" t="s">
        <v>225</v>
      </c>
      <c r="BM173" s="143" t="s">
        <v>229</v>
      </c>
    </row>
    <row r="174" spans="2:12" s="1" customFormat="1" ht="7" customHeight="1">
      <c r="B174" s="43"/>
      <c r="C174" s="44"/>
      <c r="D174" s="44"/>
      <c r="E174" s="44"/>
      <c r="F174" s="44"/>
      <c r="G174" s="44"/>
      <c r="H174" s="44"/>
      <c r="I174" s="44"/>
      <c r="J174" s="44"/>
      <c r="K174" s="44"/>
      <c r="L174" s="31"/>
    </row>
  </sheetData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2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6" t="s">
        <v>84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5" customHeight="1">
      <c r="B4" s="19"/>
      <c r="D4" s="20" t="s">
        <v>103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23" t="str">
        <f>'Rekapitulace stavby'!K6</f>
        <v>Demolice budov, Kostelec nad Orlicí</v>
      </c>
      <c r="F7" s="224"/>
      <c r="G7" s="224"/>
      <c r="H7" s="224"/>
      <c r="L7" s="19"/>
    </row>
    <row r="8" spans="2:12" s="1" customFormat="1" ht="12" customHeight="1">
      <c r="B8" s="31"/>
      <c r="D8" s="26" t="s">
        <v>104</v>
      </c>
      <c r="L8" s="31"/>
    </row>
    <row r="9" spans="2:12" s="1" customFormat="1" ht="16.5" customHeight="1">
      <c r="B9" s="31"/>
      <c r="E9" s="184" t="s">
        <v>230</v>
      </c>
      <c r="F9" s="225"/>
      <c r="G9" s="225"/>
      <c r="H9" s="225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26" t="s">
        <v>21</v>
      </c>
      <c r="J12" s="51">
        <f>'Rekapitulace stavby'!AN8</f>
        <v>44974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6" t="str">
        <f>'Rekapitulace stavby'!E14</f>
        <v>Vyplň údaj</v>
      </c>
      <c r="F18" s="206"/>
      <c r="G18" s="206"/>
      <c r="H18" s="206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1" t="s">
        <v>1</v>
      </c>
      <c r="F27" s="211"/>
      <c r="G27" s="211"/>
      <c r="H27" s="211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ROUND(J120,2)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ROUND((SUM(BE120:BE150)),2)</f>
        <v>0</v>
      </c>
      <c r="I33" s="91">
        <v>0.21</v>
      </c>
      <c r="J33" s="90">
        <f>ROUND(((SUM(BE120:BE150))*I33),2)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ROUND((SUM(BF120:BF150)),2)</f>
        <v>0</v>
      </c>
      <c r="I34" s="91">
        <v>0.15</v>
      </c>
      <c r="J34" s="90">
        <f>ROUND(((SUM(BF120:BF150))*I34),2)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ROUND((SUM(BG120:BG150)),2)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ROUND((SUM(BH120:BH150)),2)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ROUND((SUM(BI120:BI150)),2)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106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16.5" customHeight="1">
      <c r="B85" s="31"/>
      <c r="E85" s="223" t="str">
        <f>E7</f>
        <v>Demolice budov, Kostelec nad Orlicí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104</v>
      </c>
      <c r="L86" s="31"/>
    </row>
    <row r="87" spans="2:12" s="1" customFormat="1" ht="16.5" customHeight="1">
      <c r="B87" s="31"/>
      <c r="E87" s="184" t="str">
        <f>E9</f>
        <v>2 - SO.02 - st. p. č. 3225/4</v>
      </c>
      <c r="F87" s="225"/>
      <c r="G87" s="225"/>
      <c r="H87" s="225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1">
        <f>IF(J12="","",J12)</f>
        <v>44974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Město Kostelec nad Orlicí</v>
      </c>
      <c r="I91" s="26" t="s">
        <v>28</v>
      </c>
      <c r="J91" s="29" t="str">
        <f>E21</f>
        <v>AG ATELIER s.r.o.</v>
      </c>
      <c r="L91" s="31"/>
    </row>
    <row r="92" spans="2:12" s="1" customFormat="1" ht="15.15" customHeight="1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107</v>
      </c>
      <c r="D94" s="92"/>
      <c r="E94" s="92"/>
      <c r="F94" s="92"/>
      <c r="G94" s="92"/>
      <c r="H94" s="92"/>
      <c r="I94" s="92"/>
      <c r="J94" s="101" t="s">
        <v>108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109</v>
      </c>
      <c r="J96" s="65">
        <f>J120</f>
        <v>0</v>
      </c>
      <c r="L96" s="31"/>
      <c r="AU96" s="16" t="s">
        <v>110</v>
      </c>
    </row>
    <row r="97" spans="2:12" s="8" customFormat="1" ht="25" customHeight="1">
      <c r="B97" s="103"/>
      <c r="D97" s="104" t="s">
        <v>111</v>
      </c>
      <c r="E97" s="105"/>
      <c r="F97" s="105"/>
      <c r="G97" s="105"/>
      <c r="H97" s="105"/>
      <c r="I97" s="105"/>
      <c r="J97" s="106">
        <f>J121</f>
        <v>0</v>
      </c>
      <c r="L97" s="103"/>
    </row>
    <row r="98" spans="2:12" s="9" customFormat="1" ht="19.9" customHeight="1">
      <c r="B98" s="107"/>
      <c r="D98" s="108" t="s">
        <v>112</v>
      </c>
      <c r="E98" s="109"/>
      <c r="F98" s="109"/>
      <c r="G98" s="109"/>
      <c r="H98" s="109"/>
      <c r="I98" s="109"/>
      <c r="J98" s="110">
        <f>J122</f>
        <v>0</v>
      </c>
      <c r="L98" s="107"/>
    </row>
    <row r="99" spans="2:12" s="9" customFormat="1" ht="19.9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12" s="9" customFormat="1" ht="19.9" customHeight="1">
      <c r="B100" s="107"/>
      <c r="D100" s="108" t="s">
        <v>114</v>
      </c>
      <c r="E100" s="109"/>
      <c r="F100" s="109"/>
      <c r="G100" s="109"/>
      <c r="H100" s="109"/>
      <c r="I100" s="109"/>
      <c r="J100" s="110">
        <f>J139</f>
        <v>0</v>
      </c>
      <c r="L100" s="107"/>
    </row>
    <row r="101" spans="2:12" s="1" customFormat="1" ht="21.75" customHeight="1">
      <c r="B101" s="31"/>
      <c r="L101" s="31"/>
    </row>
    <row r="102" spans="2:12" s="1" customFormat="1" ht="7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7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5" customHeight="1">
      <c r="B107" s="31"/>
      <c r="C107" s="20" t="s">
        <v>117</v>
      </c>
      <c r="L107" s="31"/>
    </row>
    <row r="108" spans="2:12" s="1" customFormat="1" ht="7" customHeight="1">
      <c r="B108" s="31"/>
      <c r="L108" s="31"/>
    </row>
    <row r="109" spans="2:12" s="1" customFormat="1" ht="12" customHeight="1">
      <c r="B109" s="31"/>
      <c r="C109" s="26" t="s">
        <v>15</v>
      </c>
      <c r="L109" s="31"/>
    </row>
    <row r="110" spans="2:12" s="1" customFormat="1" ht="16.5" customHeight="1">
      <c r="B110" s="31"/>
      <c r="E110" s="223" t="str">
        <f>E7</f>
        <v>Demolice budov, Kostelec nad Orlicí</v>
      </c>
      <c r="F110" s="224"/>
      <c r="G110" s="224"/>
      <c r="H110" s="224"/>
      <c r="L110" s="31"/>
    </row>
    <row r="111" spans="2:12" s="1" customFormat="1" ht="12" customHeight="1">
      <c r="B111" s="31"/>
      <c r="C111" s="26" t="s">
        <v>104</v>
      </c>
      <c r="L111" s="31"/>
    </row>
    <row r="112" spans="2:12" s="1" customFormat="1" ht="16.5" customHeight="1">
      <c r="B112" s="31"/>
      <c r="E112" s="184" t="str">
        <f>E9</f>
        <v>2 - SO.02 - st. p. č. 3225/4</v>
      </c>
      <c r="F112" s="225"/>
      <c r="G112" s="225"/>
      <c r="H112" s="225"/>
      <c r="L112" s="31"/>
    </row>
    <row r="113" spans="2:12" s="1" customFormat="1" ht="7" customHeight="1">
      <c r="B113" s="31"/>
      <c r="L113" s="31"/>
    </row>
    <row r="114" spans="2:12" s="1" customFormat="1" ht="12" customHeight="1">
      <c r="B114" s="31"/>
      <c r="C114" s="26" t="s">
        <v>19</v>
      </c>
      <c r="F114" s="24" t="str">
        <f>F12</f>
        <v xml:space="preserve"> </v>
      </c>
      <c r="I114" s="26" t="s">
        <v>21</v>
      </c>
      <c r="J114" s="51">
        <f>IF(J12="","",J12)</f>
        <v>44974</v>
      </c>
      <c r="L114" s="31"/>
    </row>
    <row r="115" spans="2:12" s="1" customFormat="1" ht="7" customHeight="1">
      <c r="B115" s="31"/>
      <c r="L115" s="31"/>
    </row>
    <row r="116" spans="2:12" s="1" customFormat="1" ht="15.15" customHeight="1">
      <c r="B116" s="31"/>
      <c r="C116" s="26" t="s">
        <v>22</v>
      </c>
      <c r="F116" s="24" t="str">
        <f>E15</f>
        <v>Město Kostelec nad Orlicí</v>
      </c>
      <c r="I116" s="26" t="s">
        <v>28</v>
      </c>
      <c r="J116" s="29" t="str">
        <f>E21</f>
        <v>AG ATELIER s.r.o.</v>
      </c>
      <c r="L116" s="31"/>
    </row>
    <row r="117" spans="2:12" s="1" customFormat="1" ht="15.15" customHeight="1">
      <c r="B117" s="31"/>
      <c r="C117" s="26" t="s">
        <v>26</v>
      </c>
      <c r="F117" s="24" t="str">
        <f>IF(E18="","",E18)</f>
        <v>Vyplň údaj</v>
      </c>
      <c r="I117" s="26" t="s">
        <v>31</v>
      </c>
      <c r="J117" s="29" t="str">
        <f>E24</f>
        <v xml:space="preserve"> </v>
      </c>
      <c r="L117" s="31"/>
    </row>
    <row r="118" spans="2:12" s="1" customFormat="1" ht="10.25" customHeight="1">
      <c r="B118" s="31"/>
      <c r="L118" s="31"/>
    </row>
    <row r="119" spans="2:20" s="10" customFormat="1" ht="29.25" customHeight="1">
      <c r="B119" s="111"/>
      <c r="C119" s="112" t="s">
        <v>118</v>
      </c>
      <c r="D119" s="113" t="s">
        <v>58</v>
      </c>
      <c r="E119" s="113" t="s">
        <v>54</v>
      </c>
      <c r="F119" s="113" t="s">
        <v>55</v>
      </c>
      <c r="G119" s="113" t="s">
        <v>119</v>
      </c>
      <c r="H119" s="113" t="s">
        <v>120</v>
      </c>
      <c r="I119" s="113" t="s">
        <v>121</v>
      </c>
      <c r="J119" s="113" t="s">
        <v>108</v>
      </c>
      <c r="K119" s="114" t="s">
        <v>122</v>
      </c>
      <c r="L119" s="111"/>
      <c r="M119" s="58" t="s">
        <v>1</v>
      </c>
      <c r="N119" s="59" t="s">
        <v>37</v>
      </c>
      <c r="O119" s="59" t="s">
        <v>123</v>
      </c>
      <c r="P119" s="59" t="s">
        <v>124</v>
      </c>
      <c r="Q119" s="59" t="s">
        <v>125</v>
      </c>
      <c r="R119" s="59" t="s">
        <v>126</v>
      </c>
      <c r="S119" s="59" t="s">
        <v>127</v>
      </c>
      <c r="T119" s="60" t="s">
        <v>128</v>
      </c>
    </row>
    <row r="120" spans="2:63" s="1" customFormat="1" ht="22.75" customHeight="1">
      <c r="B120" s="31"/>
      <c r="C120" s="63" t="s">
        <v>129</v>
      </c>
      <c r="J120" s="115">
        <f>BK120</f>
        <v>0</v>
      </c>
      <c r="L120" s="31"/>
      <c r="M120" s="61"/>
      <c r="N120" s="52"/>
      <c r="O120" s="52"/>
      <c r="P120" s="116">
        <f>P121</f>
        <v>0</v>
      </c>
      <c r="Q120" s="52"/>
      <c r="R120" s="116">
        <f>R121</f>
        <v>0</v>
      </c>
      <c r="S120" s="52"/>
      <c r="T120" s="117">
        <f>T121</f>
        <v>11.4993</v>
      </c>
      <c r="AT120" s="16" t="s">
        <v>72</v>
      </c>
      <c r="AU120" s="16" t="s">
        <v>110</v>
      </c>
      <c r="BK120" s="118">
        <f>BK121</f>
        <v>0</v>
      </c>
    </row>
    <row r="121" spans="2:63" s="11" customFormat="1" ht="25.9" customHeight="1">
      <c r="B121" s="119"/>
      <c r="D121" s="120" t="s">
        <v>72</v>
      </c>
      <c r="E121" s="121" t="s">
        <v>130</v>
      </c>
      <c r="F121" s="121" t="s">
        <v>131</v>
      </c>
      <c r="I121" s="122"/>
      <c r="J121" s="123">
        <f>BK121</f>
        <v>0</v>
      </c>
      <c r="L121" s="119"/>
      <c r="M121" s="124"/>
      <c r="P121" s="125">
        <f>P122+P130+P139</f>
        <v>0</v>
      </c>
      <c r="R121" s="125">
        <f>R122+R130+R139</f>
        <v>0</v>
      </c>
      <c r="T121" s="126">
        <f>T122+T130+T139</f>
        <v>11.4993</v>
      </c>
      <c r="AR121" s="120" t="s">
        <v>78</v>
      </c>
      <c r="AT121" s="127" t="s">
        <v>72</v>
      </c>
      <c r="AU121" s="127" t="s">
        <v>73</v>
      </c>
      <c r="AY121" s="120" t="s">
        <v>132</v>
      </c>
      <c r="BK121" s="128">
        <f>BK122+BK130+BK139</f>
        <v>0</v>
      </c>
    </row>
    <row r="122" spans="2:63" s="11" customFormat="1" ht="22.75" customHeight="1">
      <c r="B122" s="119"/>
      <c r="D122" s="120" t="s">
        <v>72</v>
      </c>
      <c r="E122" s="129" t="s">
        <v>78</v>
      </c>
      <c r="F122" s="129" t="s">
        <v>133</v>
      </c>
      <c r="I122" s="122"/>
      <c r="J122" s="130">
        <f>BK122</f>
        <v>0</v>
      </c>
      <c r="L122" s="119"/>
      <c r="M122" s="124"/>
      <c r="P122" s="125">
        <f>SUM(P123:P129)</f>
        <v>0</v>
      </c>
      <c r="R122" s="125">
        <f>SUM(R123:R129)</f>
        <v>0</v>
      </c>
      <c r="T122" s="126">
        <f>SUM(T123:T129)</f>
        <v>0</v>
      </c>
      <c r="AR122" s="120" t="s">
        <v>78</v>
      </c>
      <c r="AT122" s="127" t="s">
        <v>72</v>
      </c>
      <c r="AU122" s="127" t="s">
        <v>78</v>
      </c>
      <c r="AY122" s="120" t="s">
        <v>132</v>
      </c>
      <c r="BK122" s="128">
        <f>SUM(BK123:BK129)</f>
        <v>0</v>
      </c>
    </row>
    <row r="123" spans="2:65" s="1" customFormat="1" ht="24.15" customHeight="1">
      <c r="B123" s="131"/>
      <c r="C123" s="132" t="s">
        <v>78</v>
      </c>
      <c r="D123" s="132" t="s">
        <v>134</v>
      </c>
      <c r="E123" s="133" t="s">
        <v>135</v>
      </c>
      <c r="F123" s="134" t="s">
        <v>136</v>
      </c>
      <c r="G123" s="135" t="s">
        <v>137</v>
      </c>
      <c r="H123" s="136">
        <v>7.92</v>
      </c>
      <c r="I123" s="137"/>
      <c r="J123" s="138">
        <f>ROUND(I123*H123,2)</f>
        <v>0</v>
      </c>
      <c r="K123" s="134" t="s">
        <v>138</v>
      </c>
      <c r="L123" s="31"/>
      <c r="M123" s="139" t="s">
        <v>1</v>
      </c>
      <c r="N123" s="140" t="s">
        <v>38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88</v>
      </c>
      <c r="AT123" s="143" t="s">
        <v>134</v>
      </c>
      <c r="AU123" s="143" t="s">
        <v>82</v>
      </c>
      <c r="AY123" s="16" t="s">
        <v>132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6" t="s">
        <v>78</v>
      </c>
      <c r="BK123" s="144">
        <f>ROUND(I123*H123,2)</f>
        <v>0</v>
      </c>
      <c r="BL123" s="16" t="s">
        <v>88</v>
      </c>
      <c r="BM123" s="143" t="s">
        <v>231</v>
      </c>
    </row>
    <row r="124" spans="2:51" s="12" customFormat="1" ht="10">
      <c r="B124" s="145"/>
      <c r="D124" s="146" t="s">
        <v>140</v>
      </c>
      <c r="E124" s="147" t="s">
        <v>1</v>
      </c>
      <c r="F124" s="148" t="s">
        <v>232</v>
      </c>
      <c r="H124" s="147" t="s">
        <v>1</v>
      </c>
      <c r="I124" s="149"/>
      <c r="L124" s="145"/>
      <c r="M124" s="150"/>
      <c r="T124" s="151"/>
      <c r="AT124" s="147" t="s">
        <v>140</v>
      </c>
      <c r="AU124" s="147" t="s">
        <v>82</v>
      </c>
      <c r="AV124" s="12" t="s">
        <v>78</v>
      </c>
      <c r="AW124" s="12" t="s">
        <v>30</v>
      </c>
      <c r="AX124" s="12" t="s">
        <v>73</v>
      </c>
      <c r="AY124" s="147" t="s">
        <v>132</v>
      </c>
    </row>
    <row r="125" spans="2:51" s="12" customFormat="1" ht="10">
      <c r="B125" s="145"/>
      <c r="D125" s="146" t="s">
        <v>140</v>
      </c>
      <c r="E125" s="147" t="s">
        <v>1</v>
      </c>
      <c r="F125" s="148" t="s">
        <v>143</v>
      </c>
      <c r="H125" s="147" t="s">
        <v>1</v>
      </c>
      <c r="I125" s="149"/>
      <c r="L125" s="145"/>
      <c r="M125" s="150"/>
      <c r="T125" s="151"/>
      <c r="AT125" s="147" t="s">
        <v>140</v>
      </c>
      <c r="AU125" s="147" t="s">
        <v>82</v>
      </c>
      <c r="AV125" s="12" t="s">
        <v>78</v>
      </c>
      <c r="AW125" s="12" t="s">
        <v>30</v>
      </c>
      <c r="AX125" s="12" t="s">
        <v>73</v>
      </c>
      <c r="AY125" s="147" t="s">
        <v>132</v>
      </c>
    </row>
    <row r="126" spans="2:51" s="13" customFormat="1" ht="10">
      <c r="B126" s="152"/>
      <c r="D126" s="146" t="s">
        <v>140</v>
      </c>
      <c r="E126" s="153" t="s">
        <v>1</v>
      </c>
      <c r="F126" s="154" t="s">
        <v>233</v>
      </c>
      <c r="H126" s="155">
        <v>7.92</v>
      </c>
      <c r="I126" s="156"/>
      <c r="L126" s="152"/>
      <c r="M126" s="157"/>
      <c r="T126" s="158"/>
      <c r="AT126" s="153" t="s">
        <v>140</v>
      </c>
      <c r="AU126" s="153" t="s">
        <v>82</v>
      </c>
      <c r="AV126" s="13" t="s">
        <v>82</v>
      </c>
      <c r="AW126" s="13" t="s">
        <v>30</v>
      </c>
      <c r="AX126" s="13" t="s">
        <v>78</v>
      </c>
      <c r="AY126" s="153" t="s">
        <v>132</v>
      </c>
    </row>
    <row r="127" spans="2:65" s="1" customFormat="1" ht="37.75" customHeight="1">
      <c r="B127" s="131"/>
      <c r="C127" s="132" t="s">
        <v>82</v>
      </c>
      <c r="D127" s="132" t="s">
        <v>134</v>
      </c>
      <c r="E127" s="133" t="s">
        <v>146</v>
      </c>
      <c r="F127" s="134" t="s">
        <v>147</v>
      </c>
      <c r="G127" s="135" t="s">
        <v>148</v>
      </c>
      <c r="H127" s="136">
        <v>10</v>
      </c>
      <c r="I127" s="137"/>
      <c r="J127" s="138">
        <f>ROUND(I127*H127,2)</f>
        <v>0</v>
      </c>
      <c r="K127" s="134" t="s">
        <v>138</v>
      </c>
      <c r="L127" s="31"/>
      <c r="M127" s="139" t="s">
        <v>1</v>
      </c>
      <c r="N127" s="140" t="s">
        <v>38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88</v>
      </c>
      <c r="AT127" s="143" t="s">
        <v>134</v>
      </c>
      <c r="AU127" s="143" t="s">
        <v>82</v>
      </c>
      <c r="AY127" s="16" t="s">
        <v>132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6" t="s">
        <v>78</v>
      </c>
      <c r="BK127" s="144">
        <f>ROUND(I127*H127,2)</f>
        <v>0</v>
      </c>
      <c r="BL127" s="16" t="s">
        <v>88</v>
      </c>
      <c r="BM127" s="143" t="s">
        <v>234</v>
      </c>
    </row>
    <row r="128" spans="2:51" s="12" customFormat="1" ht="10">
      <c r="B128" s="145"/>
      <c r="D128" s="146" t="s">
        <v>140</v>
      </c>
      <c r="E128" s="147" t="s">
        <v>1</v>
      </c>
      <c r="F128" s="148" t="s">
        <v>150</v>
      </c>
      <c r="H128" s="147" t="s">
        <v>1</v>
      </c>
      <c r="I128" s="149"/>
      <c r="L128" s="145"/>
      <c r="M128" s="150"/>
      <c r="T128" s="151"/>
      <c r="AT128" s="147" t="s">
        <v>140</v>
      </c>
      <c r="AU128" s="147" t="s">
        <v>82</v>
      </c>
      <c r="AV128" s="12" t="s">
        <v>78</v>
      </c>
      <c r="AW128" s="12" t="s">
        <v>30</v>
      </c>
      <c r="AX128" s="12" t="s">
        <v>73</v>
      </c>
      <c r="AY128" s="147" t="s">
        <v>132</v>
      </c>
    </row>
    <row r="129" spans="2:51" s="13" customFormat="1" ht="10">
      <c r="B129" s="152"/>
      <c r="D129" s="146" t="s">
        <v>140</v>
      </c>
      <c r="E129" s="153" t="s">
        <v>1</v>
      </c>
      <c r="F129" s="154" t="s">
        <v>192</v>
      </c>
      <c r="H129" s="155">
        <v>10</v>
      </c>
      <c r="I129" s="156"/>
      <c r="L129" s="152"/>
      <c r="M129" s="157"/>
      <c r="T129" s="158"/>
      <c r="AT129" s="153" t="s">
        <v>140</v>
      </c>
      <c r="AU129" s="153" t="s">
        <v>82</v>
      </c>
      <c r="AV129" s="13" t="s">
        <v>82</v>
      </c>
      <c r="AW129" s="13" t="s">
        <v>30</v>
      </c>
      <c r="AX129" s="13" t="s">
        <v>78</v>
      </c>
      <c r="AY129" s="153" t="s">
        <v>132</v>
      </c>
    </row>
    <row r="130" spans="2:63" s="11" customFormat="1" ht="22.75" customHeight="1">
      <c r="B130" s="119"/>
      <c r="D130" s="120" t="s">
        <v>72</v>
      </c>
      <c r="E130" s="129" t="s">
        <v>152</v>
      </c>
      <c r="F130" s="129" t="s">
        <v>153</v>
      </c>
      <c r="I130" s="122"/>
      <c r="J130" s="130">
        <f>BK130</f>
        <v>0</v>
      </c>
      <c r="L130" s="119"/>
      <c r="M130" s="124"/>
      <c r="P130" s="125">
        <f>SUM(P131:P138)</f>
        <v>0</v>
      </c>
      <c r="R130" s="125">
        <f>SUM(R131:R138)</f>
        <v>0</v>
      </c>
      <c r="T130" s="126">
        <f>SUM(T131:T138)</f>
        <v>11.4993</v>
      </c>
      <c r="AR130" s="120" t="s">
        <v>78</v>
      </c>
      <c r="AT130" s="127" t="s">
        <v>72</v>
      </c>
      <c r="AU130" s="127" t="s">
        <v>78</v>
      </c>
      <c r="AY130" s="120" t="s">
        <v>132</v>
      </c>
      <c r="BK130" s="128">
        <f>SUM(BK131:BK138)</f>
        <v>0</v>
      </c>
    </row>
    <row r="131" spans="2:65" s="1" customFormat="1" ht="33" customHeight="1">
      <c r="B131" s="131"/>
      <c r="C131" s="132" t="s">
        <v>85</v>
      </c>
      <c r="D131" s="132" t="s">
        <v>134</v>
      </c>
      <c r="E131" s="133" t="s">
        <v>173</v>
      </c>
      <c r="F131" s="134" t="s">
        <v>174</v>
      </c>
      <c r="G131" s="135" t="s">
        <v>137</v>
      </c>
      <c r="H131" s="136">
        <v>25.554</v>
      </c>
      <c r="I131" s="137"/>
      <c r="J131" s="138">
        <f>ROUND(I131*H131,2)</f>
        <v>0</v>
      </c>
      <c r="K131" s="134" t="s">
        <v>138</v>
      </c>
      <c r="L131" s="31"/>
      <c r="M131" s="139" t="s">
        <v>1</v>
      </c>
      <c r="N131" s="140" t="s">
        <v>38</v>
      </c>
      <c r="P131" s="141">
        <f>O131*H131</f>
        <v>0</v>
      </c>
      <c r="Q131" s="141">
        <v>0</v>
      </c>
      <c r="R131" s="141">
        <f>Q131*H131</f>
        <v>0</v>
      </c>
      <c r="S131" s="141">
        <v>0.45</v>
      </c>
      <c r="T131" s="142">
        <f>S131*H131</f>
        <v>11.4993</v>
      </c>
      <c r="AR131" s="143" t="s">
        <v>88</v>
      </c>
      <c r="AT131" s="143" t="s">
        <v>134</v>
      </c>
      <c r="AU131" s="143" t="s">
        <v>82</v>
      </c>
      <c r="AY131" s="16" t="s">
        <v>132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78</v>
      </c>
      <c r="BK131" s="144">
        <f>ROUND(I131*H131,2)</f>
        <v>0</v>
      </c>
      <c r="BL131" s="16" t="s">
        <v>88</v>
      </c>
      <c r="BM131" s="143" t="s">
        <v>235</v>
      </c>
    </row>
    <row r="132" spans="2:51" s="12" customFormat="1" ht="10">
      <c r="B132" s="145"/>
      <c r="D132" s="146" t="s">
        <v>140</v>
      </c>
      <c r="E132" s="147" t="s">
        <v>1</v>
      </c>
      <c r="F132" s="148" t="s">
        <v>176</v>
      </c>
      <c r="H132" s="147" t="s">
        <v>1</v>
      </c>
      <c r="I132" s="149"/>
      <c r="L132" s="145"/>
      <c r="M132" s="150"/>
      <c r="T132" s="151"/>
      <c r="AT132" s="147" t="s">
        <v>140</v>
      </c>
      <c r="AU132" s="147" t="s">
        <v>82</v>
      </c>
      <c r="AV132" s="12" t="s">
        <v>78</v>
      </c>
      <c r="AW132" s="12" t="s">
        <v>30</v>
      </c>
      <c r="AX132" s="12" t="s">
        <v>73</v>
      </c>
      <c r="AY132" s="147" t="s">
        <v>132</v>
      </c>
    </row>
    <row r="133" spans="2:51" s="12" customFormat="1" ht="10">
      <c r="B133" s="145"/>
      <c r="D133" s="146" t="s">
        <v>140</v>
      </c>
      <c r="E133" s="147" t="s">
        <v>1</v>
      </c>
      <c r="F133" s="148" t="s">
        <v>236</v>
      </c>
      <c r="H133" s="147" t="s">
        <v>1</v>
      </c>
      <c r="I133" s="149"/>
      <c r="L133" s="145"/>
      <c r="M133" s="150"/>
      <c r="T133" s="151"/>
      <c r="AT133" s="147" t="s">
        <v>140</v>
      </c>
      <c r="AU133" s="147" t="s">
        <v>82</v>
      </c>
      <c r="AV133" s="12" t="s">
        <v>78</v>
      </c>
      <c r="AW133" s="12" t="s">
        <v>30</v>
      </c>
      <c r="AX133" s="12" t="s">
        <v>73</v>
      </c>
      <c r="AY133" s="147" t="s">
        <v>132</v>
      </c>
    </row>
    <row r="134" spans="2:51" s="13" customFormat="1" ht="10">
      <c r="B134" s="152"/>
      <c r="D134" s="146" t="s">
        <v>140</v>
      </c>
      <c r="E134" s="153" t="s">
        <v>1</v>
      </c>
      <c r="F134" s="154" t="s">
        <v>237</v>
      </c>
      <c r="H134" s="155">
        <v>16.031</v>
      </c>
      <c r="I134" s="156"/>
      <c r="L134" s="152"/>
      <c r="M134" s="157"/>
      <c r="T134" s="158"/>
      <c r="AT134" s="153" t="s">
        <v>140</v>
      </c>
      <c r="AU134" s="153" t="s">
        <v>82</v>
      </c>
      <c r="AV134" s="13" t="s">
        <v>82</v>
      </c>
      <c r="AW134" s="13" t="s">
        <v>30</v>
      </c>
      <c r="AX134" s="13" t="s">
        <v>73</v>
      </c>
      <c r="AY134" s="153" t="s">
        <v>132</v>
      </c>
    </row>
    <row r="135" spans="2:51" s="12" customFormat="1" ht="10">
      <c r="B135" s="145"/>
      <c r="D135" s="146" t="s">
        <v>140</v>
      </c>
      <c r="E135" s="147" t="s">
        <v>1</v>
      </c>
      <c r="F135" s="148" t="s">
        <v>180</v>
      </c>
      <c r="H135" s="147" t="s">
        <v>1</v>
      </c>
      <c r="I135" s="149"/>
      <c r="L135" s="145"/>
      <c r="M135" s="150"/>
      <c r="T135" s="151"/>
      <c r="AT135" s="147" t="s">
        <v>140</v>
      </c>
      <c r="AU135" s="147" t="s">
        <v>82</v>
      </c>
      <c r="AV135" s="12" t="s">
        <v>78</v>
      </c>
      <c r="AW135" s="12" t="s">
        <v>30</v>
      </c>
      <c r="AX135" s="12" t="s">
        <v>73</v>
      </c>
      <c r="AY135" s="147" t="s">
        <v>132</v>
      </c>
    </row>
    <row r="136" spans="2:51" s="13" customFormat="1" ht="10">
      <c r="B136" s="152"/>
      <c r="D136" s="146" t="s">
        <v>140</v>
      </c>
      <c r="E136" s="153" t="s">
        <v>1</v>
      </c>
      <c r="F136" s="154" t="s">
        <v>233</v>
      </c>
      <c r="H136" s="155">
        <v>7.92</v>
      </c>
      <c r="I136" s="156"/>
      <c r="L136" s="152"/>
      <c r="M136" s="157"/>
      <c r="T136" s="158"/>
      <c r="AT136" s="153" t="s">
        <v>140</v>
      </c>
      <c r="AU136" s="153" t="s">
        <v>82</v>
      </c>
      <c r="AV136" s="13" t="s">
        <v>82</v>
      </c>
      <c r="AW136" s="13" t="s">
        <v>30</v>
      </c>
      <c r="AX136" s="13" t="s">
        <v>73</v>
      </c>
      <c r="AY136" s="153" t="s">
        <v>132</v>
      </c>
    </row>
    <row r="137" spans="2:51" s="13" customFormat="1" ht="10">
      <c r="B137" s="152"/>
      <c r="D137" s="146" t="s">
        <v>140</v>
      </c>
      <c r="E137" s="153" t="s">
        <v>1</v>
      </c>
      <c r="F137" s="154" t="s">
        <v>238</v>
      </c>
      <c r="H137" s="155">
        <v>1.603</v>
      </c>
      <c r="I137" s="156"/>
      <c r="L137" s="152"/>
      <c r="M137" s="157"/>
      <c r="T137" s="158"/>
      <c r="AT137" s="153" t="s">
        <v>140</v>
      </c>
      <c r="AU137" s="153" t="s">
        <v>82</v>
      </c>
      <c r="AV137" s="13" t="s">
        <v>82</v>
      </c>
      <c r="AW137" s="13" t="s">
        <v>30</v>
      </c>
      <c r="AX137" s="13" t="s">
        <v>73</v>
      </c>
      <c r="AY137" s="153" t="s">
        <v>132</v>
      </c>
    </row>
    <row r="138" spans="2:51" s="14" customFormat="1" ht="10">
      <c r="B138" s="159"/>
      <c r="D138" s="146" t="s">
        <v>140</v>
      </c>
      <c r="E138" s="160" t="s">
        <v>1</v>
      </c>
      <c r="F138" s="161" t="s">
        <v>145</v>
      </c>
      <c r="H138" s="162">
        <v>25.554000000000002</v>
      </c>
      <c r="I138" s="163"/>
      <c r="L138" s="159"/>
      <c r="M138" s="164"/>
      <c r="T138" s="165"/>
      <c r="AT138" s="160" t="s">
        <v>140</v>
      </c>
      <c r="AU138" s="160" t="s">
        <v>82</v>
      </c>
      <c r="AV138" s="14" t="s">
        <v>88</v>
      </c>
      <c r="AW138" s="14" t="s">
        <v>30</v>
      </c>
      <c r="AX138" s="14" t="s">
        <v>78</v>
      </c>
      <c r="AY138" s="160" t="s">
        <v>132</v>
      </c>
    </row>
    <row r="139" spans="2:63" s="11" customFormat="1" ht="22.75" customHeight="1">
      <c r="B139" s="119"/>
      <c r="D139" s="120" t="s">
        <v>72</v>
      </c>
      <c r="E139" s="129" t="s">
        <v>183</v>
      </c>
      <c r="F139" s="129" t="s">
        <v>184</v>
      </c>
      <c r="I139" s="122"/>
      <c r="J139" s="130">
        <f>BK139</f>
        <v>0</v>
      </c>
      <c r="L139" s="119"/>
      <c r="M139" s="124"/>
      <c r="P139" s="125">
        <f>SUM(P140:P150)</f>
        <v>0</v>
      </c>
      <c r="R139" s="125">
        <f>SUM(R140:R150)</f>
        <v>0</v>
      </c>
      <c r="T139" s="126">
        <f>SUM(T140:T150)</f>
        <v>0</v>
      </c>
      <c r="AR139" s="120" t="s">
        <v>78</v>
      </c>
      <c r="AT139" s="127" t="s">
        <v>72</v>
      </c>
      <c r="AU139" s="127" t="s">
        <v>78</v>
      </c>
      <c r="AY139" s="120" t="s">
        <v>132</v>
      </c>
      <c r="BK139" s="128">
        <f>SUM(BK140:BK150)</f>
        <v>0</v>
      </c>
    </row>
    <row r="140" spans="2:65" s="1" customFormat="1" ht="16.5" customHeight="1">
      <c r="B140" s="131"/>
      <c r="C140" s="132" t="s">
        <v>88</v>
      </c>
      <c r="D140" s="132" t="s">
        <v>134</v>
      </c>
      <c r="E140" s="133" t="s">
        <v>185</v>
      </c>
      <c r="F140" s="134" t="s">
        <v>186</v>
      </c>
      <c r="G140" s="135" t="s">
        <v>187</v>
      </c>
      <c r="H140" s="136">
        <v>11.499</v>
      </c>
      <c r="I140" s="137"/>
      <c r="J140" s="138">
        <f>ROUND(I140*H140,2)</f>
        <v>0</v>
      </c>
      <c r="K140" s="134" t="s">
        <v>138</v>
      </c>
      <c r="L140" s="31"/>
      <c r="M140" s="139" t="s">
        <v>1</v>
      </c>
      <c r="N140" s="140" t="s">
        <v>38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88</v>
      </c>
      <c r="AT140" s="143" t="s">
        <v>134</v>
      </c>
      <c r="AU140" s="143" t="s">
        <v>82</v>
      </c>
      <c r="AY140" s="16" t="s">
        <v>132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78</v>
      </c>
      <c r="BK140" s="144">
        <f>ROUND(I140*H140,2)</f>
        <v>0</v>
      </c>
      <c r="BL140" s="16" t="s">
        <v>88</v>
      </c>
      <c r="BM140" s="143" t="s">
        <v>239</v>
      </c>
    </row>
    <row r="141" spans="2:65" s="1" customFormat="1" ht="24.15" customHeight="1">
      <c r="B141" s="131"/>
      <c r="C141" s="132" t="s">
        <v>91</v>
      </c>
      <c r="D141" s="132" t="s">
        <v>134</v>
      </c>
      <c r="E141" s="133" t="s">
        <v>189</v>
      </c>
      <c r="F141" s="134" t="s">
        <v>190</v>
      </c>
      <c r="G141" s="135" t="s">
        <v>187</v>
      </c>
      <c r="H141" s="136">
        <v>3</v>
      </c>
      <c r="I141" s="137"/>
      <c r="J141" s="138">
        <f>ROUND(I141*H141,2)</f>
        <v>0</v>
      </c>
      <c r="K141" s="134" t="s">
        <v>138</v>
      </c>
      <c r="L141" s="31"/>
      <c r="M141" s="139" t="s">
        <v>1</v>
      </c>
      <c r="N141" s="140" t="s">
        <v>38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88</v>
      </c>
      <c r="AT141" s="143" t="s">
        <v>134</v>
      </c>
      <c r="AU141" s="143" t="s">
        <v>82</v>
      </c>
      <c r="AY141" s="16" t="s">
        <v>132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78</v>
      </c>
      <c r="BK141" s="144">
        <f>ROUND(I141*H141,2)</f>
        <v>0</v>
      </c>
      <c r="BL141" s="16" t="s">
        <v>88</v>
      </c>
      <c r="BM141" s="143" t="s">
        <v>240</v>
      </c>
    </row>
    <row r="142" spans="2:65" s="1" customFormat="1" ht="24.15" customHeight="1">
      <c r="B142" s="131"/>
      <c r="C142" s="132" t="s">
        <v>94</v>
      </c>
      <c r="D142" s="132" t="s">
        <v>134</v>
      </c>
      <c r="E142" s="133" t="s">
        <v>193</v>
      </c>
      <c r="F142" s="134" t="s">
        <v>194</v>
      </c>
      <c r="G142" s="135" t="s">
        <v>187</v>
      </c>
      <c r="H142" s="136">
        <v>7</v>
      </c>
      <c r="I142" s="137"/>
      <c r="J142" s="138">
        <f>ROUND(I142*H142,2)</f>
        <v>0</v>
      </c>
      <c r="K142" s="134" t="s">
        <v>138</v>
      </c>
      <c r="L142" s="31"/>
      <c r="M142" s="139" t="s">
        <v>1</v>
      </c>
      <c r="N142" s="140" t="s">
        <v>38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88</v>
      </c>
      <c r="AT142" s="143" t="s">
        <v>134</v>
      </c>
      <c r="AU142" s="143" t="s">
        <v>82</v>
      </c>
      <c r="AY142" s="16" t="s">
        <v>132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78</v>
      </c>
      <c r="BK142" s="144">
        <f>ROUND(I142*H142,2)</f>
        <v>0</v>
      </c>
      <c r="BL142" s="16" t="s">
        <v>88</v>
      </c>
      <c r="BM142" s="143" t="s">
        <v>241</v>
      </c>
    </row>
    <row r="143" spans="2:65" s="1" customFormat="1" ht="24.15" customHeight="1">
      <c r="B143" s="131"/>
      <c r="C143" s="132" t="s">
        <v>97</v>
      </c>
      <c r="D143" s="132" t="s">
        <v>134</v>
      </c>
      <c r="E143" s="133" t="s">
        <v>197</v>
      </c>
      <c r="F143" s="134" t="s">
        <v>198</v>
      </c>
      <c r="G143" s="135" t="s">
        <v>187</v>
      </c>
      <c r="H143" s="136">
        <v>11.499</v>
      </c>
      <c r="I143" s="137"/>
      <c r="J143" s="138">
        <f>ROUND(I143*H143,2)</f>
        <v>0</v>
      </c>
      <c r="K143" s="134" t="s">
        <v>138</v>
      </c>
      <c r="L143" s="31"/>
      <c r="M143" s="139" t="s">
        <v>1</v>
      </c>
      <c r="N143" s="140" t="s">
        <v>38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88</v>
      </c>
      <c r="AT143" s="143" t="s">
        <v>134</v>
      </c>
      <c r="AU143" s="143" t="s">
        <v>82</v>
      </c>
      <c r="AY143" s="16" t="s">
        <v>132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78</v>
      </c>
      <c r="BK143" s="144">
        <f>ROUND(I143*H143,2)</f>
        <v>0</v>
      </c>
      <c r="BL143" s="16" t="s">
        <v>88</v>
      </c>
      <c r="BM143" s="143" t="s">
        <v>242</v>
      </c>
    </row>
    <row r="144" spans="2:65" s="1" customFormat="1" ht="24.15" customHeight="1">
      <c r="B144" s="131"/>
      <c r="C144" s="132" t="s">
        <v>100</v>
      </c>
      <c r="D144" s="132" t="s">
        <v>134</v>
      </c>
      <c r="E144" s="133" t="s">
        <v>201</v>
      </c>
      <c r="F144" s="134" t="s">
        <v>202</v>
      </c>
      <c r="G144" s="135" t="s">
        <v>187</v>
      </c>
      <c r="H144" s="136">
        <v>229.98</v>
      </c>
      <c r="I144" s="137"/>
      <c r="J144" s="138">
        <f>ROUND(I144*H144,2)</f>
        <v>0</v>
      </c>
      <c r="K144" s="134" t="s">
        <v>138</v>
      </c>
      <c r="L144" s="31"/>
      <c r="M144" s="139" t="s">
        <v>1</v>
      </c>
      <c r="N144" s="140" t="s">
        <v>38</v>
      </c>
      <c r="P144" s="141">
        <f>O144*H144</f>
        <v>0</v>
      </c>
      <c r="Q144" s="141">
        <v>0</v>
      </c>
      <c r="R144" s="141">
        <f>Q144*H144</f>
        <v>0</v>
      </c>
      <c r="S144" s="141">
        <v>0</v>
      </c>
      <c r="T144" s="142">
        <f>S144*H144</f>
        <v>0</v>
      </c>
      <c r="AR144" s="143" t="s">
        <v>88</v>
      </c>
      <c r="AT144" s="143" t="s">
        <v>134</v>
      </c>
      <c r="AU144" s="143" t="s">
        <v>82</v>
      </c>
      <c r="AY144" s="16" t="s">
        <v>132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78</v>
      </c>
      <c r="BK144" s="144">
        <f>ROUND(I144*H144,2)</f>
        <v>0</v>
      </c>
      <c r="BL144" s="16" t="s">
        <v>88</v>
      </c>
      <c r="BM144" s="143" t="s">
        <v>243</v>
      </c>
    </row>
    <row r="145" spans="2:51" s="13" customFormat="1" ht="10">
      <c r="B145" s="152"/>
      <c r="D145" s="146" t="s">
        <v>140</v>
      </c>
      <c r="F145" s="154" t="s">
        <v>244</v>
      </c>
      <c r="H145" s="155">
        <v>229.98</v>
      </c>
      <c r="I145" s="156"/>
      <c r="L145" s="152"/>
      <c r="M145" s="157"/>
      <c r="T145" s="158"/>
      <c r="AT145" s="153" t="s">
        <v>140</v>
      </c>
      <c r="AU145" s="153" t="s">
        <v>82</v>
      </c>
      <c r="AV145" s="13" t="s">
        <v>82</v>
      </c>
      <c r="AW145" s="13" t="s">
        <v>3</v>
      </c>
      <c r="AX145" s="13" t="s">
        <v>78</v>
      </c>
      <c r="AY145" s="153" t="s">
        <v>132</v>
      </c>
    </row>
    <row r="146" spans="2:65" s="1" customFormat="1" ht="33" customHeight="1">
      <c r="B146" s="131"/>
      <c r="C146" s="132" t="s">
        <v>152</v>
      </c>
      <c r="D146" s="132" t="s">
        <v>134</v>
      </c>
      <c r="E146" s="133" t="s">
        <v>206</v>
      </c>
      <c r="F146" s="134" t="s">
        <v>207</v>
      </c>
      <c r="G146" s="135" t="s">
        <v>187</v>
      </c>
      <c r="H146" s="136">
        <v>1.499</v>
      </c>
      <c r="I146" s="137"/>
      <c r="J146" s="138">
        <f>ROUND(I146*H146,2)</f>
        <v>0</v>
      </c>
      <c r="K146" s="134" t="s">
        <v>138</v>
      </c>
      <c r="L146" s="31"/>
      <c r="M146" s="139" t="s">
        <v>1</v>
      </c>
      <c r="N146" s="140" t="s">
        <v>38</v>
      </c>
      <c r="P146" s="141">
        <f>O146*H146</f>
        <v>0</v>
      </c>
      <c r="Q146" s="141">
        <v>0</v>
      </c>
      <c r="R146" s="141">
        <f>Q146*H146</f>
        <v>0</v>
      </c>
      <c r="S146" s="141">
        <v>0</v>
      </c>
      <c r="T146" s="142">
        <f>S146*H146</f>
        <v>0</v>
      </c>
      <c r="AR146" s="143" t="s">
        <v>88</v>
      </c>
      <c r="AT146" s="143" t="s">
        <v>134</v>
      </c>
      <c r="AU146" s="143" t="s">
        <v>82</v>
      </c>
      <c r="AY146" s="16" t="s">
        <v>132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78</v>
      </c>
      <c r="BK146" s="144">
        <f>ROUND(I146*H146,2)</f>
        <v>0</v>
      </c>
      <c r="BL146" s="16" t="s">
        <v>88</v>
      </c>
      <c r="BM146" s="143" t="s">
        <v>245</v>
      </c>
    </row>
    <row r="147" spans="2:51" s="13" customFormat="1" ht="10">
      <c r="B147" s="152"/>
      <c r="D147" s="146" t="s">
        <v>140</v>
      </c>
      <c r="E147" s="153" t="s">
        <v>1</v>
      </c>
      <c r="F147" s="154" t="s">
        <v>246</v>
      </c>
      <c r="H147" s="155">
        <v>1.499</v>
      </c>
      <c r="I147" s="156"/>
      <c r="L147" s="152"/>
      <c r="M147" s="157"/>
      <c r="T147" s="158"/>
      <c r="AT147" s="153" t="s">
        <v>140</v>
      </c>
      <c r="AU147" s="153" t="s">
        <v>82</v>
      </c>
      <c r="AV147" s="13" t="s">
        <v>82</v>
      </c>
      <c r="AW147" s="13" t="s">
        <v>30</v>
      </c>
      <c r="AX147" s="13" t="s">
        <v>78</v>
      </c>
      <c r="AY147" s="153" t="s">
        <v>132</v>
      </c>
    </row>
    <row r="148" spans="2:65" s="1" customFormat="1" ht="44.25" customHeight="1">
      <c r="B148" s="131"/>
      <c r="C148" s="132" t="s">
        <v>192</v>
      </c>
      <c r="D148" s="132" t="s">
        <v>134</v>
      </c>
      <c r="E148" s="133" t="s">
        <v>216</v>
      </c>
      <c r="F148" s="134" t="s">
        <v>217</v>
      </c>
      <c r="G148" s="135" t="s">
        <v>187</v>
      </c>
      <c r="H148" s="136">
        <v>10</v>
      </c>
      <c r="I148" s="137"/>
      <c r="J148" s="138">
        <f>ROUND(I148*H148,2)</f>
        <v>0</v>
      </c>
      <c r="K148" s="134" t="s">
        <v>138</v>
      </c>
      <c r="L148" s="31"/>
      <c r="M148" s="139" t="s">
        <v>1</v>
      </c>
      <c r="N148" s="140" t="s">
        <v>38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88</v>
      </c>
      <c r="AT148" s="143" t="s">
        <v>134</v>
      </c>
      <c r="AU148" s="143" t="s">
        <v>82</v>
      </c>
      <c r="AY148" s="16" t="s">
        <v>132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6" t="s">
        <v>78</v>
      </c>
      <c r="BK148" s="144">
        <f>ROUND(I148*H148,2)</f>
        <v>0</v>
      </c>
      <c r="BL148" s="16" t="s">
        <v>88</v>
      </c>
      <c r="BM148" s="143" t="s">
        <v>247</v>
      </c>
    </row>
    <row r="149" spans="2:51" s="12" customFormat="1" ht="10">
      <c r="B149" s="145"/>
      <c r="D149" s="146" t="s">
        <v>140</v>
      </c>
      <c r="E149" s="147" t="s">
        <v>1</v>
      </c>
      <c r="F149" s="148" t="s">
        <v>248</v>
      </c>
      <c r="H149" s="147" t="s">
        <v>1</v>
      </c>
      <c r="I149" s="149"/>
      <c r="L149" s="145"/>
      <c r="M149" s="150"/>
      <c r="T149" s="151"/>
      <c r="AT149" s="147" t="s">
        <v>140</v>
      </c>
      <c r="AU149" s="147" t="s">
        <v>82</v>
      </c>
      <c r="AV149" s="12" t="s">
        <v>78</v>
      </c>
      <c r="AW149" s="12" t="s">
        <v>30</v>
      </c>
      <c r="AX149" s="12" t="s">
        <v>73</v>
      </c>
      <c r="AY149" s="147" t="s">
        <v>132</v>
      </c>
    </row>
    <row r="150" spans="2:51" s="13" customFormat="1" ht="10">
      <c r="B150" s="152"/>
      <c r="D150" s="146" t="s">
        <v>140</v>
      </c>
      <c r="E150" s="153" t="s">
        <v>1</v>
      </c>
      <c r="F150" s="154" t="s">
        <v>192</v>
      </c>
      <c r="H150" s="155">
        <v>10</v>
      </c>
      <c r="I150" s="156"/>
      <c r="L150" s="152"/>
      <c r="M150" s="171"/>
      <c r="N150" s="172"/>
      <c r="O150" s="172"/>
      <c r="P150" s="172"/>
      <c r="Q150" s="172"/>
      <c r="R150" s="172"/>
      <c r="S150" s="172"/>
      <c r="T150" s="173"/>
      <c r="AT150" s="153" t="s">
        <v>140</v>
      </c>
      <c r="AU150" s="153" t="s">
        <v>82</v>
      </c>
      <c r="AV150" s="13" t="s">
        <v>82</v>
      </c>
      <c r="AW150" s="13" t="s">
        <v>30</v>
      </c>
      <c r="AX150" s="13" t="s">
        <v>78</v>
      </c>
      <c r="AY150" s="153" t="s">
        <v>132</v>
      </c>
    </row>
    <row r="151" spans="2:12" s="1" customFormat="1" ht="7" customHeight="1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1"/>
    </row>
  </sheetData>
  <autoFilter ref="C119:K15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2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6" t="s">
        <v>87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5" customHeight="1">
      <c r="B4" s="19"/>
      <c r="D4" s="20" t="s">
        <v>103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23" t="str">
        <f>'Rekapitulace stavby'!K6</f>
        <v>Demolice budov, Kostelec nad Orlicí</v>
      </c>
      <c r="F7" s="224"/>
      <c r="G7" s="224"/>
      <c r="H7" s="224"/>
      <c r="L7" s="19"/>
    </row>
    <row r="8" spans="2:12" s="1" customFormat="1" ht="12" customHeight="1">
      <c r="B8" s="31"/>
      <c r="D8" s="26" t="s">
        <v>104</v>
      </c>
      <c r="L8" s="31"/>
    </row>
    <row r="9" spans="2:12" s="1" customFormat="1" ht="16.5" customHeight="1">
      <c r="B9" s="31"/>
      <c r="E9" s="184" t="s">
        <v>249</v>
      </c>
      <c r="F9" s="225"/>
      <c r="G9" s="225"/>
      <c r="H9" s="225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26" t="s">
        <v>21</v>
      </c>
      <c r="J12" s="51">
        <f>'Rekapitulace stavby'!AN8</f>
        <v>44974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6" t="str">
        <f>'Rekapitulace stavby'!E14</f>
        <v>Vyplň údaj</v>
      </c>
      <c r="F18" s="206"/>
      <c r="G18" s="206"/>
      <c r="H18" s="206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1" t="s">
        <v>1</v>
      </c>
      <c r="F27" s="211"/>
      <c r="G27" s="211"/>
      <c r="H27" s="211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ROUND(J120,2)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ROUND((SUM(BE120:BE147)),2)</f>
        <v>0</v>
      </c>
      <c r="I33" s="91">
        <v>0.21</v>
      </c>
      <c r="J33" s="90">
        <f>ROUND(((SUM(BE120:BE147))*I33),2)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ROUND((SUM(BF120:BF147)),2)</f>
        <v>0</v>
      </c>
      <c r="I34" s="91">
        <v>0.15</v>
      </c>
      <c r="J34" s="90">
        <f>ROUND(((SUM(BF120:BF147))*I34),2)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ROUND((SUM(BG120:BG147)),2)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ROUND((SUM(BH120:BH147)),2)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ROUND((SUM(BI120:BI147)),2)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106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16.5" customHeight="1">
      <c r="B85" s="31"/>
      <c r="E85" s="223" t="str">
        <f>E7</f>
        <v>Demolice budov, Kostelec nad Orlicí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104</v>
      </c>
      <c r="L86" s="31"/>
    </row>
    <row r="87" spans="2:12" s="1" customFormat="1" ht="16.5" customHeight="1">
      <c r="B87" s="31"/>
      <c r="E87" s="184" t="str">
        <f>E9</f>
        <v>3 - SO.03 - st. p. č. 3225/5</v>
      </c>
      <c r="F87" s="225"/>
      <c r="G87" s="225"/>
      <c r="H87" s="225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1">
        <f>IF(J12="","",J12)</f>
        <v>44974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Město Kostelec nad Orlicí</v>
      </c>
      <c r="I91" s="26" t="s">
        <v>28</v>
      </c>
      <c r="J91" s="29" t="str">
        <f>E21</f>
        <v>AG ATELIER s.r.o.</v>
      </c>
      <c r="L91" s="31"/>
    </row>
    <row r="92" spans="2:12" s="1" customFormat="1" ht="15.15" customHeight="1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107</v>
      </c>
      <c r="D94" s="92"/>
      <c r="E94" s="92"/>
      <c r="F94" s="92"/>
      <c r="G94" s="92"/>
      <c r="H94" s="92"/>
      <c r="I94" s="92"/>
      <c r="J94" s="101" t="s">
        <v>108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109</v>
      </c>
      <c r="J96" s="65">
        <f>J120</f>
        <v>0</v>
      </c>
      <c r="L96" s="31"/>
      <c r="AU96" s="16" t="s">
        <v>110</v>
      </c>
    </row>
    <row r="97" spans="2:12" s="8" customFormat="1" ht="25" customHeight="1">
      <c r="B97" s="103"/>
      <c r="D97" s="104" t="s">
        <v>111</v>
      </c>
      <c r="E97" s="105"/>
      <c r="F97" s="105"/>
      <c r="G97" s="105"/>
      <c r="H97" s="105"/>
      <c r="I97" s="105"/>
      <c r="J97" s="106">
        <f>J121</f>
        <v>0</v>
      </c>
      <c r="L97" s="103"/>
    </row>
    <row r="98" spans="2:12" s="9" customFormat="1" ht="19.9" customHeight="1">
      <c r="B98" s="107"/>
      <c r="D98" s="108" t="s">
        <v>112</v>
      </c>
      <c r="E98" s="109"/>
      <c r="F98" s="109"/>
      <c r="G98" s="109"/>
      <c r="H98" s="109"/>
      <c r="I98" s="109"/>
      <c r="J98" s="110">
        <f>J122</f>
        <v>0</v>
      </c>
      <c r="L98" s="107"/>
    </row>
    <row r="99" spans="2:12" s="9" customFormat="1" ht="19.9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2:12" s="9" customFormat="1" ht="19.9" customHeight="1">
      <c r="B100" s="107"/>
      <c r="D100" s="108" t="s">
        <v>114</v>
      </c>
      <c r="E100" s="109"/>
      <c r="F100" s="109"/>
      <c r="G100" s="109"/>
      <c r="H100" s="109"/>
      <c r="I100" s="109"/>
      <c r="J100" s="110">
        <f>J137</f>
        <v>0</v>
      </c>
      <c r="L100" s="107"/>
    </row>
    <row r="101" spans="2:12" s="1" customFormat="1" ht="21.75" customHeight="1">
      <c r="B101" s="31"/>
      <c r="L101" s="31"/>
    </row>
    <row r="102" spans="2:12" s="1" customFormat="1" ht="7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7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5" customHeight="1">
      <c r="B107" s="31"/>
      <c r="C107" s="20" t="s">
        <v>117</v>
      </c>
      <c r="L107" s="31"/>
    </row>
    <row r="108" spans="2:12" s="1" customFormat="1" ht="7" customHeight="1">
      <c r="B108" s="31"/>
      <c r="L108" s="31"/>
    </row>
    <row r="109" spans="2:12" s="1" customFormat="1" ht="12" customHeight="1">
      <c r="B109" s="31"/>
      <c r="C109" s="26" t="s">
        <v>15</v>
      </c>
      <c r="L109" s="31"/>
    </row>
    <row r="110" spans="2:12" s="1" customFormat="1" ht="16.5" customHeight="1">
      <c r="B110" s="31"/>
      <c r="E110" s="223" t="str">
        <f>E7</f>
        <v>Demolice budov, Kostelec nad Orlicí</v>
      </c>
      <c r="F110" s="224"/>
      <c r="G110" s="224"/>
      <c r="H110" s="224"/>
      <c r="L110" s="31"/>
    </row>
    <row r="111" spans="2:12" s="1" customFormat="1" ht="12" customHeight="1">
      <c r="B111" s="31"/>
      <c r="C111" s="26" t="s">
        <v>104</v>
      </c>
      <c r="L111" s="31"/>
    </row>
    <row r="112" spans="2:12" s="1" customFormat="1" ht="16.5" customHeight="1">
      <c r="B112" s="31"/>
      <c r="E112" s="184" t="str">
        <f>E9</f>
        <v>3 - SO.03 - st. p. č. 3225/5</v>
      </c>
      <c r="F112" s="225"/>
      <c r="G112" s="225"/>
      <c r="H112" s="225"/>
      <c r="L112" s="31"/>
    </row>
    <row r="113" spans="2:12" s="1" customFormat="1" ht="7" customHeight="1">
      <c r="B113" s="31"/>
      <c r="L113" s="31"/>
    </row>
    <row r="114" spans="2:12" s="1" customFormat="1" ht="12" customHeight="1">
      <c r="B114" s="31"/>
      <c r="C114" s="26" t="s">
        <v>19</v>
      </c>
      <c r="F114" s="24" t="str">
        <f>F12</f>
        <v xml:space="preserve"> </v>
      </c>
      <c r="I114" s="26" t="s">
        <v>21</v>
      </c>
      <c r="J114" s="51">
        <f>IF(J12="","",J12)</f>
        <v>44974</v>
      </c>
      <c r="L114" s="31"/>
    </row>
    <row r="115" spans="2:12" s="1" customFormat="1" ht="7" customHeight="1">
      <c r="B115" s="31"/>
      <c r="L115" s="31"/>
    </row>
    <row r="116" spans="2:12" s="1" customFormat="1" ht="15.15" customHeight="1">
      <c r="B116" s="31"/>
      <c r="C116" s="26" t="s">
        <v>22</v>
      </c>
      <c r="F116" s="24" t="str">
        <f>E15</f>
        <v>Město Kostelec nad Orlicí</v>
      </c>
      <c r="I116" s="26" t="s">
        <v>28</v>
      </c>
      <c r="J116" s="29" t="str">
        <f>E21</f>
        <v>AG ATELIER s.r.o.</v>
      </c>
      <c r="L116" s="31"/>
    </row>
    <row r="117" spans="2:12" s="1" customFormat="1" ht="15.15" customHeight="1">
      <c r="B117" s="31"/>
      <c r="C117" s="26" t="s">
        <v>26</v>
      </c>
      <c r="F117" s="24" t="str">
        <f>IF(E18="","",E18)</f>
        <v>Vyplň údaj</v>
      </c>
      <c r="I117" s="26" t="s">
        <v>31</v>
      </c>
      <c r="J117" s="29" t="str">
        <f>E24</f>
        <v xml:space="preserve"> </v>
      </c>
      <c r="L117" s="31"/>
    </row>
    <row r="118" spans="2:12" s="1" customFormat="1" ht="10.25" customHeight="1">
      <c r="B118" s="31"/>
      <c r="L118" s="31"/>
    </row>
    <row r="119" spans="2:20" s="10" customFormat="1" ht="29.25" customHeight="1">
      <c r="B119" s="111"/>
      <c r="C119" s="112" t="s">
        <v>118</v>
      </c>
      <c r="D119" s="113" t="s">
        <v>58</v>
      </c>
      <c r="E119" s="113" t="s">
        <v>54</v>
      </c>
      <c r="F119" s="113" t="s">
        <v>55</v>
      </c>
      <c r="G119" s="113" t="s">
        <v>119</v>
      </c>
      <c r="H119" s="113" t="s">
        <v>120</v>
      </c>
      <c r="I119" s="113" t="s">
        <v>121</v>
      </c>
      <c r="J119" s="113" t="s">
        <v>108</v>
      </c>
      <c r="K119" s="114" t="s">
        <v>122</v>
      </c>
      <c r="L119" s="111"/>
      <c r="M119" s="58" t="s">
        <v>1</v>
      </c>
      <c r="N119" s="59" t="s">
        <v>37</v>
      </c>
      <c r="O119" s="59" t="s">
        <v>123</v>
      </c>
      <c r="P119" s="59" t="s">
        <v>124</v>
      </c>
      <c r="Q119" s="59" t="s">
        <v>125</v>
      </c>
      <c r="R119" s="59" t="s">
        <v>126</v>
      </c>
      <c r="S119" s="59" t="s">
        <v>127</v>
      </c>
      <c r="T119" s="60" t="s">
        <v>128</v>
      </c>
    </row>
    <row r="120" spans="2:63" s="1" customFormat="1" ht="22.75" customHeight="1">
      <c r="B120" s="31"/>
      <c r="C120" s="63" t="s">
        <v>129</v>
      </c>
      <c r="J120" s="115">
        <f>BK120</f>
        <v>0</v>
      </c>
      <c r="L120" s="31"/>
      <c r="M120" s="61"/>
      <c r="N120" s="52"/>
      <c r="O120" s="52"/>
      <c r="P120" s="116">
        <f>P121</f>
        <v>0</v>
      </c>
      <c r="Q120" s="52"/>
      <c r="R120" s="116">
        <f>R121</f>
        <v>0</v>
      </c>
      <c r="S120" s="52"/>
      <c r="T120" s="117">
        <f>T121</f>
        <v>11.3448</v>
      </c>
      <c r="AT120" s="16" t="s">
        <v>72</v>
      </c>
      <c r="AU120" s="16" t="s">
        <v>110</v>
      </c>
      <c r="BK120" s="118">
        <f>BK121</f>
        <v>0</v>
      </c>
    </row>
    <row r="121" spans="2:63" s="11" customFormat="1" ht="25.9" customHeight="1">
      <c r="B121" s="119"/>
      <c r="D121" s="120" t="s">
        <v>72</v>
      </c>
      <c r="E121" s="121" t="s">
        <v>130</v>
      </c>
      <c r="F121" s="121" t="s">
        <v>131</v>
      </c>
      <c r="I121" s="122"/>
      <c r="J121" s="123">
        <f>BK121</f>
        <v>0</v>
      </c>
      <c r="L121" s="119"/>
      <c r="M121" s="124"/>
      <c r="P121" s="125">
        <f>P122+P130+P137</f>
        <v>0</v>
      </c>
      <c r="R121" s="125">
        <f>R122+R130+R137</f>
        <v>0</v>
      </c>
      <c r="T121" s="126">
        <f>T122+T130+T137</f>
        <v>11.3448</v>
      </c>
      <c r="AR121" s="120" t="s">
        <v>78</v>
      </c>
      <c r="AT121" s="127" t="s">
        <v>72</v>
      </c>
      <c r="AU121" s="127" t="s">
        <v>73</v>
      </c>
      <c r="AY121" s="120" t="s">
        <v>132</v>
      </c>
      <c r="BK121" s="128">
        <f>BK122+BK130+BK137</f>
        <v>0</v>
      </c>
    </row>
    <row r="122" spans="2:63" s="11" customFormat="1" ht="22.75" customHeight="1">
      <c r="B122" s="119"/>
      <c r="D122" s="120" t="s">
        <v>72</v>
      </c>
      <c r="E122" s="129" t="s">
        <v>78</v>
      </c>
      <c r="F122" s="129" t="s">
        <v>133</v>
      </c>
      <c r="I122" s="122"/>
      <c r="J122" s="130">
        <f>BK122</f>
        <v>0</v>
      </c>
      <c r="L122" s="119"/>
      <c r="M122" s="124"/>
      <c r="P122" s="125">
        <f>SUM(P123:P129)</f>
        <v>0</v>
      </c>
      <c r="R122" s="125">
        <f>SUM(R123:R129)</f>
        <v>0</v>
      </c>
      <c r="T122" s="126">
        <f>SUM(T123:T129)</f>
        <v>0</v>
      </c>
      <c r="AR122" s="120" t="s">
        <v>78</v>
      </c>
      <c r="AT122" s="127" t="s">
        <v>72</v>
      </c>
      <c r="AU122" s="127" t="s">
        <v>78</v>
      </c>
      <c r="AY122" s="120" t="s">
        <v>132</v>
      </c>
      <c r="BK122" s="128">
        <f>SUM(BK123:BK129)</f>
        <v>0</v>
      </c>
    </row>
    <row r="123" spans="2:65" s="1" customFormat="1" ht="24.15" customHeight="1">
      <c r="B123" s="131"/>
      <c r="C123" s="132" t="s">
        <v>78</v>
      </c>
      <c r="D123" s="132" t="s">
        <v>134</v>
      </c>
      <c r="E123" s="133" t="s">
        <v>135</v>
      </c>
      <c r="F123" s="134" t="s">
        <v>136</v>
      </c>
      <c r="G123" s="135" t="s">
        <v>137</v>
      </c>
      <c r="H123" s="136">
        <v>4.92</v>
      </c>
      <c r="I123" s="137"/>
      <c r="J123" s="138">
        <f>ROUND(I123*H123,2)</f>
        <v>0</v>
      </c>
      <c r="K123" s="134" t="s">
        <v>138</v>
      </c>
      <c r="L123" s="31"/>
      <c r="M123" s="139" t="s">
        <v>1</v>
      </c>
      <c r="N123" s="140" t="s">
        <v>38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88</v>
      </c>
      <c r="AT123" s="143" t="s">
        <v>134</v>
      </c>
      <c r="AU123" s="143" t="s">
        <v>82</v>
      </c>
      <c r="AY123" s="16" t="s">
        <v>132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6" t="s">
        <v>78</v>
      </c>
      <c r="BK123" s="144">
        <f>ROUND(I123*H123,2)</f>
        <v>0</v>
      </c>
      <c r="BL123" s="16" t="s">
        <v>88</v>
      </c>
      <c r="BM123" s="143" t="s">
        <v>250</v>
      </c>
    </row>
    <row r="124" spans="2:51" s="12" customFormat="1" ht="10">
      <c r="B124" s="145"/>
      <c r="D124" s="146" t="s">
        <v>140</v>
      </c>
      <c r="E124" s="147" t="s">
        <v>1</v>
      </c>
      <c r="F124" s="148" t="s">
        <v>232</v>
      </c>
      <c r="H124" s="147" t="s">
        <v>1</v>
      </c>
      <c r="I124" s="149"/>
      <c r="L124" s="145"/>
      <c r="M124" s="150"/>
      <c r="T124" s="151"/>
      <c r="AT124" s="147" t="s">
        <v>140</v>
      </c>
      <c r="AU124" s="147" t="s">
        <v>82</v>
      </c>
      <c r="AV124" s="12" t="s">
        <v>78</v>
      </c>
      <c r="AW124" s="12" t="s">
        <v>30</v>
      </c>
      <c r="AX124" s="12" t="s">
        <v>73</v>
      </c>
      <c r="AY124" s="147" t="s">
        <v>132</v>
      </c>
    </row>
    <row r="125" spans="2:51" s="12" customFormat="1" ht="10">
      <c r="B125" s="145"/>
      <c r="D125" s="146" t="s">
        <v>140</v>
      </c>
      <c r="E125" s="147" t="s">
        <v>1</v>
      </c>
      <c r="F125" s="148" t="s">
        <v>143</v>
      </c>
      <c r="H125" s="147" t="s">
        <v>1</v>
      </c>
      <c r="I125" s="149"/>
      <c r="L125" s="145"/>
      <c r="M125" s="150"/>
      <c r="T125" s="151"/>
      <c r="AT125" s="147" t="s">
        <v>140</v>
      </c>
      <c r="AU125" s="147" t="s">
        <v>82</v>
      </c>
      <c r="AV125" s="12" t="s">
        <v>78</v>
      </c>
      <c r="AW125" s="12" t="s">
        <v>30</v>
      </c>
      <c r="AX125" s="12" t="s">
        <v>73</v>
      </c>
      <c r="AY125" s="147" t="s">
        <v>132</v>
      </c>
    </row>
    <row r="126" spans="2:51" s="13" customFormat="1" ht="10">
      <c r="B126" s="152"/>
      <c r="D126" s="146" t="s">
        <v>140</v>
      </c>
      <c r="E126" s="153" t="s">
        <v>1</v>
      </c>
      <c r="F126" s="154" t="s">
        <v>251</v>
      </c>
      <c r="H126" s="155">
        <v>4.92</v>
      </c>
      <c r="I126" s="156"/>
      <c r="L126" s="152"/>
      <c r="M126" s="157"/>
      <c r="T126" s="158"/>
      <c r="AT126" s="153" t="s">
        <v>140</v>
      </c>
      <c r="AU126" s="153" t="s">
        <v>82</v>
      </c>
      <c r="AV126" s="13" t="s">
        <v>82</v>
      </c>
      <c r="AW126" s="13" t="s">
        <v>30</v>
      </c>
      <c r="AX126" s="13" t="s">
        <v>78</v>
      </c>
      <c r="AY126" s="153" t="s">
        <v>132</v>
      </c>
    </row>
    <row r="127" spans="2:65" s="1" customFormat="1" ht="37.75" customHeight="1">
      <c r="B127" s="131"/>
      <c r="C127" s="132" t="s">
        <v>82</v>
      </c>
      <c r="D127" s="132" t="s">
        <v>134</v>
      </c>
      <c r="E127" s="133" t="s">
        <v>146</v>
      </c>
      <c r="F127" s="134" t="s">
        <v>147</v>
      </c>
      <c r="G127" s="135" t="s">
        <v>148</v>
      </c>
      <c r="H127" s="136">
        <v>5</v>
      </c>
      <c r="I127" s="137"/>
      <c r="J127" s="138">
        <f>ROUND(I127*H127,2)</f>
        <v>0</v>
      </c>
      <c r="K127" s="134" t="s">
        <v>138</v>
      </c>
      <c r="L127" s="31"/>
      <c r="M127" s="139" t="s">
        <v>1</v>
      </c>
      <c r="N127" s="140" t="s">
        <v>38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88</v>
      </c>
      <c r="AT127" s="143" t="s">
        <v>134</v>
      </c>
      <c r="AU127" s="143" t="s">
        <v>82</v>
      </c>
      <c r="AY127" s="16" t="s">
        <v>132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6" t="s">
        <v>78</v>
      </c>
      <c r="BK127" s="144">
        <f>ROUND(I127*H127,2)</f>
        <v>0</v>
      </c>
      <c r="BL127" s="16" t="s">
        <v>88</v>
      </c>
      <c r="BM127" s="143" t="s">
        <v>252</v>
      </c>
    </row>
    <row r="128" spans="2:51" s="12" customFormat="1" ht="10">
      <c r="B128" s="145"/>
      <c r="D128" s="146" t="s">
        <v>140</v>
      </c>
      <c r="E128" s="147" t="s">
        <v>1</v>
      </c>
      <c r="F128" s="148" t="s">
        <v>150</v>
      </c>
      <c r="H128" s="147" t="s">
        <v>1</v>
      </c>
      <c r="I128" s="149"/>
      <c r="L128" s="145"/>
      <c r="M128" s="150"/>
      <c r="T128" s="151"/>
      <c r="AT128" s="147" t="s">
        <v>140</v>
      </c>
      <c r="AU128" s="147" t="s">
        <v>82</v>
      </c>
      <c r="AV128" s="12" t="s">
        <v>78</v>
      </c>
      <c r="AW128" s="12" t="s">
        <v>30</v>
      </c>
      <c r="AX128" s="12" t="s">
        <v>73</v>
      </c>
      <c r="AY128" s="147" t="s">
        <v>132</v>
      </c>
    </row>
    <row r="129" spans="2:51" s="13" customFormat="1" ht="10">
      <c r="B129" s="152"/>
      <c r="D129" s="146" t="s">
        <v>140</v>
      </c>
      <c r="E129" s="153" t="s">
        <v>1</v>
      </c>
      <c r="F129" s="154" t="s">
        <v>91</v>
      </c>
      <c r="H129" s="155">
        <v>5</v>
      </c>
      <c r="I129" s="156"/>
      <c r="L129" s="152"/>
      <c r="M129" s="157"/>
      <c r="T129" s="158"/>
      <c r="AT129" s="153" t="s">
        <v>140</v>
      </c>
      <c r="AU129" s="153" t="s">
        <v>82</v>
      </c>
      <c r="AV129" s="13" t="s">
        <v>82</v>
      </c>
      <c r="AW129" s="13" t="s">
        <v>30</v>
      </c>
      <c r="AX129" s="13" t="s">
        <v>78</v>
      </c>
      <c r="AY129" s="153" t="s">
        <v>132</v>
      </c>
    </row>
    <row r="130" spans="2:63" s="11" customFormat="1" ht="22.75" customHeight="1">
      <c r="B130" s="119"/>
      <c r="D130" s="120" t="s">
        <v>72</v>
      </c>
      <c r="E130" s="129" t="s">
        <v>152</v>
      </c>
      <c r="F130" s="129" t="s">
        <v>153</v>
      </c>
      <c r="I130" s="122"/>
      <c r="J130" s="130">
        <f>BK130</f>
        <v>0</v>
      </c>
      <c r="L130" s="119"/>
      <c r="M130" s="124"/>
      <c r="P130" s="125">
        <f>SUM(P131:P136)</f>
        <v>0</v>
      </c>
      <c r="R130" s="125">
        <f>SUM(R131:R136)</f>
        <v>0</v>
      </c>
      <c r="T130" s="126">
        <f>SUM(T131:T136)</f>
        <v>11.3448</v>
      </c>
      <c r="AR130" s="120" t="s">
        <v>78</v>
      </c>
      <c r="AT130" s="127" t="s">
        <v>72</v>
      </c>
      <c r="AU130" s="127" t="s">
        <v>78</v>
      </c>
      <c r="AY130" s="120" t="s">
        <v>132</v>
      </c>
      <c r="BK130" s="128">
        <f>SUM(BK131:BK136)</f>
        <v>0</v>
      </c>
    </row>
    <row r="131" spans="2:65" s="1" customFormat="1" ht="16.5" customHeight="1">
      <c r="B131" s="131"/>
      <c r="C131" s="132" t="s">
        <v>85</v>
      </c>
      <c r="D131" s="132" t="s">
        <v>134</v>
      </c>
      <c r="E131" s="133" t="s">
        <v>158</v>
      </c>
      <c r="F131" s="134" t="s">
        <v>159</v>
      </c>
      <c r="G131" s="135" t="s">
        <v>137</v>
      </c>
      <c r="H131" s="136">
        <v>4.92</v>
      </c>
      <c r="I131" s="137"/>
      <c r="J131" s="138">
        <f>ROUND(I131*H131,2)</f>
        <v>0</v>
      </c>
      <c r="K131" s="134" t="s">
        <v>138</v>
      </c>
      <c r="L131" s="31"/>
      <c r="M131" s="139" t="s">
        <v>1</v>
      </c>
      <c r="N131" s="140" t="s">
        <v>38</v>
      </c>
      <c r="P131" s="141">
        <f>O131*H131</f>
        <v>0</v>
      </c>
      <c r="Q131" s="141">
        <v>0</v>
      </c>
      <c r="R131" s="141">
        <f>Q131*H131</f>
        <v>0</v>
      </c>
      <c r="S131" s="141">
        <v>2</v>
      </c>
      <c r="T131" s="142">
        <f>S131*H131</f>
        <v>9.84</v>
      </c>
      <c r="AR131" s="143" t="s">
        <v>88</v>
      </c>
      <c r="AT131" s="143" t="s">
        <v>134</v>
      </c>
      <c r="AU131" s="143" t="s">
        <v>82</v>
      </c>
      <c r="AY131" s="16" t="s">
        <v>132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78</v>
      </c>
      <c r="BK131" s="144">
        <f>ROUND(I131*H131,2)</f>
        <v>0</v>
      </c>
      <c r="BL131" s="16" t="s">
        <v>88</v>
      </c>
      <c r="BM131" s="143" t="s">
        <v>253</v>
      </c>
    </row>
    <row r="132" spans="2:51" s="12" customFormat="1" ht="10">
      <c r="B132" s="145"/>
      <c r="D132" s="146" t="s">
        <v>140</v>
      </c>
      <c r="E132" s="147" t="s">
        <v>1</v>
      </c>
      <c r="F132" s="148" t="s">
        <v>254</v>
      </c>
      <c r="H132" s="147" t="s">
        <v>1</v>
      </c>
      <c r="I132" s="149"/>
      <c r="L132" s="145"/>
      <c r="M132" s="150"/>
      <c r="T132" s="151"/>
      <c r="AT132" s="147" t="s">
        <v>140</v>
      </c>
      <c r="AU132" s="147" t="s">
        <v>82</v>
      </c>
      <c r="AV132" s="12" t="s">
        <v>78</v>
      </c>
      <c r="AW132" s="12" t="s">
        <v>30</v>
      </c>
      <c r="AX132" s="12" t="s">
        <v>73</v>
      </c>
      <c r="AY132" s="147" t="s">
        <v>132</v>
      </c>
    </row>
    <row r="133" spans="2:51" s="13" customFormat="1" ht="10">
      <c r="B133" s="152"/>
      <c r="D133" s="146" t="s">
        <v>140</v>
      </c>
      <c r="E133" s="153" t="s">
        <v>1</v>
      </c>
      <c r="F133" s="154" t="s">
        <v>251</v>
      </c>
      <c r="H133" s="155">
        <v>4.92</v>
      </c>
      <c r="I133" s="156"/>
      <c r="L133" s="152"/>
      <c r="M133" s="157"/>
      <c r="T133" s="158"/>
      <c r="AT133" s="153" t="s">
        <v>140</v>
      </c>
      <c r="AU133" s="153" t="s">
        <v>82</v>
      </c>
      <c r="AV133" s="13" t="s">
        <v>82</v>
      </c>
      <c r="AW133" s="13" t="s">
        <v>30</v>
      </c>
      <c r="AX133" s="13" t="s">
        <v>78</v>
      </c>
      <c r="AY133" s="153" t="s">
        <v>132</v>
      </c>
    </row>
    <row r="134" spans="2:65" s="1" customFormat="1" ht="16.5" customHeight="1">
      <c r="B134" s="131"/>
      <c r="C134" s="132" t="s">
        <v>88</v>
      </c>
      <c r="D134" s="132" t="s">
        <v>134</v>
      </c>
      <c r="E134" s="133" t="s">
        <v>255</v>
      </c>
      <c r="F134" s="134" t="s">
        <v>256</v>
      </c>
      <c r="G134" s="135" t="s">
        <v>137</v>
      </c>
      <c r="H134" s="136">
        <v>0.627</v>
      </c>
      <c r="I134" s="137"/>
      <c r="J134" s="138">
        <f>ROUND(I134*H134,2)</f>
        <v>0</v>
      </c>
      <c r="K134" s="134" t="s">
        <v>138</v>
      </c>
      <c r="L134" s="31"/>
      <c r="M134" s="139" t="s">
        <v>1</v>
      </c>
      <c r="N134" s="140" t="s">
        <v>38</v>
      </c>
      <c r="P134" s="141">
        <f>O134*H134</f>
        <v>0</v>
      </c>
      <c r="Q134" s="141">
        <v>0</v>
      </c>
      <c r="R134" s="141">
        <f>Q134*H134</f>
        <v>0</v>
      </c>
      <c r="S134" s="141">
        <v>2.4</v>
      </c>
      <c r="T134" s="142">
        <f>S134*H134</f>
        <v>1.5048</v>
      </c>
      <c r="AR134" s="143" t="s">
        <v>88</v>
      </c>
      <c r="AT134" s="143" t="s">
        <v>134</v>
      </c>
      <c r="AU134" s="143" t="s">
        <v>82</v>
      </c>
      <c r="AY134" s="16" t="s">
        <v>132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78</v>
      </c>
      <c r="BK134" s="144">
        <f>ROUND(I134*H134,2)</f>
        <v>0</v>
      </c>
      <c r="BL134" s="16" t="s">
        <v>88</v>
      </c>
      <c r="BM134" s="143" t="s">
        <v>257</v>
      </c>
    </row>
    <row r="135" spans="2:51" s="12" customFormat="1" ht="10">
      <c r="B135" s="145"/>
      <c r="D135" s="146" t="s">
        <v>140</v>
      </c>
      <c r="E135" s="147" t="s">
        <v>1</v>
      </c>
      <c r="F135" s="148" t="s">
        <v>258</v>
      </c>
      <c r="H135" s="147" t="s">
        <v>1</v>
      </c>
      <c r="I135" s="149"/>
      <c r="L135" s="145"/>
      <c r="M135" s="150"/>
      <c r="T135" s="151"/>
      <c r="AT135" s="147" t="s">
        <v>140</v>
      </c>
      <c r="AU135" s="147" t="s">
        <v>82</v>
      </c>
      <c r="AV135" s="12" t="s">
        <v>78</v>
      </c>
      <c r="AW135" s="12" t="s">
        <v>30</v>
      </c>
      <c r="AX135" s="12" t="s">
        <v>73</v>
      </c>
      <c r="AY135" s="147" t="s">
        <v>132</v>
      </c>
    </row>
    <row r="136" spans="2:51" s="13" customFormat="1" ht="10">
      <c r="B136" s="152"/>
      <c r="D136" s="146" t="s">
        <v>140</v>
      </c>
      <c r="E136" s="153" t="s">
        <v>1</v>
      </c>
      <c r="F136" s="154" t="s">
        <v>259</v>
      </c>
      <c r="H136" s="155">
        <v>0.627</v>
      </c>
      <c r="I136" s="156"/>
      <c r="L136" s="152"/>
      <c r="M136" s="157"/>
      <c r="T136" s="158"/>
      <c r="AT136" s="153" t="s">
        <v>140</v>
      </c>
      <c r="AU136" s="153" t="s">
        <v>82</v>
      </c>
      <c r="AV136" s="13" t="s">
        <v>82</v>
      </c>
      <c r="AW136" s="13" t="s">
        <v>30</v>
      </c>
      <c r="AX136" s="13" t="s">
        <v>78</v>
      </c>
      <c r="AY136" s="153" t="s">
        <v>132</v>
      </c>
    </row>
    <row r="137" spans="2:63" s="11" customFormat="1" ht="22.75" customHeight="1">
      <c r="B137" s="119"/>
      <c r="D137" s="120" t="s">
        <v>72</v>
      </c>
      <c r="E137" s="129" t="s">
        <v>183</v>
      </c>
      <c r="F137" s="129" t="s">
        <v>184</v>
      </c>
      <c r="I137" s="122"/>
      <c r="J137" s="130">
        <f>BK137</f>
        <v>0</v>
      </c>
      <c r="L137" s="119"/>
      <c r="M137" s="124"/>
      <c r="P137" s="125">
        <f>SUM(P138:P147)</f>
        <v>0</v>
      </c>
      <c r="R137" s="125">
        <f>SUM(R138:R147)</f>
        <v>0</v>
      </c>
      <c r="T137" s="126">
        <f>SUM(T138:T147)</f>
        <v>0</v>
      </c>
      <c r="AR137" s="120" t="s">
        <v>78</v>
      </c>
      <c r="AT137" s="127" t="s">
        <v>72</v>
      </c>
      <c r="AU137" s="127" t="s">
        <v>78</v>
      </c>
      <c r="AY137" s="120" t="s">
        <v>132</v>
      </c>
      <c r="BK137" s="128">
        <f>SUM(BK138:BK147)</f>
        <v>0</v>
      </c>
    </row>
    <row r="138" spans="2:65" s="1" customFormat="1" ht="16.5" customHeight="1">
      <c r="B138" s="131"/>
      <c r="C138" s="132" t="s">
        <v>91</v>
      </c>
      <c r="D138" s="132" t="s">
        <v>134</v>
      </c>
      <c r="E138" s="133" t="s">
        <v>185</v>
      </c>
      <c r="F138" s="134" t="s">
        <v>186</v>
      </c>
      <c r="G138" s="135" t="s">
        <v>187</v>
      </c>
      <c r="H138" s="136">
        <v>11.345</v>
      </c>
      <c r="I138" s="137"/>
      <c r="J138" s="138">
        <f>ROUND(I138*H138,2)</f>
        <v>0</v>
      </c>
      <c r="K138" s="134" t="s">
        <v>138</v>
      </c>
      <c r="L138" s="31"/>
      <c r="M138" s="139" t="s">
        <v>1</v>
      </c>
      <c r="N138" s="140" t="s">
        <v>38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88</v>
      </c>
      <c r="AT138" s="143" t="s">
        <v>134</v>
      </c>
      <c r="AU138" s="143" t="s">
        <v>82</v>
      </c>
      <c r="AY138" s="16" t="s">
        <v>132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78</v>
      </c>
      <c r="BK138" s="144">
        <f>ROUND(I138*H138,2)</f>
        <v>0</v>
      </c>
      <c r="BL138" s="16" t="s">
        <v>88</v>
      </c>
      <c r="BM138" s="143" t="s">
        <v>260</v>
      </c>
    </row>
    <row r="139" spans="2:65" s="1" customFormat="1" ht="24.15" customHeight="1">
      <c r="B139" s="131"/>
      <c r="C139" s="132" t="s">
        <v>94</v>
      </c>
      <c r="D139" s="132" t="s">
        <v>134</v>
      </c>
      <c r="E139" s="133" t="s">
        <v>193</v>
      </c>
      <c r="F139" s="134" t="s">
        <v>194</v>
      </c>
      <c r="G139" s="135" t="s">
        <v>187</v>
      </c>
      <c r="H139" s="136">
        <v>10</v>
      </c>
      <c r="I139" s="137"/>
      <c r="J139" s="138">
        <f>ROUND(I139*H139,2)</f>
        <v>0</v>
      </c>
      <c r="K139" s="134" t="s">
        <v>138</v>
      </c>
      <c r="L139" s="31"/>
      <c r="M139" s="139" t="s">
        <v>1</v>
      </c>
      <c r="N139" s="140" t="s">
        <v>38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88</v>
      </c>
      <c r="AT139" s="143" t="s">
        <v>134</v>
      </c>
      <c r="AU139" s="143" t="s">
        <v>82</v>
      </c>
      <c r="AY139" s="16" t="s">
        <v>132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78</v>
      </c>
      <c r="BK139" s="144">
        <f>ROUND(I139*H139,2)</f>
        <v>0</v>
      </c>
      <c r="BL139" s="16" t="s">
        <v>88</v>
      </c>
      <c r="BM139" s="143" t="s">
        <v>261</v>
      </c>
    </row>
    <row r="140" spans="2:65" s="1" customFormat="1" ht="24.15" customHeight="1">
      <c r="B140" s="131"/>
      <c r="C140" s="132" t="s">
        <v>97</v>
      </c>
      <c r="D140" s="132" t="s">
        <v>134</v>
      </c>
      <c r="E140" s="133" t="s">
        <v>197</v>
      </c>
      <c r="F140" s="134" t="s">
        <v>198</v>
      </c>
      <c r="G140" s="135" t="s">
        <v>187</v>
      </c>
      <c r="H140" s="136">
        <v>11.345</v>
      </c>
      <c r="I140" s="137"/>
      <c r="J140" s="138">
        <f>ROUND(I140*H140,2)</f>
        <v>0</v>
      </c>
      <c r="K140" s="134" t="s">
        <v>138</v>
      </c>
      <c r="L140" s="31"/>
      <c r="M140" s="139" t="s">
        <v>1</v>
      </c>
      <c r="N140" s="140" t="s">
        <v>38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88</v>
      </c>
      <c r="AT140" s="143" t="s">
        <v>134</v>
      </c>
      <c r="AU140" s="143" t="s">
        <v>82</v>
      </c>
      <c r="AY140" s="16" t="s">
        <v>132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78</v>
      </c>
      <c r="BK140" s="144">
        <f>ROUND(I140*H140,2)</f>
        <v>0</v>
      </c>
      <c r="BL140" s="16" t="s">
        <v>88</v>
      </c>
      <c r="BM140" s="143" t="s">
        <v>262</v>
      </c>
    </row>
    <row r="141" spans="2:65" s="1" customFormat="1" ht="24.15" customHeight="1">
      <c r="B141" s="131"/>
      <c r="C141" s="132" t="s">
        <v>100</v>
      </c>
      <c r="D141" s="132" t="s">
        <v>134</v>
      </c>
      <c r="E141" s="133" t="s">
        <v>201</v>
      </c>
      <c r="F141" s="134" t="s">
        <v>202</v>
      </c>
      <c r="G141" s="135" t="s">
        <v>187</v>
      </c>
      <c r="H141" s="136">
        <v>226.9</v>
      </c>
      <c r="I141" s="137"/>
      <c r="J141" s="138">
        <f>ROUND(I141*H141,2)</f>
        <v>0</v>
      </c>
      <c r="K141" s="134" t="s">
        <v>138</v>
      </c>
      <c r="L141" s="31"/>
      <c r="M141" s="139" t="s">
        <v>1</v>
      </c>
      <c r="N141" s="140" t="s">
        <v>38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88</v>
      </c>
      <c r="AT141" s="143" t="s">
        <v>134</v>
      </c>
      <c r="AU141" s="143" t="s">
        <v>82</v>
      </c>
      <c r="AY141" s="16" t="s">
        <v>132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78</v>
      </c>
      <c r="BK141" s="144">
        <f>ROUND(I141*H141,2)</f>
        <v>0</v>
      </c>
      <c r="BL141" s="16" t="s">
        <v>88</v>
      </c>
      <c r="BM141" s="143" t="s">
        <v>263</v>
      </c>
    </row>
    <row r="142" spans="2:51" s="13" customFormat="1" ht="10">
      <c r="B142" s="152"/>
      <c r="D142" s="146" t="s">
        <v>140</v>
      </c>
      <c r="F142" s="154" t="s">
        <v>264</v>
      </c>
      <c r="H142" s="155">
        <v>226.9</v>
      </c>
      <c r="I142" s="156"/>
      <c r="L142" s="152"/>
      <c r="M142" s="157"/>
      <c r="T142" s="158"/>
      <c r="AT142" s="153" t="s">
        <v>140</v>
      </c>
      <c r="AU142" s="153" t="s">
        <v>82</v>
      </c>
      <c r="AV142" s="13" t="s">
        <v>82</v>
      </c>
      <c r="AW142" s="13" t="s">
        <v>3</v>
      </c>
      <c r="AX142" s="13" t="s">
        <v>78</v>
      </c>
      <c r="AY142" s="153" t="s">
        <v>132</v>
      </c>
    </row>
    <row r="143" spans="2:65" s="1" customFormat="1" ht="33" customHeight="1">
      <c r="B143" s="131"/>
      <c r="C143" s="132" t="s">
        <v>152</v>
      </c>
      <c r="D143" s="132" t="s">
        <v>134</v>
      </c>
      <c r="E143" s="133" t="s">
        <v>206</v>
      </c>
      <c r="F143" s="134" t="s">
        <v>207</v>
      </c>
      <c r="G143" s="135" t="s">
        <v>187</v>
      </c>
      <c r="H143" s="136">
        <v>1.345</v>
      </c>
      <c r="I143" s="137"/>
      <c r="J143" s="138">
        <f>ROUND(I143*H143,2)</f>
        <v>0</v>
      </c>
      <c r="K143" s="134" t="s">
        <v>138</v>
      </c>
      <c r="L143" s="31"/>
      <c r="M143" s="139" t="s">
        <v>1</v>
      </c>
      <c r="N143" s="140" t="s">
        <v>38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88</v>
      </c>
      <c r="AT143" s="143" t="s">
        <v>134</v>
      </c>
      <c r="AU143" s="143" t="s">
        <v>82</v>
      </c>
      <c r="AY143" s="16" t="s">
        <v>132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78</v>
      </c>
      <c r="BK143" s="144">
        <f>ROUND(I143*H143,2)</f>
        <v>0</v>
      </c>
      <c r="BL143" s="16" t="s">
        <v>88</v>
      </c>
      <c r="BM143" s="143" t="s">
        <v>265</v>
      </c>
    </row>
    <row r="144" spans="2:51" s="13" customFormat="1" ht="10">
      <c r="B144" s="152"/>
      <c r="D144" s="146" t="s">
        <v>140</v>
      </c>
      <c r="E144" s="153" t="s">
        <v>1</v>
      </c>
      <c r="F144" s="154" t="s">
        <v>266</v>
      </c>
      <c r="H144" s="155">
        <v>1.345</v>
      </c>
      <c r="I144" s="156"/>
      <c r="L144" s="152"/>
      <c r="M144" s="157"/>
      <c r="T144" s="158"/>
      <c r="AT144" s="153" t="s">
        <v>140</v>
      </c>
      <c r="AU144" s="153" t="s">
        <v>82</v>
      </c>
      <c r="AV144" s="13" t="s">
        <v>82</v>
      </c>
      <c r="AW144" s="13" t="s">
        <v>30</v>
      </c>
      <c r="AX144" s="13" t="s">
        <v>78</v>
      </c>
      <c r="AY144" s="153" t="s">
        <v>132</v>
      </c>
    </row>
    <row r="145" spans="2:65" s="1" customFormat="1" ht="44.25" customHeight="1">
      <c r="B145" s="131"/>
      <c r="C145" s="132" t="s">
        <v>192</v>
      </c>
      <c r="D145" s="132" t="s">
        <v>134</v>
      </c>
      <c r="E145" s="133" t="s">
        <v>216</v>
      </c>
      <c r="F145" s="134" t="s">
        <v>217</v>
      </c>
      <c r="G145" s="135" t="s">
        <v>187</v>
      </c>
      <c r="H145" s="136">
        <v>10</v>
      </c>
      <c r="I145" s="137"/>
      <c r="J145" s="138">
        <f>ROUND(I145*H145,2)</f>
        <v>0</v>
      </c>
      <c r="K145" s="134" t="s">
        <v>138</v>
      </c>
      <c r="L145" s="31"/>
      <c r="M145" s="139" t="s">
        <v>1</v>
      </c>
      <c r="N145" s="140" t="s">
        <v>38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88</v>
      </c>
      <c r="AT145" s="143" t="s">
        <v>134</v>
      </c>
      <c r="AU145" s="143" t="s">
        <v>82</v>
      </c>
      <c r="AY145" s="16" t="s">
        <v>132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78</v>
      </c>
      <c r="BK145" s="144">
        <f>ROUND(I145*H145,2)</f>
        <v>0</v>
      </c>
      <c r="BL145" s="16" t="s">
        <v>88</v>
      </c>
      <c r="BM145" s="143" t="s">
        <v>267</v>
      </c>
    </row>
    <row r="146" spans="2:51" s="12" customFormat="1" ht="10">
      <c r="B146" s="145"/>
      <c r="D146" s="146" t="s">
        <v>140</v>
      </c>
      <c r="E146" s="147" t="s">
        <v>1</v>
      </c>
      <c r="F146" s="148" t="s">
        <v>268</v>
      </c>
      <c r="H146" s="147" t="s">
        <v>1</v>
      </c>
      <c r="I146" s="149"/>
      <c r="L146" s="145"/>
      <c r="M146" s="150"/>
      <c r="T146" s="151"/>
      <c r="AT146" s="147" t="s">
        <v>140</v>
      </c>
      <c r="AU146" s="147" t="s">
        <v>82</v>
      </c>
      <c r="AV146" s="12" t="s">
        <v>78</v>
      </c>
      <c r="AW146" s="12" t="s">
        <v>30</v>
      </c>
      <c r="AX146" s="12" t="s">
        <v>73</v>
      </c>
      <c r="AY146" s="147" t="s">
        <v>132</v>
      </c>
    </row>
    <row r="147" spans="2:51" s="13" customFormat="1" ht="10">
      <c r="B147" s="152"/>
      <c r="D147" s="146" t="s">
        <v>140</v>
      </c>
      <c r="E147" s="153" t="s">
        <v>1</v>
      </c>
      <c r="F147" s="154" t="s">
        <v>192</v>
      </c>
      <c r="H147" s="155">
        <v>10</v>
      </c>
      <c r="I147" s="156"/>
      <c r="L147" s="152"/>
      <c r="M147" s="171"/>
      <c r="N147" s="172"/>
      <c r="O147" s="172"/>
      <c r="P147" s="172"/>
      <c r="Q147" s="172"/>
      <c r="R147" s="172"/>
      <c r="S147" s="172"/>
      <c r="T147" s="173"/>
      <c r="AT147" s="153" t="s">
        <v>140</v>
      </c>
      <c r="AU147" s="153" t="s">
        <v>82</v>
      </c>
      <c r="AV147" s="13" t="s">
        <v>82</v>
      </c>
      <c r="AW147" s="13" t="s">
        <v>30</v>
      </c>
      <c r="AX147" s="13" t="s">
        <v>78</v>
      </c>
      <c r="AY147" s="153" t="s">
        <v>132</v>
      </c>
    </row>
    <row r="148" spans="2:12" s="1" customFormat="1" ht="7" customHeight="1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31"/>
    </row>
  </sheetData>
  <autoFilter ref="C119:K14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2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6" t="s">
        <v>90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5" customHeight="1">
      <c r="B4" s="19"/>
      <c r="D4" s="20" t="s">
        <v>103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23" t="str">
        <f>'Rekapitulace stavby'!K6</f>
        <v>Demolice budov, Kostelec nad Orlicí</v>
      </c>
      <c r="F7" s="224"/>
      <c r="G7" s="224"/>
      <c r="H7" s="224"/>
      <c r="L7" s="19"/>
    </row>
    <row r="8" spans="2:12" s="1" customFormat="1" ht="12" customHeight="1">
      <c r="B8" s="31"/>
      <c r="D8" s="26" t="s">
        <v>104</v>
      </c>
      <c r="L8" s="31"/>
    </row>
    <row r="9" spans="2:12" s="1" customFormat="1" ht="16.5" customHeight="1">
      <c r="B9" s="31"/>
      <c r="E9" s="184" t="s">
        <v>269</v>
      </c>
      <c r="F9" s="225"/>
      <c r="G9" s="225"/>
      <c r="H9" s="225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26" t="s">
        <v>21</v>
      </c>
      <c r="J12" s="51">
        <f>'Rekapitulace stavby'!AN8</f>
        <v>44974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6" t="str">
        <f>'Rekapitulace stavby'!E14</f>
        <v>Vyplň údaj</v>
      </c>
      <c r="F18" s="206"/>
      <c r="G18" s="206"/>
      <c r="H18" s="206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1" t="s">
        <v>1</v>
      </c>
      <c r="F27" s="211"/>
      <c r="G27" s="211"/>
      <c r="H27" s="211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ROUND(J124,2)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ROUND((SUM(BE124:BE176)),2)</f>
        <v>0</v>
      </c>
      <c r="I33" s="91">
        <v>0.21</v>
      </c>
      <c r="J33" s="90">
        <f>ROUND(((SUM(BE124:BE176))*I33),2)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ROUND((SUM(BF124:BF176)),2)</f>
        <v>0</v>
      </c>
      <c r="I34" s="91">
        <v>0.15</v>
      </c>
      <c r="J34" s="90">
        <f>ROUND(((SUM(BF124:BF176))*I34),2)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ROUND((SUM(BG124:BG176)),2)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ROUND((SUM(BH124:BH176)),2)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ROUND((SUM(BI124:BI176)),2)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106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16.5" customHeight="1">
      <c r="B85" s="31"/>
      <c r="E85" s="223" t="str">
        <f>E7</f>
        <v>Demolice budov, Kostelec nad Orlicí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104</v>
      </c>
      <c r="L86" s="31"/>
    </row>
    <row r="87" spans="2:12" s="1" customFormat="1" ht="16.5" customHeight="1">
      <c r="B87" s="31"/>
      <c r="E87" s="184" t="str">
        <f>E9</f>
        <v>4 - SO.04 - st. p. č. 3225/6</v>
      </c>
      <c r="F87" s="225"/>
      <c r="G87" s="225"/>
      <c r="H87" s="225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1">
        <f>IF(J12="","",J12)</f>
        <v>44974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Město Kostelec nad Orlicí</v>
      </c>
      <c r="I91" s="26" t="s">
        <v>28</v>
      </c>
      <c r="J91" s="29" t="str">
        <f>E21</f>
        <v>AG ATELIER s.r.o.</v>
      </c>
      <c r="L91" s="31"/>
    </row>
    <row r="92" spans="2:12" s="1" customFormat="1" ht="15.15" customHeight="1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107</v>
      </c>
      <c r="D94" s="92"/>
      <c r="E94" s="92"/>
      <c r="F94" s="92"/>
      <c r="G94" s="92"/>
      <c r="H94" s="92"/>
      <c r="I94" s="92"/>
      <c r="J94" s="101" t="s">
        <v>108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109</v>
      </c>
      <c r="J96" s="65">
        <f>J124</f>
        <v>0</v>
      </c>
      <c r="L96" s="31"/>
      <c r="AU96" s="16" t="s">
        <v>110</v>
      </c>
    </row>
    <row r="97" spans="2:12" s="8" customFormat="1" ht="25" customHeight="1">
      <c r="B97" s="103"/>
      <c r="D97" s="104" t="s">
        <v>111</v>
      </c>
      <c r="E97" s="105"/>
      <c r="F97" s="105"/>
      <c r="G97" s="105"/>
      <c r="H97" s="105"/>
      <c r="I97" s="105"/>
      <c r="J97" s="106">
        <f>J125</f>
        <v>0</v>
      </c>
      <c r="L97" s="103"/>
    </row>
    <row r="98" spans="2:12" s="9" customFormat="1" ht="19.9" customHeight="1">
      <c r="B98" s="107"/>
      <c r="D98" s="108" t="s">
        <v>112</v>
      </c>
      <c r="E98" s="109"/>
      <c r="F98" s="109"/>
      <c r="G98" s="109"/>
      <c r="H98" s="109"/>
      <c r="I98" s="109"/>
      <c r="J98" s="110">
        <f>J126</f>
        <v>0</v>
      </c>
      <c r="L98" s="107"/>
    </row>
    <row r="99" spans="2:12" s="9" customFormat="1" ht="19.9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J136</f>
        <v>0</v>
      </c>
      <c r="L99" s="107"/>
    </row>
    <row r="100" spans="2:12" s="9" customFormat="1" ht="19.9" customHeight="1">
      <c r="B100" s="107"/>
      <c r="D100" s="108" t="s">
        <v>114</v>
      </c>
      <c r="E100" s="109"/>
      <c r="F100" s="109"/>
      <c r="G100" s="109"/>
      <c r="H100" s="109"/>
      <c r="I100" s="109"/>
      <c r="J100" s="110">
        <f>J151</f>
        <v>0</v>
      </c>
      <c r="L100" s="107"/>
    </row>
    <row r="101" spans="2:12" s="8" customFormat="1" ht="25" customHeight="1">
      <c r="B101" s="103"/>
      <c r="D101" s="104" t="s">
        <v>115</v>
      </c>
      <c r="E101" s="105"/>
      <c r="F101" s="105"/>
      <c r="G101" s="105"/>
      <c r="H101" s="105"/>
      <c r="I101" s="105"/>
      <c r="J101" s="106">
        <f>J170</f>
        <v>0</v>
      </c>
      <c r="L101" s="103"/>
    </row>
    <row r="102" spans="2:12" s="9" customFormat="1" ht="19.9" customHeight="1">
      <c r="B102" s="107"/>
      <c r="D102" s="108" t="s">
        <v>270</v>
      </c>
      <c r="E102" s="109"/>
      <c r="F102" s="109"/>
      <c r="G102" s="109"/>
      <c r="H102" s="109"/>
      <c r="I102" s="109"/>
      <c r="J102" s="110">
        <f>J171</f>
        <v>0</v>
      </c>
      <c r="L102" s="107"/>
    </row>
    <row r="103" spans="2:12" s="8" customFormat="1" ht="25" customHeight="1">
      <c r="B103" s="103"/>
      <c r="D103" s="104" t="s">
        <v>271</v>
      </c>
      <c r="E103" s="105"/>
      <c r="F103" s="105"/>
      <c r="G103" s="105"/>
      <c r="H103" s="105"/>
      <c r="I103" s="105"/>
      <c r="J103" s="106">
        <f>J174</f>
        <v>0</v>
      </c>
      <c r="L103" s="103"/>
    </row>
    <row r="104" spans="2:12" s="9" customFormat="1" ht="19.9" customHeight="1">
      <c r="B104" s="107"/>
      <c r="D104" s="108" t="s">
        <v>272</v>
      </c>
      <c r="E104" s="109"/>
      <c r="F104" s="109"/>
      <c r="G104" s="109"/>
      <c r="H104" s="109"/>
      <c r="I104" s="109"/>
      <c r="J104" s="110">
        <f>J175</f>
        <v>0</v>
      </c>
      <c r="L104" s="107"/>
    </row>
    <row r="105" spans="2:12" s="1" customFormat="1" ht="21.75" customHeight="1">
      <c r="B105" s="31"/>
      <c r="L105" s="31"/>
    </row>
    <row r="106" spans="2:12" s="1" customFormat="1" ht="7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7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5" customHeight="1">
      <c r="B111" s="31"/>
      <c r="C111" s="20" t="s">
        <v>117</v>
      </c>
      <c r="L111" s="31"/>
    </row>
    <row r="112" spans="2:12" s="1" customFormat="1" ht="7" customHeight="1">
      <c r="B112" s="31"/>
      <c r="L112" s="31"/>
    </row>
    <row r="113" spans="2:12" s="1" customFormat="1" ht="12" customHeight="1">
      <c r="B113" s="31"/>
      <c r="C113" s="26" t="s">
        <v>15</v>
      </c>
      <c r="L113" s="31"/>
    </row>
    <row r="114" spans="2:12" s="1" customFormat="1" ht="16.5" customHeight="1">
      <c r="B114" s="31"/>
      <c r="E114" s="223" t="str">
        <f>E7</f>
        <v>Demolice budov, Kostelec nad Orlicí</v>
      </c>
      <c r="F114" s="224"/>
      <c r="G114" s="224"/>
      <c r="H114" s="224"/>
      <c r="L114" s="31"/>
    </row>
    <row r="115" spans="2:12" s="1" customFormat="1" ht="12" customHeight="1">
      <c r="B115" s="31"/>
      <c r="C115" s="26" t="s">
        <v>104</v>
      </c>
      <c r="L115" s="31"/>
    </row>
    <row r="116" spans="2:12" s="1" customFormat="1" ht="16.5" customHeight="1">
      <c r="B116" s="31"/>
      <c r="E116" s="184" t="str">
        <f>E9</f>
        <v>4 - SO.04 - st. p. č. 3225/6</v>
      </c>
      <c r="F116" s="225"/>
      <c r="G116" s="225"/>
      <c r="H116" s="225"/>
      <c r="L116" s="31"/>
    </row>
    <row r="117" spans="2:12" s="1" customFormat="1" ht="7" customHeight="1">
      <c r="B117" s="31"/>
      <c r="L117" s="31"/>
    </row>
    <row r="118" spans="2:12" s="1" customFormat="1" ht="12" customHeight="1">
      <c r="B118" s="31"/>
      <c r="C118" s="26" t="s">
        <v>19</v>
      </c>
      <c r="F118" s="24" t="str">
        <f>F12</f>
        <v xml:space="preserve"> </v>
      </c>
      <c r="I118" s="26" t="s">
        <v>21</v>
      </c>
      <c r="J118" s="51">
        <f>IF(J12="","",J12)</f>
        <v>44974</v>
      </c>
      <c r="L118" s="31"/>
    </row>
    <row r="119" spans="2:12" s="1" customFormat="1" ht="7" customHeight="1">
      <c r="B119" s="31"/>
      <c r="L119" s="31"/>
    </row>
    <row r="120" spans="2:12" s="1" customFormat="1" ht="15.15" customHeight="1">
      <c r="B120" s="31"/>
      <c r="C120" s="26" t="s">
        <v>22</v>
      </c>
      <c r="F120" s="24" t="str">
        <f>E15</f>
        <v>Město Kostelec nad Orlicí</v>
      </c>
      <c r="I120" s="26" t="s">
        <v>28</v>
      </c>
      <c r="J120" s="29" t="str">
        <f>E21</f>
        <v>AG ATELIER s.r.o.</v>
      </c>
      <c r="L120" s="31"/>
    </row>
    <row r="121" spans="2:12" s="1" customFormat="1" ht="15.15" customHeight="1">
      <c r="B121" s="31"/>
      <c r="C121" s="26" t="s">
        <v>26</v>
      </c>
      <c r="F121" s="24" t="str">
        <f>IF(E18="","",E18)</f>
        <v>Vyplň údaj</v>
      </c>
      <c r="I121" s="26" t="s">
        <v>31</v>
      </c>
      <c r="J121" s="29" t="str">
        <f>E24</f>
        <v xml:space="preserve"> </v>
      </c>
      <c r="L121" s="31"/>
    </row>
    <row r="122" spans="2:12" s="1" customFormat="1" ht="10.25" customHeight="1">
      <c r="B122" s="31"/>
      <c r="L122" s="31"/>
    </row>
    <row r="123" spans="2:20" s="10" customFormat="1" ht="29.25" customHeight="1">
      <c r="B123" s="111"/>
      <c r="C123" s="112" t="s">
        <v>118</v>
      </c>
      <c r="D123" s="113" t="s">
        <v>58</v>
      </c>
      <c r="E123" s="113" t="s">
        <v>54</v>
      </c>
      <c r="F123" s="113" t="s">
        <v>55</v>
      </c>
      <c r="G123" s="113" t="s">
        <v>119</v>
      </c>
      <c r="H123" s="113" t="s">
        <v>120</v>
      </c>
      <c r="I123" s="113" t="s">
        <v>121</v>
      </c>
      <c r="J123" s="113" t="s">
        <v>108</v>
      </c>
      <c r="K123" s="114" t="s">
        <v>122</v>
      </c>
      <c r="L123" s="111"/>
      <c r="M123" s="58" t="s">
        <v>1</v>
      </c>
      <c r="N123" s="59" t="s">
        <v>37</v>
      </c>
      <c r="O123" s="59" t="s">
        <v>123</v>
      </c>
      <c r="P123" s="59" t="s">
        <v>124</v>
      </c>
      <c r="Q123" s="59" t="s">
        <v>125</v>
      </c>
      <c r="R123" s="59" t="s">
        <v>126</v>
      </c>
      <c r="S123" s="59" t="s">
        <v>127</v>
      </c>
      <c r="T123" s="60" t="s">
        <v>128</v>
      </c>
    </row>
    <row r="124" spans="2:63" s="1" customFormat="1" ht="22.75" customHeight="1">
      <c r="B124" s="31"/>
      <c r="C124" s="63" t="s">
        <v>129</v>
      </c>
      <c r="J124" s="115">
        <f>BK124</f>
        <v>0</v>
      </c>
      <c r="L124" s="31"/>
      <c r="M124" s="61"/>
      <c r="N124" s="52"/>
      <c r="O124" s="52"/>
      <c r="P124" s="116">
        <f>P125+P170+P174</f>
        <v>0</v>
      </c>
      <c r="Q124" s="52"/>
      <c r="R124" s="116">
        <f>R125+R170+R174</f>
        <v>0.01081184</v>
      </c>
      <c r="S124" s="52"/>
      <c r="T124" s="117">
        <f>T125+T170+T174</f>
        <v>31.045222080000002</v>
      </c>
      <c r="AT124" s="16" t="s">
        <v>72</v>
      </c>
      <c r="AU124" s="16" t="s">
        <v>110</v>
      </c>
      <c r="BK124" s="118">
        <f>BK125+BK170+BK174</f>
        <v>0</v>
      </c>
    </row>
    <row r="125" spans="2:63" s="11" customFormat="1" ht="25.9" customHeight="1">
      <c r="B125" s="119"/>
      <c r="D125" s="120" t="s">
        <v>72</v>
      </c>
      <c r="E125" s="121" t="s">
        <v>130</v>
      </c>
      <c r="F125" s="121" t="s">
        <v>131</v>
      </c>
      <c r="I125" s="122"/>
      <c r="J125" s="123">
        <f>BK125</f>
        <v>0</v>
      </c>
      <c r="L125" s="119"/>
      <c r="M125" s="124"/>
      <c r="P125" s="125">
        <f>P126+P136+P151</f>
        <v>0</v>
      </c>
      <c r="R125" s="125">
        <f>R126+R136+R151</f>
        <v>0.0047</v>
      </c>
      <c r="T125" s="126">
        <f>T126+T136+T151</f>
        <v>30.769650000000002</v>
      </c>
      <c r="AR125" s="120" t="s">
        <v>78</v>
      </c>
      <c r="AT125" s="127" t="s">
        <v>72</v>
      </c>
      <c r="AU125" s="127" t="s">
        <v>73</v>
      </c>
      <c r="AY125" s="120" t="s">
        <v>132</v>
      </c>
      <c r="BK125" s="128">
        <f>BK126+BK136+BK151</f>
        <v>0</v>
      </c>
    </row>
    <row r="126" spans="2:63" s="11" customFormat="1" ht="22.75" customHeight="1">
      <c r="B126" s="119"/>
      <c r="D126" s="120" t="s">
        <v>72</v>
      </c>
      <c r="E126" s="129" t="s">
        <v>78</v>
      </c>
      <c r="F126" s="129" t="s">
        <v>133</v>
      </c>
      <c r="I126" s="122"/>
      <c r="J126" s="130">
        <f>BK126</f>
        <v>0</v>
      </c>
      <c r="L126" s="119"/>
      <c r="M126" s="124"/>
      <c r="P126" s="125">
        <f>SUM(P127:P135)</f>
        <v>0</v>
      </c>
      <c r="R126" s="125">
        <f>SUM(R127:R135)</f>
        <v>0</v>
      </c>
      <c r="T126" s="126">
        <f>SUM(T127:T135)</f>
        <v>0</v>
      </c>
      <c r="AR126" s="120" t="s">
        <v>78</v>
      </c>
      <c r="AT126" s="127" t="s">
        <v>72</v>
      </c>
      <c r="AU126" s="127" t="s">
        <v>78</v>
      </c>
      <c r="AY126" s="120" t="s">
        <v>132</v>
      </c>
      <c r="BK126" s="128">
        <f>SUM(BK127:BK135)</f>
        <v>0</v>
      </c>
    </row>
    <row r="127" spans="2:65" s="1" customFormat="1" ht="24.15" customHeight="1">
      <c r="B127" s="131"/>
      <c r="C127" s="132" t="s">
        <v>78</v>
      </c>
      <c r="D127" s="132" t="s">
        <v>134</v>
      </c>
      <c r="E127" s="133" t="s">
        <v>135</v>
      </c>
      <c r="F127" s="134" t="s">
        <v>136</v>
      </c>
      <c r="G127" s="135" t="s">
        <v>137</v>
      </c>
      <c r="H127" s="136">
        <v>24.594</v>
      </c>
      <c r="I127" s="137"/>
      <c r="J127" s="138">
        <f>ROUND(I127*H127,2)</f>
        <v>0</v>
      </c>
      <c r="K127" s="134" t="s">
        <v>138</v>
      </c>
      <c r="L127" s="31"/>
      <c r="M127" s="139" t="s">
        <v>1</v>
      </c>
      <c r="N127" s="140" t="s">
        <v>38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88</v>
      </c>
      <c r="AT127" s="143" t="s">
        <v>134</v>
      </c>
      <c r="AU127" s="143" t="s">
        <v>82</v>
      </c>
      <c r="AY127" s="16" t="s">
        <v>132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6" t="s">
        <v>78</v>
      </c>
      <c r="BK127" s="144">
        <f>ROUND(I127*H127,2)</f>
        <v>0</v>
      </c>
      <c r="BL127" s="16" t="s">
        <v>88</v>
      </c>
      <c r="BM127" s="143" t="s">
        <v>273</v>
      </c>
    </row>
    <row r="128" spans="2:51" s="12" customFormat="1" ht="20">
      <c r="B128" s="145"/>
      <c r="D128" s="146" t="s">
        <v>140</v>
      </c>
      <c r="E128" s="147" t="s">
        <v>1</v>
      </c>
      <c r="F128" s="148" t="s">
        <v>141</v>
      </c>
      <c r="H128" s="147" t="s">
        <v>1</v>
      </c>
      <c r="I128" s="149"/>
      <c r="L128" s="145"/>
      <c r="M128" s="150"/>
      <c r="T128" s="151"/>
      <c r="AT128" s="147" t="s">
        <v>140</v>
      </c>
      <c r="AU128" s="147" t="s">
        <v>82</v>
      </c>
      <c r="AV128" s="12" t="s">
        <v>78</v>
      </c>
      <c r="AW128" s="12" t="s">
        <v>30</v>
      </c>
      <c r="AX128" s="12" t="s">
        <v>73</v>
      </c>
      <c r="AY128" s="147" t="s">
        <v>132</v>
      </c>
    </row>
    <row r="129" spans="2:51" s="13" customFormat="1" ht="10">
      <c r="B129" s="152"/>
      <c r="D129" s="146" t="s">
        <v>140</v>
      </c>
      <c r="E129" s="153" t="s">
        <v>1</v>
      </c>
      <c r="F129" s="154" t="s">
        <v>142</v>
      </c>
      <c r="H129" s="155">
        <v>2.25</v>
      </c>
      <c r="I129" s="156"/>
      <c r="L129" s="152"/>
      <c r="M129" s="157"/>
      <c r="T129" s="158"/>
      <c r="AT129" s="153" t="s">
        <v>140</v>
      </c>
      <c r="AU129" s="153" t="s">
        <v>82</v>
      </c>
      <c r="AV129" s="13" t="s">
        <v>82</v>
      </c>
      <c r="AW129" s="13" t="s">
        <v>30</v>
      </c>
      <c r="AX129" s="13" t="s">
        <v>73</v>
      </c>
      <c r="AY129" s="153" t="s">
        <v>132</v>
      </c>
    </row>
    <row r="130" spans="2:51" s="12" customFormat="1" ht="10">
      <c r="B130" s="145"/>
      <c r="D130" s="146" t="s">
        <v>140</v>
      </c>
      <c r="E130" s="147" t="s">
        <v>1</v>
      </c>
      <c r="F130" s="148" t="s">
        <v>143</v>
      </c>
      <c r="H130" s="147" t="s">
        <v>1</v>
      </c>
      <c r="I130" s="149"/>
      <c r="L130" s="145"/>
      <c r="M130" s="150"/>
      <c r="T130" s="151"/>
      <c r="AT130" s="147" t="s">
        <v>140</v>
      </c>
      <c r="AU130" s="147" t="s">
        <v>82</v>
      </c>
      <c r="AV130" s="12" t="s">
        <v>78</v>
      </c>
      <c r="AW130" s="12" t="s">
        <v>30</v>
      </c>
      <c r="AX130" s="12" t="s">
        <v>73</v>
      </c>
      <c r="AY130" s="147" t="s">
        <v>132</v>
      </c>
    </row>
    <row r="131" spans="2:51" s="13" customFormat="1" ht="10">
      <c r="B131" s="152"/>
      <c r="D131" s="146" t="s">
        <v>140</v>
      </c>
      <c r="E131" s="153" t="s">
        <v>1</v>
      </c>
      <c r="F131" s="154" t="s">
        <v>144</v>
      </c>
      <c r="H131" s="155">
        <v>22.344</v>
      </c>
      <c r="I131" s="156"/>
      <c r="L131" s="152"/>
      <c r="M131" s="157"/>
      <c r="T131" s="158"/>
      <c r="AT131" s="153" t="s">
        <v>140</v>
      </c>
      <c r="AU131" s="153" t="s">
        <v>82</v>
      </c>
      <c r="AV131" s="13" t="s">
        <v>82</v>
      </c>
      <c r="AW131" s="13" t="s">
        <v>30</v>
      </c>
      <c r="AX131" s="13" t="s">
        <v>73</v>
      </c>
      <c r="AY131" s="153" t="s">
        <v>132</v>
      </c>
    </row>
    <row r="132" spans="2:51" s="14" customFormat="1" ht="10">
      <c r="B132" s="159"/>
      <c r="D132" s="146" t="s">
        <v>140</v>
      </c>
      <c r="E132" s="160" t="s">
        <v>1</v>
      </c>
      <c r="F132" s="161" t="s">
        <v>145</v>
      </c>
      <c r="H132" s="162">
        <v>24.594</v>
      </c>
      <c r="I132" s="163"/>
      <c r="L132" s="159"/>
      <c r="M132" s="164"/>
      <c r="T132" s="165"/>
      <c r="AT132" s="160" t="s">
        <v>140</v>
      </c>
      <c r="AU132" s="160" t="s">
        <v>82</v>
      </c>
      <c r="AV132" s="14" t="s">
        <v>88</v>
      </c>
      <c r="AW132" s="14" t="s">
        <v>30</v>
      </c>
      <c r="AX132" s="14" t="s">
        <v>78</v>
      </c>
      <c r="AY132" s="160" t="s">
        <v>132</v>
      </c>
    </row>
    <row r="133" spans="2:65" s="1" customFormat="1" ht="37.75" customHeight="1">
      <c r="B133" s="131"/>
      <c r="C133" s="132" t="s">
        <v>82</v>
      </c>
      <c r="D133" s="132" t="s">
        <v>134</v>
      </c>
      <c r="E133" s="133" t="s">
        <v>146</v>
      </c>
      <c r="F133" s="134" t="s">
        <v>147</v>
      </c>
      <c r="G133" s="135" t="s">
        <v>148</v>
      </c>
      <c r="H133" s="136">
        <v>20</v>
      </c>
      <c r="I133" s="137"/>
      <c r="J133" s="138">
        <f>ROUND(I133*H133,2)</f>
        <v>0</v>
      </c>
      <c r="K133" s="134" t="s">
        <v>138</v>
      </c>
      <c r="L133" s="31"/>
      <c r="M133" s="139" t="s">
        <v>1</v>
      </c>
      <c r="N133" s="140" t="s">
        <v>38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88</v>
      </c>
      <c r="AT133" s="143" t="s">
        <v>134</v>
      </c>
      <c r="AU133" s="143" t="s">
        <v>82</v>
      </c>
      <c r="AY133" s="16" t="s">
        <v>132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78</v>
      </c>
      <c r="BK133" s="144">
        <f>ROUND(I133*H133,2)</f>
        <v>0</v>
      </c>
      <c r="BL133" s="16" t="s">
        <v>88</v>
      </c>
      <c r="BM133" s="143" t="s">
        <v>274</v>
      </c>
    </row>
    <row r="134" spans="2:51" s="12" customFormat="1" ht="10">
      <c r="B134" s="145"/>
      <c r="D134" s="146" t="s">
        <v>140</v>
      </c>
      <c r="E134" s="147" t="s">
        <v>1</v>
      </c>
      <c r="F134" s="148" t="s">
        <v>150</v>
      </c>
      <c r="H134" s="147" t="s">
        <v>1</v>
      </c>
      <c r="I134" s="149"/>
      <c r="L134" s="145"/>
      <c r="M134" s="150"/>
      <c r="T134" s="151"/>
      <c r="AT134" s="147" t="s">
        <v>140</v>
      </c>
      <c r="AU134" s="147" t="s">
        <v>82</v>
      </c>
      <c r="AV134" s="12" t="s">
        <v>78</v>
      </c>
      <c r="AW134" s="12" t="s">
        <v>30</v>
      </c>
      <c r="AX134" s="12" t="s">
        <v>73</v>
      </c>
      <c r="AY134" s="147" t="s">
        <v>132</v>
      </c>
    </row>
    <row r="135" spans="2:51" s="13" customFormat="1" ht="10">
      <c r="B135" s="152"/>
      <c r="D135" s="146" t="s">
        <v>140</v>
      </c>
      <c r="E135" s="153" t="s">
        <v>1</v>
      </c>
      <c r="F135" s="154" t="s">
        <v>275</v>
      </c>
      <c r="H135" s="155">
        <v>20</v>
      </c>
      <c r="I135" s="156"/>
      <c r="L135" s="152"/>
      <c r="M135" s="157"/>
      <c r="T135" s="158"/>
      <c r="AT135" s="153" t="s">
        <v>140</v>
      </c>
      <c r="AU135" s="153" t="s">
        <v>82</v>
      </c>
      <c r="AV135" s="13" t="s">
        <v>82</v>
      </c>
      <c r="AW135" s="13" t="s">
        <v>30</v>
      </c>
      <c r="AX135" s="13" t="s">
        <v>78</v>
      </c>
      <c r="AY135" s="153" t="s">
        <v>132</v>
      </c>
    </row>
    <row r="136" spans="2:63" s="11" customFormat="1" ht="22.75" customHeight="1">
      <c r="B136" s="119"/>
      <c r="D136" s="120" t="s">
        <v>72</v>
      </c>
      <c r="E136" s="129" t="s">
        <v>152</v>
      </c>
      <c r="F136" s="129" t="s">
        <v>153</v>
      </c>
      <c r="I136" s="122"/>
      <c r="J136" s="130">
        <f>BK136</f>
        <v>0</v>
      </c>
      <c r="L136" s="119"/>
      <c r="M136" s="124"/>
      <c r="P136" s="125">
        <f>SUM(P137:P150)</f>
        <v>0</v>
      </c>
      <c r="R136" s="125">
        <f>SUM(R137:R150)</f>
        <v>0.0026</v>
      </c>
      <c r="T136" s="126">
        <f>SUM(T137:T150)</f>
        <v>30.769650000000002</v>
      </c>
      <c r="AR136" s="120" t="s">
        <v>78</v>
      </c>
      <c r="AT136" s="127" t="s">
        <v>72</v>
      </c>
      <c r="AU136" s="127" t="s">
        <v>78</v>
      </c>
      <c r="AY136" s="120" t="s">
        <v>132</v>
      </c>
      <c r="BK136" s="128">
        <f>SUM(BK137:BK150)</f>
        <v>0</v>
      </c>
    </row>
    <row r="137" spans="2:65" s="1" customFormat="1" ht="33" customHeight="1">
      <c r="B137" s="131"/>
      <c r="C137" s="132" t="s">
        <v>85</v>
      </c>
      <c r="D137" s="132" t="s">
        <v>134</v>
      </c>
      <c r="E137" s="133" t="s">
        <v>154</v>
      </c>
      <c r="F137" s="134" t="s">
        <v>155</v>
      </c>
      <c r="G137" s="135" t="s">
        <v>148</v>
      </c>
      <c r="H137" s="136">
        <v>20</v>
      </c>
      <c r="I137" s="137"/>
      <c r="J137" s="138">
        <f>ROUND(I137*H137,2)</f>
        <v>0</v>
      </c>
      <c r="K137" s="134" t="s">
        <v>138</v>
      </c>
      <c r="L137" s="31"/>
      <c r="M137" s="139" t="s">
        <v>1</v>
      </c>
      <c r="N137" s="140" t="s">
        <v>38</v>
      </c>
      <c r="P137" s="141">
        <f>O137*H137</f>
        <v>0</v>
      </c>
      <c r="Q137" s="141">
        <v>0.00013</v>
      </c>
      <c r="R137" s="141">
        <f>Q137*H137</f>
        <v>0.0026</v>
      </c>
      <c r="S137" s="141">
        <v>0</v>
      </c>
      <c r="T137" s="142">
        <f>S137*H137</f>
        <v>0</v>
      </c>
      <c r="AR137" s="143" t="s">
        <v>88</v>
      </c>
      <c r="AT137" s="143" t="s">
        <v>134</v>
      </c>
      <c r="AU137" s="143" t="s">
        <v>82</v>
      </c>
      <c r="AY137" s="16" t="s">
        <v>132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78</v>
      </c>
      <c r="BK137" s="144">
        <f>ROUND(I137*H137,2)</f>
        <v>0</v>
      </c>
      <c r="BL137" s="16" t="s">
        <v>88</v>
      </c>
      <c r="BM137" s="143" t="s">
        <v>276</v>
      </c>
    </row>
    <row r="138" spans="2:51" s="12" customFormat="1" ht="10">
      <c r="B138" s="145"/>
      <c r="D138" s="146" t="s">
        <v>140</v>
      </c>
      <c r="E138" s="147" t="s">
        <v>1</v>
      </c>
      <c r="F138" s="148" t="s">
        <v>157</v>
      </c>
      <c r="H138" s="147" t="s">
        <v>1</v>
      </c>
      <c r="I138" s="149"/>
      <c r="L138" s="145"/>
      <c r="M138" s="150"/>
      <c r="T138" s="151"/>
      <c r="AT138" s="147" t="s">
        <v>140</v>
      </c>
      <c r="AU138" s="147" t="s">
        <v>82</v>
      </c>
      <c r="AV138" s="12" t="s">
        <v>78</v>
      </c>
      <c r="AW138" s="12" t="s">
        <v>30</v>
      </c>
      <c r="AX138" s="12" t="s">
        <v>73</v>
      </c>
      <c r="AY138" s="147" t="s">
        <v>132</v>
      </c>
    </row>
    <row r="139" spans="2:51" s="13" customFormat="1" ht="10">
      <c r="B139" s="152"/>
      <c r="D139" s="146" t="s">
        <v>140</v>
      </c>
      <c r="E139" s="153" t="s">
        <v>1</v>
      </c>
      <c r="F139" s="154" t="s">
        <v>275</v>
      </c>
      <c r="H139" s="155">
        <v>20</v>
      </c>
      <c r="I139" s="156"/>
      <c r="L139" s="152"/>
      <c r="M139" s="157"/>
      <c r="T139" s="158"/>
      <c r="AT139" s="153" t="s">
        <v>140</v>
      </c>
      <c r="AU139" s="153" t="s">
        <v>82</v>
      </c>
      <c r="AV139" s="13" t="s">
        <v>82</v>
      </c>
      <c r="AW139" s="13" t="s">
        <v>30</v>
      </c>
      <c r="AX139" s="13" t="s">
        <v>78</v>
      </c>
      <c r="AY139" s="153" t="s">
        <v>132</v>
      </c>
    </row>
    <row r="140" spans="2:65" s="1" customFormat="1" ht="37.75" customHeight="1">
      <c r="B140" s="131"/>
      <c r="C140" s="132" t="s">
        <v>88</v>
      </c>
      <c r="D140" s="132" t="s">
        <v>134</v>
      </c>
      <c r="E140" s="133" t="s">
        <v>168</v>
      </c>
      <c r="F140" s="134" t="s">
        <v>169</v>
      </c>
      <c r="G140" s="135" t="s">
        <v>137</v>
      </c>
      <c r="H140" s="136">
        <v>0.342</v>
      </c>
      <c r="I140" s="137"/>
      <c r="J140" s="138">
        <f>ROUND(I140*H140,2)</f>
        <v>0</v>
      </c>
      <c r="K140" s="134" t="s">
        <v>138</v>
      </c>
      <c r="L140" s="31"/>
      <c r="M140" s="139" t="s">
        <v>1</v>
      </c>
      <c r="N140" s="140" t="s">
        <v>38</v>
      </c>
      <c r="P140" s="141">
        <f>O140*H140</f>
        <v>0</v>
      </c>
      <c r="Q140" s="141">
        <v>0</v>
      </c>
      <c r="R140" s="141">
        <f>Q140*H140</f>
        <v>0</v>
      </c>
      <c r="S140" s="141">
        <v>2.2</v>
      </c>
      <c r="T140" s="142">
        <f>S140*H140</f>
        <v>0.7524000000000001</v>
      </c>
      <c r="AR140" s="143" t="s">
        <v>88</v>
      </c>
      <c r="AT140" s="143" t="s">
        <v>134</v>
      </c>
      <c r="AU140" s="143" t="s">
        <v>82</v>
      </c>
      <c r="AY140" s="16" t="s">
        <v>132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78</v>
      </c>
      <c r="BK140" s="144">
        <f>ROUND(I140*H140,2)</f>
        <v>0</v>
      </c>
      <c r="BL140" s="16" t="s">
        <v>88</v>
      </c>
      <c r="BM140" s="143" t="s">
        <v>277</v>
      </c>
    </row>
    <row r="141" spans="2:51" s="12" customFormat="1" ht="10">
      <c r="B141" s="145"/>
      <c r="D141" s="146" t="s">
        <v>140</v>
      </c>
      <c r="E141" s="147" t="s">
        <v>1</v>
      </c>
      <c r="F141" s="148" t="s">
        <v>278</v>
      </c>
      <c r="H141" s="147" t="s">
        <v>1</v>
      </c>
      <c r="I141" s="149"/>
      <c r="L141" s="145"/>
      <c r="M141" s="150"/>
      <c r="T141" s="151"/>
      <c r="AT141" s="147" t="s">
        <v>140</v>
      </c>
      <c r="AU141" s="147" t="s">
        <v>82</v>
      </c>
      <c r="AV141" s="12" t="s">
        <v>78</v>
      </c>
      <c r="AW141" s="12" t="s">
        <v>30</v>
      </c>
      <c r="AX141" s="12" t="s">
        <v>73</v>
      </c>
      <c r="AY141" s="147" t="s">
        <v>132</v>
      </c>
    </row>
    <row r="142" spans="2:51" s="13" customFormat="1" ht="10">
      <c r="B142" s="152"/>
      <c r="D142" s="146" t="s">
        <v>140</v>
      </c>
      <c r="E142" s="153" t="s">
        <v>1</v>
      </c>
      <c r="F142" s="154" t="s">
        <v>279</v>
      </c>
      <c r="H142" s="155">
        <v>0.342</v>
      </c>
      <c r="I142" s="156"/>
      <c r="L142" s="152"/>
      <c r="M142" s="157"/>
      <c r="T142" s="158"/>
      <c r="AT142" s="153" t="s">
        <v>140</v>
      </c>
      <c r="AU142" s="153" t="s">
        <v>82</v>
      </c>
      <c r="AV142" s="13" t="s">
        <v>82</v>
      </c>
      <c r="AW142" s="13" t="s">
        <v>30</v>
      </c>
      <c r="AX142" s="13" t="s">
        <v>78</v>
      </c>
      <c r="AY142" s="153" t="s">
        <v>132</v>
      </c>
    </row>
    <row r="143" spans="2:65" s="1" customFormat="1" ht="33" customHeight="1">
      <c r="B143" s="131"/>
      <c r="C143" s="132" t="s">
        <v>91</v>
      </c>
      <c r="D143" s="132" t="s">
        <v>134</v>
      </c>
      <c r="E143" s="133" t="s">
        <v>173</v>
      </c>
      <c r="F143" s="134" t="s">
        <v>174</v>
      </c>
      <c r="G143" s="135" t="s">
        <v>137</v>
      </c>
      <c r="H143" s="136">
        <v>66.705</v>
      </c>
      <c r="I143" s="137"/>
      <c r="J143" s="138">
        <f>ROUND(I143*H143,2)</f>
        <v>0</v>
      </c>
      <c r="K143" s="134" t="s">
        <v>138</v>
      </c>
      <c r="L143" s="31"/>
      <c r="M143" s="139" t="s">
        <v>1</v>
      </c>
      <c r="N143" s="140" t="s">
        <v>38</v>
      </c>
      <c r="P143" s="141">
        <f>O143*H143</f>
        <v>0</v>
      </c>
      <c r="Q143" s="141">
        <v>0</v>
      </c>
      <c r="R143" s="141">
        <f>Q143*H143</f>
        <v>0</v>
      </c>
      <c r="S143" s="141">
        <v>0.45</v>
      </c>
      <c r="T143" s="142">
        <f>S143*H143</f>
        <v>30.01725</v>
      </c>
      <c r="AR143" s="143" t="s">
        <v>88</v>
      </c>
      <c r="AT143" s="143" t="s">
        <v>134</v>
      </c>
      <c r="AU143" s="143" t="s">
        <v>82</v>
      </c>
      <c r="AY143" s="16" t="s">
        <v>132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78</v>
      </c>
      <c r="BK143" s="144">
        <f>ROUND(I143*H143,2)</f>
        <v>0</v>
      </c>
      <c r="BL143" s="16" t="s">
        <v>88</v>
      </c>
      <c r="BM143" s="143" t="s">
        <v>280</v>
      </c>
    </row>
    <row r="144" spans="2:51" s="12" customFormat="1" ht="10">
      <c r="B144" s="145"/>
      <c r="D144" s="146" t="s">
        <v>140</v>
      </c>
      <c r="E144" s="147" t="s">
        <v>1</v>
      </c>
      <c r="F144" s="148" t="s">
        <v>176</v>
      </c>
      <c r="H144" s="147" t="s">
        <v>1</v>
      </c>
      <c r="I144" s="149"/>
      <c r="L144" s="145"/>
      <c r="M144" s="150"/>
      <c r="T144" s="151"/>
      <c r="AT144" s="147" t="s">
        <v>140</v>
      </c>
      <c r="AU144" s="147" t="s">
        <v>82</v>
      </c>
      <c r="AV144" s="12" t="s">
        <v>78</v>
      </c>
      <c r="AW144" s="12" t="s">
        <v>30</v>
      </c>
      <c r="AX144" s="12" t="s">
        <v>73</v>
      </c>
      <c r="AY144" s="147" t="s">
        <v>132</v>
      </c>
    </row>
    <row r="145" spans="2:51" s="12" customFormat="1" ht="10">
      <c r="B145" s="145"/>
      <c r="D145" s="146" t="s">
        <v>140</v>
      </c>
      <c r="E145" s="147" t="s">
        <v>1</v>
      </c>
      <c r="F145" s="148" t="s">
        <v>177</v>
      </c>
      <c r="H145" s="147" t="s">
        <v>1</v>
      </c>
      <c r="I145" s="149"/>
      <c r="L145" s="145"/>
      <c r="M145" s="150"/>
      <c r="T145" s="151"/>
      <c r="AT145" s="147" t="s">
        <v>140</v>
      </c>
      <c r="AU145" s="147" t="s">
        <v>82</v>
      </c>
      <c r="AV145" s="12" t="s">
        <v>78</v>
      </c>
      <c r="AW145" s="12" t="s">
        <v>30</v>
      </c>
      <c r="AX145" s="12" t="s">
        <v>73</v>
      </c>
      <c r="AY145" s="147" t="s">
        <v>132</v>
      </c>
    </row>
    <row r="146" spans="2:51" s="13" customFormat="1" ht="10">
      <c r="B146" s="152"/>
      <c r="D146" s="146" t="s">
        <v>140</v>
      </c>
      <c r="E146" s="153" t="s">
        <v>1</v>
      </c>
      <c r="F146" s="154" t="s">
        <v>281</v>
      </c>
      <c r="H146" s="155">
        <v>54.827</v>
      </c>
      <c r="I146" s="156"/>
      <c r="L146" s="152"/>
      <c r="M146" s="157"/>
      <c r="T146" s="158"/>
      <c r="AT146" s="153" t="s">
        <v>140</v>
      </c>
      <c r="AU146" s="153" t="s">
        <v>82</v>
      </c>
      <c r="AV146" s="13" t="s">
        <v>82</v>
      </c>
      <c r="AW146" s="13" t="s">
        <v>30</v>
      </c>
      <c r="AX146" s="13" t="s">
        <v>73</v>
      </c>
      <c r="AY146" s="153" t="s">
        <v>132</v>
      </c>
    </row>
    <row r="147" spans="2:51" s="12" customFormat="1" ht="10">
      <c r="B147" s="145"/>
      <c r="D147" s="146" t="s">
        <v>140</v>
      </c>
      <c r="E147" s="147" t="s">
        <v>1</v>
      </c>
      <c r="F147" s="148" t="s">
        <v>180</v>
      </c>
      <c r="H147" s="147" t="s">
        <v>1</v>
      </c>
      <c r="I147" s="149"/>
      <c r="L147" s="145"/>
      <c r="M147" s="150"/>
      <c r="T147" s="151"/>
      <c r="AT147" s="147" t="s">
        <v>140</v>
      </c>
      <c r="AU147" s="147" t="s">
        <v>82</v>
      </c>
      <c r="AV147" s="12" t="s">
        <v>78</v>
      </c>
      <c r="AW147" s="12" t="s">
        <v>30</v>
      </c>
      <c r="AX147" s="12" t="s">
        <v>73</v>
      </c>
      <c r="AY147" s="147" t="s">
        <v>132</v>
      </c>
    </row>
    <row r="148" spans="2:51" s="13" customFormat="1" ht="10">
      <c r="B148" s="152"/>
      <c r="D148" s="146" t="s">
        <v>140</v>
      </c>
      <c r="E148" s="153" t="s">
        <v>1</v>
      </c>
      <c r="F148" s="154" t="s">
        <v>282</v>
      </c>
      <c r="H148" s="155">
        <v>9.528</v>
      </c>
      <c r="I148" s="156"/>
      <c r="L148" s="152"/>
      <c r="M148" s="157"/>
      <c r="T148" s="158"/>
      <c r="AT148" s="153" t="s">
        <v>140</v>
      </c>
      <c r="AU148" s="153" t="s">
        <v>82</v>
      </c>
      <c r="AV148" s="13" t="s">
        <v>82</v>
      </c>
      <c r="AW148" s="13" t="s">
        <v>30</v>
      </c>
      <c r="AX148" s="13" t="s">
        <v>73</v>
      </c>
      <c r="AY148" s="153" t="s">
        <v>132</v>
      </c>
    </row>
    <row r="149" spans="2:51" s="13" customFormat="1" ht="10">
      <c r="B149" s="152"/>
      <c r="D149" s="146" t="s">
        <v>140</v>
      </c>
      <c r="E149" s="153" t="s">
        <v>1</v>
      </c>
      <c r="F149" s="154" t="s">
        <v>283</v>
      </c>
      <c r="H149" s="155">
        <v>2.35</v>
      </c>
      <c r="I149" s="156"/>
      <c r="L149" s="152"/>
      <c r="M149" s="157"/>
      <c r="T149" s="158"/>
      <c r="AT149" s="153" t="s">
        <v>140</v>
      </c>
      <c r="AU149" s="153" t="s">
        <v>82</v>
      </c>
      <c r="AV149" s="13" t="s">
        <v>82</v>
      </c>
      <c r="AW149" s="13" t="s">
        <v>30</v>
      </c>
      <c r="AX149" s="13" t="s">
        <v>73</v>
      </c>
      <c r="AY149" s="153" t="s">
        <v>132</v>
      </c>
    </row>
    <row r="150" spans="2:51" s="14" customFormat="1" ht="10">
      <c r="B150" s="159"/>
      <c r="D150" s="146" t="s">
        <v>140</v>
      </c>
      <c r="E150" s="160" t="s">
        <v>1</v>
      </c>
      <c r="F150" s="161" t="s">
        <v>145</v>
      </c>
      <c r="H150" s="162">
        <v>66.705</v>
      </c>
      <c r="I150" s="163"/>
      <c r="L150" s="159"/>
      <c r="M150" s="164"/>
      <c r="T150" s="165"/>
      <c r="AT150" s="160" t="s">
        <v>140</v>
      </c>
      <c r="AU150" s="160" t="s">
        <v>82</v>
      </c>
      <c r="AV150" s="14" t="s">
        <v>88</v>
      </c>
      <c r="AW150" s="14" t="s">
        <v>30</v>
      </c>
      <c r="AX150" s="14" t="s">
        <v>78</v>
      </c>
      <c r="AY150" s="160" t="s">
        <v>132</v>
      </c>
    </row>
    <row r="151" spans="2:63" s="11" customFormat="1" ht="22.75" customHeight="1">
      <c r="B151" s="119"/>
      <c r="D151" s="120" t="s">
        <v>72</v>
      </c>
      <c r="E151" s="129" t="s">
        <v>183</v>
      </c>
      <c r="F151" s="129" t="s">
        <v>184</v>
      </c>
      <c r="I151" s="122"/>
      <c r="J151" s="130">
        <f>BK151</f>
        <v>0</v>
      </c>
      <c r="L151" s="119"/>
      <c r="M151" s="124"/>
      <c r="P151" s="125">
        <f>SUM(P152:P169)</f>
        <v>0</v>
      </c>
      <c r="R151" s="125">
        <f>SUM(R152:R169)</f>
        <v>0.0021000000000000003</v>
      </c>
      <c r="T151" s="126">
        <f>SUM(T152:T169)</f>
        <v>0</v>
      </c>
      <c r="AR151" s="120" t="s">
        <v>78</v>
      </c>
      <c r="AT151" s="127" t="s">
        <v>72</v>
      </c>
      <c r="AU151" s="127" t="s">
        <v>78</v>
      </c>
      <c r="AY151" s="120" t="s">
        <v>132</v>
      </c>
      <c r="BK151" s="128">
        <f>SUM(BK152:BK169)</f>
        <v>0</v>
      </c>
    </row>
    <row r="152" spans="2:65" s="1" customFormat="1" ht="16.5" customHeight="1">
      <c r="B152" s="131"/>
      <c r="C152" s="132" t="s">
        <v>94</v>
      </c>
      <c r="D152" s="132" t="s">
        <v>134</v>
      </c>
      <c r="E152" s="133" t="s">
        <v>185</v>
      </c>
      <c r="F152" s="134" t="s">
        <v>186</v>
      </c>
      <c r="G152" s="135" t="s">
        <v>187</v>
      </c>
      <c r="H152" s="136">
        <v>31.045</v>
      </c>
      <c r="I152" s="137"/>
      <c r="J152" s="138">
        <f aca="true" t="shared" si="0" ref="J152:J157">ROUND(I152*H152,2)</f>
        <v>0</v>
      </c>
      <c r="K152" s="134" t="s">
        <v>138</v>
      </c>
      <c r="L152" s="31"/>
      <c r="M152" s="139" t="s">
        <v>1</v>
      </c>
      <c r="N152" s="140" t="s">
        <v>38</v>
      </c>
      <c r="P152" s="141">
        <f aca="true" t="shared" si="1" ref="P152:P157">O152*H152</f>
        <v>0</v>
      </c>
      <c r="Q152" s="141">
        <v>0</v>
      </c>
      <c r="R152" s="141">
        <f aca="true" t="shared" si="2" ref="R152:R157">Q152*H152</f>
        <v>0</v>
      </c>
      <c r="S152" s="141">
        <v>0</v>
      </c>
      <c r="T152" s="142">
        <f aca="true" t="shared" si="3" ref="T152:T157">S152*H152</f>
        <v>0</v>
      </c>
      <c r="AR152" s="143" t="s">
        <v>88</v>
      </c>
      <c r="AT152" s="143" t="s">
        <v>134</v>
      </c>
      <c r="AU152" s="143" t="s">
        <v>82</v>
      </c>
      <c r="AY152" s="16" t="s">
        <v>132</v>
      </c>
      <c r="BE152" s="144">
        <f aca="true" t="shared" si="4" ref="BE152:BE157">IF(N152="základní",J152,0)</f>
        <v>0</v>
      </c>
      <c r="BF152" s="144">
        <f aca="true" t="shared" si="5" ref="BF152:BF157">IF(N152="snížená",J152,0)</f>
        <v>0</v>
      </c>
      <c r="BG152" s="144">
        <f aca="true" t="shared" si="6" ref="BG152:BG157">IF(N152="zákl. přenesená",J152,0)</f>
        <v>0</v>
      </c>
      <c r="BH152" s="144">
        <f aca="true" t="shared" si="7" ref="BH152:BH157">IF(N152="sníž. přenesená",J152,0)</f>
        <v>0</v>
      </c>
      <c r="BI152" s="144">
        <f aca="true" t="shared" si="8" ref="BI152:BI157">IF(N152="nulová",J152,0)</f>
        <v>0</v>
      </c>
      <c r="BJ152" s="16" t="s">
        <v>78</v>
      </c>
      <c r="BK152" s="144">
        <f aca="true" t="shared" si="9" ref="BK152:BK157">ROUND(I152*H152,2)</f>
        <v>0</v>
      </c>
      <c r="BL152" s="16" t="s">
        <v>88</v>
      </c>
      <c r="BM152" s="143" t="s">
        <v>284</v>
      </c>
    </row>
    <row r="153" spans="2:65" s="1" customFormat="1" ht="24.15" customHeight="1">
      <c r="B153" s="131"/>
      <c r="C153" s="132" t="s">
        <v>97</v>
      </c>
      <c r="D153" s="132" t="s">
        <v>134</v>
      </c>
      <c r="E153" s="133" t="s">
        <v>189</v>
      </c>
      <c r="F153" s="134" t="s">
        <v>190</v>
      </c>
      <c r="G153" s="135" t="s">
        <v>187</v>
      </c>
      <c r="H153" s="136">
        <v>10</v>
      </c>
      <c r="I153" s="137"/>
      <c r="J153" s="138">
        <f t="shared" si="0"/>
        <v>0</v>
      </c>
      <c r="K153" s="134" t="s">
        <v>138</v>
      </c>
      <c r="L153" s="31"/>
      <c r="M153" s="139" t="s">
        <v>1</v>
      </c>
      <c r="N153" s="140" t="s">
        <v>38</v>
      </c>
      <c r="P153" s="141">
        <f t="shared" si="1"/>
        <v>0</v>
      </c>
      <c r="Q153" s="141">
        <v>0</v>
      </c>
      <c r="R153" s="141">
        <f t="shared" si="2"/>
        <v>0</v>
      </c>
      <c r="S153" s="141">
        <v>0</v>
      </c>
      <c r="T153" s="142">
        <f t="shared" si="3"/>
        <v>0</v>
      </c>
      <c r="AR153" s="143" t="s">
        <v>88</v>
      </c>
      <c r="AT153" s="143" t="s">
        <v>134</v>
      </c>
      <c r="AU153" s="143" t="s">
        <v>82</v>
      </c>
      <c r="AY153" s="16" t="s">
        <v>132</v>
      </c>
      <c r="BE153" s="144">
        <f t="shared" si="4"/>
        <v>0</v>
      </c>
      <c r="BF153" s="144">
        <f t="shared" si="5"/>
        <v>0</v>
      </c>
      <c r="BG153" s="144">
        <f t="shared" si="6"/>
        <v>0</v>
      </c>
      <c r="BH153" s="144">
        <f t="shared" si="7"/>
        <v>0</v>
      </c>
      <c r="BI153" s="144">
        <f t="shared" si="8"/>
        <v>0</v>
      </c>
      <c r="BJ153" s="16" t="s">
        <v>78</v>
      </c>
      <c r="BK153" s="144">
        <f t="shared" si="9"/>
        <v>0</v>
      </c>
      <c r="BL153" s="16" t="s">
        <v>88</v>
      </c>
      <c r="BM153" s="143" t="s">
        <v>285</v>
      </c>
    </row>
    <row r="154" spans="2:65" s="1" customFormat="1" ht="24.15" customHeight="1">
      <c r="B154" s="131"/>
      <c r="C154" s="132" t="s">
        <v>100</v>
      </c>
      <c r="D154" s="132" t="s">
        <v>134</v>
      </c>
      <c r="E154" s="133" t="s">
        <v>193</v>
      </c>
      <c r="F154" s="134" t="s">
        <v>194</v>
      </c>
      <c r="G154" s="135" t="s">
        <v>187</v>
      </c>
      <c r="H154" s="136">
        <v>15</v>
      </c>
      <c r="I154" s="137"/>
      <c r="J154" s="138">
        <f t="shared" si="0"/>
        <v>0</v>
      </c>
      <c r="K154" s="134" t="s">
        <v>138</v>
      </c>
      <c r="L154" s="31"/>
      <c r="M154" s="139" t="s">
        <v>1</v>
      </c>
      <c r="N154" s="140" t="s">
        <v>38</v>
      </c>
      <c r="P154" s="141">
        <f t="shared" si="1"/>
        <v>0</v>
      </c>
      <c r="Q154" s="141">
        <v>0</v>
      </c>
      <c r="R154" s="141">
        <f t="shared" si="2"/>
        <v>0</v>
      </c>
      <c r="S154" s="141">
        <v>0</v>
      </c>
      <c r="T154" s="142">
        <f t="shared" si="3"/>
        <v>0</v>
      </c>
      <c r="AR154" s="143" t="s">
        <v>88</v>
      </c>
      <c r="AT154" s="143" t="s">
        <v>134</v>
      </c>
      <c r="AU154" s="143" t="s">
        <v>82</v>
      </c>
      <c r="AY154" s="16" t="s">
        <v>132</v>
      </c>
      <c r="BE154" s="144">
        <f t="shared" si="4"/>
        <v>0</v>
      </c>
      <c r="BF154" s="144">
        <f t="shared" si="5"/>
        <v>0</v>
      </c>
      <c r="BG154" s="144">
        <f t="shared" si="6"/>
        <v>0</v>
      </c>
      <c r="BH154" s="144">
        <f t="shared" si="7"/>
        <v>0</v>
      </c>
      <c r="BI154" s="144">
        <f t="shared" si="8"/>
        <v>0</v>
      </c>
      <c r="BJ154" s="16" t="s">
        <v>78</v>
      </c>
      <c r="BK154" s="144">
        <f t="shared" si="9"/>
        <v>0</v>
      </c>
      <c r="BL154" s="16" t="s">
        <v>88</v>
      </c>
      <c r="BM154" s="143" t="s">
        <v>286</v>
      </c>
    </row>
    <row r="155" spans="2:65" s="1" customFormat="1" ht="24.15" customHeight="1">
      <c r="B155" s="131"/>
      <c r="C155" s="132" t="s">
        <v>152</v>
      </c>
      <c r="D155" s="132" t="s">
        <v>134</v>
      </c>
      <c r="E155" s="133" t="s">
        <v>287</v>
      </c>
      <c r="F155" s="134" t="s">
        <v>288</v>
      </c>
      <c r="G155" s="135" t="s">
        <v>187</v>
      </c>
      <c r="H155" s="136">
        <v>0.28</v>
      </c>
      <c r="I155" s="137"/>
      <c r="J155" s="138">
        <f t="shared" si="0"/>
        <v>0</v>
      </c>
      <c r="K155" s="134" t="s">
        <v>138</v>
      </c>
      <c r="L155" s="31"/>
      <c r="M155" s="139" t="s">
        <v>1</v>
      </c>
      <c r="N155" s="140" t="s">
        <v>38</v>
      </c>
      <c r="P155" s="141">
        <f t="shared" si="1"/>
        <v>0</v>
      </c>
      <c r="Q155" s="141">
        <v>0.0075</v>
      </c>
      <c r="R155" s="141">
        <f t="shared" si="2"/>
        <v>0.0021000000000000003</v>
      </c>
      <c r="S155" s="141">
        <v>0</v>
      </c>
      <c r="T155" s="142">
        <f t="shared" si="3"/>
        <v>0</v>
      </c>
      <c r="AR155" s="143" t="s">
        <v>88</v>
      </c>
      <c r="AT155" s="143" t="s">
        <v>134</v>
      </c>
      <c r="AU155" s="143" t="s">
        <v>82</v>
      </c>
      <c r="AY155" s="16" t="s">
        <v>132</v>
      </c>
      <c r="BE155" s="144">
        <f t="shared" si="4"/>
        <v>0</v>
      </c>
      <c r="BF155" s="144">
        <f t="shared" si="5"/>
        <v>0</v>
      </c>
      <c r="BG155" s="144">
        <f t="shared" si="6"/>
        <v>0</v>
      </c>
      <c r="BH155" s="144">
        <f t="shared" si="7"/>
        <v>0</v>
      </c>
      <c r="BI155" s="144">
        <f t="shared" si="8"/>
        <v>0</v>
      </c>
      <c r="BJ155" s="16" t="s">
        <v>78</v>
      </c>
      <c r="BK155" s="144">
        <f t="shared" si="9"/>
        <v>0</v>
      </c>
      <c r="BL155" s="16" t="s">
        <v>88</v>
      </c>
      <c r="BM155" s="143" t="s">
        <v>289</v>
      </c>
    </row>
    <row r="156" spans="2:65" s="1" customFormat="1" ht="24.15" customHeight="1">
      <c r="B156" s="131"/>
      <c r="C156" s="132" t="s">
        <v>192</v>
      </c>
      <c r="D156" s="132" t="s">
        <v>134</v>
      </c>
      <c r="E156" s="133" t="s">
        <v>197</v>
      </c>
      <c r="F156" s="134" t="s">
        <v>198</v>
      </c>
      <c r="G156" s="135" t="s">
        <v>187</v>
      </c>
      <c r="H156" s="136">
        <v>31.045</v>
      </c>
      <c r="I156" s="137"/>
      <c r="J156" s="138">
        <f t="shared" si="0"/>
        <v>0</v>
      </c>
      <c r="K156" s="134" t="s">
        <v>138</v>
      </c>
      <c r="L156" s="31"/>
      <c r="M156" s="139" t="s">
        <v>1</v>
      </c>
      <c r="N156" s="140" t="s">
        <v>38</v>
      </c>
      <c r="P156" s="141">
        <f t="shared" si="1"/>
        <v>0</v>
      </c>
      <c r="Q156" s="141">
        <v>0</v>
      </c>
      <c r="R156" s="141">
        <f t="shared" si="2"/>
        <v>0</v>
      </c>
      <c r="S156" s="141">
        <v>0</v>
      </c>
      <c r="T156" s="142">
        <f t="shared" si="3"/>
        <v>0</v>
      </c>
      <c r="AR156" s="143" t="s">
        <v>88</v>
      </c>
      <c r="AT156" s="143" t="s">
        <v>134</v>
      </c>
      <c r="AU156" s="143" t="s">
        <v>82</v>
      </c>
      <c r="AY156" s="16" t="s">
        <v>132</v>
      </c>
      <c r="BE156" s="144">
        <f t="shared" si="4"/>
        <v>0</v>
      </c>
      <c r="BF156" s="144">
        <f t="shared" si="5"/>
        <v>0</v>
      </c>
      <c r="BG156" s="144">
        <f t="shared" si="6"/>
        <v>0</v>
      </c>
      <c r="BH156" s="144">
        <f t="shared" si="7"/>
        <v>0</v>
      </c>
      <c r="BI156" s="144">
        <f t="shared" si="8"/>
        <v>0</v>
      </c>
      <c r="BJ156" s="16" t="s">
        <v>78</v>
      </c>
      <c r="BK156" s="144">
        <f t="shared" si="9"/>
        <v>0</v>
      </c>
      <c r="BL156" s="16" t="s">
        <v>88</v>
      </c>
      <c r="BM156" s="143" t="s">
        <v>290</v>
      </c>
    </row>
    <row r="157" spans="2:65" s="1" customFormat="1" ht="24.15" customHeight="1">
      <c r="B157" s="131"/>
      <c r="C157" s="132" t="s">
        <v>196</v>
      </c>
      <c r="D157" s="132" t="s">
        <v>134</v>
      </c>
      <c r="E157" s="133" t="s">
        <v>201</v>
      </c>
      <c r="F157" s="134" t="s">
        <v>202</v>
      </c>
      <c r="G157" s="135" t="s">
        <v>187</v>
      </c>
      <c r="H157" s="136">
        <v>626.5</v>
      </c>
      <c r="I157" s="137"/>
      <c r="J157" s="138">
        <f t="shared" si="0"/>
        <v>0</v>
      </c>
      <c r="K157" s="134" t="s">
        <v>138</v>
      </c>
      <c r="L157" s="31"/>
      <c r="M157" s="139" t="s">
        <v>1</v>
      </c>
      <c r="N157" s="140" t="s">
        <v>38</v>
      </c>
      <c r="P157" s="141">
        <f t="shared" si="1"/>
        <v>0</v>
      </c>
      <c r="Q157" s="141">
        <v>0</v>
      </c>
      <c r="R157" s="141">
        <f t="shared" si="2"/>
        <v>0</v>
      </c>
      <c r="S157" s="141">
        <v>0</v>
      </c>
      <c r="T157" s="142">
        <f t="shared" si="3"/>
        <v>0</v>
      </c>
      <c r="AR157" s="143" t="s">
        <v>88</v>
      </c>
      <c r="AT157" s="143" t="s">
        <v>134</v>
      </c>
      <c r="AU157" s="143" t="s">
        <v>82</v>
      </c>
      <c r="AY157" s="16" t="s">
        <v>132</v>
      </c>
      <c r="BE157" s="144">
        <f t="shared" si="4"/>
        <v>0</v>
      </c>
      <c r="BF157" s="144">
        <f t="shared" si="5"/>
        <v>0</v>
      </c>
      <c r="BG157" s="144">
        <f t="shared" si="6"/>
        <v>0</v>
      </c>
      <c r="BH157" s="144">
        <f t="shared" si="7"/>
        <v>0</v>
      </c>
      <c r="BI157" s="144">
        <f t="shared" si="8"/>
        <v>0</v>
      </c>
      <c r="BJ157" s="16" t="s">
        <v>78</v>
      </c>
      <c r="BK157" s="144">
        <f t="shared" si="9"/>
        <v>0</v>
      </c>
      <c r="BL157" s="16" t="s">
        <v>88</v>
      </c>
      <c r="BM157" s="143" t="s">
        <v>291</v>
      </c>
    </row>
    <row r="158" spans="2:51" s="13" customFormat="1" ht="10">
      <c r="B158" s="152"/>
      <c r="D158" s="146" t="s">
        <v>140</v>
      </c>
      <c r="E158" s="153" t="s">
        <v>1</v>
      </c>
      <c r="F158" s="154" t="s">
        <v>292</v>
      </c>
      <c r="H158" s="155">
        <v>620.9</v>
      </c>
      <c r="I158" s="156"/>
      <c r="L158" s="152"/>
      <c r="M158" s="157"/>
      <c r="T158" s="158"/>
      <c r="AT158" s="153" t="s">
        <v>140</v>
      </c>
      <c r="AU158" s="153" t="s">
        <v>82</v>
      </c>
      <c r="AV158" s="13" t="s">
        <v>82</v>
      </c>
      <c r="AW158" s="13" t="s">
        <v>30</v>
      </c>
      <c r="AX158" s="13" t="s">
        <v>73</v>
      </c>
      <c r="AY158" s="153" t="s">
        <v>132</v>
      </c>
    </row>
    <row r="159" spans="2:51" s="13" customFormat="1" ht="10">
      <c r="B159" s="152"/>
      <c r="D159" s="146" t="s">
        <v>140</v>
      </c>
      <c r="E159" s="153" t="s">
        <v>1</v>
      </c>
      <c r="F159" s="154" t="s">
        <v>293</v>
      </c>
      <c r="H159" s="155">
        <v>5.6</v>
      </c>
      <c r="I159" s="156"/>
      <c r="L159" s="152"/>
      <c r="M159" s="157"/>
      <c r="T159" s="158"/>
      <c r="AT159" s="153" t="s">
        <v>140</v>
      </c>
      <c r="AU159" s="153" t="s">
        <v>82</v>
      </c>
      <c r="AV159" s="13" t="s">
        <v>82</v>
      </c>
      <c r="AW159" s="13" t="s">
        <v>30</v>
      </c>
      <c r="AX159" s="13" t="s">
        <v>73</v>
      </c>
      <c r="AY159" s="153" t="s">
        <v>132</v>
      </c>
    </row>
    <row r="160" spans="2:51" s="14" customFormat="1" ht="10">
      <c r="B160" s="159"/>
      <c r="D160" s="146" t="s">
        <v>140</v>
      </c>
      <c r="E160" s="160" t="s">
        <v>1</v>
      </c>
      <c r="F160" s="161" t="s">
        <v>145</v>
      </c>
      <c r="H160" s="162">
        <v>626.5</v>
      </c>
      <c r="I160" s="163"/>
      <c r="L160" s="159"/>
      <c r="M160" s="164"/>
      <c r="T160" s="165"/>
      <c r="AT160" s="160" t="s">
        <v>140</v>
      </c>
      <c r="AU160" s="160" t="s">
        <v>82</v>
      </c>
      <c r="AV160" s="14" t="s">
        <v>88</v>
      </c>
      <c r="AW160" s="14" t="s">
        <v>30</v>
      </c>
      <c r="AX160" s="14" t="s">
        <v>78</v>
      </c>
      <c r="AY160" s="160" t="s">
        <v>132</v>
      </c>
    </row>
    <row r="161" spans="2:65" s="1" customFormat="1" ht="33" customHeight="1">
      <c r="B161" s="131"/>
      <c r="C161" s="132" t="s">
        <v>200</v>
      </c>
      <c r="D161" s="132" t="s">
        <v>134</v>
      </c>
      <c r="E161" s="133" t="s">
        <v>206</v>
      </c>
      <c r="F161" s="134" t="s">
        <v>207</v>
      </c>
      <c r="G161" s="135" t="s">
        <v>187</v>
      </c>
      <c r="H161" s="136">
        <v>5.115</v>
      </c>
      <c r="I161" s="137"/>
      <c r="J161" s="138">
        <f>ROUND(I161*H161,2)</f>
        <v>0</v>
      </c>
      <c r="K161" s="134" t="s">
        <v>138</v>
      </c>
      <c r="L161" s="31"/>
      <c r="M161" s="139" t="s">
        <v>1</v>
      </c>
      <c r="N161" s="140" t="s">
        <v>38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88</v>
      </c>
      <c r="AT161" s="143" t="s">
        <v>134</v>
      </c>
      <c r="AU161" s="143" t="s">
        <v>82</v>
      </c>
      <c r="AY161" s="16" t="s">
        <v>132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78</v>
      </c>
      <c r="BK161" s="144">
        <f>ROUND(I161*H161,2)</f>
        <v>0</v>
      </c>
      <c r="BL161" s="16" t="s">
        <v>88</v>
      </c>
      <c r="BM161" s="143" t="s">
        <v>294</v>
      </c>
    </row>
    <row r="162" spans="2:51" s="13" customFormat="1" ht="10">
      <c r="B162" s="152"/>
      <c r="D162" s="146" t="s">
        <v>140</v>
      </c>
      <c r="E162" s="153" t="s">
        <v>1</v>
      </c>
      <c r="F162" s="154" t="s">
        <v>295</v>
      </c>
      <c r="H162" s="155">
        <v>5.115</v>
      </c>
      <c r="I162" s="156"/>
      <c r="L162" s="152"/>
      <c r="M162" s="157"/>
      <c r="T162" s="158"/>
      <c r="AT162" s="153" t="s">
        <v>140</v>
      </c>
      <c r="AU162" s="153" t="s">
        <v>82</v>
      </c>
      <c r="AV162" s="13" t="s">
        <v>82</v>
      </c>
      <c r="AW162" s="13" t="s">
        <v>30</v>
      </c>
      <c r="AX162" s="13" t="s">
        <v>78</v>
      </c>
      <c r="AY162" s="153" t="s">
        <v>132</v>
      </c>
    </row>
    <row r="163" spans="2:65" s="1" customFormat="1" ht="33" customHeight="1">
      <c r="B163" s="131"/>
      <c r="C163" s="132" t="s">
        <v>205</v>
      </c>
      <c r="D163" s="132" t="s">
        <v>134</v>
      </c>
      <c r="E163" s="133" t="s">
        <v>211</v>
      </c>
      <c r="F163" s="134" t="s">
        <v>212</v>
      </c>
      <c r="G163" s="135" t="s">
        <v>187</v>
      </c>
      <c r="H163" s="136">
        <v>0.65</v>
      </c>
      <c r="I163" s="137"/>
      <c r="J163" s="138">
        <f>ROUND(I163*H163,2)</f>
        <v>0</v>
      </c>
      <c r="K163" s="134" t="s">
        <v>138</v>
      </c>
      <c r="L163" s="31"/>
      <c r="M163" s="139" t="s">
        <v>1</v>
      </c>
      <c r="N163" s="140" t="s">
        <v>38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88</v>
      </c>
      <c r="AT163" s="143" t="s">
        <v>134</v>
      </c>
      <c r="AU163" s="143" t="s">
        <v>82</v>
      </c>
      <c r="AY163" s="16" t="s">
        <v>132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78</v>
      </c>
      <c r="BK163" s="144">
        <f>ROUND(I163*H163,2)</f>
        <v>0</v>
      </c>
      <c r="BL163" s="16" t="s">
        <v>88</v>
      </c>
      <c r="BM163" s="143" t="s">
        <v>296</v>
      </c>
    </row>
    <row r="164" spans="2:51" s="12" customFormat="1" ht="10">
      <c r="B164" s="145"/>
      <c r="D164" s="146" t="s">
        <v>140</v>
      </c>
      <c r="E164" s="147" t="s">
        <v>1</v>
      </c>
      <c r="F164" s="148" t="s">
        <v>297</v>
      </c>
      <c r="H164" s="147" t="s">
        <v>1</v>
      </c>
      <c r="I164" s="149"/>
      <c r="L164" s="145"/>
      <c r="M164" s="150"/>
      <c r="T164" s="151"/>
      <c r="AT164" s="147" t="s">
        <v>140</v>
      </c>
      <c r="AU164" s="147" t="s">
        <v>82</v>
      </c>
      <c r="AV164" s="12" t="s">
        <v>78</v>
      </c>
      <c r="AW164" s="12" t="s">
        <v>30</v>
      </c>
      <c r="AX164" s="12" t="s">
        <v>73</v>
      </c>
      <c r="AY164" s="147" t="s">
        <v>132</v>
      </c>
    </row>
    <row r="165" spans="2:51" s="13" customFormat="1" ht="10">
      <c r="B165" s="152"/>
      <c r="D165" s="146" t="s">
        <v>140</v>
      </c>
      <c r="E165" s="153" t="s">
        <v>1</v>
      </c>
      <c r="F165" s="154" t="s">
        <v>298</v>
      </c>
      <c r="H165" s="155">
        <v>0.65</v>
      </c>
      <c r="I165" s="156"/>
      <c r="L165" s="152"/>
      <c r="M165" s="157"/>
      <c r="T165" s="158"/>
      <c r="AT165" s="153" t="s">
        <v>140</v>
      </c>
      <c r="AU165" s="153" t="s">
        <v>82</v>
      </c>
      <c r="AV165" s="13" t="s">
        <v>82</v>
      </c>
      <c r="AW165" s="13" t="s">
        <v>30</v>
      </c>
      <c r="AX165" s="13" t="s">
        <v>78</v>
      </c>
      <c r="AY165" s="153" t="s">
        <v>132</v>
      </c>
    </row>
    <row r="166" spans="2:65" s="1" customFormat="1" ht="37.75" customHeight="1">
      <c r="B166" s="131"/>
      <c r="C166" s="132" t="s">
        <v>210</v>
      </c>
      <c r="D166" s="132" t="s">
        <v>134</v>
      </c>
      <c r="E166" s="133" t="s">
        <v>299</v>
      </c>
      <c r="F166" s="134" t="s">
        <v>300</v>
      </c>
      <c r="G166" s="135" t="s">
        <v>187</v>
      </c>
      <c r="H166" s="136">
        <v>0.28</v>
      </c>
      <c r="I166" s="137"/>
      <c r="J166" s="138">
        <f>ROUND(I166*H166,2)</f>
        <v>0</v>
      </c>
      <c r="K166" s="134" t="s">
        <v>138</v>
      </c>
      <c r="L166" s="31"/>
      <c r="M166" s="139" t="s">
        <v>1</v>
      </c>
      <c r="N166" s="140" t="s">
        <v>38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88</v>
      </c>
      <c r="AT166" s="143" t="s">
        <v>134</v>
      </c>
      <c r="AU166" s="143" t="s">
        <v>82</v>
      </c>
      <c r="AY166" s="16" t="s">
        <v>132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78</v>
      </c>
      <c r="BK166" s="144">
        <f>ROUND(I166*H166,2)</f>
        <v>0</v>
      </c>
      <c r="BL166" s="16" t="s">
        <v>88</v>
      </c>
      <c r="BM166" s="143" t="s">
        <v>301</v>
      </c>
    </row>
    <row r="167" spans="2:65" s="1" customFormat="1" ht="44.25" customHeight="1">
      <c r="B167" s="131"/>
      <c r="C167" s="132" t="s">
        <v>8</v>
      </c>
      <c r="D167" s="132" t="s">
        <v>134</v>
      </c>
      <c r="E167" s="133" t="s">
        <v>216</v>
      </c>
      <c r="F167" s="134" t="s">
        <v>217</v>
      </c>
      <c r="G167" s="135" t="s">
        <v>187</v>
      </c>
      <c r="H167" s="136">
        <v>25</v>
      </c>
      <c r="I167" s="137"/>
      <c r="J167" s="138">
        <f>ROUND(I167*H167,2)</f>
        <v>0</v>
      </c>
      <c r="K167" s="134" t="s">
        <v>138</v>
      </c>
      <c r="L167" s="31"/>
      <c r="M167" s="139" t="s">
        <v>1</v>
      </c>
      <c r="N167" s="140" t="s">
        <v>38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88</v>
      </c>
      <c r="AT167" s="143" t="s">
        <v>134</v>
      </c>
      <c r="AU167" s="143" t="s">
        <v>82</v>
      </c>
      <c r="AY167" s="16" t="s">
        <v>132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78</v>
      </c>
      <c r="BK167" s="144">
        <f>ROUND(I167*H167,2)</f>
        <v>0</v>
      </c>
      <c r="BL167" s="16" t="s">
        <v>88</v>
      </c>
      <c r="BM167" s="143" t="s">
        <v>302</v>
      </c>
    </row>
    <row r="168" spans="2:51" s="12" customFormat="1" ht="10">
      <c r="B168" s="145"/>
      <c r="D168" s="146" t="s">
        <v>140</v>
      </c>
      <c r="E168" s="147" t="s">
        <v>1</v>
      </c>
      <c r="F168" s="148" t="s">
        <v>303</v>
      </c>
      <c r="H168" s="147" t="s">
        <v>1</v>
      </c>
      <c r="I168" s="149"/>
      <c r="L168" s="145"/>
      <c r="M168" s="150"/>
      <c r="T168" s="151"/>
      <c r="AT168" s="147" t="s">
        <v>140</v>
      </c>
      <c r="AU168" s="147" t="s">
        <v>82</v>
      </c>
      <c r="AV168" s="12" t="s">
        <v>78</v>
      </c>
      <c r="AW168" s="12" t="s">
        <v>30</v>
      </c>
      <c r="AX168" s="12" t="s">
        <v>73</v>
      </c>
      <c r="AY168" s="147" t="s">
        <v>132</v>
      </c>
    </row>
    <row r="169" spans="2:51" s="13" customFormat="1" ht="10">
      <c r="B169" s="152"/>
      <c r="D169" s="146" t="s">
        <v>140</v>
      </c>
      <c r="E169" s="153" t="s">
        <v>1</v>
      </c>
      <c r="F169" s="154" t="s">
        <v>304</v>
      </c>
      <c r="H169" s="155">
        <v>25</v>
      </c>
      <c r="I169" s="156"/>
      <c r="L169" s="152"/>
      <c r="M169" s="157"/>
      <c r="T169" s="158"/>
      <c r="AT169" s="153" t="s">
        <v>140</v>
      </c>
      <c r="AU169" s="153" t="s">
        <v>82</v>
      </c>
      <c r="AV169" s="13" t="s">
        <v>82</v>
      </c>
      <c r="AW169" s="13" t="s">
        <v>30</v>
      </c>
      <c r="AX169" s="13" t="s">
        <v>78</v>
      </c>
      <c r="AY169" s="153" t="s">
        <v>132</v>
      </c>
    </row>
    <row r="170" spans="2:63" s="11" customFormat="1" ht="25.9" customHeight="1">
      <c r="B170" s="119"/>
      <c r="D170" s="120" t="s">
        <v>72</v>
      </c>
      <c r="E170" s="121" t="s">
        <v>221</v>
      </c>
      <c r="F170" s="121" t="s">
        <v>222</v>
      </c>
      <c r="I170" s="122"/>
      <c r="J170" s="123">
        <f>BK170</f>
        <v>0</v>
      </c>
      <c r="L170" s="119"/>
      <c r="M170" s="124"/>
      <c r="P170" s="125">
        <f>P171</f>
        <v>0</v>
      </c>
      <c r="R170" s="125">
        <f>R171</f>
        <v>0.00611184</v>
      </c>
      <c r="T170" s="126">
        <f>T171</f>
        <v>0.27557208</v>
      </c>
      <c r="AR170" s="120" t="s">
        <v>82</v>
      </c>
      <c r="AT170" s="127" t="s">
        <v>72</v>
      </c>
      <c r="AU170" s="127" t="s">
        <v>73</v>
      </c>
      <c r="AY170" s="120" t="s">
        <v>132</v>
      </c>
      <c r="BK170" s="128">
        <f>BK171</f>
        <v>0</v>
      </c>
    </row>
    <row r="171" spans="2:63" s="11" customFormat="1" ht="22.75" customHeight="1">
      <c r="B171" s="119"/>
      <c r="D171" s="120" t="s">
        <v>72</v>
      </c>
      <c r="E171" s="129" t="s">
        <v>305</v>
      </c>
      <c r="F171" s="129" t="s">
        <v>306</v>
      </c>
      <c r="I171" s="122"/>
      <c r="J171" s="130">
        <f>BK171</f>
        <v>0</v>
      </c>
      <c r="L171" s="119"/>
      <c r="M171" s="124"/>
      <c r="P171" s="125">
        <f>SUM(P172:P173)</f>
        <v>0</v>
      </c>
      <c r="R171" s="125">
        <f>SUM(R172:R173)</f>
        <v>0.00611184</v>
      </c>
      <c r="T171" s="126">
        <f>SUM(T172:T173)</f>
        <v>0.27557208</v>
      </c>
      <c r="AR171" s="120" t="s">
        <v>82</v>
      </c>
      <c r="AT171" s="127" t="s">
        <v>72</v>
      </c>
      <c r="AU171" s="127" t="s">
        <v>78</v>
      </c>
      <c r="AY171" s="120" t="s">
        <v>132</v>
      </c>
      <c r="BK171" s="128">
        <f>SUM(BK172:BK173)</f>
        <v>0</v>
      </c>
    </row>
    <row r="172" spans="2:65" s="1" customFormat="1" ht="24.15" customHeight="1">
      <c r="B172" s="131"/>
      <c r="C172" s="132" t="s">
        <v>225</v>
      </c>
      <c r="D172" s="132" t="s">
        <v>134</v>
      </c>
      <c r="E172" s="133" t="s">
        <v>307</v>
      </c>
      <c r="F172" s="134" t="s">
        <v>308</v>
      </c>
      <c r="G172" s="135" t="s">
        <v>148</v>
      </c>
      <c r="H172" s="136">
        <v>17.976</v>
      </c>
      <c r="I172" s="137"/>
      <c r="J172" s="138">
        <f>ROUND(I172*H172,2)</f>
        <v>0</v>
      </c>
      <c r="K172" s="134" t="s">
        <v>138</v>
      </c>
      <c r="L172" s="31"/>
      <c r="M172" s="139" t="s">
        <v>1</v>
      </c>
      <c r="N172" s="140" t="s">
        <v>38</v>
      </c>
      <c r="P172" s="141">
        <f>O172*H172</f>
        <v>0</v>
      </c>
      <c r="Q172" s="141">
        <v>0.00034</v>
      </c>
      <c r="R172" s="141">
        <f>Q172*H172</f>
        <v>0.00611184</v>
      </c>
      <c r="S172" s="141">
        <v>0.01533</v>
      </c>
      <c r="T172" s="142">
        <f>S172*H172</f>
        <v>0.27557208</v>
      </c>
      <c r="AR172" s="143" t="s">
        <v>225</v>
      </c>
      <c r="AT172" s="143" t="s">
        <v>134</v>
      </c>
      <c r="AU172" s="143" t="s">
        <v>82</v>
      </c>
      <c r="AY172" s="16" t="s">
        <v>132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78</v>
      </c>
      <c r="BK172" s="144">
        <f>ROUND(I172*H172,2)</f>
        <v>0</v>
      </c>
      <c r="BL172" s="16" t="s">
        <v>225</v>
      </c>
      <c r="BM172" s="143" t="s">
        <v>309</v>
      </c>
    </row>
    <row r="173" spans="2:51" s="13" customFormat="1" ht="10">
      <c r="B173" s="152"/>
      <c r="D173" s="146" t="s">
        <v>140</v>
      </c>
      <c r="E173" s="153" t="s">
        <v>1</v>
      </c>
      <c r="F173" s="154" t="s">
        <v>310</v>
      </c>
      <c r="H173" s="155">
        <v>17.976</v>
      </c>
      <c r="I173" s="156"/>
      <c r="L173" s="152"/>
      <c r="M173" s="157"/>
      <c r="T173" s="158"/>
      <c r="AT173" s="153" t="s">
        <v>140</v>
      </c>
      <c r="AU173" s="153" t="s">
        <v>82</v>
      </c>
      <c r="AV173" s="13" t="s">
        <v>82</v>
      </c>
      <c r="AW173" s="13" t="s">
        <v>30</v>
      </c>
      <c r="AX173" s="13" t="s">
        <v>78</v>
      </c>
      <c r="AY173" s="153" t="s">
        <v>132</v>
      </c>
    </row>
    <row r="174" spans="2:63" s="11" customFormat="1" ht="25.9" customHeight="1">
      <c r="B174" s="119"/>
      <c r="D174" s="120" t="s">
        <v>72</v>
      </c>
      <c r="E174" s="121" t="s">
        <v>311</v>
      </c>
      <c r="F174" s="121" t="s">
        <v>312</v>
      </c>
      <c r="I174" s="122"/>
      <c r="J174" s="123">
        <f>BK174</f>
        <v>0</v>
      </c>
      <c r="L174" s="119"/>
      <c r="M174" s="124"/>
      <c r="P174" s="125">
        <f>P175</f>
        <v>0</v>
      </c>
      <c r="R174" s="125">
        <f>R175</f>
        <v>0</v>
      </c>
      <c r="T174" s="126">
        <f>T175</f>
        <v>0</v>
      </c>
      <c r="AR174" s="120" t="s">
        <v>91</v>
      </c>
      <c r="AT174" s="127" t="s">
        <v>72</v>
      </c>
      <c r="AU174" s="127" t="s">
        <v>73</v>
      </c>
      <c r="AY174" s="120" t="s">
        <v>132</v>
      </c>
      <c r="BK174" s="128">
        <f>BK175</f>
        <v>0</v>
      </c>
    </row>
    <row r="175" spans="2:63" s="11" customFormat="1" ht="22.75" customHeight="1">
      <c r="B175" s="119"/>
      <c r="D175" s="120" t="s">
        <v>72</v>
      </c>
      <c r="E175" s="129" t="s">
        <v>313</v>
      </c>
      <c r="F175" s="129" t="s">
        <v>314</v>
      </c>
      <c r="I175" s="122"/>
      <c r="J175" s="130">
        <f>BK175</f>
        <v>0</v>
      </c>
      <c r="L175" s="119"/>
      <c r="M175" s="124"/>
      <c r="P175" s="125">
        <f>P176</f>
        <v>0</v>
      </c>
      <c r="R175" s="125">
        <f>R176</f>
        <v>0</v>
      </c>
      <c r="T175" s="126">
        <f>T176</f>
        <v>0</v>
      </c>
      <c r="AR175" s="120" t="s">
        <v>91</v>
      </c>
      <c r="AT175" s="127" t="s">
        <v>72</v>
      </c>
      <c r="AU175" s="127" t="s">
        <v>78</v>
      </c>
      <c r="AY175" s="120" t="s">
        <v>132</v>
      </c>
      <c r="BK175" s="128">
        <f>BK176</f>
        <v>0</v>
      </c>
    </row>
    <row r="176" spans="2:65" s="1" customFormat="1" ht="24.15" customHeight="1">
      <c r="B176" s="131"/>
      <c r="C176" s="132" t="s">
        <v>315</v>
      </c>
      <c r="D176" s="132" t="s">
        <v>134</v>
      </c>
      <c r="E176" s="133" t="s">
        <v>316</v>
      </c>
      <c r="F176" s="134" t="s">
        <v>317</v>
      </c>
      <c r="G176" s="135" t="s">
        <v>228</v>
      </c>
      <c r="H176" s="136">
        <v>1</v>
      </c>
      <c r="I176" s="137"/>
      <c r="J176" s="138">
        <f>ROUND(I176*H176,2)</f>
        <v>0</v>
      </c>
      <c r="K176" s="134" t="s">
        <v>138</v>
      </c>
      <c r="L176" s="31"/>
      <c r="M176" s="166" t="s">
        <v>1</v>
      </c>
      <c r="N176" s="167" t="s">
        <v>38</v>
      </c>
      <c r="O176" s="168"/>
      <c r="P176" s="169">
        <f>O176*H176</f>
        <v>0</v>
      </c>
      <c r="Q176" s="169">
        <v>0</v>
      </c>
      <c r="R176" s="169">
        <f>Q176*H176</f>
        <v>0</v>
      </c>
      <c r="S176" s="169">
        <v>0</v>
      </c>
      <c r="T176" s="170">
        <f>S176*H176</f>
        <v>0</v>
      </c>
      <c r="AR176" s="143" t="s">
        <v>318</v>
      </c>
      <c r="AT176" s="143" t="s">
        <v>134</v>
      </c>
      <c r="AU176" s="143" t="s">
        <v>82</v>
      </c>
      <c r="AY176" s="16" t="s">
        <v>132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78</v>
      </c>
      <c r="BK176" s="144">
        <f>ROUND(I176*H176,2)</f>
        <v>0</v>
      </c>
      <c r="BL176" s="16" t="s">
        <v>318</v>
      </c>
      <c r="BM176" s="143" t="s">
        <v>319</v>
      </c>
    </row>
    <row r="177" spans="2:12" s="1" customFormat="1" ht="7" customHeight="1"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31"/>
    </row>
  </sheetData>
  <autoFilter ref="C123:K17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2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6" t="s">
        <v>93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5" customHeight="1">
      <c r="B4" s="19"/>
      <c r="D4" s="20" t="s">
        <v>103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23" t="str">
        <f>'Rekapitulace stavby'!K6</f>
        <v>Demolice budov, Kostelec nad Orlicí</v>
      </c>
      <c r="F7" s="224"/>
      <c r="G7" s="224"/>
      <c r="H7" s="224"/>
      <c r="L7" s="19"/>
    </row>
    <row r="8" spans="2:12" s="1" customFormat="1" ht="12" customHeight="1">
      <c r="B8" s="31"/>
      <c r="D8" s="26" t="s">
        <v>104</v>
      </c>
      <c r="L8" s="31"/>
    </row>
    <row r="9" spans="2:12" s="1" customFormat="1" ht="16.5" customHeight="1">
      <c r="B9" s="31"/>
      <c r="E9" s="184" t="s">
        <v>320</v>
      </c>
      <c r="F9" s="225"/>
      <c r="G9" s="225"/>
      <c r="H9" s="225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26" t="s">
        <v>21</v>
      </c>
      <c r="J12" s="51">
        <f>'Rekapitulace stavby'!AN8</f>
        <v>44974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6" t="str">
        <f>'Rekapitulace stavby'!E14</f>
        <v>Vyplň údaj</v>
      </c>
      <c r="F18" s="206"/>
      <c r="G18" s="206"/>
      <c r="H18" s="206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1" t="s">
        <v>1</v>
      </c>
      <c r="F27" s="211"/>
      <c r="G27" s="211"/>
      <c r="H27" s="211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ROUND(J122,2)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ROUND((SUM(BE122:BE168)),2)</f>
        <v>0</v>
      </c>
      <c r="I33" s="91">
        <v>0.21</v>
      </c>
      <c r="J33" s="90">
        <f>ROUND(((SUM(BE122:BE168))*I33),2)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ROUND((SUM(BF122:BF168)),2)</f>
        <v>0</v>
      </c>
      <c r="I34" s="91">
        <v>0.15</v>
      </c>
      <c r="J34" s="90">
        <f>ROUND(((SUM(BF122:BF168))*I34),2)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ROUND((SUM(BG122:BG168)),2)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ROUND((SUM(BH122:BH168)),2)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ROUND((SUM(BI122:BI168)),2)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106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16.5" customHeight="1">
      <c r="B85" s="31"/>
      <c r="E85" s="223" t="str">
        <f>E7</f>
        <v>Demolice budov, Kostelec nad Orlicí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104</v>
      </c>
      <c r="L86" s="31"/>
    </row>
    <row r="87" spans="2:12" s="1" customFormat="1" ht="16.5" customHeight="1">
      <c r="B87" s="31"/>
      <c r="E87" s="184" t="str">
        <f>E9</f>
        <v>5 - Objekt na p. st. č. 3225/7</v>
      </c>
      <c r="F87" s="225"/>
      <c r="G87" s="225"/>
      <c r="H87" s="225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1">
        <f>IF(J12="","",J12)</f>
        <v>44974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Město Kostelec nad Orlicí</v>
      </c>
      <c r="I91" s="26" t="s">
        <v>28</v>
      </c>
      <c r="J91" s="29" t="str">
        <f>E21</f>
        <v>AG ATELIER s.r.o.</v>
      </c>
      <c r="L91" s="31"/>
    </row>
    <row r="92" spans="2:12" s="1" customFormat="1" ht="15.15" customHeight="1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107</v>
      </c>
      <c r="D94" s="92"/>
      <c r="E94" s="92"/>
      <c r="F94" s="92"/>
      <c r="G94" s="92"/>
      <c r="H94" s="92"/>
      <c r="I94" s="92"/>
      <c r="J94" s="101" t="s">
        <v>108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109</v>
      </c>
      <c r="J96" s="65">
        <f>J122</f>
        <v>0</v>
      </c>
      <c r="L96" s="31"/>
      <c r="AU96" s="16" t="s">
        <v>110</v>
      </c>
    </row>
    <row r="97" spans="2:12" s="8" customFormat="1" ht="25" customHeight="1">
      <c r="B97" s="103"/>
      <c r="D97" s="104" t="s">
        <v>111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9" customFormat="1" ht="19.9" customHeight="1">
      <c r="B98" s="107"/>
      <c r="D98" s="108" t="s">
        <v>112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2:12" s="9" customFormat="1" ht="19.9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J132</f>
        <v>0</v>
      </c>
      <c r="L99" s="107"/>
    </row>
    <row r="100" spans="2:12" s="9" customFormat="1" ht="19.9" customHeight="1">
      <c r="B100" s="107"/>
      <c r="D100" s="108" t="s">
        <v>114</v>
      </c>
      <c r="E100" s="109"/>
      <c r="F100" s="109"/>
      <c r="G100" s="109"/>
      <c r="H100" s="109"/>
      <c r="I100" s="109"/>
      <c r="J100" s="110">
        <f>J150</f>
        <v>0</v>
      </c>
      <c r="L100" s="107"/>
    </row>
    <row r="101" spans="2:12" s="8" customFormat="1" ht="25" customHeight="1">
      <c r="B101" s="103"/>
      <c r="D101" s="104" t="s">
        <v>115</v>
      </c>
      <c r="E101" s="105"/>
      <c r="F101" s="105"/>
      <c r="G101" s="105"/>
      <c r="H101" s="105"/>
      <c r="I101" s="105"/>
      <c r="J101" s="106">
        <f>J166</f>
        <v>0</v>
      </c>
      <c r="L101" s="103"/>
    </row>
    <row r="102" spans="2:12" s="9" customFormat="1" ht="19.9" customHeight="1">
      <c r="B102" s="107"/>
      <c r="D102" s="108" t="s">
        <v>116</v>
      </c>
      <c r="E102" s="109"/>
      <c r="F102" s="109"/>
      <c r="G102" s="109"/>
      <c r="H102" s="109"/>
      <c r="I102" s="109"/>
      <c r="J102" s="110">
        <f>J167</f>
        <v>0</v>
      </c>
      <c r="L102" s="107"/>
    </row>
    <row r="103" spans="2:12" s="1" customFormat="1" ht="21.75" customHeight="1">
      <c r="B103" s="31"/>
      <c r="L103" s="31"/>
    </row>
    <row r="104" spans="2:12" s="1" customFormat="1" ht="7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7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5" customHeight="1">
      <c r="B109" s="31"/>
      <c r="C109" s="20" t="s">
        <v>117</v>
      </c>
      <c r="L109" s="31"/>
    </row>
    <row r="110" spans="2:12" s="1" customFormat="1" ht="7" customHeight="1">
      <c r="B110" s="31"/>
      <c r="L110" s="31"/>
    </row>
    <row r="111" spans="2:12" s="1" customFormat="1" ht="12" customHeight="1">
      <c r="B111" s="31"/>
      <c r="C111" s="26" t="s">
        <v>15</v>
      </c>
      <c r="L111" s="31"/>
    </row>
    <row r="112" spans="2:12" s="1" customFormat="1" ht="16.5" customHeight="1">
      <c r="B112" s="31"/>
      <c r="E112" s="223" t="str">
        <f>E7</f>
        <v>Demolice budov, Kostelec nad Orlicí</v>
      </c>
      <c r="F112" s="224"/>
      <c r="G112" s="224"/>
      <c r="H112" s="224"/>
      <c r="L112" s="31"/>
    </row>
    <row r="113" spans="2:12" s="1" customFormat="1" ht="12" customHeight="1">
      <c r="B113" s="31"/>
      <c r="C113" s="26" t="s">
        <v>104</v>
      </c>
      <c r="L113" s="31"/>
    </row>
    <row r="114" spans="2:12" s="1" customFormat="1" ht="16.5" customHeight="1">
      <c r="B114" s="31"/>
      <c r="E114" s="184" t="str">
        <f>E9</f>
        <v>5 - Objekt na p. st. č. 3225/7</v>
      </c>
      <c r="F114" s="225"/>
      <c r="G114" s="225"/>
      <c r="H114" s="225"/>
      <c r="L114" s="31"/>
    </row>
    <row r="115" spans="2:12" s="1" customFormat="1" ht="7" customHeight="1">
      <c r="B115" s="31"/>
      <c r="L115" s="31"/>
    </row>
    <row r="116" spans="2:12" s="1" customFormat="1" ht="12" customHeight="1">
      <c r="B116" s="31"/>
      <c r="C116" s="26" t="s">
        <v>19</v>
      </c>
      <c r="F116" s="24" t="str">
        <f>F12</f>
        <v xml:space="preserve"> </v>
      </c>
      <c r="I116" s="26" t="s">
        <v>21</v>
      </c>
      <c r="J116" s="51">
        <f>IF(J12="","",J12)</f>
        <v>44974</v>
      </c>
      <c r="L116" s="31"/>
    </row>
    <row r="117" spans="2:12" s="1" customFormat="1" ht="7" customHeight="1">
      <c r="B117" s="31"/>
      <c r="L117" s="31"/>
    </row>
    <row r="118" spans="2:12" s="1" customFormat="1" ht="15.15" customHeight="1">
      <c r="B118" s="31"/>
      <c r="C118" s="26" t="s">
        <v>22</v>
      </c>
      <c r="F118" s="24" t="str">
        <f>E15</f>
        <v>Město Kostelec nad Orlicí</v>
      </c>
      <c r="I118" s="26" t="s">
        <v>28</v>
      </c>
      <c r="J118" s="29" t="str">
        <f>E21</f>
        <v>AG ATELIER s.r.o.</v>
      </c>
      <c r="L118" s="31"/>
    </row>
    <row r="119" spans="2:12" s="1" customFormat="1" ht="15.15" customHeight="1">
      <c r="B119" s="31"/>
      <c r="C119" s="26" t="s">
        <v>26</v>
      </c>
      <c r="F119" s="24" t="str">
        <f>IF(E18="","",E18)</f>
        <v>Vyplň údaj</v>
      </c>
      <c r="I119" s="26" t="s">
        <v>31</v>
      </c>
      <c r="J119" s="29" t="str">
        <f>E24</f>
        <v xml:space="preserve"> </v>
      </c>
      <c r="L119" s="31"/>
    </row>
    <row r="120" spans="2:12" s="1" customFormat="1" ht="10.25" customHeight="1">
      <c r="B120" s="31"/>
      <c r="L120" s="31"/>
    </row>
    <row r="121" spans="2:20" s="10" customFormat="1" ht="29.25" customHeight="1">
      <c r="B121" s="111"/>
      <c r="C121" s="112" t="s">
        <v>118</v>
      </c>
      <c r="D121" s="113" t="s">
        <v>58</v>
      </c>
      <c r="E121" s="113" t="s">
        <v>54</v>
      </c>
      <c r="F121" s="113" t="s">
        <v>55</v>
      </c>
      <c r="G121" s="113" t="s">
        <v>119</v>
      </c>
      <c r="H121" s="113" t="s">
        <v>120</v>
      </c>
      <c r="I121" s="113" t="s">
        <v>121</v>
      </c>
      <c r="J121" s="113" t="s">
        <v>108</v>
      </c>
      <c r="K121" s="114" t="s">
        <v>122</v>
      </c>
      <c r="L121" s="111"/>
      <c r="M121" s="58" t="s">
        <v>1</v>
      </c>
      <c r="N121" s="59" t="s">
        <v>37</v>
      </c>
      <c r="O121" s="59" t="s">
        <v>123</v>
      </c>
      <c r="P121" s="59" t="s">
        <v>124</v>
      </c>
      <c r="Q121" s="59" t="s">
        <v>125</v>
      </c>
      <c r="R121" s="59" t="s">
        <v>126</v>
      </c>
      <c r="S121" s="59" t="s">
        <v>127</v>
      </c>
      <c r="T121" s="60" t="s">
        <v>128</v>
      </c>
    </row>
    <row r="122" spans="2:63" s="1" customFormat="1" ht="22.75" customHeight="1">
      <c r="B122" s="31"/>
      <c r="C122" s="63" t="s">
        <v>129</v>
      </c>
      <c r="J122" s="115">
        <f>BK122</f>
        <v>0</v>
      </c>
      <c r="L122" s="31"/>
      <c r="M122" s="61"/>
      <c r="N122" s="52"/>
      <c r="O122" s="52"/>
      <c r="P122" s="116">
        <f>P123+P166</f>
        <v>0</v>
      </c>
      <c r="Q122" s="52"/>
      <c r="R122" s="116">
        <f>R123+R166</f>
        <v>0.026</v>
      </c>
      <c r="S122" s="52"/>
      <c r="T122" s="117">
        <f>T123+T166</f>
        <v>1241.270848</v>
      </c>
      <c r="AT122" s="16" t="s">
        <v>72</v>
      </c>
      <c r="AU122" s="16" t="s">
        <v>110</v>
      </c>
      <c r="BK122" s="118">
        <f>BK123+BK166</f>
        <v>0</v>
      </c>
    </row>
    <row r="123" spans="2:63" s="11" customFormat="1" ht="25.9" customHeight="1">
      <c r="B123" s="119"/>
      <c r="D123" s="120" t="s">
        <v>72</v>
      </c>
      <c r="E123" s="121" t="s">
        <v>130</v>
      </c>
      <c r="F123" s="121" t="s">
        <v>131</v>
      </c>
      <c r="I123" s="122"/>
      <c r="J123" s="123">
        <f>BK123</f>
        <v>0</v>
      </c>
      <c r="L123" s="119"/>
      <c r="M123" s="124"/>
      <c r="P123" s="125">
        <f>P124+P132+P150</f>
        <v>0</v>
      </c>
      <c r="R123" s="125">
        <f>R124+R132+R150</f>
        <v>0.026</v>
      </c>
      <c r="T123" s="126">
        <f>T124+T132+T150</f>
        <v>1241.270848</v>
      </c>
      <c r="AR123" s="120" t="s">
        <v>78</v>
      </c>
      <c r="AT123" s="127" t="s">
        <v>72</v>
      </c>
      <c r="AU123" s="127" t="s">
        <v>73</v>
      </c>
      <c r="AY123" s="120" t="s">
        <v>132</v>
      </c>
      <c r="BK123" s="128">
        <f>BK124+BK132+BK150</f>
        <v>0</v>
      </c>
    </row>
    <row r="124" spans="2:63" s="11" customFormat="1" ht="22.75" customHeight="1">
      <c r="B124" s="119"/>
      <c r="D124" s="120" t="s">
        <v>72</v>
      </c>
      <c r="E124" s="129" t="s">
        <v>78</v>
      </c>
      <c r="F124" s="129" t="s">
        <v>133</v>
      </c>
      <c r="I124" s="122"/>
      <c r="J124" s="130">
        <f>BK124</f>
        <v>0</v>
      </c>
      <c r="L124" s="119"/>
      <c r="M124" s="124"/>
      <c r="P124" s="125">
        <f>SUM(P125:P131)</f>
        <v>0</v>
      </c>
      <c r="R124" s="125">
        <f>SUM(R125:R131)</f>
        <v>0</v>
      </c>
      <c r="T124" s="126">
        <f>SUM(T125:T131)</f>
        <v>0</v>
      </c>
      <c r="AR124" s="120" t="s">
        <v>78</v>
      </c>
      <c r="AT124" s="127" t="s">
        <v>72</v>
      </c>
      <c r="AU124" s="127" t="s">
        <v>78</v>
      </c>
      <c r="AY124" s="120" t="s">
        <v>132</v>
      </c>
      <c r="BK124" s="128">
        <f>SUM(BK125:BK131)</f>
        <v>0</v>
      </c>
    </row>
    <row r="125" spans="2:65" s="1" customFormat="1" ht="24.15" customHeight="1">
      <c r="B125" s="131"/>
      <c r="C125" s="132" t="s">
        <v>78</v>
      </c>
      <c r="D125" s="132" t="s">
        <v>134</v>
      </c>
      <c r="E125" s="133" t="s">
        <v>135</v>
      </c>
      <c r="F125" s="134" t="s">
        <v>136</v>
      </c>
      <c r="G125" s="135" t="s">
        <v>137</v>
      </c>
      <c r="H125" s="136">
        <v>100.53</v>
      </c>
      <c r="I125" s="137"/>
      <c r="J125" s="138">
        <f>ROUND(I125*H125,2)</f>
        <v>0</v>
      </c>
      <c r="K125" s="134" t="s">
        <v>138</v>
      </c>
      <c r="L125" s="31"/>
      <c r="M125" s="139" t="s">
        <v>1</v>
      </c>
      <c r="N125" s="140" t="s">
        <v>38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88</v>
      </c>
      <c r="AT125" s="143" t="s">
        <v>134</v>
      </c>
      <c r="AU125" s="143" t="s">
        <v>82</v>
      </c>
      <c r="AY125" s="16" t="s">
        <v>132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6" t="s">
        <v>78</v>
      </c>
      <c r="BK125" s="144">
        <f>ROUND(I125*H125,2)</f>
        <v>0</v>
      </c>
      <c r="BL125" s="16" t="s">
        <v>88</v>
      </c>
      <c r="BM125" s="143" t="s">
        <v>321</v>
      </c>
    </row>
    <row r="126" spans="2:51" s="12" customFormat="1" ht="10">
      <c r="B126" s="145"/>
      <c r="D126" s="146" t="s">
        <v>140</v>
      </c>
      <c r="E126" s="147" t="s">
        <v>1</v>
      </c>
      <c r="F126" s="148" t="s">
        <v>232</v>
      </c>
      <c r="H126" s="147" t="s">
        <v>1</v>
      </c>
      <c r="I126" s="149"/>
      <c r="L126" s="145"/>
      <c r="M126" s="150"/>
      <c r="T126" s="151"/>
      <c r="AT126" s="147" t="s">
        <v>140</v>
      </c>
      <c r="AU126" s="147" t="s">
        <v>82</v>
      </c>
      <c r="AV126" s="12" t="s">
        <v>78</v>
      </c>
      <c r="AW126" s="12" t="s">
        <v>30</v>
      </c>
      <c r="AX126" s="12" t="s">
        <v>73</v>
      </c>
      <c r="AY126" s="147" t="s">
        <v>132</v>
      </c>
    </row>
    <row r="127" spans="2:51" s="12" customFormat="1" ht="10">
      <c r="B127" s="145"/>
      <c r="D127" s="146" t="s">
        <v>140</v>
      </c>
      <c r="E127" s="147" t="s">
        <v>1</v>
      </c>
      <c r="F127" s="148" t="s">
        <v>143</v>
      </c>
      <c r="H127" s="147" t="s">
        <v>1</v>
      </c>
      <c r="I127" s="149"/>
      <c r="L127" s="145"/>
      <c r="M127" s="150"/>
      <c r="T127" s="151"/>
      <c r="AT127" s="147" t="s">
        <v>140</v>
      </c>
      <c r="AU127" s="147" t="s">
        <v>82</v>
      </c>
      <c r="AV127" s="12" t="s">
        <v>78</v>
      </c>
      <c r="AW127" s="12" t="s">
        <v>30</v>
      </c>
      <c r="AX127" s="12" t="s">
        <v>73</v>
      </c>
      <c r="AY127" s="147" t="s">
        <v>132</v>
      </c>
    </row>
    <row r="128" spans="2:51" s="13" customFormat="1" ht="10">
      <c r="B128" s="152"/>
      <c r="D128" s="146" t="s">
        <v>140</v>
      </c>
      <c r="E128" s="153" t="s">
        <v>1</v>
      </c>
      <c r="F128" s="154" t="s">
        <v>322</v>
      </c>
      <c r="H128" s="155">
        <v>100.53</v>
      </c>
      <c r="I128" s="156"/>
      <c r="L128" s="152"/>
      <c r="M128" s="157"/>
      <c r="T128" s="158"/>
      <c r="AT128" s="153" t="s">
        <v>140</v>
      </c>
      <c r="AU128" s="153" t="s">
        <v>82</v>
      </c>
      <c r="AV128" s="13" t="s">
        <v>82</v>
      </c>
      <c r="AW128" s="13" t="s">
        <v>30</v>
      </c>
      <c r="AX128" s="13" t="s">
        <v>78</v>
      </c>
      <c r="AY128" s="153" t="s">
        <v>132</v>
      </c>
    </row>
    <row r="129" spans="2:65" s="1" customFormat="1" ht="37.75" customHeight="1">
      <c r="B129" s="131"/>
      <c r="C129" s="132" t="s">
        <v>82</v>
      </c>
      <c r="D129" s="132" t="s">
        <v>134</v>
      </c>
      <c r="E129" s="133" t="s">
        <v>146</v>
      </c>
      <c r="F129" s="134" t="s">
        <v>147</v>
      </c>
      <c r="G129" s="135" t="s">
        <v>148</v>
      </c>
      <c r="H129" s="136">
        <v>600</v>
      </c>
      <c r="I129" s="137"/>
      <c r="J129" s="138">
        <f>ROUND(I129*H129,2)</f>
        <v>0</v>
      </c>
      <c r="K129" s="134" t="s">
        <v>138</v>
      </c>
      <c r="L129" s="31"/>
      <c r="M129" s="139" t="s">
        <v>1</v>
      </c>
      <c r="N129" s="140" t="s">
        <v>38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88</v>
      </c>
      <c r="AT129" s="143" t="s">
        <v>134</v>
      </c>
      <c r="AU129" s="143" t="s">
        <v>82</v>
      </c>
      <c r="AY129" s="16" t="s">
        <v>132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6" t="s">
        <v>78</v>
      </c>
      <c r="BK129" s="144">
        <f>ROUND(I129*H129,2)</f>
        <v>0</v>
      </c>
      <c r="BL129" s="16" t="s">
        <v>88</v>
      </c>
      <c r="BM129" s="143" t="s">
        <v>323</v>
      </c>
    </row>
    <row r="130" spans="2:51" s="12" customFormat="1" ht="10">
      <c r="B130" s="145"/>
      <c r="D130" s="146" t="s">
        <v>140</v>
      </c>
      <c r="E130" s="147" t="s">
        <v>1</v>
      </c>
      <c r="F130" s="148" t="s">
        <v>150</v>
      </c>
      <c r="H130" s="147" t="s">
        <v>1</v>
      </c>
      <c r="I130" s="149"/>
      <c r="L130" s="145"/>
      <c r="M130" s="150"/>
      <c r="T130" s="151"/>
      <c r="AT130" s="147" t="s">
        <v>140</v>
      </c>
      <c r="AU130" s="147" t="s">
        <v>82</v>
      </c>
      <c r="AV130" s="12" t="s">
        <v>78</v>
      </c>
      <c r="AW130" s="12" t="s">
        <v>30</v>
      </c>
      <c r="AX130" s="12" t="s">
        <v>73</v>
      </c>
      <c r="AY130" s="147" t="s">
        <v>132</v>
      </c>
    </row>
    <row r="131" spans="2:51" s="13" customFormat="1" ht="10">
      <c r="B131" s="152"/>
      <c r="D131" s="146" t="s">
        <v>140</v>
      </c>
      <c r="E131" s="153" t="s">
        <v>1</v>
      </c>
      <c r="F131" s="154" t="s">
        <v>324</v>
      </c>
      <c r="H131" s="155">
        <v>600</v>
      </c>
      <c r="I131" s="156"/>
      <c r="L131" s="152"/>
      <c r="M131" s="157"/>
      <c r="T131" s="158"/>
      <c r="AT131" s="153" t="s">
        <v>140</v>
      </c>
      <c r="AU131" s="153" t="s">
        <v>82</v>
      </c>
      <c r="AV131" s="13" t="s">
        <v>82</v>
      </c>
      <c r="AW131" s="13" t="s">
        <v>30</v>
      </c>
      <c r="AX131" s="13" t="s">
        <v>78</v>
      </c>
      <c r="AY131" s="153" t="s">
        <v>132</v>
      </c>
    </row>
    <row r="132" spans="2:63" s="11" customFormat="1" ht="22.75" customHeight="1">
      <c r="B132" s="119"/>
      <c r="D132" s="120" t="s">
        <v>72</v>
      </c>
      <c r="E132" s="129" t="s">
        <v>152</v>
      </c>
      <c r="F132" s="129" t="s">
        <v>153</v>
      </c>
      <c r="I132" s="122"/>
      <c r="J132" s="130">
        <f>BK132</f>
        <v>0</v>
      </c>
      <c r="L132" s="119"/>
      <c r="M132" s="124"/>
      <c r="P132" s="125">
        <f>SUM(P133:P149)</f>
        <v>0</v>
      </c>
      <c r="R132" s="125">
        <f>SUM(R133:R149)</f>
        <v>0.026</v>
      </c>
      <c r="T132" s="126">
        <f>SUM(T133:T149)</f>
        <v>1241.270848</v>
      </c>
      <c r="AR132" s="120" t="s">
        <v>78</v>
      </c>
      <c r="AT132" s="127" t="s">
        <v>72</v>
      </c>
      <c r="AU132" s="127" t="s">
        <v>78</v>
      </c>
      <c r="AY132" s="120" t="s">
        <v>132</v>
      </c>
      <c r="BK132" s="128">
        <f>SUM(BK133:BK149)</f>
        <v>0</v>
      </c>
    </row>
    <row r="133" spans="2:65" s="1" customFormat="1" ht="33" customHeight="1">
      <c r="B133" s="131"/>
      <c r="C133" s="132" t="s">
        <v>85</v>
      </c>
      <c r="D133" s="132" t="s">
        <v>134</v>
      </c>
      <c r="E133" s="133" t="s">
        <v>154</v>
      </c>
      <c r="F133" s="134" t="s">
        <v>155</v>
      </c>
      <c r="G133" s="135" t="s">
        <v>148</v>
      </c>
      <c r="H133" s="136">
        <v>200</v>
      </c>
      <c r="I133" s="137"/>
      <c r="J133" s="138">
        <f>ROUND(I133*H133,2)</f>
        <v>0</v>
      </c>
      <c r="K133" s="134" t="s">
        <v>138</v>
      </c>
      <c r="L133" s="31"/>
      <c r="M133" s="139" t="s">
        <v>1</v>
      </c>
      <c r="N133" s="140" t="s">
        <v>38</v>
      </c>
      <c r="P133" s="141">
        <f>O133*H133</f>
        <v>0</v>
      </c>
      <c r="Q133" s="141">
        <v>0.00013</v>
      </c>
      <c r="R133" s="141">
        <f>Q133*H133</f>
        <v>0.026</v>
      </c>
      <c r="S133" s="141">
        <v>0</v>
      </c>
      <c r="T133" s="142">
        <f>S133*H133</f>
        <v>0</v>
      </c>
      <c r="AR133" s="143" t="s">
        <v>88</v>
      </c>
      <c r="AT133" s="143" t="s">
        <v>134</v>
      </c>
      <c r="AU133" s="143" t="s">
        <v>82</v>
      </c>
      <c r="AY133" s="16" t="s">
        <v>132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78</v>
      </c>
      <c r="BK133" s="144">
        <f>ROUND(I133*H133,2)</f>
        <v>0</v>
      </c>
      <c r="BL133" s="16" t="s">
        <v>88</v>
      </c>
      <c r="BM133" s="143" t="s">
        <v>325</v>
      </c>
    </row>
    <row r="134" spans="2:51" s="12" customFormat="1" ht="10">
      <c r="B134" s="145"/>
      <c r="D134" s="146" t="s">
        <v>140</v>
      </c>
      <c r="E134" s="147" t="s">
        <v>1</v>
      </c>
      <c r="F134" s="148" t="s">
        <v>157</v>
      </c>
      <c r="H134" s="147" t="s">
        <v>1</v>
      </c>
      <c r="I134" s="149"/>
      <c r="L134" s="145"/>
      <c r="M134" s="150"/>
      <c r="T134" s="151"/>
      <c r="AT134" s="147" t="s">
        <v>140</v>
      </c>
      <c r="AU134" s="147" t="s">
        <v>82</v>
      </c>
      <c r="AV134" s="12" t="s">
        <v>78</v>
      </c>
      <c r="AW134" s="12" t="s">
        <v>30</v>
      </c>
      <c r="AX134" s="12" t="s">
        <v>73</v>
      </c>
      <c r="AY134" s="147" t="s">
        <v>132</v>
      </c>
    </row>
    <row r="135" spans="2:51" s="13" customFormat="1" ht="10">
      <c r="B135" s="152"/>
      <c r="D135" s="146" t="s">
        <v>140</v>
      </c>
      <c r="E135" s="153" t="s">
        <v>1</v>
      </c>
      <c r="F135" s="154" t="s">
        <v>326</v>
      </c>
      <c r="H135" s="155">
        <v>200</v>
      </c>
      <c r="I135" s="156"/>
      <c r="L135" s="152"/>
      <c r="M135" s="157"/>
      <c r="T135" s="158"/>
      <c r="AT135" s="153" t="s">
        <v>140</v>
      </c>
      <c r="AU135" s="153" t="s">
        <v>82</v>
      </c>
      <c r="AV135" s="13" t="s">
        <v>82</v>
      </c>
      <c r="AW135" s="13" t="s">
        <v>30</v>
      </c>
      <c r="AX135" s="13" t="s">
        <v>78</v>
      </c>
      <c r="AY135" s="153" t="s">
        <v>132</v>
      </c>
    </row>
    <row r="136" spans="2:65" s="1" customFormat="1" ht="24.15" customHeight="1">
      <c r="B136" s="131"/>
      <c r="C136" s="132" t="s">
        <v>88</v>
      </c>
      <c r="D136" s="132" t="s">
        <v>134</v>
      </c>
      <c r="E136" s="133" t="s">
        <v>327</v>
      </c>
      <c r="F136" s="134" t="s">
        <v>328</v>
      </c>
      <c r="G136" s="135" t="s">
        <v>148</v>
      </c>
      <c r="H136" s="136">
        <v>14.256</v>
      </c>
      <c r="I136" s="137"/>
      <c r="J136" s="138">
        <f>ROUND(I136*H136,2)</f>
        <v>0</v>
      </c>
      <c r="K136" s="134" t="s">
        <v>138</v>
      </c>
      <c r="L136" s="31"/>
      <c r="M136" s="139" t="s">
        <v>1</v>
      </c>
      <c r="N136" s="140" t="s">
        <v>38</v>
      </c>
      <c r="P136" s="141">
        <f>O136*H136</f>
        <v>0</v>
      </c>
      <c r="Q136" s="141">
        <v>0</v>
      </c>
      <c r="R136" s="141">
        <f>Q136*H136</f>
        <v>0</v>
      </c>
      <c r="S136" s="141">
        <v>0.383</v>
      </c>
      <c r="T136" s="142">
        <f>S136*H136</f>
        <v>5.4600480000000005</v>
      </c>
      <c r="AR136" s="143" t="s">
        <v>88</v>
      </c>
      <c r="AT136" s="143" t="s">
        <v>134</v>
      </c>
      <c r="AU136" s="143" t="s">
        <v>82</v>
      </c>
      <c r="AY136" s="16" t="s">
        <v>132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78</v>
      </c>
      <c r="BK136" s="144">
        <f>ROUND(I136*H136,2)</f>
        <v>0</v>
      </c>
      <c r="BL136" s="16" t="s">
        <v>88</v>
      </c>
      <c r="BM136" s="143" t="s">
        <v>329</v>
      </c>
    </row>
    <row r="137" spans="2:51" s="12" customFormat="1" ht="10">
      <c r="B137" s="145"/>
      <c r="D137" s="146" t="s">
        <v>140</v>
      </c>
      <c r="E137" s="147" t="s">
        <v>1</v>
      </c>
      <c r="F137" s="148" t="s">
        <v>330</v>
      </c>
      <c r="H137" s="147" t="s">
        <v>1</v>
      </c>
      <c r="I137" s="149"/>
      <c r="L137" s="145"/>
      <c r="M137" s="150"/>
      <c r="T137" s="151"/>
      <c r="AT137" s="147" t="s">
        <v>140</v>
      </c>
      <c r="AU137" s="147" t="s">
        <v>82</v>
      </c>
      <c r="AV137" s="12" t="s">
        <v>78</v>
      </c>
      <c r="AW137" s="12" t="s">
        <v>30</v>
      </c>
      <c r="AX137" s="12" t="s">
        <v>73</v>
      </c>
      <c r="AY137" s="147" t="s">
        <v>132</v>
      </c>
    </row>
    <row r="138" spans="2:51" s="13" customFormat="1" ht="10">
      <c r="B138" s="152"/>
      <c r="D138" s="146" t="s">
        <v>140</v>
      </c>
      <c r="E138" s="153" t="s">
        <v>1</v>
      </c>
      <c r="F138" s="154" t="s">
        <v>331</v>
      </c>
      <c r="H138" s="155">
        <v>14.256</v>
      </c>
      <c r="I138" s="156"/>
      <c r="L138" s="152"/>
      <c r="M138" s="157"/>
      <c r="T138" s="158"/>
      <c r="AT138" s="153" t="s">
        <v>140</v>
      </c>
      <c r="AU138" s="153" t="s">
        <v>82</v>
      </c>
      <c r="AV138" s="13" t="s">
        <v>82</v>
      </c>
      <c r="AW138" s="13" t="s">
        <v>30</v>
      </c>
      <c r="AX138" s="13" t="s">
        <v>78</v>
      </c>
      <c r="AY138" s="153" t="s">
        <v>132</v>
      </c>
    </row>
    <row r="139" spans="2:65" s="1" customFormat="1" ht="33" customHeight="1">
      <c r="B139" s="131"/>
      <c r="C139" s="132" t="s">
        <v>91</v>
      </c>
      <c r="D139" s="132" t="s">
        <v>134</v>
      </c>
      <c r="E139" s="133" t="s">
        <v>332</v>
      </c>
      <c r="F139" s="134" t="s">
        <v>333</v>
      </c>
      <c r="G139" s="135" t="s">
        <v>137</v>
      </c>
      <c r="H139" s="136">
        <v>3530.888</v>
      </c>
      <c r="I139" s="137"/>
      <c r="J139" s="138">
        <f>ROUND(I139*H139,2)</f>
        <v>0</v>
      </c>
      <c r="K139" s="134" t="s">
        <v>138</v>
      </c>
      <c r="L139" s="31"/>
      <c r="M139" s="139" t="s">
        <v>1</v>
      </c>
      <c r="N139" s="140" t="s">
        <v>38</v>
      </c>
      <c r="P139" s="141">
        <f>O139*H139</f>
        <v>0</v>
      </c>
      <c r="Q139" s="141">
        <v>0</v>
      </c>
      <c r="R139" s="141">
        <f>Q139*H139</f>
        <v>0</v>
      </c>
      <c r="S139" s="141">
        <v>0.35</v>
      </c>
      <c r="T139" s="142">
        <f>S139*H139</f>
        <v>1235.8108</v>
      </c>
      <c r="AR139" s="143" t="s">
        <v>88</v>
      </c>
      <c r="AT139" s="143" t="s">
        <v>134</v>
      </c>
      <c r="AU139" s="143" t="s">
        <v>82</v>
      </c>
      <c r="AY139" s="16" t="s">
        <v>132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78</v>
      </c>
      <c r="BK139" s="144">
        <f>ROUND(I139*H139,2)</f>
        <v>0</v>
      </c>
      <c r="BL139" s="16" t="s">
        <v>88</v>
      </c>
      <c r="BM139" s="143" t="s">
        <v>334</v>
      </c>
    </row>
    <row r="140" spans="2:51" s="12" customFormat="1" ht="10">
      <c r="B140" s="145"/>
      <c r="D140" s="146" t="s">
        <v>140</v>
      </c>
      <c r="E140" s="147" t="s">
        <v>1</v>
      </c>
      <c r="F140" s="148" t="s">
        <v>176</v>
      </c>
      <c r="H140" s="147" t="s">
        <v>1</v>
      </c>
      <c r="I140" s="149"/>
      <c r="L140" s="145"/>
      <c r="M140" s="150"/>
      <c r="T140" s="151"/>
      <c r="AT140" s="147" t="s">
        <v>140</v>
      </c>
      <c r="AU140" s="147" t="s">
        <v>82</v>
      </c>
      <c r="AV140" s="12" t="s">
        <v>78</v>
      </c>
      <c r="AW140" s="12" t="s">
        <v>30</v>
      </c>
      <c r="AX140" s="12" t="s">
        <v>73</v>
      </c>
      <c r="AY140" s="147" t="s">
        <v>132</v>
      </c>
    </row>
    <row r="141" spans="2:51" s="12" customFormat="1" ht="10">
      <c r="B141" s="145"/>
      <c r="D141" s="146" t="s">
        <v>140</v>
      </c>
      <c r="E141" s="147" t="s">
        <v>1</v>
      </c>
      <c r="F141" s="148" t="s">
        <v>177</v>
      </c>
      <c r="H141" s="147" t="s">
        <v>1</v>
      </c>
      <c r="I141" s="149"/>
      <c r="L141" s="145"/>
      <c r="M141" s="150"/>
      <c r="T141" s="151"/>
      <c r="AT141" s="147" t="s">
        <v>140</v>
      </c>
      <c r="AU141" s="147" t="s">
        <v>82</v>
      </c>
      <c r="AV141" s="12" t="s">
        <v>78</v>
      </c>
      <c r="AW141" s="12" t="s">
        <v>30</v>
      </c>
      <c r="AX141" s="12" t="s">
        <v>73</v>
      </c>
      <c r="AY141" s="147" t="s">
        <v>132</v>
      </c>
    </row>
    <row r="142" spans="2:51" s="12" customFormat="1" ht="10">
      <c r="B142" s="145"/>
      <c r="D142" s="146" t="s">
        <v>140</v>
      </c>
      <c r="E142" s="147" t="s">
        <v>1</v>
      </c>
      <c r="F142" s="148" t="s">
        <v>335</v>
      </c>
      <c r="H142" s="147" t="s">
        <v>1</v>
      </c>
      <c r="I142" s="149"/>
      <c r="L142" s="145"/>
      <c r="M142" s="150"/>
      <c r="T142" s="151"/>
      <c r="AT142" s="147" t="s">
        <v>140</v>
      </c>
      <c r="AU142" s="147" t="s">
        <v>82</v>
      </c>
      <c r="AV142" s="12" t="s">
        <v>78</v>
      </c>
      <c r="AW142" s="12" t="s">
        <v>30</v>
      </c>
      <c r="AX142" s="12" t="s">
        <v>73</v>
      </c>
      <c r="AY142" s="147" t="s">
        <v>132</v>
      </c>
    </row>
    <row r="143" spans="2:51" s="13" customFormat="1" ht="10">
      <c r="B143" s="152"/>
      <c r="D143" s="146" t="s">
        <v>140</v>
      </c>
      <c r="E143" s="153" t="s">
        <v>1</v>
      </c>
      <c r="F143" s="154" t="s">
        <v>336</v>
      </c>
      <c r="H143" s="155">
        <v>2092.594</v>
      </c>
      <c r="I143" s="156"/>
      <c r="L143" s="152"/>
      <c r="M143" s="157"/>
      <c r="T143" s="158"/>
      <c r="AT143" s="153" t="s">
        <v>140</v>
      </c>
      <c r="AU143" s="153" t="s">
        <v>82</v>
      </c>
      <c r="AV143" s="13" t="s">
        <v>82</v>
      </c>
      <c r="AW143" s="13" t="s">
        <v>30</v>
      </c>
      <c r="AX143" s="13" t="s">
        <v>73</v>
      </c>
      <c r="AY143" s="153" t="s">
        <v>132</v>
      </c>
    </row>
    <row r="144" spans="2:51" s="12" customFormat="1" ht="10">
      <c r="B144" s="145"/>
      <c r="D144" s="146" t="s">
        <v>140</v>
      </c>
      <c r="E144" s="147" t="s">
        <v>1</v>
      </c>
      <c r="F144" s="148" t="s">
        <v>337</v>
      </c>
      <c r="H144" s="147" t="s">
        <v>1</v>
      </c>
      <c r="I144" s="149"/>
      <c r="L144" s="145"/>
      <c r="M144" s="150"/>
      <c r="T144" s="151"/>
      <c r="AT144" s="147" t="s">
        <v>140</v>
      </c>
      <c r="AU144" s="147" t="s">
        <v>82</v>
      </c>
      <c r="AV144" s="12" t="s">
        <v>78</v>
      </c>
      <c r="AW144" s="12" t="s">
        <v>30</v>
      </c>
      <c r="AX144" s="12" t="s">
        <v>73</v>
      </c>
      <c r="AY144" s="147" t="s">
        <v>132</v>
      </c>
    </row>
    <row r="145" spans="2:51" s="13" customFormat="1" ht="10">
      <c r="B145" s="152"/>
      <c r="D145" s="146" t="s">
        <v>140</v>
      </c>
      <c r="E145" s="153" t="s">
        <v>1</v>
      </c>
      <c r="F145" s="154" t="s">
        <v>338</v>
      </c>
      <c r="H145" s="155">
        <v>1254.818</v>
      </c>
      <c r="I145" s="156"/>
      <c r="L145" s="152"/>
      <c r="M145" s="157"/>
      <c r="T145" s="158"/>
      <c r="AT145" s="153" t="s">
        <v>140</v>
      </c>
      <c r="AU145" s="153" t="s">
        <v>82</v>
      </c>
      <c r="AV145" s="13" t="s">
        <v>82</v>
      </c>
      <c r="AW145" s="13" t="s">
        <v>30</v>
      </c>
      <c r="AX145" s="13" t="s">
        <v>73</v>
      </c>
      <c r="AY145" s="153" t="s">
        <v>132</v>
      </c>
    </row>
    <row r="146" spans="2:51" s="12" customFormat="1" ht="10">
      <c r="B146" s="145"/>
      <c r="D146" s="146" t="s">
        <v>140</v>
      </c>
      <c r="E146" s="147" t="s">
        <v>1</v>
      </c>
      <c r="F146" s="148" t="s">
        <v>180</v>
      </c>
      <c r="H146" s="147" t="s">
        <v>1</v>
      </c>
      <c r="I146" s="149"/>
      <c r="L146" s="145"/>
      <c r="M146" s="150"/>
      <c r="T146" s="151"/>
      <c r="AT146" s="147" t="s">
        <v>140</v>
      </c>
      <c r="AU146" s="147" t="s">
        <v>82</v>
      </c>
      <c r="AV146" s="12" t="s">
        <v>78</v>
      </c>
      <c r="AW146" s="12" t="s">
        <v>30</v>
      </c>
      <c r="AX146" s="12" t="s">
        <v>73</v>
      </c>
      <c r="AY146" s="147" t="s">
        <v>132</v>
      </c>
    </row>
    <row r="147" spans="2:51" s="13" customFormat="1" ht="10">
      <c r="B147" s="152"/>
      <c r="D147" s="146" t="s">
        <v>140</v>
      </c>
      <c r="E147" s="153" t="s">
        <v>1</v>
      </c>
      <c r="F147" s="154" t="s">
        <v>322</v>
      </c>
      <c r="H147" s="155">
        <v>100.53</v>
      </c>
      <c r="I147" s="156"/>
      <c r="L147" s="152"/>
      <c r="M147" s="157"/>
      <c r="T147" s="158"/>
      <c r="AT147" s="153" t="s">
        <v>140</v>
      </c>
      <c r="AU147" s="153" t="s">
        <v>82</v>
      </c>
      <c r="AV147" s="13" t="s">
        <v>82</v>
      </c>
      <c r="AW147" s="13" t="s">
        <v>30</v>
      </c>
      <c r="AX147" s="13" t="s">
        <v>73</v>
      </c>
      <c r="AY147" s="153" t="s">
        <v>132</v>
      </c>
    </row>
    <row r="148" spans="2:51" s="13" customFormat="1" ht="10">
      <c r="B148" s="152"/>
      <c r="D148" s="146" t="s">
        <v>140</v>
      </c>
      <c r="E148" s="153" t="s">
        <v>1</v>
      </c>
      <c r="F148" s="154" t="s">
        <v>339</v>
      </c>
      <c r="H148" s="155">
        <v>82.946</v>
      </c>
      <c r="I148" s="156"/>
      <c r="L148" s="152"/>
      <c r="M148" s="157"/>
      <c r="T148" s="158"/>
      <c r="AT148" s="153" t="s">
        <v>140</v>
      </c>
      <c r="AU148" s="153" t="s">
        <v>82</v>
      </c>
      <c r="AV148" s="13" t="s">
        <v>82</v>
      </c>
      <c r="AW148" s="13" t="s">
        <v>30</v>
      </c>
      <c r="AX148" s="13" t="s">
        <v>73</v>
      </c>
      <c r="AY148" s="153" t="s">
        <v>132</v>
      </c>
    </row>
    <row r="149" spans="2:51" s="14" customFormat="1" ht="10">
      <c r="B149" s="159"/>
      <c r="D149" s="146" t="s">
        <v>140</v>
      </c>
      <c r="E149" s="160" t="s">
        <v>1</v>
      </c>
      <c r="F149" s="161" t="s">
        <v>145</v>
      </c>
      <c r="H149" s="162">
        <v>3530.8880000000004</v>
      </c>
      <c r="I149" s="163"/>
      <c r="L149" s="159"/>
      <c r="M149" s="164"/>
      <c r="T149" s="165"/>
      <c r="AT149" s="160" t="s">
        <v>140</v>
      </c>
      <c r="AU149" s="160" t="s">
        <v>82</v>
      </c>
      <c r="AV149" s="14" t="s">
        <v>88</v>
      </c>
      <c r="AW149" s="14" t="s">
        <v>30</v>
      </c>
      <c r="AX149" s="14" t="s">
        <v>78</v>
      </c>
      <c r="AY149" s="160" t="s">
        <v>132</v>
      </c>
    </row>
    <row r="150" spans="2:63" s="11" customFormat="1" ht="22.75" customHeight="1">
      <c r="B150" s="119"/>
      <c r="D150" s="120" t="s">
        <v>72</v>
      </c>
      <c r="E150" s="129" t="s">
        <v>183</v>
      </c>
      <c r="F150" s="129" t="s">
        <v>184</v>
      </c>
      <c r="I150" s="122"/>
      <c r="J150" s="130">
        <f>BK150</f>
        <v>0</v>
      </c>
      <c r="L150" s="119"/>
      <c r="M150" s="124"/>
      <c r="P150" s="125">
        <f>SUM(P151:P165)</f>
        <v>0</v>
      </c>
      <c r="R150" s="125">
        <f>SUM(R151:R165)</f>
        <v>0</v>
      </c>
      <c r="T150" s="126">
        <f>SUM(T151:T165)</f>
        <v>0</v>
      </c>
      <c r="AR150" s="120" t="s">
        <v>78</v>
      </c>
      <c r="AT150" s="127" t="s">
        <v>72</v>
      </c>
      <c r="AU150" s="127" t="s">
        <v>78</v>
      </c>
      <c r="AY150" s="120" t="s">
        <v>132</v>
      </c>
      <c r="BK150" s="128">
        <f>SUM(BK151:BK165)</f>
        <v>0</v>
      </c>
    </row>
    <row r="151" spans="2:65" s="1" customFormat="1" ht="16.5" customHeight="1">
      <c r="B151" s="131"/>
      <c r="C151" s="132" t="s">
        <v>94</v>
      </c>
      <c r="D151" s="132" t="s">
        <v>134</v>
      </c>
      <c r="E151" s="133" t="s">
        <v>185</v>
      </c>
      <c r="F151" s="134" t="s">
        <v>186</v>
      </c>
      <c r="G151" s="135" t="s">
        <v>187</v>
      </c>
      <c r="H151" s="136">
        <v>1241.271</v>
      </c>
      <c r="I151" s="137"/>
      <c r="J151" s="138">
        <f aca="true" t="shared" si="0" ref="J151:J156">ROUND(I151*H151,2)</f>
        <v>0</v>
      </c>
      <c r="K151" s="134" t="s">
        <v>138</v>
      </c>
      <c r="L151" s="31"/>
      <c r="M151" s="139" t="s">
        <v>1</v>
      </c>
      <c r="N151" s="140" t="s">
        <v>38</v>
      </c>
      <c r="P151" s="141">
        <f aca="true" t="shared" si="1" ref="P151:P156">O151*H151</f>
        <v>0</v>
      </c>
      <c r="Q151" s="141">
        <v>0</v>
      </c>
      <c r="R151" s="141">
        <f aca="true" t="shared" si="2" ref="R151:R156">Q151*H151</f>
        <v>0</v>
      </c>
      <c r="S151" s="141">
        <v>0</v>
      </c>
      <c r="T151" s="142">
        <f aca="true" t="shared" si="3" ref="T151:T156">S151*H151</f>
        <v>0</v>
      </c>
      <c r="AR151" s="143" t="s">
        <v>88</v>
      </c>
      <c r="AT151" s="143" t="s">
        <v>134</v>
      </c>
      <c r="AU151" s="143" t="s">
        <v>82</v>
      </c>
      <c r="AY151" s="16" t="s">
        <v>132</v>
      </c>
      <c r="BE151" s="144">
        <f aca="true" t="shared" si="4" ref="BE151:BE156">IF(N151="základní",J151,0)</f>
        <v>0</v>
      </c>
      <c r="BF151" s="144">
        <f aca="true" t="shared" si="5" ref="BF151:BF156">IF(N151="snížená",J151,0)</f>
        <v>0</v>
      </c>
      <c r="BG151" s="144">
        <f aca="true" t="shared" si="6" ref="BG151:BG156">IF(N151="zákl. přenesená",J151,0)</f>
        <v>0</v>
      </c>
      <c r="BH151" s="144">
        <f aca="true" t="shared" si="7" ref="BH151:BH156">IF(N151="sníž. přenesená",J151,0)</f>
        <v>0</v>
      </c>
      <c r="BI151" s="144">
        <f aca="true" t="shared" si="8" ref="BI151:BI156">IF(N151="nulová",J151,0)</f>
        <v>0</v>
      </c>
      <c r="BJ151" s="16" t="s">
        <v>78</v>
      </c>
      <c r="BK151" s="144">
        <f aca="true" t="shared" si="9" ref="BK151:BK156">ROUND(I151*H151,2)</f>
        <v>0</v>
      </c>
      <c r="BL151" s="16" t="s">
        <v>88</v>
      </c>
      <c r="BM151" s="143" t="s">
        <v>340</v>
      </c>
    </row>
    <row r="152" spans="2:65" s="1" customFormat="1" ht="24.15" customHeight="1">
      <c r="B152" s="131"/>
      <c r="C152" s="132" t="s">
        <v>97</v>
      </c>
      <c r="D152" s="132" t="s">
        <v>134</v>
      </c>
      <c r="E152" s="133" t="s">
        <v>189</v>
      </c>
      <c r="F152" s="134" t="s">
        <v>190</v>
      </c>
      <c r="G152" s="135" t="s">
        <v>187</v>
      </c>
      <c r="H152" s="136">
        <v>500</v>
      </c>
      <c r="I152" s="137"/>
      <c r="J152" s="138">
        <f t="shared" si="0"/>
        <v>0</v>
      </c>
      <c r="K152" s="134" t="s">
        <v>138</v>
      </c>
      <c r="L152" s="31"/>
      <c r="M152" s="139" t="s">
        <v>1</v>
      </c>
      <c r="N152" s="140" t="s">
        <v>38</v>
      </c>
      <c r="P152" s="141">
        <f t="shared" si="1"/>
        <v>0</v>
      </c>
      <c r="Q152" s="141">
        <v>0</v>
      </c>
      <c r="R152" s="141">
        <f t="shared" si="2"/>
        <v>0</v>
      </c>
      <c r="S152" s="141">
        <v>0</v>
      </c>
      <c r="T152" s="142">
        <f t="shared" si="3"/>
        <v>0</v>
      </c>
      <c r="AR152" s="143" t="s">
        <v>88</v>
      </c>
      <c r="AT152" s="143" t="s">
        <v>134</v>
      </c>
      <c r="AU152" s="143" t="s">
        <v>82</v>
      </c>
      <c r="AY152" s="16" t="s">
        <v>132</v>
      </c>
      <c r="BE152" s="144">
        <f t="shared" si="4"/>
        <v>0</v>
      </c>
      <c r="BF152" s="144">
        <f t="shared" si="5"/>
        <v>0</v>
      </c>
      <c r="BG152" s="144">
        <f t="shared" si="6"/>
        <v>0</v>
      </c>
      <c r="BH152" s="144">
        <f t="shared" si="7"/>
        <v>0</v>
      </c>
      <c r="BI152" s="144">
        <f t="shared" si="8"/>
        <v>0</v>
      </c>
      <c r="BJ152" s="16" t="s">
        <v>78</v>
      </c>
      <c r="BK152" s="144">
        <f t="shared" si="9"/>
        <v>0</v>
      </c>
      <c r="BL152" s="16" t="s">
        <v>88</v>
      </c>
      <c r="BM152" s="143" t="s">
        <v>341</v>
      </c>
    </row>
    <row r="153" spans="2:65" s="1" customFormat="1" ht="24.15" customHeight="1">
      <c r="B153" s="131"/>
      <c r="C153" s="132" t="s">
        <v>100</v>
      </c>
      <c r="D153" s="132" t="s">
        <v>134</v>
      </c>
      <c r="E153" s="133" t="s">
        <v>193</v>
      </c>
      <c r="F153" s="134" t="s">
        <v>194</v>
      </c>
      <c r="G153" s="135" t="s">
        <v>187</v>
      </c>
      <c r="H153" s="136">
        <v>500</v>
      </c>
      <c r="I153" s="137"/>
      <c r="J153" s="138">
        <f t="shared" si="0"/>
        <v>0</v>
      </c>
      <c r="K153" s="134" t="s">
        <v>138</v>
      </c>
      <c r="L153" s="31"/>
      <c r="M153" s="139" t="s">
        <v>1</v>
      </c>
      <c r="N153" s="140" t="s">
        <v>38</v>
      </c>
      <c r="P153" s="141">
        <f t="shared" si="1"/>
        <v>0</v>
      </c>
      <c r="Q153" s="141">
        <v>0</v>
      </c>
      <c r="R153" s="141">
        <f t="shared" si="2"/>
        <v>0</v>
      </c>
      <c r="S153" s="141">
        <v>0</v>
      </c>
      <c r="T153" s="142">
        <f t="shared" si="3"/>
        <v>0</v>
      </c>
      <c r="AR153" s="143" t="s">
        <v>88</v>
      </c>
      <c r="AT153" s="143" t="s">
        <v>134</v>
      </c>
      <c r="AU153" s="143" t="s">
        <v>82</v>
      </c>
      <c r="AY153" s="16" t="s">
        <v>132</v>
      </c>
      <c r="BE153" s="144">
        <f t="shared" si="4"/>
        <v>0</v>
      </c>
      <c r="BF153" s="144">
        <f t="shared" si="5"/>
        <v>0</v>
      </c>
      <c r="BG153" s="144">
        <f t="shared" si="6"/>
        <v>0</v>
      </c>
      <c r="BH153" s="144">
        <f t="shared" si="7"/>
        <v>0</v>
      </c>
      <c r="BI153" s="144">
        <f t="shared" si="8"/>
        <v>0</v>
      </c>
      <c r="BJ153" s="16" t="s">
        <v>78</v>
      </c>
      <c r="BK153" s="144">
        <f t="shared" si="9"/>
        <v>0</v>
      </c>
      <c r="BL153" s="16" t="s">
        <v>88</v>
      </c>
      <c r="BM153" s="143" t="s">
        <v>342</v>
      </c>
    </row>
    <row r="154" spans="2:65" s="1" customFormat="1" ht="16.5" customHeight="1">
      <c r="B154" s="131"/>
      <c r="C154" s="132" t="s">
        <v>152</v>
      </c>
      <c r="D154" s="132" t="s">
        <v>134</v>
      </c>
      <c r="E154" s="133" t="s">
        <v>343</v>
      </c>
      <c r="F154" s="134" t="s">
        <v>344</v>
      </c>
      <c r="G154" s="135" t="s">
        <v>228</v>
      </c>
      <c r="H154" s="136">
        <v>1</v>
      </c>
      <c r="I154" s="137"/>
      <c r="J154" s="138">
        <f t="shared" si="0"/>
        <v>0</v>
      </c>
      <c r="K154" s="134" t="s">
        <v>1</v>
      </c>
      <c r="L154" s="31"/>
      <c r="M154" s="139" t="s">
        <v>1</v>
      </c>
      <c r="N154" s="140" t="s">
        <v>38</v>
      </c>
      <c r="P154" s="141">
        <f t="shared" si="1"/>
        <v>0</v>
      </c>
      <c r="Q154" s="141">
        <v>0</v>
      </c>
      <c r="R154" s="141">
        <f t="shared" si="2"/>
        <v>0</v>
      </c>
      <c r="S154" s="141">
        <v>0</v>
      </c>
      <c r="T154" s="142">
        <f t="shared" si="3"/>
        <v>0</v>
      </c>
      <c r="AR154" s="143" t="s">
        <v>88</v>
      </c>
      <c r="AT154" s="143" t="s">
        <v>134</v>
      </c>
      <c r="AU154" s="143" t="s">
        <v>82</v>
      </c>
      <c r="AY154" s="16" t="s">
        <v>132</v>
      </c>
      <c r="BE154" s="144">
        <f t="shared" si="4"/>
        <v>0</v>
      </c>
      <c r="BF154" s="144">
        <f t="shared" si="5"/>
        <v>0</v>
      </c>
      <c r="BG154" s="144">
        <f t="shared" si="6"/>
        <v>0</v>
      </c>
      <c r="BH154" s="144">
        <f t="shared" si="7"/>
        <v>0</v>
      </c>
      <c r="BI154" s="144">
        <f t="shared" si="8"/>
        <v>0</v>
      </c>
      <c r="BJ154" s="16" t="s">
        <v>78</v>
      </c>
      <c r="BK154" s="144">
        <f t="shared" si="9"/>
        <v>0</v>
      </c>
      <c r="BL154" s="16" t="s">
        <v>88</v>
      </c>
      <c r="BM154" s="143" t="s">
        <v>345</v>
      </c>
    </row>
    <row r="155" spans="2:65" s="1" customFormat="1" ht="24.15" customHeight="1">
      <c r="B155" s="131"/>
      <c r="C155" s="132" t="s">
        <v>192</v>
      </c>
      <c r="D155" s="132" t="s">
        <v>134</v>
      </c>
      <c r="E155" s="133" t="s">
        <v>197</v>
      </c>
      <c r="F155" s="134" t="s">
        <v>198</v>
      </c>
      <c r="G155" s="135" t="s">
        <v>187</v>
      </c>
      <c r="H155" s="136">
        <v>1241.271</v>
      </c>
      <c r="I155" s="137"/>
      <c r="J155" s="138">
        <f t="shared" si="0"/>
        <v>0</v>
      </c>
      <c r="K155" s="134" t="s">
        <v>138</v>
      </c>
      <c r="L155" s="31"/>
      <c r="M155" s="139" t="s">
        <v>1</v>
      </c>
      <c r="N155" s="140" t="s">
        <v>38</v>
      </c>
      <c r="P155" s="141">
        <f t="shared" si="1"/>
        <v>0</v>
      </c>
      <c r="Q155" s="141">
        <v>0</v>
      </c>
      <c r="R155" s="141">
        <f t="shared" si="2"/>
        <v>0</v>
      </c>
      <c r="S155" s="141">
        <v>0</v>
      </c>
      <c r="T155" s="142">
        <f t="shared" si="3"/>
        <v>0</v>
      </c>
      <c r="AR155" s="143" t="s">
        <v>88</v>
      </c>
      <c r="AT155" s="143" t="s">
        <v>134</v>
      </c>
      <c r="AU155" s="143" t="s">
        <v>82</v>
      </c>
      <c r="AY155" s="16" t="s">
        <v>132</v>
      </c>
      <c r="BE155" s="144">
        <f t="shared" si="4"/>
        <v>0</v>
      </c>
      <c r="BF155" s="144">
        <f t="shared" si="5"/>
        <v>0</v>
      </c>
      <c r="BG155" s="144">
        <f t="shared" si="6"/>
        <v>0</v>
      </c>
      <c r="BH155" s="144">
        <f t="shared" si="7"/>
        <v>0</v>
      </c>
      <c r="BI155" s="144">
        <f t="shared" si="8"/>
        <v>0</v>
      </c>
      <c r="BJ155" s="16" t="s">
        <v>78</v>
      </c>
      <c r="BK155" s="144">
        <f t="shared" si="9"/>
        <v>0</v>
      </c>
      <c r="BL155" s="16" t="s">
        <v>88</v>
      </c>
      <c r="BM155" s="143" t="s">
        <v>346</v>
      </c>
    </row>
    <row r="156" spans="2:65" s="1" customFormat="1" ht="24.15" customHeight="1">
      <c r="B156" s="131"/>
      <c r="C156" s="132" t="s">
        <v>196</v>
      </c>
      <c r="D156" s="132" t="s">
        <v>134</v>
      </c>
      <c r="E156" s="133" t="s">
        <v>201</v>
      </c>
      <c r="F156" s="134" t="s">
        <v>202</v>
      </c>
      <c r="G156" s="135" t="s">
        <v>187</v>
      </c>
      <c r="H156" s="136">
        <v>24825.42</v>
      </c>
      <c r="I156" s="137"/>
      <c r="J156" s="138">
        <f t="shared" si="0"/>
        <v>0</v>
      </c>
      <c r="K156" s="134" t="s">
        <v>138</v>
      </c>
      <c r="L156" s="31"/>
      <c r="M156" s="139" t="s">
        <v>1</v>
      </c>
      <c r="N156" s="140" t="s">
        <v>38</v>
      </c>
      <c r="P156" s="141">
        <f t="shared" si="1"/>
        <v>0</v>
      </c>
      <c r="Q156" s="141">
        <v>0</v>
      </c>
      <c r="R156" s="141">
        <f t="shared" si="2"/>
        <v>0</v>
      </c>
      <c r="S156" s="141">
        <v>0</v>
      </c>
      <c r="T156" s="142">
        <f t="shared" si="3"/>
        <v>0</v>
      </c>
      <c r="AR156" s="143" t="s">
        <v>88</v>
      </c>
      <c r="AT156" s="143" t="s">
        <v>134</v>
      </c>
      <c r="AU156" s="143" t="s">
        <v>82</v>
      </c>
      <c r="AY156" s="16" t="s">
        <v>132</v>
      </c>
      <c r="BE156" s="144">
        <f t="shared" si="4"/>
        <v>0</v>
      </c>
      <c r="BF156" s="144">
        <f t="shared" si="5"/>
        <v>0</v>
      </c>
      <c r="BG156" s="144">
        <f t="shared" si="6"/>
        <v>0</v>
      </c>
      <c r="BH156" s="144">
        <f t="shared" si="7"/>
        <v>0</v>
      </c>
      <c r="BI156" s="144">
        <f t="shared" si="8"/>
        <v>0</v>
      </c>
      <c r="BJ156" s="16" t="s">
        <v>78</v>
      </c>
      <c r="BK156" s="144">
        <f t="shared" si="9"/>
        <v>0</v>
      </c>
      <c r="BL156" s="16" t="s">
        <v>88</v>
      </c>
      <c r="BM156" s="143" t="s">
        <v>347</v>
      </c>
    </row>
    <row r="157" spans="2:51" s="13" customFormat="1" ht="10">
      <c r="B157" s="152"/>
      <c r="D157" s="146" t="s">
        <v>140</v>
      </c>
      <c r="F157" s="154" t="s">
        <v>348</v>
      </c>
      <c r="H157" s="155">
        <v>24825.42</v>
      </c>
      <c r="I157" s="156"/>
      <c r="L157" s="152"/>
      <c r="M157" s="157"/>
      <c r="T157" s="158"/>
      <c r="AT157" s="153" t="s">
        <v>140</v>
      </c>
      <c r="AU157" s="153" t="s">
        <v>82</v>
      </c>
      <c r="AV157" s="13" t="s">
        <v>82</v>
      </c>
      <c r="AW157" s="13" t="s">
        <v>3</v>
      </c>
      <c r="AX157" s="13" t="s">
        <v>78</v>
      </c>
      <c r="AY157" s="153" t="s">
        <v>132</v>
      </c>
    </row>
    <row r="158" spans="2:65" s="1" customFormat="1" ht="44.25" customHeight="1">
      <c r="B158" s="131"/>
      <c r="C158" s="132" t="s">
        <v>200</v>
      </c>
      <c r="D158" s="132" t="s">
        <v>134</v>
      </c>
      <c r="E158" s="133" t="s">
        <v>216</v>
      </c>
      <c r="F158" s="134" t="s">
        <v>217</v>
      </c>
      <c r="G158" s="135" t="s">
        <v>187</v>
      </c>
      <c r="H158" s="136">
        <v>1000</v>
      </c>
      <c r="I158" s="137"/>
      <c r="J158" s="138">
        <f>ROUND(I158*H158,2)</f>
        <v>0</v>
      </c>
      <c r="K158" s="134" t="s">
        <v>138</v>
      </c>
      <c r="L158" s="31"/>
      <c r="M158" s="139" t="s">
        <v>1</v>
      </c>
      <c r="N158" s="140" t="s">
        <v>38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88</v>
      </c>
      <c r="AT158" s="143" t="s">
        <v>134</v>
      </c>
      <c r="AU158" s="143" t="s">
        <v>82</v>
      </c>
      <c r="AY158" s="16" t="s">
        <v>132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78</v>
      </c>
      <c r="BK158" s="144">
        <f>ROUND(I158*H158,2)</f>
        <v>0</v>
      </c>
      <c r="BL158" s="16" t="s">
        <v>88</v>
      </c>
      <c r="BM158" s="143" t="s">
        <v>349</v>
      </c>
    </row>
    <row r="159" spans="2:51" s="12" customFormat="1" ht="10">
      <c r="B159" s="145"/>
      <c r="D159" s="146" t="s">
        <v>140</v>
      </c>
      <c r="E159" s="147" t="s">
        <v>1</v>
      </c>
      <c r="F159" s="148" t="s">
        <v>303</v>
      </c>
      <c r="H159" s="147" t="s">
        <v>1</v>
      </c>
      <c r="I159" s="149"/>
      <c r="L159" s="145"/>
      <c r="M159" s="150"/>
      <c r="T159" s="151"/>
      <c r="AT159" s="147" t="s">
        <v>140</v>
      </c>
      <c r="AU159" s="147" t="s">
        <v>82</v>
      </c>
      <c r="AV159" s="12" t="s">
        <v>78</v>
      </c>
      <c r="AW159" s="12" t="s">
        <v>30</v>
      </c>
      <c r="AX159" s="12" t="s">
        <v>73</v>
      </c>
      <c r="AY159" s="147" t="s">
        <v>132</v>
      </c>
    </row>
    <row r="160" spans="2:51" s="13" customFormat="1" ht="10">
      <c r="B160" s="152"/>
      <c r="D160" s="146" t="s">
        <v>140</v>
      </c>
      <c r="E160" s="153" t="s">
        <v>1</v>
      </c>
      <c r="F160" s="154" t="s">
        <v>350</v>
      </c>
      <c r="H160" s="155">
        <v>1000</v>
      </c>
      <c r="I160" s="156"/>
      <c r="L160" s="152"/>
      <c r="M160" s="157"/>
      <c r="T160" s="158"/>
      <c r="AT160" s="153" t="s">
        <v>140</v>
      </c>
      <c r="AU160" s="153" t="s">
        <v>82</v>
      </c>
      <c r="AV160" s="13" t="s">
        <v>82</v>
      </c>
      <c r="AW160" s="13" t="s">
        <v>30</v>
      </c>
      <c r="AX160" s="13" t="s">
        <v>78</v>
      </c>
      <c r="AY160" s="153" t="s">
        <v>132</v>
      </c>
    </row>
    <row r="161" spans="2:65" s="1" customFormat="1" ht="33" customHeight="1">
      <c r="B161" s="131"/>
      <c r="C161" s="132" t="s">
        <v>205</v>
      </c>
      <c r="D161" s="132" t="s">
        <v>134</v>
      </c>
      <c r="E161" s="133" t="s">
        <v>206</v>
      </c>
      <c r="F161" s="134" t="s">
        <v>207</v>
      </c>
      <c r="G161" s="135" t="s">
        <v>187</v>
      </c>
      <c r="H161" s="136">
        <v>222.771</v>
      </c>
      <c r="I161" s="137"/>
      <c r="J161" s="138">
        <f>ROUND(I161*H161,2)</f>
        <v>0</v>
      </c>
      <c r="K161" s="134" t="s">
        <v>138</v>
      </c>
      <c r="L161" s="31"/>
      <c r="M161" s="139" t="s">
        <v>1</v>
      </c>
      <c r="N161" s="140" t="s">
        <v>38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88</v>
      </c>
      <c r="AT161" s="143" t="s">
        <v>134</v>
      </c>
      <c r="AU161" s="143" t="s">
        <v>82</v>
      </c>
      <c r="AY161" s="16" t="s">
        <v>132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78</v>
      </c>
      <c r="BK161" s="144">
        <f>ROUND(I161*H161,2)</f>
        <v>0</v>
      </c>
      <c r="BL161" s="16" t="s">
        <v>88</v>
      </c>
      <c r="BM161" s="143" t="s">
        <v>351</v>
      </c>
    </row>
    <row r="162" spans="2:51" s="13" customFormat="1" ht="10">
      <c r="B162" s="152"/>
      <c r="D162" s="146" t="s">
        <v>140</v>
      </c>
      <c r="E162" s="153" t="s">
        <v>1</v>
      </c>
      <c r="F162" s="154" t="s">
        <v>352</v>
      </c>
      <c r="H162" s="155">
        <v>222.771</v>
      </c>
      <c r="I162" s="156"/>
      <c r="L162" s="152"/>
      <c r="M162" s="157"/>
      <c r="T162" s="158"/>
      <c r="AT162" s="153" t="s">
        <v>140</v>
      </c>
      <c r="AU162" s="153" t="s">
        <v>82</v>
      </c>
      <c r="AV162" s="13" t="s">
        <v>82</v>
      </c>
      <c r="AW162" s="13" t="s">
        <v>30</v>
      </c>
      <c r="AX162" s="13" t="s">
        <v>78</v>
      </c>
      <c r="AY162" s="153" t="s">
        <v>132</v>
      </c>
    </row>
    <row r="163" spans="2:65" s="1" customFormat="1" ht="33" customHeight="1">
      <c r="B163" s="131"/>
      <c r="C163" s="132" t="s">
        <v>210</v>
      </c>
      <c r="D163" s="132" t="s">
        <v>134</v>
      </c>
      <c r="E163" s="133" t="s">
        <v>211</v>
      </c>
      <c r="F163" s="134" t="s">
        <v>212</v>
      </c>
      <c r="G163" s="135" t="s">
        <v>187</v>
      </c>
      <c r="H163" s="136">
        <v>18.5</v>
      </c>
      <c r="I163" s="137"/>
      <c r="J163" s="138">
        <f>ROUND(I163*H163,2)</f>
        <v>0</v>
      </c>
      <c r="K163" s="134" t="s">
        <v>138</v>
      </c>
      <c r="L163" s="31"/>
      <c r="M163" s="139" t="s">
        <v>1</v>
      </c>
      <c r="N163" s="140" t="s">
        <v>38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88</v>
      </c>
      <c r="AT163" s="143" t="s">
        <v>134</v>
      </c>
      <c r="AU163" s="143" t="s">
        <v>82</v>
      </c>
      <c r="AY163" s="16" t="s">
        <v>132</v>
      </c>
      <c r="BE163" s="144">
        <f>IF(N163="základní",J163,0)</f>
        <v>0</v>
      </c>
      <c r="BF163" s="144">
        <f>IF(N163="snížená",J163,0)</f>
        <v>0</v>
      </c>
      <c r="BG163" s="144">
        <f>IF(N163="zákl. přenesená",J163,0)</f>
        <v>0</v>
      </c>
      <c r="BH163" s="144">
        <f>IF(N163="sníž. přenesená",J163,0)</f>
        <v>0</v>
      </c>
      <c r="BI163" s="144">
        <f>IF(N163="nulová",J163,0)</f>
        <v>0</v>
      </c>
      <c r="BJ163" s="16" t="s">
        <v>78</v>
      </c>
      <c r="BK163" s="144">
        <f>ROUND(I163*H163,2)</f>
        <v>0</v>
      </c>
      <c r="BL163" s="16" t="s">
        <v>88</v>
      </c>
      <c r="BM163" s="143" t="s">
        <v>353</v>
      </c>
    </row>
    <row r="164" spans="2:51" s="12" customFormat="1" ht="10">
      <c r="B164" s="145"/>
      <c r="D164" s="146" t="s">
        <v>140</v>
      </c>
      <c r="E164" s="147" t="s">
        <v>1</v>
      </c>
      <c r="F164" s="148" t="s">
        <v>354</v>
      </c>
      <c r="H164" s="147" t="s">
        <v>1</v>
      </c>
      <c r="I164" s="149"/>
      <c r="L164" s="145"/>
      <c r="M164" s="150"/>
      <c r="T164" s="151"/>
      <c r="AT164" s="147" t="s">
        <v>140</v>
      </c>
      <c r="AU164" s="147" t="s">
        <v>82</v>
      </c>
      <c r="AV164" s="12" t="s">
        <v>78</v>
      </c>
      <c r="AW164" s="12" t="s">
        <v>30</v>
      </c>
      <c r="AX164" s="12" t="s">
        <v>73</v>
      </c>
      <c r="AY164" s="147" t="s">
        <v>132</v>
      </c>
    </row>
    <row r="165" spans="2:51" s="13" customFormat="1" ht="10">
      <c r="B165" s="152"/>
      <c r="D165" s="146" t="s">
        <v>140</v>
      </c>
      <c r="E165" s="153" t="s">
        <v>1</v>
      </c>
      <c r="F165" s="154" t="s">
        <v>355</v>
      </c>
      <c r="H165" s="155">
        <v>18.5</v>
      </c>
      <c r="I165" s="156"/>
      <c r="L165" s="152"/>
      <c r="M165" s="157"/>
      <c r="T165" s="158"/>
      <c r="AT165" s="153" t="s">
        <v>140</v>
      </c>
      <c r="AU165" s="153" t="s">
        <v>82</v>
      </c>
      <c r="AV165" s="13" t="s">
        <v>82</v>
      </c>
      <c r="AW165" s="13" t="s">
        <v>30</v>
      </c>
      <c r="AX165" s="13" t="s">
        <v>78</v>
      </c>
      <c r="AY165" s="153" t="s">
        <v>132</v>
      </c>
    </row>
    <row r="166" spans="2:63" s="11" customFormat="1" ht="25.9" customHeight="1">
      <c r="B166" s="119"/>
      <c r="D166" s="120" t="s">
        <v>72</v>
      </c>
      <c r="E166" s="121" t="s">
        <v>221</v>
      </c>
      <c r="F166" s="121" t="s">
        <v>222</v>
      </c>
      <c r="I166" s="122"/>
      <c r="J166" s="123">
        <f>BK166</f>
        <v>0</v>
      </c>
      <c r="L166" s="119"/>
      <c r="M166" s="124"/>
      <c r="P166" s="125">
        <f>P167</f>
        <v>0</v>
      </c>
      <c r="R166" s="125">
        <f>R167</f>
        <v>0</v>
      </c>
      <c r="T166" s="126">
        <f>T167</f>
        <v>0</v>
      </c>
      <c r="AR166" s="120" t="s">
        <v>82</v>
      </c>
      <c r="AT166" s="127" t="s">
        <v>72</v>
      </c>
      <c r="AU166" s="127" t="s">
        <v>73</v>
      </c>
      <c r="AY166" s="120" t="s">
        <v>132</v>
      </c>
      <c r="BK166" s="128">
        <f>BK167</f>
        <v>0</v>
      </c>
    </row>
    <row r="167" spans="2:63" s="11" customFormat="1" ht="22.75" customHeight="1">
      <c r="B167" s="119"/>
      <c r="D167" s="120" t="s">
        <v>72</v>
      </c>
      <c r="E167" s="129" t="s">
        <v>223</v>
      </c>
      <c r="F167" s="129" t="s">
        <v>224</v>
      </c>
      <c r="I167" s="122"/>
      <c r="J167" s="130">
        <f>BK167</f>
        <v>0</v>
      </c>
      <c r="L167" s="119"/>
      <c r="M167" s="124"/>
      <c r="P167" s="125">
        <f>P168</f>
        <v>0</v>
      </c>
      <c r="R167" s="125">
        <f>R168</f>
        <v>0</v>
      </c>
      <c r="T167" s="126">
        <f>T168</f>
        <v>0</v>
      </c>
      <c r="AR167" s="120" t="s">
        <v>82</v>
      </c>
      <c r="AT167" s="127" t="s">
        <v>72</v>
      </c>
      <c r="AU167" s="127" t="s">
        <v>78</v>
      </c>
      <c r="AY167" s="120" t="s">
        <v>132</v>
      </c>
      <c r="BK167" s="128">
        <f>BK168</f>
        <v>0</v>
      </c>
    </row>
    <row r="168" spans="2:65" s="1" customFormat="1" ht="37.75" customHeight="1">
      <c r="B168" s="131"/>
      <c r="C168" s="132" t="s">
        <v>8</v>
      </c>
      <c r="D168" s="132" t="s">
        <v>134</v>
      </c>
      <c r="E168" s="133" t="s">
        <v>226</v>
      </c>
      <c r="F168" s="134" t="s">
        <v>227</v>
      </c>
      <c r="G168" s="135" t="s">
        <v>228</v>
      </c>
      <c r="H168" s="136">
        <v>1</v>
      </c>
      <c r="I168" s="137"/>
      <c r="J168" s="138">
        <f>ROUND(I168*H168,2)</f>
        <v>0</v>
      </c>
      <c r="K168" s="134" t="s">
        <v>1</v>
      </c>
      <c r="L168" s="31"/>
      <c r="M168" s="166" t="s">
        <v>1</v>
      </c>
      <c r="N168" s="167" t="s">
        <v>38</v>
      </c>
      <c r="O168" s="168"/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AR168" s="143" t="s">
        <v>225</v>
      </c>
      <c r="AT168" s="143" t="s">
        <v>134</v>
      </c>
      <c r="AU168" s="143" t="s">
        <v>82</v>
      </c>
      <c r="AY168" s="16" t="s">
        <v>132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78</v>
      </c>
      <c r="BK168" s="144">
        <f>ROUND(I168*H168,2)</f>
        <v>0</v>
      </c>
      <c r="BL168" s="16" t="s">
        <v>225</v>
      </c>
      <c r="BM168" s="143" t="s">
        <v>356</v>
      </c>
    </row>
    <row r="169" spans="2:12" s="1" customFormat="1" ht="7" customHeight="1">
      <c r="B169" s="43"/>
      <c r="C169" s="44"/>
      <c r="D169" s="44"/>
      <c r="E169" s="44"/>
      <c r="F169" s="44"/>
      <c r="G169" s="44"/>
      <c r="H169" s="44"/>
      <c r="I169" s="44"/>
      <c r="J169" s="44"/>
      <c r="K169" s="44"/>
      <c r="L169" s="31"/>
    </row>
  </sheetData>
  <autoFilter ref="C121:K16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2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6" t="s">
        <v>96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5" customHeight="1">
      <c r="B4" s="19"/>
      <c r="D4" s="20" t="s">
        <v>103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23" t="str">
        <f>'Rekapitulace stavby'!K6</f>
        <v>Demolice budov, Kostelec nad Orlicí</v>
      </c>
      <c r="F7" s="224"/>
      <c r="G7" s="224"/>
      <c r="H7" s="224"/>
      <c r="L7" s="19"/>
    </row>
    <row r="8" spans="2:12" s="1" customFormat="1" ht="12" customHeight="1">
      <c r="B8" s="31"/>
      <c r="D8" s="26" t="s">
        <v>104</v>
      </c>
      <c r="L8" s="31"/>
    </row>
    <row r="9" spans="2:12" s="1" customFormat="1" ht="16.5" customHeight="1">
      <c r="B9" s="31"/>
      <c r="E9" s="184" t="s">
        <v>357</v>
      </c>
      <c r="F9" s="225"/>
      <c r="G9" s="225"/>
      <c r="H9" s="225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26" t="s">
        <v>21</v>
      </c>
      <c r="J12" s="51">
        <f>'Rekapitulace stavby'!AN8</f>
        <v>44974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6" t="str">
        <f>'Rekapitulace stavby'!E14</f>
        <v>Vyplň údaj</v>
      </c>
      <c r="F18" s="206"/>
      <c r="G18" s="206"/>
      <c r="H18" s="206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1" t="s">
        <v>1</v>
      </c>
      <c r="F27" s="211"/>
      <c r="G27" s="211"/>
      <c r="H27" s="211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ROUND(J120,2)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ROUND((SUM(BE120:BE171)),2)</f>
        <v>0</v>
      </c>
      <c r="I33" s="91">
        <v>0.21</v>
      </c>
      <c r="J33" s="90">
        <f>ROUND(((SUM(BE120:BE171))*I33),2)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ROUND((SUM(BF120:BF171)),2)</f>
        <v>0</v>
      </c>
      <c r="I34" s="91">
        <v>0.15</v>
      </c>
      <c r="J34" s="90">
        <f>ROUND(((SUM(BF120:BF171))*I34),2)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ROUND((SUM(BG120:BG171)),2)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ROUND((SUM(BH120:BH171)),2)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ROUND((SUM(BI120:BI171)),2)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106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16.5" customHeight="1">
      <c r="B85" s="31"/>
      <c r="E85" s="223" t="str">
        <f>E7</f>
        <v>Demolice budov, Kostelec nad Orlicí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104</v>
      </c>
      <c r="L86" s="31"/>
    </row>
    <row r="87" spans="2:12" s="1" customFormat="1" ht="16.5" customHeight="1">
      <c r="B87" s="31"/>
      <c r="E87" s="184" t="str">
        <f>E9</f>
        <v>6 - Objekt na p. st. č. 3225/3</v>
      </c>
      <c r="F87" s="225"/>
      <c r="G87" s="225"/>
      <c r="H87" s="225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1">
        <f>IF(J12="","",J12)</f>
        <v>44974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Město Kostelec nad Orlicí</v>
      </c>
      <c r="I91" s="26" t="s">
        <v>28</v>
      </c>
      <c r="J91" s="29" t="str">
        <f>E21</f>
        <v>AG ATELIER s.r.o.</v>
      </c>
      <c r="L91" s="31"/>
    </row>
    <row r="92" spans="2:12" s="1" customFormat="1" ht="15.15" customHeight="1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107</v>
      </c>
      <c r="D94" s="92"/>
      <c r="E94" s="92"/>
      <c r="F94" s="92"/>
      <c r="G94" s="92"/>
      <c r="H94" s="92"/>
      <c r="I94" s="92"/>
      <c r="J94" s="101" t="s">
        <v>108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109</v>
      </c>
      <c r="J96" s="65">
        <f>J120</f>
        <v>0</v>
      </c>
      <c r="L96" s="31"/>
      <c r="AU96" s="16" t="s">
        <v>110</v>
      </c>
    </row>
    <row r="97" spans="2:12" s="8" customFormat="1" ht="25" customHeight="1">
      <c r="B97" s="103"/>
      <c r="D97" s="104" t="s">
        <v>111</v>
      </c>
      <c r="E97" s="105"/>
      <c r="F97" s="105"/>
      <c r="G97" s="105"/>
      <c r="H97" s="105"/>
      <c r="I97" s="105"/>
      <c r="J97" s="106">
        <f>J121</f>
        <v>0</v>
      </c>
      <c r="L97" s="103"/>
    </row>
    <row r="98" spans="2:12" s="9" customFormat="1" ht="19.9" customHeight="1">
      <c r="B98" s="107"/>
      <c r="D98" s="108" t="s">
        <v>112</v>
      </c>
      <c r="E98" s="109"/>
      <c r="F98" s="109"/>
      <c r="G98" s="109"/>
      <c r="H98" s="109"/>
      <c r="I98" s="109"/>
      <c r="J98" s="110">
        <f>J122</f>
        <v>0</v>
      </c>
      <c r="L98" s="107"/>
    </row>
    <row r="99" spans="2:12" s="9" customFormat="1" ht="19.9" customHeight="1">
      <c r="B99" s="107"/>
      <c r="D99" s="108" t="s">
        <v>113</v>
      </c>
      <c r="E99" s="109"/>
      <c r="F99" s="109"/>
      <c r="G99" s="109"/>
      <c r="H99" s="109"/>
      <c r="I99" s="109"/>
      <c r="J99" s="110">
        <f>J146</f>
        <v>0</v>
      </c>
      <c r="L99" s="107"/>
    </row>
    <row r="100" spans="2:12" s="9" customFormat="1" ht="19.9" customHeight="1">
      <c r="B100" s="107"/>
      <c r="D100" s="108" t="s">
        <v>114</v>
      </c>
      <c r="E100" s="109"/>
      <c r="F100" s="109"/>
      <c r="G100" s="109"/>
      <c r="H100" s="109"/>
      <c r="I100" s="109"/>
      <c r="J100" s="110">
        <f>J163</f>
        <v>0</v>
      </c>
      <c r="L100" s="107"/>
    </row>
    <row r="101" spans="2:12" s="1" customFormat="1" ht="21.75" customHeight="1">
      <c r="B101" s="31"/>
      <c r="L101" s="31"/>
    </row>
    <row r="102" spans="2:12" s="1" customFormat="1" ht="7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7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5" customHeight="1">
      <c r="B107" s="31"/>
      <c r="C107" s="20" t="s">
        <v>117</v>
      </c>
      <c r="L107" s="31"/>
    </row>
    <row r="108" spans="2:12" s="1" customFormat="1" ht="7" customHeight="1">
      <c r="B108" s="31"/>
      <c r="L108" s="31"/>
    </row>
    <row r="109" spans="2:12" s="1" customFormat="1" ht="12" customHeight="1">
      <c r="B109" s="31"/>
      <c r="C109" s="26" t="s">
        <v>15</v>
      </c>
      <c r="L109" s="31"/>
    </row>
    <row r="110" spans="2:12" s="1" customFormat="1" ht="16.5" customHeight="1">
      <c r="B110" s="31"/>
      <c r="E110" s="223" t="str">
        <f>E7</f>
        <v>Demolice budov, Kostelec nad Orlicí</v>
      </c>
      <c r="F110" s="224"/>
      <c r="G110" s="224"/>
      <c r="H110" s="224"/>
      <c r="L110" s="31"/>
    </row>
    <row r="111" spans="2:12" s="1" customFormat="1" ht="12" customHeight="1">
      <c r="B111" s="31"/>
      <c r="C111" s="26" t="s">
        <v>104</v>
      </c>
      <c r="L111" s="31"/>
    </row>
    <row r="112" spans="2:12" s="1" customFormat="1" ht="16.5" customHeight="1">
      <c r="B112" s="31"/>
      <c r="E112" s="184" t="str">
        <f>E9</f>
        <v>6 - Objekt na p. st. č. 3225/3</v>
      </c>
      <c r="F112" s="225"/>
      <c r="G112" s="225"/>
      <c r="H112" s="225"/>
      <c r="L112" s="31"/>
    </row>
    <row r="113" spans="2:12" s="1" customFormat="1" ht="7" customHeight="1">
      <c r="B113" s="31"/>
      <c r="L113" s="31"/>
    </row>
    <row r="114" spans="2:12" s="1" customFormat="1" ht="12" customHeight="1">
      <c r="B114" s="31"/>
      <c r="C114" s="26" t="s">
        <v>19</v>
      </c>
      <c r="F114" s="24" t="str">
        <f>F12</f>
        <v xml:space="preserve"> </v>
      </c>
      <c r="I114" s="26" t="s">
        <v>21</v>
      </c>
      <c r="J114" s="51">
        <f>IF(J12="","",J12)</f>
        <v>44974</v>
      </c>
      <c r="L114" s="31"/>
    </row>
    <row r="115" spans="2:12" s="1" customFormat="1" ht="7" customHeight="1">
      <c r="B115" s="31"/>
      <c r="L115" s="31"/>
    </row>
    <row r="116" spans="2:12" s="1" customFormat="1" ht="15.15" customHeight="1">
      <c r="B116" s="31"/>
      <c r="C116" s="26" t="s">
        <v>22</v>
      </c>
      <c r="F116" s="24" t="str">
        <f>E15</f>
        <v>Město Kostelec nad Orlicí</v>
      </c>
      <c r="I116" s="26" t="s">
        <v>28</v>
      </c>
      <c r="J116" s="29" t="str">
        <f>E21</f>
        <v>AG ATELIER s.r.o.</v>
      </c>
      <c r="L116" s="31"/>
    </row>
    <row r="117" spans="2:12" s="1" customFormat="1" ht="15.15" customHeight="1">
      <c r="B117" s="31"/>
      <c r="C117" s="26" t="s">
        <v>26</v>
      </c>
      <c r="F117" s="24" t="str">
        <f>IF(E18="","",E18)</f>
        <v>Vyplň údaj</v>
      </c>
      <c r="I117" s="26" t="s">
        <v>31</v>
      </c>
      <c r="J117" s="29" t="str">
        <f>E24</f>
        <v xml:space="preserve"> </v>
      </c>
      <c r="L117" s="31"/>
    </row>
    <row r="118" spans="2:12" s="1" customFormat="1" ht="10.25" customHeight="1">
      <c r="B118" s="31"/>
      <c r="L118" s="31"/>
    </row>
    <row r="119" spans="2:20" s="10" customFormat="1" ht="29.25" customHeight="1">
      <c r="B119" s="111"/>
      <c r="C119" s="112" t="s">
        <v>118</v>
      </c>
      <c r="D119" s="113" t="s">
        <v>58</v>
      </c>
      <c r="E119" s="113" t="s">
        <v>54</v>
      </c>
      <c r="F119" s="113" t="s">
        <v>55</v>
      </c>
      <c r="G119" s="113" t="s">
        <v>119</v>
      </c>
      <c r="H119" s="113" t="s">
        <v>120</v>
      </c>
      <c r="I119" s="113" t="s">
        <v>121</v>
      </c>
      <c r="J119" s="113" t="s">
        <v>108</v>
      </c>
      <c r="K119" s="114" t="s">
        <v>122</v>
      </c>
      <c r="L119" s="111"/>
      <c r="M119" s="58" t="s">
        <v>1</v>
      </c>
      <c r="N119" s="59" t="s">
        <v>37</v>
      </c>
      <c r="O119" s="59" t="s">
        <v>123</v>
      </c>
      <c r="P119" s="59" t="s">
        <v>124</v>
      </c>
      <c r="Q119" s="59" t="s">
        <v>125</v>
      </c>
      <c r="R119" s="59" t="s">
        <v>126</v>
      </c>
      <c r="S119" s="59" t="s">
        <v>127</v>
      </c>
      <c r="T119" s="60" t="s">
        <v>128</v>
      </c>
    </row>
    <row r="120" spans="2:63" s="1" customFormat="1" ht="22.75" customHeight="1">
      <c r="B120" s="31"/>
      <c r="C120" s="63" t="s">
        <v>129</v>
      </c>
      <c r="J120" s="115">
        <f>BK120</f>
        <v>0</v>
      </c>
      <c r="L120" s="31"/>
      <c r="M120" s="61"/>
      <c r="N120" s="52"/>
      <c r="O120" s="52"/>
      <c r="P120" s="116">
        <f>P121</f>
        <v>0</v>
      </c>
      <c r="Q120" s="52"/>
      <c r="R120" s="116">
        <f>R121</f>
        <v>36.033</v>
      </c>
      <c r="S120" s="52"/>
      <c r="T120" s="117">
        <f>T121</f>
        <v>43.5054</v>
      </c>
      <c r="AT120" s="16" t="s">
        <v>72</v>
      </c>
      <c r="AU120" s="16" t="s">
        <v>110</v>
      </c>
      <c r="BK120" s="118">
        <f>BK121</f>
        <v>0</v>
      </c>
    </row>
    <row r="121" spans="2:63" s="11" customFormat="1" ht="25.9" customHeight="1">
      <c r="B121" s="119"/>
      <c r="D121" s="120" t="s">
        <v>72</v>
      </c>
      <c r="E121" s="121" t="s">
        <v>130</v>
      </c>
      <c r="F121" s="121" t="s">
        <v>131</v>
      </c>
      <c r="I121" s="122"/>
      <c r="J121" s="123">
        <f>BK121</f>
        <v>0</v>
      </c>
      <c r="L121" s="119"/>
      <c r="M121" s="124"/>
      <c r="P121" s="125">
        <f>P122+P146+P163</f>
        <v>0</v>
      </c>
      <c r="R121" s="125">
        <f>R122+R146+R163</f>
        <v>36.033</v>
      </c>
      <c r="T121" s="126">
        <f>T122+T146+T163</f>
        <v>43.5054</v>
      </c>
      <c r="AR121" s="120" t="s">
        <v>78</v>
      </c>
      <c r="AT121" s="127" t="s">
        <v>72</v>
      </c>
      <c r="AU121" s="127" t="s">
        <v>73</v>
      </c>
      <c r="AY121" s="120" t="s">
        <v>132</v>
      </c>
      <c r="BK121" s="128">
        <f>BK122+BK146+BK163</f>
        <v>0</v>
      </c>
    </row>
    <row r="122" spans="2:63" s="11" customFormat="1" ht="22.75" customHeight="1">
      <c r="B122" s="119"/>
      <c r="D122" s="120" t="s">
        <v>72</v>
      </c>
      <c r="E122" s="129" t="s">
        <v>78</v>
      </c>
      <c r="F122" s="129" t="s">
        <v>133</v>
      </c>
      <c r="I122" s="122"/>
      <c r="J122" s="130">
        <f>BK122</f>
        <v>0</v>
      </c>
      <c r="L122" s="119"/>
      <c r="M122" s="124"/>
      <c r="P122" s="125">
        <f>SUM(P123:P145)</f>
        <v>0</v>
      </c>
      <c r="R122" s="125">
        <f>SUM(R123:R145)</f>
        <v>36.033</v>
      </c>
      <c r="T122" s="126">
        <f>SUM(T123:T145)</f>
        <v>0</v>
      </c>
      <c r="AR122" s="120" t="s">
        <v>78</v>
      </c>
      <c r="AT122" s="127" t="s">
        <v>72</v>
      </c>
      <c r="AU122" s="127" t="s">
        <v>78</v>
      </c>
      <c r="AY122" s="120" t="s">
        <v>132</v>
      </c>
      <c r="BK122" s="128">
        <f>SUM(BK123:BK145)</f>
        <v>0</v>
      </c>
    </row>
    <row r="123" spans="2:65" s="1" customFormat="1" ht="24.15" customHeight="1">
      <c r="B123" s="131"/>
      <c r="C123" s="132" t="s">
        <v>78</v>
      </c>
      <c r="D123" s="132" t="s">
        <v>134</v>
      </c>
      <c r="E123" s="133" t="s">
        <v>135</v>
      </c>
      <c r="F123" s="134" t="s">
        <v>136</v>
      </c>
      <c r="G123" s="135" t="s">
        <v>137</v>
      </c>
      <c r="H123" s="136">
        <v>25.338</v>
      </c>
      <c r="I123" s="137"/>
      <c r="J123" s="138">
        <f>ROUND(I123*H123,2)</f>
        <v>0</v>
      </c>
      <c r="K123" s="134" t="s">
        <v>138</v>
      </c>
      <c r="L123" s="31"/>
      <c r="M123" s="139" t="s">
        <v>1</v>
      </c>
      <c r="N123" s="140" t="s">
        <v>38</v>
      </c>
      <c r="P123" s="141">
        <f>O123*H123</f>
        <v>0</v>
      </c>
      <c r="Q123" s="141">
        <v>0</v>
      </c>
      <c r="R123" s="141">
        <f>Q123*H123</f>
        <v>0</v>
      </c>
      <c r="S123" s="141">
        <v>0</v>
      </c>
      <c r="T123" s="142">
        <f>S123*H123</f>
        <v>0</v>
      </c>
      <c r="AR123" s="143" t="s">
        <v>88</v>
      </c>
      <c r="AT123" s="143" t="s">
        <v>134</v>
      </c>
      <c r="AU123" s="143" t="s">
        <v>82</v>
      </c>
      <c r="AY123" s="16" t="s">
        <v>132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6" t="s">
        <v>78</v>
      </c>
      <c r="BK123" s="144">
        <f>ROUND(I123*H123,2)</f>
        <v>0</v>
      </c>
      <c r="BL123" s="16" t="s">
        <v>88</v>
      </c>
      <c r="BM123" s="143" t="s">
        <v>358</v>
      </c>
    </row>
    <row r="124" spans="2:51" s="12" customFormat="1" ht="10">
      <c r="B124" s="145"/>
      <c r="D124" s="146" t="s">
        <v>140</v>
      </c>
      <c r="E124" s="147" t="s">
        <v>1</v>
      </c>
      <c r="F124" s="148" t="s">
        <v>232</v>
      </c>
      <c r="H124" s="147" t="s">
        <v>1</v>
      </c>
      <c r="I124" s="149"/>
      <c r="L124" s="145"/>
      <c r="M124" s="150"/>
      <c r="T124" s="151"/>
      <c r="AT124" s="147" t="s">
        <v>140</v>
      </c>
      <c r="AU124" s="147" t="s">
        <v>82</v>
      </c>
      <c r="AV124" s="12" t="s">
        <v>78</v>
      </c>
      <c r="AW124" s="12" t="s">
        <v>30</v>
      </c>
      <c r="AX124" s="12" t="s">
        <v>73</v>
      </c>
      <c r="AY124" s="147" t="s">
        <v>132</v>
      </c>
    </row>
    <row r="125" spans="2:51" s="12" customFormat="1" ht="10">
      <c r="B125" s="145"/>
      <c r="D125" s="146" t="s">
        <v>140</v>
      </c>
      <c r="E125" s="147" t="s">
        <v>1</v>
      </c>
      <c r="F125" s="148" t="s">
        <v>143</v>
      </c>
      <c r="H125" s="147" t="s">
        <v>1</v>
      </c>
      <c r="I125" s="149"/>
      <c r="L125" s="145"/>
      <c r="M125" s="150"/>
      <c r="T125" s="151"/>
      <c r="AT125" s="147" t="s">
        <v>140</v>
      </c>
      <c r="AU125" s="147" t="s">
        <v>82</v>
      </c>
      <c r="AV125" s="12" t="s">
        <v>78</v>
      </c>
      <c r="AW125" s="12" t="s">
        <v>30</v>
      </c>
      <c r="AX125" s="12" t="s">
        <v>73</v>
      </c>
      <c r="AY125" s="147" t="s">
        <v>132</v>
      </c>
    </row>
    <row r="126" spans="2:51" s="13" customFormat="1" ht="10">
      <c r="B126" s="152"/>
      <c r="D126" s="146" t="s">
        <v>140</v>
      </c>
      <c r="E126" s="153" t="s">
        <v>1</v>
      </c>
      <c r="F126" s="154" t="s">
        <v>359</v>
      </c>
      <c r="H126" s="155">
        <v>7.675</v>
      </c>
      <c r="I126" s="156"/>
      <c r="L126" s="152"/>
      <c r="M126" s="157"/>
      <c r="T126" s="158"/>
      <c r="AT126" s="153" t="s">
        <v>140</v>
      </c>
      <c r="AU126" s="153" t="s">
        <v>82</v>
      </c>
      <c r="AV126" s="13" t="s">
        <v>82</v>
      </c>
      <c r="AW126" s="13" t="s">
        <v>30</v>
      </c>
      <c r="AX126" s="13" t="s">
        <v>73</v>
      </c>
      <c r="AY126" s="153" t="s">
        <v>132</v>
      </c>
    </row>
    <row r="127" spans="2:51" s="12" customFormat="1" ht="20">
      <c r="B127" s="145"/>
      <c r="D127" s="146" t="s">
        <v>140</v>
      </c>
      <c r="E127" s="147" t="s">
        <v>1</v>
      </c>
      <c r="F127" s="148" t="s">
        <v>360</v>
      </c>
      <c r="H127" s="147" t="s">
        <v>1</v>
      </c>
      <c r="I127" s="149"/>
      <c r="L127" s="145"/>
      <c r="M127" s="150"/>
      <c r="T127" s="151"/>
      <c r="AT127" s="147" t="s">
        <v>140</v>
      </c>
      <c r="AU127" s="147" t="s">
        <v>82</v>
      </c>
      <c r="AV127" s="12" t="s">
        <v>78</v>
      </c>
      <c r="AW127" s="12" t="s">
        <v>30</v>
      </c>
      <c r="AX127" s="12" t="s">
        <v>73</v>
      </c>
      <c r="AY127" s="147" t="s">
        <v>132</v>
      </c>
    </row>
    <row r="128" spans="2:51" s="12" customFormat="1" ht="10">
      <c r="B128" s="145"/>
      <c r="D128" s="146" t="s">
        <v>140</v>
      </c>
      <c r="E128" s="147" t="s">
        <v>1</v>
      </c>
      <c r="F128" s="148" t="s">
        <v>361</v>
      </c>
      <c r="H128" s="147" t="s">
        <v>1</v>
      </c>
      <c r="I128" s="149"/>
      <c r="L128" s="145"/>
      <c r="M128" s="150"/>
      <c r="T128" s="151"/>
      <c r="AT128" s="147" t="s">
        <v>140</v>
      </c>
      <c r="AU128" s="147" t="s">
        <v>82</v>
      </c>
      <c r="AV128" s="12" t="s">
        <v>78</v>
      </c>
      <c r="AW128" s="12" t="s">
        <v>30</v>
      </c>
      <c r="AX128" s="12" t="s">
        <v>73</v>
      </c>
      <c r="AY128" s="147" t="s">
        <v>132</v>
      </c>
    </row>
    <row r="129" spans="2:51" s="13" customFormat="1" ht="10">
      <c r="B129" s="152"/>
      <c r="D129" s="146" t="s">
        <v>140</v>
      </c>
      <c r="E129" s="153" t="s">
        <v>1</v>
      </c>
      <c r="F129" s="154" t="s">
        <v>362</v>
      </c>
      <c r="H129" s="155">
        <v>17.663</v>
      </c>
      <c r="I129" s="156"/>
      <c r="L129" s="152"/>
      <c r="M129" s="157"/>
      <c r="T129" s="158"/>
      <c r="AT129" s="153" t="s">
        <v>140</v>
      </c>
      <c r="AU129" s="153" t="s">
        <v>82</v>
      </c>
      <c r="AV129" s="13" t="s">
        <v>82</v>
      </c>
      <c r="AW129" s="13" t="s">
        <v>30</v>
      </c>
      <c r="AX129" s="13" t="s">
        <v>73</v>
      </c>
      <c r="AY129" s="153" t="s">
        <v>132</v>
      </c>
    </row>
    <row r="130" spans="2:51" s="14" customFormat="1" ht="10">
      <c r="B130" s="159"/>
      <c r="D130" s="146" t="s">
        <v>140</v>
      </c>
      <c r="E130" s="160" t="s">
        <v>1</v>
      </c>
      <c r="F130" s="161" t="s">
        <v>145</v>
      </c>
      <c r="H130" s="162">
        <v>25.338</v>
      </c>
      <c r="I130" s="163"/>
      <c r="L130" s="159"/>
      <c r="M130" s="164"/>
      <c r="T130" s="165"/>
      <c r="AT130" s="160" t="s">
        <v>140</v>
      </c>
      <c r="AU130" s="160" t="s">
        <v>82</v>
      </c>
      <c r="AV130" s="14" t="s">
        <v>88</v>
      </c>
      <c r="AW130" s="14" t="s">
        <v>30</v>
      </c>
      <c r="AX130" s="14" t="s">
        <v>78</v>
      </c>
      <c r="AY130" s="160" t="s">
        <v>132</v>
      </c>
    </row>
    <row r="131" spans="2:65" s="1" customFormat="1" ht="16.5" customHeight="1">
      <c r="B131" s="131"/>
      <c r="C131" s="174" t="s">
        <v>82</v>
      </c>
      <c r="D131" s="174" t="s">
        <v>363</v>
      </c>
      <c r="E131" s="175" t="s">
        <v>364</v>
      </c>
      <c r="F131" s="176" t="s">
        <v>365</v>
      </c>
      <c r="G131" s="177" t="s">
        <v>187</v>
      </c>
      <c r="H131" s="178">
        <v>7.772</v>
      </c>
      <c r="I131" s="179"/>
      <c r="J131" s="180">
        <f>ROUND(I131*H131,2)</f>
        <v>0</v>
      </c>
      <c r="K131" s="176" t="s">
        <v>1</v>
      </c>
      <c r="L131" s="181"/>
      <c r="M131" s="182" t="s">
        <v>1</v>
      </c>
      <c r="N131" s="183" t="s">
        <v>38</v>
      </c>
      <c r="P131" s="141">
        <f>O131*H131</f>
        <v>0</v>
      </c>
      <c r="Q131" s="141">
        <v>1</v>
      </c>
      <c r="R131" s="141">
        <f>Q131*H131</f>
        <v>7.772</v>
      </c>
      <c r="S131" s="141">
        <v>0</v>
      </c>
      <c r="T131" s="142">
        <f>S131*H131</f>
        <v>0</v>
      </c>
      <c r="AR131" s="143" t="s">
        <v>100</v>
      </c>
      <c r="AT131" s="143" t="s">
        <v>363</v>
      </c>
      <c r="AU131" s="143" t="s">
        <v>82</v>
      </c>
      <c r="AY131" s="16" t="s">
        <v>132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78</v>
      </c>
      <c r="BK131" s="144">
        <f>ROUND(I131*H131,2)</f>
        <v>0</v>
      </c>
      <c r="BL131" s="16" t="s">
        <v>88</v>
      </c>
      <c r="BM131" s="143" t="s">
        <v>366</v>
      </c>
    </row>
    <row r="132" spans="2:51" s="12" customFormat="1" ht="10">
      <c r="B132" s="145"/>
      <c r="D132" s="146" t="s">
        <v>140</v>
      </c>
      <c r="E132" s="147" t="s">
        <v>1</v>
      </c>
      <c r="F132" s="148" t="s">
        <v>367</v>
      </c>
      <c r="H132" s="147" t="s">
        <v>1</v>
      </c>
      <c r="I132" s="149"/>
      <c r="L132" s="145"/>
      <c r="M132" s="150"/>
      <c r="T132" s="151"/>
      <c r="AT132" s="147" t="s">
        <v>140</v>
      </c>
      <c r="AU132" s="147" t="s">
        <v>82</v>
      </c>
      <c r="AV132" s="12" t="s">
        <v>78</v>
      </c>
      <c r="AW132" s="12" t="s">
        <v>30</v>
      </c>
      <c r="AX132" s="12" t="s">
        <v>73</v>
      </c>
      <c r="AY132" s="147" t="s">
        <v>132</v>
      </c>
    </row>
    <row r="133" spans="2:51" s="12" customFormat="1" ht="10">
      <c r="B133" s="145"/>
      <c r="D133" s="146" t="s">
        <v>140</v>
      </c>
      <c r="E133" s="147" t="s">
        <v>1</v>
      </c>
      <c r="F133" s="148" t="s">
        <v>368</v>
      </c>
      <c r="H133" s="147" t="s">
        <v>1</v>
      </c>
      <c r="I133" s="149"/>
      <c r="L133" s="145"/>
      <c r="M133" s="150"/>
      <c r="T133" s="151"/>
      <c r="AT133" s="147" t="s">
        <v>140</v>
      </c>
      <c r="AU133" s="147" t="s">
        <v>82</v>
      </c>
      <c r="AV133" s="12" t="s">
        <v>78</v>
      </c>
      <c r="AW133" s="12" t="s">
        <v>30</v>
      </c>
      <c r="AX133" s="12" t="s">
        <v>73</v>
      </c>
      <c r="AY133" s="147" t="s">
        <v>132</v>
      </c>
    </row>
    <row r="134" spans="2:51" s="13" customFormat="1" ht="10">
      <c r="B134" s="152"/>
      <c r="D134" s="146" t="s">
        <v>140</v>
      </c>
      <c r="E134" s="153" t="s">
        <v>1</v>
      </c>
      <c r="F134" s="154" t="s">
        <v>369</v>
      </c>
      <c r="H134" s="155">
        <v>7.772</v>
      </c>
      <c r="I134" s="156"/>
      <c r="L134" s="152"/>
      <c r="M134" s="157"/>
      <c r="T134" s="158"/>
      <c r="AT134" s="153" t="s">
        <v>140</v>
      </c>
      <c r="AU134" s="153" t="s">
        <v>82</v>
      </c>
      <c r="AV134" s="13" t="s">
        <v>82</v>
      </c>
      <c r="AW134" s="13" t="s">
        <v>30</v>
      </c>
      <c r="AX134" s="13" t="s">
        <v>78</v>
      </c>
      <c r="AY134" s="153" t="s">
        <v>132</v>
      </c>
    </row>
    <row r="135" spans="2:65" s="1" customFormat="1" ht="24.15" customHeight="1">
      <c r="B135" s="131"/>
      <c r="C135" s="174" t="s">
        <v>85</v>
      </c>
      <c r="D135" s="174" t="s">
        <v>363</v>
      </c>
      <c r="E135" s="175" t="s">
        <v>370</v>
      </c>
      <c r="F135" s="176" t="s">
        <v>371</v>
      </c>
      <c r="G135" s="177" t="s">
        <v>187</v>
      </c>
      <c r="H135" s="178">
        <v>3.533</v>
      </c>
      <c r="I135" s="179"/>
      <c r="J135" s="180">
        <f>ROUND(I135*H135,2)</f>
        <v>0</v>
      </c>
      <c r="K135" s="176" t="s">
        <v>1</v>
      </c>
      <c r="L135" s="181"/>
      <c r="M135" s="182" t="s">
        <v>1</v>
      </c>
      <c r="N135" s="183" t="s">
        <v>38</v>
      </c>
      <c r="P135" s="141">
        <f>O135*H135</f>
        <v>0</v>
      </c>
      <c r="Q135" s="141">
        <v>1</v>
      </c>
      <c r="R135" s="141">
        <f>Q135*H135</f>
        <v>3.533</v>
      </c>
      <c r="S135" s="141">
        <v>0</v>
      </c>
      <c r="T135" s="142">
        <f>S135*H135</f>
        <v>0</v>
      </c>
      <c r="AR135" s="143" t="s">
        <v>100</v>
      </c>
      <c r="AT135" s="143" t="s">
        <v>363</v>
      </c>
      <c r="AU135" s="143" t="s">
        <v>82</v>
      </c>
      <c r="AY135" s="16" t="s">
        <v>132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78</v>
      </c>
      <c r="BK135" s="144">
        <f>ROUND(I135*H135,2)</f>
        <v>0</v>
      </c>
      <c r="BL135" s="16" t="s">
        <v>88</v>
      </c>
      <c r="BM135" s="143" t="s">
        <v>372</v>
      </c>
    </row>
    <row r="136" spans="2:51" s="12" customFormat="1" ht="10">
      <c r="B136" s="145"/>
      <c r="D136" s="146" t="s">
        <v>140</v>
      </c>
      <c r="E136" s="147" t="s">
        <v>1</v>
      </c>
      <c r="F136" s="148" t="s">
        <v>373</v>
      </c>
      <c r="H136" s="147" t="s">
        <v>1</v>
      </c>
      <c r="I136" s="149"/>
      <c r="L136" s="145"/>
      <c r="M136" s="150"/>
      <c r="T136" s="151"/>
      <c r="AT136" s="147" t="s">
        <v>140</v>
      </c>
      <c r="AU136" s="147" t="s">
        <v>82</v>
      </c>
      <c r="AV136" s="12" t="s">
        <v>78</v>
      </c>
      <c r="AW136" s="12" t="s">
        <v>30</v>
      </c>
      <c r="AX136" s="12" t="s">
        <v>73</v>
      </c>
      <c r="AY136" s="147" t="s">
        <v>132</v>
      </c>
    </row>
    <row r="137" spans="2:51" s="12" customFormat="1" ht="10">
      <c r="B137" s="145"/>
      <c r="D137" s="146" t="s">
        <v>140</v>
      </c>
      <c r="E137" s="147" t="s">
        <v>1</v>
      </c>
      <c r="F137" s="148" t="s">
        <v>374</v>
      </c>
      <c r="H137" s="147" t="s">
        <v>1</v>
      </c>
      <c r="I137" s="149"/>
      <c r="L137" s="145"/>
      <c r="M137" s="150"/>
      <c r="T137" s="151"/>
      <c r="AT137" s="147" t="s">
        <v>140</v>
      </c>
      <c r="AU137" s="147" t="s">
        <v>82</v>
      </c>
      <c r="AV137" s="12" t="s">
        <v>78</v>
      </c>
      <c r="AW137" s="12" t="s">
        <v>30</v>
      </c>
      <c r="AX137" s="12" t="s">
        <v>73</v>
      </c>
      <c r="AY137" s="147" t="s">
        <v>132</v>
      </c>
    </row>
    <row r="138" spans="2:51" s="13" customFormat="1" ht="10">
      <c r="B138" s="152"/>
      <c r="D138" s="146" t="s">
        <v>140</v>
      </c>
      <c r="E138" s="153" t="s">
        <v>1</v>
      </c>
      <c r="F138" s="154" t="s">
        <v>375</v>
      </c>
      <c r="H138" s="155">
        <v>3.533</v>
      </c>
      <c r="I138" s="156"/>
      <c r="L138" s="152"/>
      <c r="M138" s="157"/>
      <c r="T138" s="158"/>
      <c r="AT138" s="153" t="s">
        <v>140</v>
      </c>
      <c r="AU138" s="153" t="s">
        <v>82</v>
      </c>
      <c r="AV138" s="13" t="s">
        <v>82</v>
      </c>
      <c r="AW138" s="13" t="s">
        <v>30</v>
      </c>
      <c r="AX138" s="13" t="s">
        <v>78</v>
      </c>
      <c r="AY138" s="153" t="s">
        <v>132</v>
      </c>
    </row>
    <row r="139" spans="2:65" s="1" customFormat="1" ht="16.5" customHeight="1">
      <c r="B139" s="131"/>
      <c r="C139" s="174" t="s">
        <v>88</v>
      </c>
      <c r="D139" s="174" t="s">
        <v>363</v>
      </c>
      <c r="E139" s="175" t="s">
        <v>376</v>
      </c>
      <c r="F139" s="176" t="s">
        <v>377</v>
      </c>
      <c r="G139" s="177" t="s">
        <v>187</v>
      </c>
      <c r="H139" s="178">
        <v>24.728</v>
      </c>
      <c r="I139" s="179"/>
      <c r="J139" s="180">
        <f>ROUND(I139*H139,2)</f>
        <v>0</v>
      </c>
      <c r="K139" s="176" t="s">
        <v>138</v>
      </c>
      <c r="L139" s="181"/>
      <c r="M139" s="182" t="s">
        <v>1</v>
      </c>
      <c r="N139" s="183" t="s">
        <v>38</v>
      </c>
      <c r="P139" s="141">
        <f>O139*H139</f>
        <v>0</v>
      </c>
      <c r="Q139" s="141">
        <v>1</v>
      </c>
      <c r="R139" s="141">
        <f>Q139*H139</f>
        <v>24.728</v>
      </c>
      <c r="S139" s="141">
        <v>0</v>
      </c>
      <c r="T139" s="142">
        <f>S139*H139</f>
        <v>0</v>
      </c>
      <c r="AR139" s="143" t="s">
        <v>100</v>
      </c>
      <c r="AT139" s="143" t="s">
        <v>363</v>
      </c>
      <c r="AU139" s="143" t="s">
        <v>82</v>
      </c>
      <c r="AY139" s="16" t="s">
        <v>132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78</v>
      </c>
      <c r="BK139" s="144">
        <f>ROUND(I139*H139,2)</f>
        <v>0</v>
      </c>
      <c r="BL139" s="16" t="s">
        <v>88</v>
      </c>
      <c r="BM139" s="143" t="s">
        <v>378</v>
      </c>
    </row>
    <row r="140" spans="2:51" s="12" customFormat="1" ht="10">
      <c r="B140" s="145"/>
      <c r="D140" s="146" t="s">
        <v>140</v>
      </c>
      <c r="E140" s="147" t="s">
        <v>1</v>
      </c>
      <c r="F140" s="148" t="s">
        <v>379</v>
      </c>
      <c r="H140" s="147" t="s">
        <v>1</v>
      </c>
      <c r="I140" s="149"/>
      <c r="L140" s="145"/>
      <c r="M140" s="150"/>
      <c r="T140" s="151"/>
      <c r="AT140" s="147" t="s">
        <v>140</v>
      </c>
      <c r="AU140" s="147" t="s">
        <v>82</v>
      </c>
      <c r="AV140" s="12" t="s">
        <v>78</v>
      </c>
      <c r="AW140" s="12" t="s">
        <v>30</v>
      </c>
      <c r="AX140" s="12" t="s">
        <v>73</v>
      </c>
      <c r="AY140" s="147" t="s">
        <v>132</v>
      </c>
    </row>
    <row r="141" spans="2:51" s="12" customFormat="1" ht="10">
      <c r="B141" s="145"/>
      <c r="D141" s="146" t="s">
        <v>140</v>
      </c>
      <c r="E141" s="147" t="s">
        <v>1</v>
      </c>
      <c r="F141" s="148" t="s">
        <v>380</v>
      </c>
      <c r="H141" s="147" t="s">
        <v>1</v>
      </c>
      <c r="I141" s="149"/>
      <c r="L141" s="145"/>
      <c r="M141" s="150"/>
      <c r="T141" s="151"/>
      <c r="AT141" s="147" t="s">
        <v>140</v>
      </c>
      <c r="AU141" s="147" t="s">
        <v>82</v>
      </c>
      <c r="AV141" s="12" t="s">
        <v>78</v>
      </c>
      <c r="AW141" s="12" t="s">
        <v>30</v>
      </c>
      <c r="AX141" s="12" t="s">
        <v>73</v>
      </c>
      <c r="AY141" s="147" t="s">
        <v>132</v>
      </c>
    </row>
    <row r="142" spans="2:51" s="13" customFormat="1" ht="10">
      <c r="B142" s="152"/>
      <c r="D142" s="146" t="s">
        <v>140</v>
      </c>
      <c r="E142" s="153" t="s">
        <v>1</v>
      </c>
      <c r="F142" s="154" t="s">
        <v>381</v>
      </c>
      <c r="H142" s="155">
        <v>24.728</v>
      </c>
      <c r="I142" s="156"/>
      <c r="L142" s="152"/>
      <c r="M142" s="157"/>
      <c r="T142" s="158"/>
      <c r="AT142" s="153" t="s">
        <v>140</v>
      </c>
      <c r="AU142" s="153" t="s">
        <v>82</v>
      </c>
      <c r="AV142" s="13" t="s">
        <v>82</v>
      </c>
      <c r="AW142" s="13" t="s">
        <v>30</v>
      </c>
      <c r="AX142" s="13" t="s">
        <v>78</v>
      </c>
      <c r="AY142" s="153" t="s">
        <v>132</v>
      </c>
    </row>
    <row r="143" spans="2:65" s="1" customFormat="1" ht="37.75" customHeight="1">
      <c r="B143" s="131"/>
      <c r="C143" s="132" t="s">
        <v>91</v>
      </c>
      <c r="D143" s="132" t="s">
        <v>134</v>
      </c>
      <c r="E143" s="133" t="s">
        <v>146</v>
      </c>
      <c r="F143" s="134" t="s">
        <v>147</v>
      </c>
      <c r="G143" s="135" t="s">
        <v>148</v>
      </c>
      <c r="H143" s="136">
        <v>15</v>
      </c>
      <c r="I143" s="137"/>
      <c r="J143" s="138">
        <f>ROUND(I143*H143,2)</f>
        <v>0</v>
      </c>
      <c r="K143" s="134" t="s">
        <v>138</v>
      </c>
      <c r="L143" s="31"/>
      <c r="M143" s="139" t="s">
        <v>1</v>
      </c>
      <c r="N143" s="140" t="s">
        <v>38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88</v>
      </c>
      <c r="AT143" s="143" t="s">
        <v>134</v>
      </c>
      <c r="AU143" s="143" t="s">
        <v>82</v>
      </c>
      <c r="AY143" s="16" t="s">
        <v>132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78</v>
      </c>
      <c r="BK143" s="144">
        <f>ROUND(I143*H143,2)</f>
        <v>0</v>
      </c>
      <c r="BL143" s="16" t="s">
        <v>88</v>
      </c>
      <c r="BM143" s="143" t="s">
        <v>382</v>
      </c>
    </row>
    <row r="144" spans="2:51" s="12" customFormat="1" ht="10">
      <c r="B144" s="145"/>
      <c r="D144" s="146" t="s">
        <v>140</v>
      </c>
      <c r="E144" s="147" t="s">
        <v>1</v>
      </c>
      <c r="F144" s="148" t="s">
        <v>150</v>
      </c>
      <c r="H144" s="147" t="s">
        <v>1</v>
      </c>
      <c r="I144" s="149"/>
      <c r="L144" s="145"/>
      <c r="M144" s="150"/>
      <c r="T144" s="151"/>
      <c r="AT144" s="147" t="s">
        <v>140</v>
      </c>
      <c r="AU144" s="147" t="s">
        <v>82</v>
      </c>
      <c r="AV144" s="12" t="s">
        <v>78</v>
      </c>
      <c r="AW144" s="12" t="s">
        <v>30</v>
      </c>
      <c r="AX144" s="12" t="s">
        <v>73</v>
      </c>
      <c r="AY144" s="147" t="s">
        <v>132</v>
      </c>
    </row>
    <row r="145" spans="2:51" s="13" customFormat="1" ht="10">
      <c r="B145" s="152"/>
      <c r="D145" s="146" t="s">
        <v>140</v>
      </c>
      <c r="E145" s="153" t="s">
        <v>1</v>
      </c>
      <c r="F145" s="154" t="s">
        <v>8</v>
      </c>
      <c r="H145" s="155">
        <v>15</v>
      </c>
      <c r="I145" s="156"/>
      <c r="L145" s="152"/>
      <c r="M145" s="157"/>
      <c r="T145" s="158"/>
      <c r="AT145" s="153" t="s">
        <v>140</v>
      </c>
      <c r="AU145" s="153" t="s">
        <v>82</v>
      </c>
      <c r="AV145" s="13" t="s">
        <v>82</v>
      </c>
      <c r="AW145" s="13" t="s">
        <v>30</v>
      </c>
      <c r="AX145" s="13" t="s">
        <v>78</v>
      </c>
      <c r="AY145" s="153" t="s">
        <v>132</v>
      </c>
    </row>
    <row r="146" spans="2:63" s="11" customFormat="1" ht="22.75" customHeight="1">
      <c r="B146" s="119"/>
      <c r="D146" s="120" t="s">
        <v>72</v>
      </c>
      <c r="E146" s="129" t="s">
        <v>152</v>
      </c>
      <c r="F146" s="129" t="s">
        <v>153</v>
      </c>
      <c r="I146" s="122"/>
      <c r="J146" s="130">
        <f>BK146</f>
        <v>0</v>
      </c>
      <c r="L146" s="119"/>
      <c r="M146" s="124"/>
      <c r="P146" s="125">
        <f>SUM(P147:P162)</f>
        <v>0</v>
      </c>
      <c r="R146" s="125">
        <f>SUM(R147:R162)</f>
        <v>0</v>
      </c>
      <c r="T146" s="126">
        <f>SUM(T147:T162)</f>
        <v>43.5054</v>
      </c>
      <c r="AR146" s="120" t="s">
        <v>78</v>
      </c>
      <c r="AT146" s="127" t="s">
        <v>72</v>
      </c>
      <c r="AU146" s="127" t="s">
        <v>78</v>
      </c>
      <c r="AY146" s="120" t="s">
        <v>132</v>
      </c>
      <c r="BK146" s="128">
        <f>SUM(BK147:BK162)</f>
        <v>0</v>
      </c>
    </row>
    <row r="147" spans="2:65" s="1" customFormat="1" ht="16.5" customHeight="1">
      <c r="B147" s="131"/>
      <c r="C147" s="132" t="s">
        <v>94</v>
      </c>
      <c r="D147" s="132" t="s">
        <v>134</v>
      </c>
      <c r="E147" s="133" t="s">
        <v>158</v>
      </c>
      <c r="F147" s="134" t="s">
        <v>159</v>
      </c>
      <c r="G147" s="135" t="s">
        <v>137</v>
      </c>
      <c r="H147" s="136">
        <v>8.389</v>
      </c>
      <c r="I147" s="137"/>
      <c r="J147" s="138">
        <f>ROUND(I147*H147,2)</f>
        <v>0</v>
      </c>
      <c r="K147" s="134" t="s">
        <v>138</v>
      </c>
      <c r="L147" s="31"/>
      <c r="M147" s="139" t="s">
        <v>1</v>
      </c>
      <c r="N147" s="140" t="s">
        <v>38</v>
      </c>
      <c r="P147" s="141">
        <f>O147*H147</f>
        <v>0</v>
      </c>
      <c r="Q147" s="141">
        <v>0</v>
      </c>
      <c r="R147" s="141">
        <f>Q147*H147</f>
        <v>0</v>
      </c>
      <c r="S147" s="141">
        <v>2</v>
      </c>
      <c r="T147" s="142">
        <f>S147*H147</f>
        <v>16.778</v>
      </c>
      <c r="AR147" s="143" t="s">
        <v>88</v>
      </c>
      <c r="AT147" s="143" t="s">
        <v>134</v>
      </c>
      <c r="AU147" s="143" t="s">
        <v>82</v>
      </c>
      <c r="AY147" s="16" t="s">
        <v>132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78</v>
      </c>
      <c r="BK147" s="144">
        <f>ROUND(I147*H147,2)</f>
        <v>0</v>
      </c>
      <c r="BL147" s="16" t="s">
        <v>88</v>
      </c>
      <c r="BM147" s="143" t="s">
        <v>383</v>
      </c>
    </row>
    <row r="148" spans="2:51" s="13" customFormat="1" ht="10">
      <c r="B148" s="152"/>
      <c r="D148" s="146" t="s">
        <v>140</v>
      </c>
      <c r="E148" s="153" t="s">
        <v>1</v>
      </c>
      <c r="F148" s="154" t="s">
        <v>359</v>
      </c>
      <c r="H148" s="155">
        <v>7.675</v>
      </c>
      <c r="I148" s="156"/>
      <c r="L148" s="152"/>
      <c r="M148" s="157"/>
      <c r="T148" s="158"/>
      <c r="AT148" s="153" t="s">
        <v>140</v>
      </c>
      <c r="AU148" s="153" t="s">
        <v>82</v>
      </c>
      <c r="AV148" s="13" t="s">
        <v>82</v>
      </c>
      <c r="AW148" s="13" t="s">
        <v>30</v>
      </c>
      <c r="AX148" s="13" t="s">
        <v>73</v>
      </c>
      <c r="AY148" s="153" t="s">
        <v>132</v>
      </c>
    </row>
    <row r="149" spans="2:51" s="13" customFormat="1" ht="10">
      <c r="B149" s="152"/>
      <c r="D149" s="146" t="s">
        <v>140</v>
      </c>
      <c r="E149" s="153" t="s">
        <v>1</v>
      </c>
      <c r="F149" s="154" t="s">
        <v>384</v>
      </c>
      <c r="H149" s="155">
        <v>0.35</v>
      </c>
      <c r="I149" s="156"/>
      <c r="L149" s="152"/>
      <c r="M149" s="157"/>
      <c r="T149" s="158"/>
      <c r="AT149" s="153" t="s">
        <v>140</v>
      </c>
      <c r="AU149" s="153" t="s">
        <v>82</v>
      </c>
      <c r="AV149" s="13" t="s">
        <v>82</v>
      </c>
      <c r="AW149" s="13" t="s">
        <v>30</v>
      </c>
      <c r="AX149" s="13" t="s">
        <v>73</v>
      </c>
      <c r="AY149" s="153" t="s">
        <v>132</v>
      </c>
    </row>
    <row r="150" spans="2:51" s="13" customFormat="1" ht="10">
      <c r="B150" s="152"/>
      <c r="D150" s="146" t="s">
        <v>140</v>
      </c>
      <c r="E150" s="153" t="s">
        <v>1</v>
      </c>
      <c r="F150" s="154" t="s">
        <v>385</v>
      </c>
      <c r="H150" s="155">
        <v>0.364</v>
      </c>
      <c r="I150" s="156"/>
      <c r="L150" s="152"/>
      <c r="M150" s="157"/>
      <c r="T150" s="158"/>
      <c r="AT150" s="153" t="s">
        <v>140</v>
      </c>
      <c r="AU150" s="153" t="s">
        <v>82</v>
      </c>
      <c r="AV150" s="13" t="s">
        <v>82</v>
      </c>
      <c r="AW150" s="13" t="s">
        <v>30</v>
      </c>
      <c r="AX150" s="13" t="s">
        <v>73</v>
      </c>
      <c r="AY150" s="153" t="s">
        <v>132</v>
      </c>
    </row>
    <row r="151" spans="2:51" s="14" customFormat="1" ht="10">
      <c r="B151" s="159"/>
      <c r="D151" s="146" t="s">
        <v>140</v>
      </c>
      <c r="E151" s="160" t="s">
        <v>1</v>
      </c>
      <c r="F151" s="161" t="s">
        <v>145</v>
      </c>
      <c r="H151" s="162">
        <v>8.389000000000001</v>
      </c>
      <c r="I151" s="163"/>
      <c r="L151" s="159"/>
      <c r="M151" s="164"/>
      <c r="T151" s="165"/>
      <c r="AT151" s="160" t="s">
        <v>140</v>
      </c>
      <c r="AU151" s="160" t="s">
        <v>82</v>
      </c>
      <c r="AV151" s="14" t="s">
        <v>88</v>
      </c>
      <c r="AW151" s="14" t="s">
        <v>30</v>
      </c>
      <c r="AX151" s="14" t="s">
        <v>78</v>
      </c>
      <c r="AY151" s="160" t="s">
        <v>132</v>
      </c>
    </row>
    <row r="152" spans="2:65" s="1" customFormat="1" ht="16.5" customHeight="1">
      <c r="B152" s="131"/>
      <c r="C152" s="132" t="s">
        <v>97</v>
      </c>
      <c r="D152" s="132" t="s">
        <v>134</v>
      </c>
      <c r="E152" s="133" t="s">
        <v>386</v>
      </c>
      <c r="F152" s="134" t="s">
        <v>387</v>
      </c>
      <c r="G152" s="135" t="s">
        <v>137</v>
      </c>
      <c r="H152" s="136">
        <v>8.993</v>
      </c>
      <c r="I152" s="137"/>
      <c r="J152" s="138">
        <f>ROUND(I152*H152,2)</f>
        <v>0</v>
      </c>
      <c r="K152" s="134" t="s">
        <v>138</v>
      </c>
      <c r="L152" s="31"/>
      <c r="M152" s="139" t="s">
        <v>1</v>
      </c>
      <c r="N152" s="140" t="s">
        <v>38</v>
      </c>
      <c r="P152" s="141">
        <f>O152*H152</f>
        <v>0</v>
      </c>
      <c r="Q152" s="141">
        <v>0</v>
      </c>
      <c r="R152" s="141">
        <f>Q152*H152</f>
        <v>0</v>
      </c>
      <c r="S152" s="141">
        <v>2.4</v>
      </c>
      <c r="T152" s="142">
        <f>S152*H152</f>
        <v>21.5832</v>
      </c>
      <c r="AR152" s="143" t="s">
        <v>88</v>
      </c>
      <c r="AT152" s="143" t="s">
        <v>134</v>
      </c>
      <c r="AU152" s="143" t="s">
        <v>82</v>
      </c>
      <c r="AY152" s="16" t="s">
        <v>132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78</v>
      </c>
      <c r="BK152" s="144">
        <f>ROUND(I152*H152,2)</f>
        <v>0</v>
      </c>
      <c r="BL152" s="16" t="s">
        <v>88</v>
      </c>
      <c r="BM152" s="143" t="s">
        <v>388</v>
      </c>
    </row>
    <row r="153" spans="2:51" s="12" customFormat="1" ht="10">
      <c r="B153" s="145"/>
      <c r="D153" s="146" t="s">
        <v>140</v>
      </c>
      <c r="E153" s="147" t="s">
        <v>1</v>
      </c>
      <c r="F153" s="148" t="s">
        <v>389</v>
      </c>
      <c r="H153" s="147" t="s">
        <v>1</v>
      </c>
      <c r="I153" s="149"/>
      <c r="L153" s="145"/>
      <c r="M153" s="150"/>
      <c r="T153" s="151"/>
      <c r="AT153" s="147" t="s">
        <v>140</v>
      </c>
      <c r="AU153" s="147" t="s">
        <v>82</v>
      </c>
      <c r="AV153" s="12" t="s">
        <v>78</v>
      </c>
      <c r="AW153" s="12" t="s">
        <v>30</v>
      </c>
      <c r="AX153" s="12" t="s">
        <v>73</v>
      </c>
      <c r="AY153" s="147" t="s">
        <v>132</v>
      </c>
    </row>
    <row r="154" spans="2:51" s="13" customFormat="1" ht="10">
      <c r="B154" s="152"/>
      <c r="D154" s="146" t="s">
        <v>140</v>
      </c>
      <c r="E154" s="153" t="s">
        <v>1</v>
      </c>
      <c r="F154" s="154" t="s">
        <v>390</v>
      </c>
      <c r="H154" s="155">
        <v>3.133</v>
      </c>
      <c r="I154" s="156"/>
      <c r="L154" s="152"/>
      <c r="M154" s="157"/>
      <c r="T154" s="158"/>
      <c r="AT154" s="153" t="s">
        <v>140</v>
      </c>
      <c r="AU154" s="153" t="s">
        <v>82</v>
      </c>
      <c r="AV154" s="13" t="s">
        <v>82</v>
      </c>
      <c r="AW154" s="13" t="s">
        <v>30</v>
      </c>
      <c r="AX154" s="13" t="s">
        <v>73</v>
      </c>
      <c r="AY154" s="153" t="s">
        <v>132</v>
      </c>
    </row>
    <row r="155" spans="2:51" s="13" customFormat="1" ht="10">
      <c r="B155" s="152"/>
      <c r="D155" s="146" t="s">
        <v>140</v>
      </c>
      <c r="E155" s="153" t="s">
        <v>1</v>
      </c>
      <c r="F155" s="154" t="s">
        <v>391</v>
      </c>
      <c r="H155" s="155">
        <v>3.608</v>
      </c>
      <c r="I155" s="156"/>
      <c r="L155" s="152"/>
      <c r="M155" s="157"/>
      <c r="T155" s="158"/>
      <c r="AT155" s="153" t="s">
        <v>140</v>
      </c>
      <c r="AU155" s="153" t="s">
        <v>82</v>
      </c>
      <c r="AV155" s="13" t="s">
        <v>82</v>
      </c>
      <c r="AW155" s="13" t="s">
        <v>30</v>
      </c>
      <c r="AX155" s="13" t="s">
        <v>73</v>
      </c>
      <c r="AY155" s="153" t="s">
        <v>132</v>
      </c>
    </row>
    <row r="156" spans="2:51" s="13" customFormat="1" ht="10">
      <c r="B156" s="152"/>
      <c r="D156" s="146" t="s">
        <v>140</v>
      </c>
      <c r="E156" s="153" t="s">
        <v>1</v>
      </c>
      <c r="F156" s="154" t="s">
        <v>392</v>
      </c>
      <c r="H156" s="155">
        <v>1.875</v>
      </c>
      <c r="I156" s="156"/>
      <c r="L156" s="152"/>
      <c r="M156" s="157"/>
      <c r="T156" s="158"/>
      <c r="AT156" s="153" t="s">
        <v>140</v>
      </c>
      <c r="AU156" s="153" t="s">
        <v>82</v>
      </c>
      <c r="AV156" s="13" t="s">
        <v>82</v>
      </c>
      <c r="AW156" s="13" t="s">
        <v>30</v>
      </c>
      <c r="AX156" s="13" t="s">
        <v>73</v>
      </c>
      <c r="AY156" s="153" t="s">
        <v>132</v>
      </c>
    </row>
    <row r="157" spans="2:51" s="12" customFormat="1" ht="10">
      <c r="B157" s="145"/>
      <c r="D157" s="146" t="s">
        <v>140</v>
      </c>
      <c r="E157" s="147" t="s">
        <v>1</v>
      </c>
      <c r="F157" s="148" t="s">
        <v>393</v>
      </c>
      <c r="H157" s="147" t="s">
        <v>1</v>
      </c>
      <c r="I157" s="149"/>
      <c r="L157" s="145"/>
      <c r="M157" s="150"/>
      <c r="T157" s="151"/>
      <c r="AT157" s="147" t="s">
        <v>140</v>
      </c>
      <c r="AU157" s="147" t="s">
        <v>82</v>
      </c>
      <c r="AV157" s="12" t="s">
        <v>78</v>
      </c>
      <c r="AW157" s="12" t="s">
        <v>30</v>
      </c>
      <c r="AX157" s="12" t="s">
        <v>73</v>
      </c>
      <c r="AY157" s="147" t="s">
        <v>132</v>
      </c>
    </row>
    <row r="158" spans="2:51" s="13" customFormat="1" ht="10">
      <c r="B158" s="152"/>
      <c r="D158" s="146" t="s">
        <v>140</v>
      </c>
      <c r="E158" s="153" t="s">
        <v>1</v>
      </c>
      <c r="F158" s="154" t="s">
        <v>394</v>
      </c>
      <c r="H158" s="155">
        <v>0.377</v>
      </c>
      <c r="I158" s="156"/>
      <c r="L158" s="152"/>
      <c r="M158" s="157"/>
      <c r="T158" s="158"/>
      <c r="AT158" s="153" t="s">
        <v>140</v>
      </c>
      <c r="AU158" s="153" t="s">
        <v>82</v>
      </c>
      <c r="AV158" s="13" t="s">
        <v>82</v>
      </c>
      <c r="AW158" s="13" t="s">
        <v>30</v>
      </c>
      <c r="AX158" s="13" t="s">
        <v>73</v>
      </c>
      <c r="AY158" s="153" t="s">
        <v>132</v>
      </c>
    </row>
    <row r="159" spans="2:51" s="14" customFormat="1" ht="10">
      <c r="B159" s="159"/>
      <c r="D159" s="146" t="s">
        <v>140</v>
      </c>
      <c r="E159" s="160" t="s">
        <v>1</v>
      </c>
      <c r="F159" s="161" t="s">
        <v>145</v>
      </c>
      <c r="H159" s="162">
        <v>8.993</v>
      </c>
      <c r="I159" s="163"/>
      <c r="L159" s="159"/>
      <c r="M159" s="164"/>
      <c r="T159" s="165"/>
      <c r="AT159" s="160" t="s">
        <v>140</v>
      </c>
      <c r="AU159" s="160" t="s">
        <v>82</v>
      </c>
      <c r="AV159" s="14" t="s">
        <v>88</v>
      </c>
      <c r="AW159" s="14" t="s">
        <v>30</v>
      </c>
      <c r="AX159" s="14" t="s">
        <v>78</v>
      </c>
      <c r="AY159" s="160" t="s">
        <v>132</v>
      </c>
    </row>
    <row r="160" spans="2:65" s="1" customFormat="1" ht="24.15" customHeight="1">
      <c r="B160" s="131"/>
      <c r="C160" s="132" t="s">
        <v>100</v>
      </c>
      <c r="D160" s="132" t="s">
        <v>134</v>
      </c>
      <c r="E160" s="133" t="s">
        <v>395</v>
      </c>
      <c r="F160" s="134" t="s">
        <v>396</v>
      </c>
      <c r="G160" s="135" t="s">
        <v>165</v>
      </c>
      <c r="H160" s="136">
        <v>1</v>
      </c>
      <c r="I160" s="137"/>
      <c r="J160" s="138">
        <f>ROUND(I160*H160,2)</f>
        <v>0</v>
      </c>
      <c r="K160" s="134" t="s">
        <v>138</v>
      </c>
      <c r="L160" s="31"/>
      <c r="M160" s="139" t="s">
        <v>1</v>
      </c>
      <c r="N160" s="140" t="s">
        <v>38</v>
      </c>
      <c r="P160" s="141">
        <f>O160*H160</f>
        <v>0</v>
      </c>
      <c r="Q160" s="141">
        <v>0</v>
      </c>
      <c r="R160" s="141">
        <f>Q160*H160</f>
        <v>0</v>
      </c>
      <c r="S160" s="141">
        <v>0.685</v>
      </c>
      <c r="T160" s="142">
        <f>S160*H160</f>
        <v>0.685</v>
      </c>
      <c r="AR160" s="143" t="s">
        <v>88</v>
      </c>
      <c r="AT160" s="143" t="s">
        <v>134</v>
      </c>
      <c r="AU160" s="143" t="s">
        <v>82</v>
      </c>
      <c r="AY160" s="16" t="s">
        <v>132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78</v>
      </c>
      <c r="BK160" s="144">
        <f>ROUND(I160*H160,2)</f>
        <v>0</v>
      </c>
      <c r="BL160" s="16" t="s">
        <v>88</v>
      </c>
      <c r="BM160" s="143" t="s">
        <v>397</v>
      </c>
    </row>
    <row r="161" spans="2:65" s="1" customFormat="1" ht="16.5" customHeight="1">
      <c r="B161" s="131"/>
      <c r="C161" s="132" t="s">
        <v>152</v>
      </c>
      <c r="D161" s="132" t="s">
        <v>134</v>
      </c>
      <c r="E161" s="133" t="s">
        <v>398</v>
      </c>
      <c r="F161" s="134" t="s">
        <v>399</v>
      </c>
      <c r="G161" s="135" t="s">
        <v>137</v>
      </c>
      <c r="H161" s="136">
        <v>1.858</v>
      </c>
      <c r="I161" s="137"/>
      <c r="J161" s="138">
        <f>ROUND(I161*H161,2)</f>
        <v>0</v>
      </c>
      <c r="K161" s="134" t="s">
        <v>138</v>
      </c>
      <c r="L161" s="31"/>
      <c r="M161" s="139" t="s">
        <v>1</v>
      </c>
      <c r="N161" s="140" t="s">
        <v>38</v>
      </c>
      <c r="P161" s="141">
        <f>O161*H161</f>
        <v>0</v>
      </c>
      <c r="Q161" s="141">
        <v>0</v>
      </c>
      <c r="R161" s="141">
        <f>Q161*H161</f>
        <v>0</v>
      </c>
      <c r="S161" s="141">
        <v>2.4</v>
      </c>
      <c r="T161" s="142">
        <f>S161*H161</f>
        <v>4.4592</v>
      </c>
      <c r="AR161" s="143" t="s">
        <v>88</v>
      </c>
      <c r="AT161" s="143" t="s">
        <v>134</v>
      </c>
      <c r="AU161" s="143" t="s">
        <v>82</v>
      </c>
      <c r="AY161" s="16" t="s">
        <v>132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78</v>
      </c>
      <c r="BK161" s="144">
        <f>ROUND(I161*H161,2)</f>
        <v>0</v>
      </c>
      <c r="BL161" s="16" t="s">
        <v>88</v>
      </c>
      <c r="BM161" s="143" t="s">
        <v>400</v>
      </c>
    </row>
    <row r="162" spans="2:51" s="13" customFormat="1" ht="10">
      <c r="B162" s="152"/>
      <c r="D162" s="146" t="s">
        <v>140</v>
      </c>
      <c r="E162" s="153" t="s">
        <v>1</v>
      </c>
      <c r="F162" s="154" t="s">
        <v>401</v>
      </c>
      <c r="H162" s="155">
        <v>1.858</v>
      </c>
      <c r="I162" s="156"/>
      <c r="L162" s="152"/>
      <c r="M162" s="157"/>
      <c r="T162" s="158"/>
      <c r="AT162" s="153" t="s">
        <v>140</v>
      </c>
      <c r="AU162" s="153" t="s">
        <v>82</v>
      </c>
      <c r="AV162" s="13" t="s">
        <v>82</v>
      </c>
      <c r="AW162" s="13" t="s">
        <v>30</v>
      </c>
      <c r="AX162" s="13" t="s">
        <v>78</v>
      </c>
      <c r="AY162" s="153" t="s">
        <v>132</v>
      </c>
    </row>
    <row r="163" spans="2:63" s="11" customFormat="1" ht="22.75" customHeight="1">
      <c r="B163" s="119"/>
      <c r="D163" s="120" t="s">
        <v>72</v>
      </c>
      <c r="E163" s="129" t="s">
        <v>183</v>
      </c>
      <c r="F163" s="129" t="s">
        <v>184</v>
      </c>
      <c r="I163" s="122"/>
      <c r="J163" s="130">
        <f>BK163</f>
        <v>0</v>
      </c>
      <c r="L163" s="119"/>
      <c r="M163" s="124"/>
      <c r="P163" s="125">
        <f>SUM(P164:P171)</f>
        <v>0</v>
      </c>
      <c r="R163" s="125">
        <f>SUM(R164:R171)</f>
        <v>0</v>
      </c>
      <c r="T163" s="126">
        <f>SUM(T164:T171)</f>
        <v>0</v>
      </c>
      <c r="AR163" s="120" t="s">
        <v>78</v>
      </c>
      <c r="AT163" s="127" t="s">
        <v>72</v>
      </c>
      <c r="AU163" s="127" t="s">
        <v>78</v>
      </c>
      <c r="AY163" s="120" t="s">
        <v>132</v>
      </c>
      <c r="BK163" s="128">
        <f>SUM(BK164:BK171)</f>
        <v>0</v>
      </c>
    </row>
    <row r="164" spans="2:65" s="1" customFormat="1" ht="16.5" customHeight="1">
      <c r="B164" s="131"/>
      <c r="C164" s="132" t="s">
        <v>192</v>
      </c>
      <c r="D164" s="132" t="s">
        <v>134</v>
      </c>
      <c r="E164" s="133" t="s">
        <v>185</v>
      </c>
      <c r="F164" s="134" t="s">
        <v>186</v>
      </c>
      <c r="G164" s="135" t="s">
        <v>187</v>
      </c>
      <c r="H164" s="136">
        <v>43.505</v>
      </c>
      <c r="I164" s="137"/>
      <c r="J164" s="138">
        <f>ROUND(I164*H164,2)</f>
        <v>0</v>
      </c>
      <c r="K164" s="134" t="s">
        <v>138</v>
      </c>
      <c r="L164" s="31"/>
      <c r="M164" s="139" t="s">
        <v>1</v>
      </c>
      <c r="N164" s="140" t="s">
        <v>38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88</v>
      </c>
      <c r="AT164" s="143" t="s">
        <v>134</v>
      </c>
      <c r="AU164" s="143" t="s">
        <v>82</v>
      </c>
      <c r="AY164" s="16" t="s">
        <v>132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78</v>
      </c>
      <c r="BK164" s="144">
        <f>ROUND(I164*H164,2)</f>
        <v>0</v>
      </c>
      <c r="BL164" s="16" t="s">
        <v>88</v>
      </c>
      <c r="BM164" s="143" t="s">
        <v>402</v>
      </c>
    </row>
    <row r="165" spans="2:65" s="1" customFormat="1" ht="24.15" customHeight="1">
      <c r="B165" s="131"/>
      <c r="C165" s="132" t="s">
        <v>196</v>
      </c>
      <c r="D165" s="132" t="s">
        <v>134</v>
      </c>
      <c r="E165" s="133" t="s">
        <v>193</v>
      </c>
      <c r="F165" s="134" t="s">
        <v>194</v>
      </c>
      <c r="G165" s="135" t="s">
        <v>187</v>
      </c>
      <c r="H165" s="136">
        <v>40</v>
      </c>
      <c r="I165" s="137"/>
      <c r="J165" s="138">
        <f>ROUND(I165*H165,2)</f>
        <v>0</v>
      </c>
      <c r="K165" s="134" t="s">
        <v>138</v>
      </c>
      <c r="L165" s="31"/>
      <c r="M165" s="139" t="s">
        <v>1</v>
      </c>
      <c r="N165" s="140" t="s">
        <v>38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88</v>
      </c>
      <c r="AT165" s="143" t="s">
        <v>134</v>
      </c>
      <c r="AU165" s="143" t="s">
        <v>82</v>
      </c>
      <c r="AY165" s="16" t="s">
        <v>132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6" t="s">
        <v>78</v>
      </c>
      <c r="BK165" s="144">
        <f>ROUND(I165*H165,2)</f>
        <v>0</v>
      </c>
      <c r="BL165" s="16" t="s">
        <v>88</v>
      </c>
      <c r="BM165" s="143" t="s">
        <v>403</v>
      </c>
    </row>
    <row r="166" spans="2:65" s="1" customFormat="1" ht="24.15" customHeight="1">
      <c r="B166" s="131"/>
      <c r="C166" s="132" t="s">
        <v>200</v>
      </c>
      <c r="D166" s="132" t="s">
        <v>134</v>
      </c>
      <c r="E166" s="133" t="s">
        <v>197</v>
      </c>
      <c r="F166" s="134" t="s">
        <v>198</v>
      </c>
      <c r="G166" s="135" t="s">
        <v>187</v>
      </c>
      <c r="H166" s="136">
        <v>43.505</v>
      </c>
      <c r="I166" s="137"/>
      <c r="J166" s="138">
        <f>ROUND(I166*H166,2)</f>
        <v>0</v>
      </c>
      <c r="K166" s="134" t="s">
        <v>138</v>
      </c>
      <c r="L166" s="31"/>
      <c r="M166" s="139" t="s">
        <v>1</v>
      </c>
      <c r="N166" s="140" t="s">
        <v>38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88</v>
      </c>
      <c r="AT166" s="143" t="s">
        <v>134</v>
      </c>
      <c r="AU166" s="143" t="s">
        <v>82</v>
      </c>
      <c r="AY166" s="16" t="s">
        <v>132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78</v>
      </c>
      <c r="BK166" s="144">
        <f>ROUND(I166*H166,2)</f>
        <v>0</v>
      </c>
      <c r="BL166" s="16" t="s">
        <v>88</v>
      </c>
      <c r="BM166" s="143" t="s">
        <v>404</v>
      </c>
    </row>
    <row r="167" spans="2:65" s="1" customFormat="1" ht="24.15" customHeight="1">
      <c r="B167" s="131"/>
      <c r="C167" s="132" t="s">
        <v>205</v>
      </c>
      <c r="D167" s="132" t="s">
        <v>134</v>
      </c>
      <c r="E167" s="133" t="s">
        <v>201</v>
      </c>
      <c r="F167" s="134" t="s">
        <v>202</v>
      </c>
      <c r="G167" s="135" t="s">
        <v>187</v>
      </c>
      <c r="H167" s="136">
        <v>870.1</v>
      </c>
      <c r="I167" s="137"/>
      <c r="J167" s="138">
        <f>ROUND(I167*H167,2)</f>
        <v>0</v>
      </c>
      <c r="K167" s="134" t="s">
        <v>138</v>
      </c>
      <c r="L167" s="31"/>
      <c r="M167" s="139" t="s">
        <v>1</v>
      </c>
      <c r="N167" s="140" t="s">
        <v>38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88</v>
      </c>
      <c r="AT167" s="143" t="s">
        <v>134</v>
      </c>
      <c r="AU167" s="143" t="s">
        <v>82</v>
      </c>
      <c r="AY167" s="16" t="s">
        <v>132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6" t="s">
        <v>78</v>
      </c>
      <c r="BK167" s="144">
        <f>ROUND(I167*H167,2)</f>
        <v>0</v>
      </c>
      <c r="BL167" s="16" t="s">
        <v>88</v>
      </c>
      <c r="BM167" s="143" t="s">
        <v>405</v>
      </c>
    </row>
    <row r="168" spans="2:51" s="13" customFormat="1" ht="10">
      <c r="B168" s="152"/>
      <c r="D168" s="146" t="s">
        <v>140</v>
      </c>
      <c r="F168" s="154" t="s">
        <v>406</v>
      </c>
      <c r="H168" s="155">
        <v>870.1</v>
      </c>
      <c r="I168" s="156"/>
      <c r="L168" s="152"/>
      <c r="M168" s="157"/>
      <c r="T168" s="158"/>
      <c r="AT168" s="153" t="s">
        <v>140</v>
      </c>
      <c r="AU168" s="153" t="s">
        <v>82</v>
      </c>
      <c r="AV168" s="13" t="s">
        <v>82</v>
      </c>
      <c r="AW168" s="13" t="s">
        <v>3</v>
      </c>
      <c r="AX168" s="13" t="s">
        <v>78</v>
      </c>
      <c r="AY168" s="153" t="s">
        <v>132</v>
      </c>
    </row>
    <row r="169" spans="2:65" s="1" customFormat="1" ht="33" customHeight="1">
      <c r="B169" s="131"/>
      <c r="C169" s="132" t="s">
        <v>210</v>
      </c>
      <c r="D169" s="132" t="s">
        <v>134</v>
      </c>
      <c r="E169" s="133" t="s">
        <v>206</v>
      </c>
      <c r="F169" s="134" t="s">
        <v>207</v>
      </c>
      <c r="G169" s="135" t="s">
        <v>187</v>
      </c>
      <c r="H169" s="136">
        <v>3.505</v>
      </c>
      <c r="I169" s="137"/>
      <c r="J169" s="138">
        <f>ROUND(I169*H169,2)</f>
        <v>0</v>
      </c>
      <c r="K169" s="134" t="s">
        <v>138</v>
      </c>
      <c r="L169" s="31"/>
      <c r="M169" s="139" t="s">
        <v>1</v>
      </c>
      <c r="N169" s="140" t="s">
        <v>38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88</v>
      </c>
      <c r="AT169" s="143" t="s">
        <v>134</v>
      </c>
      <c r="AU169" s="143" t="s">
        <v>82</v>
      </c>
      <c r="AY169" s="16" t="s">
        <v>132</v>
      </c>
      <c r="BE169" s="144">
        <f>IF(N169="základní",J169,0)</f>
        <v>0</v>
      </c>
      <c r="BF169" s="144">
        <f>IF(N169="snížená",J169,0)</f>
        <v>0</v>
      </c>
      <c r="BG169" s="144">
        <f>IF(N169="zákl. přenesená",J169,0)</f>
        <v>0</v>
      </c>
      <c r="BH169" s="144">
        <f>IF(N169="sníž. přenesená",J169,0)</f>
        <v>0</v>
      </c>
      <c r="BI169" s="144">
        <f>IF(N169="nulová",J169,0)</f>
        <v>0</v>
      </c>
      <c r="BJ169" s="16" t="s">
        <v>78</v>
      </c>
      <c r="BK169" s="144">
        <f>ROUND(I169*H169,2)</f>
        <v>0</v>
      </c>
      <c r="BL169" s="16" t="s">
        <v>88</v>
      </c>
      <c r="BM169" s="143" t="s">
        <v>407</v>
      </c>
    </row>
    <row r="170" spans="2:51" s="13" customFormat="1" ht="10">
      <c r="B170" s="152"/>
      <c r="D170" s="146" t="s">
        <v>140</v>
      </c>
      <c r="E170" s="153" t="s">
        <v>1</v>
      </c>
      <c r="F170" s="154" t="s">
        <v>408</v>
      </c>
      <c r="H170" s="155">
        <v>3.505</v>
      </c>
      <c r="I170" s="156"/>
      <c r="L170" s="152"/>
      <c r="M170" s="157"/>
      <c r="T170" s="158"/>
      <c r="AT170" s="153" t="s">
        <v>140</v>
      </c>
      <c r="AU170" s="153" t="s">
        <v>82</v>
      </c>
      <c r="AV170" s="13" t="s">
        <v>82</v>
      </c>
      <c r="AW170" s="13" t="s">
        <v>30</v>
      </c>
      <c r="AX170" s="13" t="s">
        <v>78</v>
      </c>
      <c r="AY170" s="153" t="s">
        <v>132</v>
      </c>
    </row>
    <row r="171" spans="2:65" s="1" customFormat="1" ht="44.25" customHeight="1">
      <c r="B171" s="131"/>
      <c r="C171" s="132" t="s">
        <v>8</v>
      </c>
      <c r="D171" s="132" t="s">
        <v>134</v>
      </c>
      <c r="E171" s="133" t="s">
        <v>216</v>
      </c>
      <c r="F171" s="134" t="s">
        <v>217</v>
      </c>
      <c r="G171" s="135" t="s">
        <v>187</v>
      </c>
      <c r="H171" s="136">
        <v>40</v>
      </c>
      <c r="I171" s="137"/>
      <c r="J171" s="138">
        <f>ROUND(I171*H171,2)</f>
        <v>0</v>
      </c>
      <c r="K171" s="134" t="s">
        <v>138</v>
      </c>
      <c r="L171" s="31"/>
      <c r="M171" s="166" t="s">
        <v>1</v>
      </c>
      <c r="N171" s="167" t="s">
        <v>38</v>
      </c>
      <c r="O171" s="168"/>
      <c r="P171" s="169">
        <f>O171*H171</f>
        <v>0</v>
      </c>
      <c r="Q171" s="169">
        <v>0</v>
      </c>
      <c r="R171" s="169">
        <f>Q171*H171</f>
        <v>0</v>
      </c>
      <c r="S171" s="169">
        <v>0</v>
      </c>
      <c r="T171" s="170">
        <f>S171*H171</f>
        <v>0</v>
      </c>
      <c r="AR171" s="143" t="s">
        <v>88</v>
      </c>
      <c r="AT171" s="143" t="s">
        <v>134</v>
      </c>
      <c r="AU171" s="143" t="s">
        <v>82</v>
      </c>
      <c r="AY171" s="16" t="s">
        <v>132</v>
      </c>
      <c r="BE171" s="144">
        <f>IF(N171="základní",J171,0)</f>
        <v>0</v>
      </c>
      <c r="BF171" s="144">
        <f>IF(N171="snížená",J171,0)</f>
        <v>0</v>
      </c>
      <c r="BG171" s="144">
        <f>IF(N171="zákl. přenesená",J171,0)</f>
        <v>0</v>
      </c>
      <c r="BH171" s="144">
        <f>IF(N171="sníž. přenesená",J171,0)</f>
        <v>0</v>
      </c>
      <c r="BI171" s="144">
        <f>IF(N171="nulová",J171,0)</f>
        <v>0</v>
      </c>
      <c r="BJ171" s="16" t="s">
        <v>78</v>
      </c>
      <c r="BK171" s="144">
        <f>ROUND(I171*H171,2)</f>
        <v>0</v>
      </c>
      <c r="BL171" s="16" t="s">
        <v>88</v>
      </c>
      <c r="BM171" s="143" t="s">
        <v>409</v>
      </c>
    </row>
    <row r="172" spans="2:12" s="1" customFormat="1" ht="7" customHeight="1">
      <c r="B172" s="43"/>
      <c r="C172" s="44"/>
      <c r="D172" s="44"/>
      <c r="E172" s="44"/>
      <c r="F172" s="44"/>
      <c r="G172" s="44"/>
      <c r="H172" s="44"/>
      <c r="I172" s="44"/>
      <c r="J172" s="44"/>
      <c r="K172" s="44"/>
      <c r="L172" s="31"/>
    </row>
  </sheetData>
  <autoFilter ref="C119:K17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2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6" t="s">
        <v>99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5" customHeight="1">
      <c r="B4" s="19"/>
      <c r="D4" s="20" t="s">
        <v>103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23" t="str">
        <f>'Rekapitulace stavby'!K6</f>
        <v>Demolice budov, Kostelec nad Orlicí</v>
      </c>
      <c r="F7" s="224"/>
      <c r="G7" s="224"/>
      <c r="H7" s="224"/>
      <c r="L7" s="19"/>
    </row>
    <row r="8" spans="2:12" s="1" customFormat="1" ht="12" customHeight="1">
      <c r="B8" s="31"/>
      <c r="D8" s="26" t="s">
        <v>104</v>
      </c>
      <c r="L8" s="31"/>
    </row>
    <row r="9" spans="2:12" s="1" customFormat="1" ht="16.5" customHeight="1">
      <c r="B9" s="31"/>
      <c r="E9" s="184" t="s">
        <v>410</v>
      </c>
      <c r="F9" s="225"/>
      <c r="G9" s="225"/>
      <c r="H9" s="225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26" t="s">
        <v>21</v>
      </c>
      <c r="J12" s="51">
        <f>'Rekapitulace stavby'!AN8</f>
        <v>44974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6" t="str">
        <f>'Rekapitulace stavby'!E14</f>
        <v>Vyplň údaj</v>
      </c>
      <c r="F18" s="206"/>
      <c r="G18" s="206"/>
      <c r="H18" s="206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1" t="s">
        <v>1</v>
      </c>
      <c r="F27" s="211"/>
      <c r="G27" s="211"/>
      <c r="H27" s="211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ROUND(J120,2)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ROUND((SUM(BE120:BE161)),2)</f>
        <v>0</v>
      </c>
      <c r="I33" s="91">
        <v>0.21</v>
      </c>
      <c r="J33" s="90">
        <f>ROUND(((SUM(BE120:BE161))*I33),2)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ROUND((SUM(BF120:BF161)),2)</f>
        <v>0</v>
      </c>
      <c r="I34" s="91">
        <v>0.15</v>
      </c>
      <c r="J34" s="90">
        <f>ROUND(((SUM(BF120:BF161))*I34),2)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ROUND((SUM(BG120:BG161)),2)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ROUND((SUM(BH120:BH161)),2)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ROUND((SUM(BI120:BI161)),2)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106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16.5" customHeight="1">
      <c r="B85" s="31"/>
      <c r="E85" s="223" t="str">
        <f>E7</f>
        <v>Demolice budov, Kostelec nad Orlicí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104</v>
      </c>
      <c r="L86" s="31"/>
    </row>
    <row r="87" spans="2:12" s="1" customFormat="1" ht="16.5" customHeight="1">
      <c r="B87" s="31"/>
      <c r="E87" s="184" t="str">
        <f>E9</f>
        <v>7 - Úprava pozemků po odstranění staveb, výsadba stromů</v>
      </c>
      <c r="F87" s="225"/>
      <c r="G87" s="225"/>
      <c r="H87" s="225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1">
        <f>IF(J12="","",J12)</f>
        <v>44974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Město Kostelec nad Orlicí</v>
      </c>
      <c r="I91" s="26" t="s">
        <v>28</v>
      </c>
      <c r="J91" s="29" t="str">
        <f>E21</f>
        <v>AG ATELIER s.r.o.</v>
      </c>
      <c r="L91" s="31"/>
    </row>
    <row r="92" spans="2:12" s="1" customFormat="1" ht="15.15" customHeight="1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107</v>
      </c>
      <c r="D94" s="92"/>
      <c r="E94" s="92"/>
      <c r="F94" s="92"/>
      <c r="G94" s="92"/>
      <c r="H94" s="92"/>
      <c r="I94" s="92"/>
      <c r="J94" s="101" t="s">
        <v>108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109</v>
      </c>
      <c r="J96" s="65">
        <f>J120</f>
        <v>0</v>
      </c>
      <c r="L96" s="31"/>
      <c r="AU96" s="16" t="s">
        <v>110</v>
      </c>
    </row>
    <row r="97" spans="2:12" s="8" customFormat="1" ht="25" customHeight="1">
      <c r="B97" s="103"/>
      <c r="D97" s="104" t="s">
        <v>111</v>
      </c>
      <c r="E97" s="105"/>
      <c r="F97" s="105"/>
      <c r="G97" s="105"/>
      <c r="H97" s="105"/>
      <c r="I97" s="105"/>
      <c r="J97" s="106">
        <f>J121</f>
        <v>0</v>
      </c>
      <c r="L97" s="103"/>
    </row>
    <row r="98" spans="2:12" s="9" customFormat="1" ht="19.9" customHeight="1">
      <c r="B98" s="107"/>
      <c r="D98" s="108" t="s">
        <v>112</v>
      </c>
      <c r="E98" s="109"/>
      <c r="F98" s="109"/>
      <c r="G98" s="109"/>
      <c r="H98" s="109"/>
      <c r="I98" s="109"/>
      <c r="J98" s="110">
        <f>J122</f>
        <v>0</v>
      </c>
      <c r="L98" s="107"/>
    </row>
    <row r="99" spans="2:12" s="9" customFormat="1" ht="19.9" customHeight="1">
      <c r="B99" s="107"/>
      <c r="D99" s="108" t="s">
        <v>114</v>
      </c>
      <c r="E99" s="109"/>
      <c r="F99" s="109"/>
      <c r="G99" s="109"/>
      <c r="H99" s="109"/>
      <c r="I99" s="109"/>
      <c r="J99" s="110">
        <f>J154</f>
        <v>0</v>
      </c>
      <c r="L99" s="107"/>
    </row>
    <row r="100" spans="2:12" s="9" customFormat="1" ht="19.9" customHeight="1">
      <c r="B100" s="107"/>
      <c r="D100" s="108" t="s">
        <v>411</v>
      </c>
      <c r="E100" s="109"/>
      <c r="F100" s="109"/>
      <c r="G100" s="109"/>
      <c r="H100" s="109"/>
      <c r="I100" s="109"/>
      <c r="J100" s="110">
        <f>J160</f>
        <v>0</v>
      </c>
      <c r="L100" s="107"/>
    </row>
    <row r="101" spans="2:12" s="1" customFormat="1" ht="21.75" customHeight="1">
      <c r="B101" s="31"/>
      <c r="L101" s="31"/>
    </row>
    <row r="102" spans="2:12" s="1" customFormat="1" ht="7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7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5" customHeight="1">
      <c r="B107" s="31"/>
      <c r="C107" s="20" t="s">
        <v>117</v>
      </c>
      <c r="L107" s="31"/>
    </row>
    <row r="108" spans="2:12" s="1" customFormat="1" ht="7" customHeight="1">
      <c r="B108" s="31"/>
      <c r="L108" s="31"/>
    </row>
    <row r="109" spans="2:12" s="1" customFormat="1" ht="12" customHeight="1">
      <c r="B109" s="31"/>
      <c r="C109" s="26" t="s">
        <v>15</v>
      </c>
      <c r="L109" s="31"/>
    </row>
    <row r="110" spans="2:12" s="1" customFormat="1" ht="16.5" customHeight="1">
      <c r="B110" s="31"/>
      <c r="E110" s="223" t="str">
        <f>E7</f>
        <v>Demolice budov, Kostelec nad Orlicí</v>
      </c>
      <c r="F110" s="224"/>
      <c r="G110" s="224"/>
      <c r="H110" s="224"/>
      <c r="L110" s="31"/>
    </row>
    <row r="111" spans="2:12" s="1" customFormat="1" ht="12" customHeight="1">
      <c r="B111" s="31"/>
      <c r="C111" s="26" t="s">
        <v>104</v>
      </c>
      <c r="L111" s="31"/>
    </row>
    <row r="112" spans="2:12" s="1" customFormat="1" ht="16.5" customHeight="1">
      <c r="B112" s="31"/>
      <c r="E112" s="184" t="str">
        <f>E9</f>
        <v>7 - Úprava pozemků po odstranění staveb, výsadba stromů</v>
      </c>
      <c r="F112" s="225"/>
      <c r="G112" s="225"/>
      <c r="H112" s="225"/>
      <c r="L112" s="31"/>
    </row>
    <row r="113" spans="2:12" s="1" customFormat="1" ht="7" customHeight="1">
      <c r="B113" s="31"/>
      <c r="L113" s="31"/>
    </row>
    <row r="114" spans="2:12" s="1" customFormat="1" ht="12" customHeight="1">
      <c r="B114" s="31"/>
      <c r="C114" s="26" t="s">
        <v>19</v>
      </c>
      <c r="F114" s="24" t="str">
        <f>F12</f>
        <v xml:space="preserve"> </v>
      </c>
      <c r="I114" s="26" t="s">
        <v>21</v>
      </c>
      <c r="J114" s="51">
        <f>IF(J12="","",J12)</f>
        <v>44974</v>
      </c>
      <c r="L114" s="31"/>
    </row>
    <row r="115" spans="2:12" s="1" customFormat="1" ht="7" customHeight="1">
      <c r="B115" s="31"/>
      <c r="L115" s="31"/>
    </row>
    <row r="116" spans="2:12" s="1" customFormat="1" ht="15.15" customHeight="1">
      <c r="B116" s="31"/>
      <c r="C116" s="26" t="s">
        <v>22</v>
      </c>
      <c r="F116" s="24" t="str">
        <f>E15</f>
        <v>Město Kostelec nad Orlicí</v>
      </c>
      <c r="I116" s="26" t="s">
        <v>28</v>
      </c>
      <c r="J116" s="29" t="str">
        <f>E21</f>
        <v>AG ATELIER s.r.o.</v>
      </c>
      <c r="L116" s="31"/>
    </row>
    <row r="117" spans="2:12" s="1" customFormat="1" ht="15.15" customHeight="1">
      <c r="B117" s="31"/>
      <c r="C117" s="26" t="s">
        <v>26</v>
      </c>
      <c r="F117" s="24" t="str">
        <f>IF(E18="","",E18)</f>
        <v>Vyplň údaj</v>
      </c>
      <c r="I117" s="26" t="s">
        <v>31</v>
      </c>
      <c r="J117" s="29" t="str">
        <f>E24</f>
        <v xml:space="preserve"> </v>
      </c>
      <c r="L117" s="31"/>
    </row>
    <row r="118" spans="2:12" s="1" customFormat="1" ht="10.25" customHeight="1">
      <c r="B118" s="31"/>
      <c r="L118" s="31"/>
    </row>
    <row r="119" spans="2:20" s="10" customFormat="1" ht="29.25" customHeight="1">
      <c r="B119" s="111"/>
      <c r="C119" s="112" t="s">
        <v>118</v>
      </c>
      <c r="D119" s="113" t="s">
        <v>58</v>
      </c>
      <c r="E119" s="113" t="s">
        <v>54</v>
      </c>
      <c r="F119" s="113" t="s">
        <v>55</v>
      </c>
      <c r="G119" s="113" t="s">
        <v>119</v>
      </c>
      <c r="H119" s="113" t="s">
        <v>120</v>
      </c>
      <c r="I119" s="113" t="s">
        <v>121</v>
      </c>
      <c r="J119" s="113" t="s">
        <v>108</v>
      </c>
      <c r="K119" s="114" t="s">
        <v>122</v>
      </c>
      <c r="L119" s="111"/>
      <c r="M119" s="58" t="s">
        <v>1</v>
      </c>
      <c r="N119" s="59" t="s">
        <v>37</v>
      </c>
      <c r="O119" s="59" t="s">
        <v>123</v>
      </c>
      <c r="P119" s="59" t="s">
        <v>124</v>
      </c>
      <c r="Q119" s="59" t="s">
        <v>125</v>
      </c>
      <c r="R119" s="59" t="s">
        <v>126</v>
      </c>
      <c r="S119" s="59" t="s">
        <v>127</v>
      </c>
      <c r="T119" s="60" t="s">
        <v>128</v>
      </c>
    </row>
    <row r="120" spans="2:63" s="1" customFormat="1" ht="22.75" customHeight="1">
      <c r="B120" s="31"/>
      <c r="C120" s="63" t="s">
        <v>129</v>
      </c>
      <c r="J120" s="115">
        <f>BK120</f>
        <v>0</v>
      </c>
      <c r="L120" s="31"/>
      <c r="M120" s="61"/>
      <c r="N120" s="52"/>
      <c r="O120" s="52"/>
      <c r="P120" s="116">
        <f>P121</f>
        <v>0</v>
      </c>
      <c r="Q120" s="52"/>
      <c r="R120" s="116">
        <f>R121</f>
        <v>155.47699999999998</v>
      </c>
      <c r="S120" s="52"/>
      <c r="T120" s="117">
        <f>T121</f>
        <v>565.5</v>
      </c>
      <c r="AT120" s="16" t="s">
        <v>72</v>
      </c>
      <c r="AU120" s="16" t="s">
        <v>110</v>
      </c>
      <c r="BK120" s="118">
        <f>BK121</f>
        <v>0</v>
      </c>
    </row>
    <row r="121" spans="2:63" s="11" customFormat="1" ht="25.9" customHeight="1">
      <c r="B121" s="119"/>
      <c r="D121" s="120" t="s">
        <v>72</v>
      </c>
      <c r="E121" s="121" t="s">
        <v>130</v>
      </c>
      <c r="F121" s="121" t="s">
        <v>131</v>
      </c>
      <c r="I121" s="122"/>
      <c r="J121" s="123">
        <f>BK121</f>
        <v>0</v>
      </c>
      <c r="L121" s="119"/>
      <c r="M121" s="124"/>
      <c r="P121" s="125">
        <f>P122+P154+P160</f>
        <v>0</v>
      </c>
      <c r="R121" s="125">
        <f>R122+R154+R160</f>
        <v>155.47699999999998</v>
      </c>
      <c r="T121" s="126">
        <f>T122+T154+T160</f>
        <v>565.5</v>
      </c>
      <c r="AR121" s="120" t="s">
        <v>78</v>
      </c>
      <c r="AT121" s="127" t="s">
        <v>72</v>
      </c>
      <c r="AU121" s="127" t="s">
        <v>73</v>
      </c>
      <c r="AY121" s="120" t="s">
        <v>132</v>
      </c>
      <c r="BK121" s="128">
        <f>BK122+BK154+BK160</f>
        <v>0</v>
      </c>
    </row>
    <row r="122" spans="2:63" s="11" customFormat="1" ht="22.75" customHeight="1">
      <c r="B122" s="119"/>
      <c r="D122" s="120" t="s">
        <v>72</v>
      </c>
      <c r="E122" s="129" t="s">
        <v>78</v>
      </c>
      <c r="F122" s="129" t="s">
        <v>133</v>
      </c>
      <c r="I122" s="122"/>
      <c r="J122" s="130">
        <f>BK122</f>
        <v>0</v>
      </c>
      <c r="L122" s="119"/>
      <c r="M122" s="124"/>
      <c r="P122" s="125">
        <f>SUM(P123:P153)</f>
        <v>0</v>
      </c>
      <c r="R122" s="125">
        <f>SUM(R123:R153)</f>
        <v>155.47699999999998</v>
      </c>
      <c r="T122" s="126">
        <f>SUM(T123:T153)</f>
        <v>565.5</v>
      </c>
      <c r="AR122" s="120" t="s">
        <v>78</v>
      </c>
      <c r="AT122" s="127" t="s">
        <v>72</v>
      </c>
      <c r="AU122" s="127" t="s">
        <v>78</v>
      </c>
      <c r="AY122" s="120" t="s">
        <v>132</v>
      </c>
      <c r="BK122" s="128">
        <f>SUM(BK123:BK153)</f>
        <v>0</v>
      </c>
    </row>
    <row r="123" spans="2:65" s="1" customFormat="1" ht="24.15" customHeight="1">
      <c r="B123" s="131"/>
      <c r="C123" s="132" t="s">
        <v>78</v>
      </c>
      <c r="D123" s="132" t="s">
        <v>134</v>
      </c>
      <c r="E123" s="133" t="s">
        <v>412</v>
      </c>
      <c r="F123" s="134" t="s">
        <v>413</v>
      </c>
      <c r="G123" s="135" t="s">
        <v>148</v>
      </c>
      <c r="H123" s="136">
        <v>1450</v>
      </c>
      <c r="I123" s="137"/>
      <c r="J123" s="138">
        <f>ROUND(I123*H123,2)</f>
        <v>0</v>
      </c>
      <c r="K123" s="134" t="s">
        <v>138</v>
      </c>
      <c r="L123" s="31"/>
      <c r="M123" s="139" t="s">
        <v>1</v>
      </c>
      <c r="N123" s="140" t="s">
        <v>38</v>
      </c>
      <c r="P123" s="141">
        <f>O123*H123</f>
        <v>0</v>
      </c>
      <c r="Q123" s="141">
        <v>0</v>
      </c>
      <c r="R123" s="141">
        <f>Q123*H123</f>
        <v>0</v>
      </c>
      <c r="S123" s="141">
        <v>0.17</v>
      </c>
      <c r="T123" s="142">
        <f>S123*H123</f>
        <v>246.50000000000003</v>
      </c>
      <c r="AR123" s="143" t="s">
        <v>88</v>
      </c>
      <c r="AT123" s="143" t="s">
        <v>134</v>
      </c>
      <c r="AU123" s="143" t="s">
        <v>82</v>
      </c>
      <c r="AY123" s="16" t="s">
        <v>132</v>
      </c>
      <c r="BE123" s="144">
        <f>IF(N123="základní",J123,0)</f>
        <v>0</v>
      </c>
      <c r="BF123" s="144">
        <f>IF(N123="snížená",J123,0)</f>
        <v>0</v>
      </c>
      <c r="BG123" s="144">
        <f>IF(N123="zákl. přenesená",J123,0)</f>
        <v>0</v>
      </c>
      <c r="BH123" s="144">
        <f>IF(N123="sníž. přenesená",J123,0)</f>
        <v>0</v>
      </c>
      <c r="BI123" s="144">
        <f>IF(N123="nulová",J123,0)</f>
        <v>0</v>
      </c>
      <c r="BJ123" s="16" t="s">
        <v>78</v>
      </c>
      <c r="BK123" s="144">
        <f>ROUND(I123*H123,2)</f>
        <v>0</v>
      </c>
      <c r="BL123" s="16" t="s">
        <v>88</v>
      </c>
      <c r="BM123" s="143" t="s">
        <v>414</v>
      </c>
    </row>
    <row r="124" spans="2:51" s="12" customFormat="1" ht="20">
      <c r="B124" s="145"/>
      <c r="D124" s="146" t="s">
        <v>140</v>
      </c>
      <c r="E124" s="147" t="s">
        <v>1</v>
      </c>
      <c r="F124" s="148" t="s">
        <v>415</v>
      </c>
      <c r="H124" s="147" t="s">
        <v>1</v>
      </c>
      <c r="I124" s="149"/>
      <c r="L124" s="145"/>
      <c r="M124" s="150"/>
      <c r="T124" s="151"/>
      <c r="AT124" s="147" t="s">
        <v>140</v>
      </c>
      <c r="AU124" s="147" t="s">
        <v>82</v>
      </c>
      <c r="AV124" s="12" t="s">
        <v>78</v>
      </c>
      <c r="AW124" s="12" t="s">
        <v>30</v>
      </c>
      <c r="AX124" s="12" t="s">
        <v>73</v>
      </c>
      <c r="AY124" s="147" t="s">
        <v>132</v>
      </c>
    </row>
    <row r="125" spans="2:51" s="12" customFormat="1" ht="10">
      <c r="B125" s="145"/>
      <c r="D125" s="146" t="s">
        <v>140</v>
      </c>
      <c r="E125" s="147" t="s">
        <v>1</v>
      </c>
      <c r="F125" s="148" t="s">
        <v>416</v>
      </c>
      <c r="H125" s="147" t="s">
        <v>1</v>
      </c>
      <c r="I125" s="149"/>
      <c r="L125" s="145"/>
      <c r="M125" s="150"/>
      <c r="T125" s="151"/>
      <c r="AT125" s="147" t="s">
        <v>140</v>
      </c>
      <c r="AU125" s="147" t="s">
        <v>82</v>
      </c>
      <c r="AV125" s="12" t="s">
        <v>78</v>
      </c>
      <c r="AW125" s="12" t="s">
        <v>30</v>
      </c>
      <c r="AX125" s="12" t="s">
        <v>73</v>
      </c>
      <c r="AY125" s="147" t="s">
        <v>132</v>
      </c>
    </row>
    <row r="126" spans="2:51" s="13" customFormat="1" ht="10">
      <c r="B126" s="152"/>
      <c r="D126" s="146" t="s">
        <v>140</v>
      </c>
      <c r="E126" s="153" t="s">
        <v>1</v>
      </c>
      <c r="F126" s="154" t="s">
        <v>417</v>
      </c>
      <c r="H126" s="155">
        <v>1450</v>
      </c>
      <c r="I126" s="156"/>
      <c r="L126" s="152"/>
      <c r="M126" s="157"/>
      <c r="T126" s="158"/>
      <c r="AT126" s="153" t="s">
        <v>140</v>
      </c>
      <c r="AU126" s="153" t="s">
        <v>82</v>
      </c>
      <c r="AV126" s="13" t="s">
        <v>82</v>
      </c>
      <c r="AW126" s="13" t="s">
        <v>30</v>
      </c>
      <c r="AX126" s="13" t="s">
        <v>78</v>
      </c>
      <c r="AY126" s="153" t="s">
        <v>132</v>
      </c>
    </row>
    <row r="127" spans="2:65" s="1" customFormat="1" ht="24.15" customHeight="1">
      <c r="B127" s="131"/>
      <c r="C127" s="132" t="s">
        <v>82</v>
      </c>
      <c r="D127" s="132" t="s">
        <v>134</v>
      </c>
      <c r="E127" s="133" t="s">
        <v>418</v>
      </c>
      <c r="F127" s="134" t="s">
        <v>419</v>
      </c>
      <c r="G127" s="135" t="s">
        <v>148</v>
      </c>
      <c r="H127" s="136">
        <v>1450</v>
      </c>
      <c r="I127" s="137"/>
      <c r="J127" s="138">
        <f>ROUND(I127*H127,2)</f>
        <v>0</v>
      </c>
      <c r="K127" s="134" t="s">
        <v>138</v>
      </c>
      <c r="L127" s="31"/>
      <c r="M127" s="139" t="s">
        <v>1</v>
      </c>
      <c r="N127" s="140" t="s">
        <v>38</v>
      </c>
      <c r="P127" s="141">
        <f>O127*H127</f>
        <v>0</v>
      </c>
      <c r="Q127" s="141">
        <v>0</v>
      </c>
      <c r="R127" s="141">
        <f>Q127*H127</f>
        <v>0</v>
      </c>
      <c r="S127" s="141">
        <v>0.22</v>
      </c>
      <c r="T127" s="142">
        <f>S127*H127</f>
        <v>319</v>
      </c>
      <c r="AR127" s="143" t="s">
        <v>88</v>
      </c>
      <c r="AT127" s="143" t="s">
        <v>134</v>
      </c>
      <c r="AU127" s="143" t="s">
        <v>82</v>
      </c>
      <c r="AY127" s="16" t="s">
        <v>132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6" t="s">
        <v>78</v>
      </c>
      <c r="BK127" s="144">
        <f>ROUND(I127*H127,2)</f>
        <v>0</v>
      </c>
      <c r="BL127" s="16" t="s">
        <v>88</v>
      </c>
      <c r="BM127" s="143" t="s">
        <v>420</v>
      </c>
    </row>
    <row r="128" spans="2:65" s="1" customFormat="1" ht="33" customHeight="1">
      <c r="B128" s="131"/>
      <c r="C128" s="132" t="s">
        <v>85</v>
      </c>
      <c r="D128" s="132" t="s">
        <v>134</v>
      </c>
      <c r="E128" s="133" t="s">
        <v>421</v>
      </c>
      <c r="F128" s="134" t="s">
        <v>422</v>
      </c>
      <c r="G128" s="135" t="s">
        <v>148</v>
      </c>
      <c r="H128" s="136">
        <v>550</v>
      </c>
      <c r="I128" s="137"/>
      <c r="J128" s="138">
        <f>ROUND(I128*H128,2)</f>
        <v>0</v>
      </c>
      <c r="K128" s="134" t="s">
        <v>138</v>
      </c>
      <c r="L128" s="31"/>
      <c r="M128" s="139" t="s">
        <v>1</v>
      </c>
      <c r="N128" s="140" t="s">
        <v>38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88</v>
      </c>
      <c r="AT128" s="143" t="s">
        <v>134</v>
      </c>
      <c r="AU128" s="143" t="s">
        <v>82</v>
      </c>
      <c r="AY128" s="16" t="s">
        <v>132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78</v>
      </c>
      <c r="BK128" s="144">
        <f>ROUND(I128*H128,2)</f>
        <v>0</v>
      </c>
      <c r="BL128" s="16" t="s">
        <v>88</v>
      </c>
      <c r="BM128" s="143" t="s">
        <v>423</v>
      </c>
    </row>
    <row r="129" spans="2:51" s="12" customFormat="1" ht="10">
      <c r="B129" s="145"/>
      <c r="D129" s="146" t="s">
        <v>140</v>
      </c>
      <c r="E129" s="147" t="s">
        <v>1</v>
      </c>
      <c r="F129" s="148" t="s">
        <v>424</v>
      </c>
      <c r="H129" s="147" t="s">
        <v>1</v>
      </c>
      <c r="I129" s="149"/>
      <c r="L129" s="145"/>
      <c r="M129" s="150"/>
      <c r="T129" s="151"/>
      <c r="AT129" s="147" t="s">
        <v>140</v>
      </c>
      <c r="AU129" s="147" t="s">
        <v>82</v>
      </c>
      <c r="AV129" s="12" t="s">
        <v>78</v>
      </c>
      <c r="AW129" s="12" t="s">
        <v>30</v>
      </c>
      <c r="AX129" s="12" t="s">
        <v>73</v>
      </c>
      <c r="AY129" s="147" t="s">
        <v>132</v>
      </c>
    </row>
    <row r="130" spans="2:51" s="13" customFormat="1" ht="10">
      <c r="B130" s="152"/>
      <c r="D130" s="146" t="s">
        <v>140</v>
      </c>
      <c r="E130" s="153" t="s">
        <v>1</v>
      </c>
      <c r="F130" s="154" t="s">
        <v>425</v>
      </c>
      <c r="H130" s="155">
        <v>550</v>
      </c>
      <c r="I130" s="156"/>
      <c r="L130" s="152"/>
      <c r="M130" s="157"/>
      <c r="T130" s="158"/>
      <c r="AT130" s="153" t="s">
        <v>140</v>
      </c>
      <c r="AU130" s="153" t="s">
        <v>82</v>
      </c>
      <c r="AV130" s="13" t="s">
        <v>82</v>
      </c>
      <c r="AW130" s="13" t="s">
        <v>30</v>
      </c>
      <c r="AX130" s="13" t="s">
        <v>78</v>
      </c>
      <c r="AY130" s="153" t="s">
        <v>132</v>
      </c>
    </row>
    <row r="131" spans="2:65" s="1" customFormat="1" ht="16.5" customHeight="1">
      <c r="B131" s="131"/>
      <c r="C131" s="174" t="s">
        <v>88</v>
      </c>
      <c r="D131" s="174" t="s">
        <v>363</v>
      </c>
      <c r="E131" s="175" t="s">
        <v>426</v>
      </c>
      <c r="F131" s="176" t="s">
        <v>427</v>
      </c>
      <c r="G131" s="177" t="s">
        <v>187</v>
      </c>
      <c r="H131" s="178">
        <v>148.5</v>
      </c>
      <c r="I131" s="179"/>
      <c r="J131" s="180">
        <f>ROUND(I131*H131,2)</f>
        <v>0</v>
      </c>
      <c r="K131" s="176" t="s">
        <v>138</v>
      </c>
      <c r="L131" s="181"/>
      <c r="M131" s="182" t="s">
        <v>1</v>
      </c>
      <c r="N131" s="183" t="s">
        <v>38</v>
      </c>
      <c r="P131" s="141">
        <f>O131*H131</f>
        <v>0</v>
      </c>
      <c r="Q131" s="141">
        <v>1</v>
      </c>
      <c r="R131" s="141">
        <f>Q131*H131</f>
        <v>148.5</v>
      </c>
      <c r="S131" s="141">
        <v>0</v>
      </c>
      <c r="T131" s="142">
        <f>S131*H131</f>
        <v>0</v>
      </c>
      <c r="AR131" s="143" t="s">
        <v>100</v>
      </c>
      <c r="AT131" s="143" t="s">
        <v>363</v>
      </c>
      <c r="AU131" s="143" t="s">
        <v>82</v>
      </c>
      <c r="AY131" s="16" t="s">
        <v>132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78</v>
      </c>
      <c r="BK131" s="144">
        <f>ROUND(I131*H131,2)</f>
        <v>0</v>
      </c>
      <c r="BL131" s="16" t="s">
        <v>88</v>
      </c>
      <c r="BM131" s="143" t="s">
        <v>428</v>
      </c>
    </row>
    <row r="132" spans="2:51" s="13" customFormat="1" ht="10">
      <c r="B132" s="152"/>
      <c r="D132" s="146" t="s">
        <v>140</v>
      </c>
      <c r="E132" s="153" t="s">
        <v>1</v>
      </c>
      <c r="F132" s="154" t="s">
        <v>429</v>
      </c>
      <c r="H132" s="155">
        <v>148.5</v>
      </c>
      <c r="I132" s="156"/>
      <c r="L132" s="152"/>
      <c r="M132" s="157"/>
      <c r="T132" s="158"/>
      <c r="AT132" s="153" t="s">
        <v>140</v>
      </c>
      <c r="AU132" s="153" t="s">
        <v>82</v>
      </c>
      <c r="AV132" s="13" t="s">
        <v>82</v>
      </c>
      <c r="AW132" s="13" t="s">
        <v>30</v>
      </c>
      <c r="AX132" s="13" t="s">
        <v>78</v>
      </c>
      <c r="AY132" s="153" t="s">
        <v>132</v>
      </c>
    </row>
    <row r="133" spans="2:65" s="1" customFormat="1" ht="24.15" customHeight="1">
      <c r="B133" s="131"/>
      <c r="C133" s="132" t="s">
        <v>91</v>
      </c>
      <c r="D133" s="132" t="s">
        <v>134</v>
      </c>
      <c r="E133" s="133" t="s">
        <v>430</v>
      </c>
      <c r="F133" s="134" t="s">
        <v>431</v>
      </c>
      <c r="G133" s="135" t="s">
        <v>148</v>
      </c>
      <c r="H133" s="136">
        <v>500</v>
      </c>
      <c r="I133" s="137"/>
      <c r="J133" s="138">
        <f>ROUND(I133*H133,2)</f>
        <v>0</v>
      </c>
      <c r="K133" s="134" t="s">
        <v>138</v>
      </c>
      <c r="L133" s="31"/>
      <c r="M133" s="139" t="s">
        <v>1</v>
      </c>
      <c r="N133" s="140" t="s">
        <v>38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88</v>
      </c>
      <c r="AT133" s="143" t="s">
        <v>134</v>
      </c>
      <c r="AU133" s="143" t="s">
        <v>82</v>
      </c>
      <c r="AY133" s="16" t="s">
        <v>132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78</v>
      </c>
      <c r="BK133" s="144">
        <f>ROUND(I133*H133,2)</f>
        <v>0</v>
      </c>
      <c r="BL133" s="16" t="s">
        <v>88</v>
      </c>
      <c r="BM133" s="143" t="s">
        <v>432</v>
      </c>
    </row>
    <row r="134" spans="2:65" s="1" customFormat="1" ht="16.5" customHeight="1">
      <c r="B134" s="131"/>
      <c r="C134" s="174" t="s">
        <v>94</v>
      </c>
      <c r="D134" s="174" t="s">
        <v>363</v>
      </c>
      <c r="E134" s="175" t="s">
        <v>433</v>
      </c>
      <c r="F134" s="176" t="s">
        <v>434</v>
      </c>
      <c r="G134" s="177" t="s">
        <v>435</v>
      </c>
      <c r="H134" s="178">
        <v>10</v>
      </c>
      <c r="I134" s="179"/>
      <c r="J134" s="180">
        <f>ROUND(I134*H134,2)</f>
        <v>0</v>
      </c>
      <c r="K134" s="176" t="s">
        <v>138</v>
      </c>
      <c r="L134" s="181"/>
      <c r="M134" s="182" t="s">
        <v>1</v>
      </c>
      <c r="N134" s="183" t="s">
        <v>38</v>
      </c>
      <c r="P134" s="141">
        <f>O134*H134</f>
        <v>0</v>
      </c>
      <c r="Q134" s="141">
        <v>0.001</v>
      </c>
      <c r="R134" s="141">
        <f>Q134*H134</f>
        <v>0.01</v>
      </c>
      <c r="S134" s="141">
        <v>0</v>
      </c>
      <c r="T134" s="142">
        <f>S134*H134</f>
        <v>0</v>
      </c>
      <c r="AR134" s="143" t="s">
        <v>100</v>
      </c>
      <c r="AT134" s="143" t="s">
        <v>363</v>
      </c>
      <c r="AU134" s="143" t="s">
        <v>82</v>
      </c>
      <c r="AY134" s="16" t="s">
        <v>132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78</v>
      </c>
      <c r="BK134" s="144">
        <f>ROUND(I134*H134,2)</f>
        <v>0</v>
      </c>
      <c r="BL134" s="16" t="s">
        <v>88</v>
      </c>
      <c r="BM134" s="143" t="s">
        <v>436</v>
      </c>
    </row>
    <row r="135" spans="2:51" s="13" customFormat="1" ht="10">
      <c r="B135" s="152"/>
      <c r="D135" s="146" t="s">
        <v>140</v>
      </c>
      <c r="F135" s="154" t="s">
        <v>437</v>
      </c>
      <c r="H135" s="155">
        <v>10</v>
      </c>
      <c r="I135" s="156"/>
      <c r="L135" s="152"/>
      <c r="M135" s="157"/>
      <c r="T135" s="158"/>
      <c r="AT135" s="153" t="s">
        <v>140</v>
      </c>
      <c r="AU135" s="153" t="s">
        <v>82</v>
      </c>
      <c r="AV135" s="13" t="s">
        <v>82</v>
      </c>
      <c r="AW135" s="13" t="s">
        <v>3</v>
      </c>
      <c r="AX135" s="13" t="s">
        <v>78</v>
      </c>
      <c r="AY135" s="153" t="s">
        <v>132</v>
      </c>
    </row>
    <row r="136" spans="2:65" s="1" customFormat="1" ht="24.15" customHeight="1">
      <c r="B136" s="131"/>
      <c r="C136" s="132" t="s">
        <v>97</v>
      </c>
      <c r="D136" s="132" t="s">
        <v>134</v>
      </c>
      <c r="E136" s="133" t="s">
        <v>438</v>
      </c>
      <c r="F136" s="134" t="s">
        <v>439</v>
      </c>
      <c r="G136" s="135" t="s">
        <v>148</v>
      </c>
      <c r="H136" s="136">
        <v>2000</v>
      </c>
      <c r="I136" s="137"/>
      <c r="J136" s="138">
        <f>ROUND(I136*H136,2)</f>
        <v>0</v>
      </c>
      <c r="K136" s="134" t="s">
        <v>138</v>
      </c>
      <c r="L136" s="31"/>
      <c r="M136" s="139" t="s">
        <v>1</v>
      </c>
      <c r="N136" s="140" t="s">
        <v>38</v>
      </c>
      <c r="P136" s="141">
        <f>O136*H136</f>
        <v>0</v>
      </c>
      <c r="Q136" s="141">
        <v>0</v>
      </c>
      <c r="R136" s="141">
        <f>Q136*H136</f>
        <v>0</v>
      </c>
      <c r="S136" s="141">
        <v>0</v>
      </c>
      <c r="T136" s="142">
        <f>S136*H136</f>
        <v>0</v>
      </c>
      <c r="AR136" s="143" t="s">
        <v>88</v>
      </c>
      <c r="AT136" s="143" t="s">
        <v>134</v>
      </c>
      <c r="AU136" s="143" t="s">
        <v>82</v>
      </c>
      <c r="AY136" s="16" t="s">
        <v>132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78</v>
      </c>
      <c r="BK136" s="144">
        <f>ROUND(I136*H136,2)</f>
        <v>0</v>
      </c>
      <c r="BL136" s="16" t="s">
        <v>88</v>
      </c>
      <c r="BM136" s="143" t="s">
        <v>440</v>
      </c>
    </row>
    <row r="137" spans="2:65" s="1" customFormat="1" ht="33" customHeight="1">
      <c r="B137" s="131"/>
      <c r="C137" s="132" t="s">
        <v>100</v>
      </c>
      <c r="D137" s="132" t="s">
        <v>134</v>
      </c>
      <c r="E137" s="133" t="s">
        <v>441</v>
      </c>
      <c r="F137" s="134" t="s">
        <v>442</v>
      </c>
      <c r="G137" s="135" t="s">
        <v>165</v>
      </c>
      <c r="H137" s="136">
        <v>150</v>
      </c>
      <c r="I137" s="137"/>
      <c r="J137" s="138">
        <f>ROUND(I137*H137,2)</f>
        <v>0</v>
      </c>
      <c r="K137" s="134" t="s">
        <v>138</v>
      </c>
      <c r="L137" s="31"/>
      <c r="M137" s="139" t="s">
        <v>1</v>
      </c>
      <c r="N137" s="140" t="s">
        <v>38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88</v>
      </c>
      <c r="AT137" s="143" t="s">
        <v>134</v>
      </c>
      <c r="AU137" s="143" t="s">
        <v>82</v>
      </c>
      <c r="AY137" s="16" t="s">
        <v>132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78</v>
      </c>
      <c r="BK137" s="144">
        <f>ROUND(I137*H137,2)</f>
        <v>0</v>
      </c>
      <c r="BL137" s="16" t="s">
        <v>88</v>
      </c>
      <c r="BM137" s="143" t="s">
        <v>443</v>
      </c>
    </row>
    <row r="138" spans="2:65" s="1" customFormat="1" ht="37.75" customHeight="1">
      <c r="B138" s="131"/>
      <c r="C138" s="132" t="s">
        <v>152</v>
      </c>
      <c r="D138" s="132" t="s">
        <v>134</v>
      </c>
      <c r="E138" s="133" t="s">
        <v>444</v>
      </c>
      <c r="F138" s="134" t="s">
        <v>445</v>
      </c>
      <c r="G138" s="135" t="s">
        <v>165</v>
      </c>
      <c r="H138" s="136">
        <v>50</v>
      </c>
      <c r="I138" s="137"/>
      <c r="J138" s="138">
        <f>ROUND(I138*H138,2)</f>
        <v>0</v>
      </c>
      <c r="K138" s="134" t="s">
        <v>138</v>
      </c>
      <c r="L138" s="31"/>
      <c r="M138" s="139" t="s">
        <v>1</v>
      </c>
      <c r="N138" s="140" t="s">
        <v>38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88</v>
      </c>
      <c r="AT138" s="143" t="s">
        <v>134</v>
      </c>
      <c r="AU138" s="143" t="s">
        <v>82</v>
      </c>
      <c r="AY138" s="16" t="s">
        <v>132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78</v>
      </c>
      <c r="BK138" s="144">
        <f>ROUND(I138*H138,2)</f>
        <v>0</v>
      </c>
      <c r="BL138" s="16" t="s">
        <v>88</v>
      </c>
      <c r="BM138" s="143" t="s">
        <v>446</v>
      </c>
    </row>
    <row r="139" spans="2:65" s="1" customFormat="1" ht="16.5" customHeight="1">
      <c r="B139" s="131"/>
      <c r="C139" s="174" t="s">
        <v>192</v>
      </c>
      <c r="D139" s="174" t="s">
        <v>363</v>
      </c>
      <c r="E139" s="175" t="s">
        <v>447</v>
      </c>
      <c r="F139" s="176" t="s">
        <v>448</v>
      </c>
      <c r="G139" s="177" t="s">
        <v>137</v>
      </c>
      <c r="H139" s="178">
        <v>10</v>
      </c>
      <c r="I139" s="179"/>
      <c r="J139" s="180">
        <f>ROUND(I139*H139,2)</f>
        <v>0</v>
      </c>
      <c r="K139" s="176" t="s">
        <v>138</v>
      </c>
      <c r="L139" s="181"/>
      <c r="M139" s="182" t="s">
        <v>1</v>
      </c>
      <c r="N139" s="183" t="s">
        <v>38</v>
      </c>
      <c r="P139" s="141">
        <f>O139*H139</f>
        <v>0</v>
      </c>
      <c r="Q139" s="141">
        <v>0.22</v>
      </c>
      <c r="R139" s="141">
        <f>Q139*H139</f>
        <v>2.2</v>
      </c>
      <c r="S139" s="141">
        <v>0</v>
      </c>
      <c r="T139" s="142">
        <f>S139*H139</f>
        <v>0</v>
      </c>
      <c r="AR139" s="143" t="s">
        <v>100</v>
      </c>
      <c r="AT139" s="143" t="s">
        <v>363</v>
      </c>
      <c r="AU139" s="143" t="s">
        <v>82</v>
      </c>
      <c r="AY139" s="16" t="s">
        <v>132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78</v>
      </c>
      <c r="BK139" s="144">
        <f>ROUND(I139*H139,2)</f>
        <v>0</v>
      </c>
      <c r="BL139" s="16" t="s">
        <v>88</v>
      </c>
      <c r="BM139" s="143" t="s">
        <v>449</v>
      </c>
    </row>
    <row r="140" spans="2:51" s="13" customFormat="1" ht="10">
      <c r="B140" s="152"/>
      <c r="D140" s="146" t="s">
        <v>140</v>
      </c>
      <c r="F140" s="154" t="s">
        <v>450</v>
      </c>
      <c r="H140" s="155">
        <v>10</v>
      </c>
      <c r="I140" s="156"/>
      <c r="L140" s="152"/>
      <c r="M140" s="157"/>
      <c r="T140" s="158"/>
      <c r="AT140" s="153" t="s">
        <v>140</v>
      </c>
      <c r="AU140" s="153" t="s">
        <v>82</v>
      </c>
      <c r="AV140" s="13" t="s">
        <v>82</v>
      </c>
      <c r="AW140" s="13" t="s">
        <v>3</v>
      </c>
      <c r="AX140" s="13" t="s">
        <v>78</v>
      </c>
      <c r="AY140" s="153" t="s">
        <v>132</v>
      </c>
    </row>
    <row r="141" spans="2:65" s="1" customFormat="1" ht="24.15" customHeight="1">
      <c r="B141" s="131"/>
      <c r="C141" s="132" t="s">
        <v>196</v>
      </c>
      <c r="D141" s="132" t="s">
        <v>134</v>
      </c>
      <c r="E141" s="133" t="s">
        <v>451</v>
      </c>
      <c r="F141" s="134" t="s">
        <v>452</v>
      </c>
      <c r="G141" s="135" t="s">
        <v>165</v>
      </c>
      <c r="H141" s="136">
        <v>150</v>
      </c>
      <c r="I141" s="137"/>
      <c r="J141" s="138">
        <f aca="true" t="shared" si="0" ref="J141:J148">ROUND(I141*H141,2)</f>
        <v>0</v>
      </c>
      <c r="K141" s="134" t="s">
        <v>138</v>
      </c>
      <c r="L141" s="31"/>
      <c r="M141" s="139" t="s">
        <v>1</v>
      </c>
      <c r="N141" s="140" t="s">
        <v>38</v>
      </c>
      <c r="P141" s="141">
        <f aca="true" t="shared" si="1" ref="P141:P148">O141*H141</f>
        <v>0</v>
      </c>
      <c r="Q141" s="141">
        <v>0</v>
      </c>
      <c r="R141" s="141">
        <f aca="true" t="shared" si="2" ref="R141:R148">Q141*H141</f>
        <v>0</v>
      </c>
      <c r="S141" s="141">
        <v>0</v>
      </c>
      <c r="T141" s="142">
        <f aca="true" t="shared" si="3" ref="T141:T148">S141*H141</f>
        <v>0</v>
      </c>
      <c r="AR141" s="143" t="s">
        <v>88</v>
      </c>
      <c r="AT141" s="143" t="s">
        <v>134</v>
      </c>
      <c r="AU141" s="143" t="s">
        <v>82</v>
      </c>
      <c r="AY141" s="16" t="s">
        <v>132</v>
      </c>
      <c r="BE141" s="144">
        <f aca="true" t="shared" si="4" ref="BE141:BE148">IF(N141="základní",J141,0)</f>
        <v>0</v>
      </c>
      <c r="BF141" s="144">
        <f aca="true" t="shared" si="5" ref="BF141:BF148">IF(N141="snížená",J141,0)</f>
        <v>0</v>
      </c>
      <c r="BG141" s="144">
        <f aca="true" t="shared" si="6" ref="BG141:BG148">IF(N141="zákl. přenesená",J141,0)</f>
        <v>0</v>
      </c>
      <c r="BH141" s="144">
        <f aca="true" t="shared" si="7" ref="BH141:BH148">IF(N141="sníž. přenesená",J141,0)</f>
        <v>0</v>
      </c>
      <c r="BI141" s="144">
        <f aca="true" t="shared" si="8" ref="BI141:BI148">IF(N141="nulová",J141,0)</f>
        <v>0</v>
      </c>
      <c r="BJ141" s="16" t="s">
        <v>78</v>
      </c>
      <c r="BK141" s="144">
        <f aca="true" t="shared" si="9" ref="BK141:BK148">ROUND(I141*H141,2)</f>
        <v>0</v>
      </c>
      <c r="BL141" s="16" t="s">
        <v>88</v>
      </c>
      <c r="BM141" s="143" t="s">
        <v>453</v>
      </c>
    </row>
    <row r="142" spans="2:65" s="1" customFormat="1" ht="16.5" customHeight="1">
      <c r="B142" s="131"/>
      <c r="C142" s="174" t="s">
        <v>200</v>
      </c>
      <c r="D142" s="174" t="s">
        <v>363</v>
      </c>
      <c r="E142" s="175" t="s">
        <v>454</v>
      </c>
      <c r="F142" s="176" t="s">
        <v>455</v>
      </c>
      <c r="G142" s="177" t="s">
        <v>165</v>
      </c>
      <c r="H142" s="178">
        <v>150</v>
      </c>
      <c r="I142" s="179"/>
      <c r="J142" s="180">
        <f t="shared" si="0"/>
        <v>0</v>
      </c>
      <c r="K142" s="176" t="s">
        <v>1</v>
      </c>
      <c r="L142" s="181"/>
      <c r="M142" s="182" t="s">
        <v>1</v>
      </c>
      <c r="N142" s="183" t="s">
        <v>38</v>
      </c>
      <c r="P142" s="141">
        <f t="shared" si="1"/>
        <v>0</v>
      </c>
      <c r="Q142" s="141">
        <v>0.01</v>
      </c>
      <c r="R142" s="141">
        <f t="shared" si="2"/>
        <v>1.5</v>
      </c>
      <c r="S142" s="141">
        <v>0</v>
      </c>
      <c r="T142" s="142">
        <f t="shared" si="3"/>
        <v>0</v>
      </c>
      <c r="AR142" s="143" t="s">
        <v>100</v>
      </c>
      <c r="AT142" s="143" t="s">
        <v>363</v>
      </c>
      <c r="AU142" s="143" t="s">
        <v>82</v>
      </c>
      <c r="AY142" s="16" t="s">
        <v>132</v>
      </c>
      <c r="BE142" s="144">
        <f t="shared" si="4"/>
        <v>0</v>
      </c>
      <c r="BF142" s="144">
        <f t="shared" si="5"/>
        <v>0</v>
      </c>
      <c r="BG142" s="144">
        <f t="shared" si="6"/>
        <v>0</v>
      </c>
      <c r="BH142" s="144">
        <f t="shared" si="7"/>
        <v>0</v>
      </c>
      <c r="BI142" s="144">
        <f t="shared" si="8"/>
        <v>0</v>
      </c>
      <c r="BJ142" s="16" t="s">
        <v>78</v>
      </c>
      <c r="BK142" s="144">
        <f t="shared" si="9"/>
        <v>0</v>
      </c>
      <c r="BL142" s="16" t="s">
        <v>88</v>
      </c>
      <c r="BM142" s="143" t="s">
        <v>456</v>
      </c>
    </row>
    <row r="143" spans="2:65" s="1" customFormat="1" ht="24.15" customHeight="1">
      <c r="B143" s="131"/>
      <c r="C143" s="132" t="s">
        <v>205</v>
      </c>
      <c r="D143" s="132" t="s">
        <v>134</v>
      </c>
      <c r="E143" s="133" t="s">
        <v>457</v>
      </c>
      <c r="F143" s="134" t="s">
        <v>458</v>
      </c>
      <c r="G143" s="135" t="s">
        <v>165</v>
      </c>
      <c r="H143" s="136">
        <v>50</v>
      </c>
      <c r="I143" s="137"/>
      <c r="J143" s="138">
        <f t="shared" si="0"/>
        <v>0</v>
      </c>
      <c r="K143" s="134" t="s">
        <v>138</v>
      </c>
      <c r="L143" s="31"/>
      <c r="M143" s="139" t="s">
        <v>1</v>
      </c>
      <c r="N143" s="140" t="s">
        <v>38</v>
      </c>
      <c r="P143" s="141">
        <f t="shared" si="1"/>
        <v>0</v>
      </c>
      <c r="Q143" s="141">
        <v>0</v>
      </c>
      <c r="R143" s="141">
        <f t="shared" si="2"/>
        <v>0</v>
      </c>
      <c r="S143" s="141">
        <v>0</v>
      </c>
      <c r="T143" s="142">
        <f t="shared" si="3"/>
        <v>0</v>
      </c>
      <c r="AR143" s="143" t="s">
        <v>88</v>
      </c>
      <c r="AT143" s="143" t="s">
        <v>134</v>
      </c>
      <c r="AU143" s="143" t="s">
        <v>82</v>
      </c>
      <c r="AY143" s="16" t="s">
        <v>132</v>
      </c>
      <c r="BE143" s="144">
        <f t="shared" si="4"/>
        <v>0</v>
      </c>
      <c r="BF143" s="144">
        <f t="shared" si="5"/>
        <v>0</v>
      </c>
      <c r="BG143" s="144">
        <f t="shared" si="6"/>
        <v>0</v>
      </c>
      <c r="BH143" s="144">
        <f t="shared" si="7"/>
        <v>0</v>
      </c>
      <c r="BI143" s="144">
        <f t="shared" si="8"/>
        <v>0</v>
      </c>
      <c r="BJ143" s="16" t="s">
        <v>78</v>
      </c>
      <c r="BK143" s="144">
        <f t="shared" si="9"/>
        <v>0</v>
      </c>
      <c r="BL143" s="16" t="s">
        <v>88</v>
      </c>
      <c r="BM143" s="143" t="s">
        <v>459</v>
      </c>
    </row>
    <row r="144" spans="2:65" s="1" customFormat="1" ht="16.5" customHeight="1">
      <c r="B144" s="131"/>
      <c r="C144" s="174" t="s">
        <v>210</v>
      </c>
      <c r="D144" s="174" t="s">
        <v>363</v>
      </c>
      <c r="E144" s="175" t="s">
        <v>460</v>
      </c>
      <c r="F144" s="176" t="s">
        <v>461</v>
      </c>
      <c r="G144" s="177" t="s">
        <v>165</v>
      </c>
      <c r="H144" s="178">
        <v>50</v>
      </c>
      <c r="I144" s="179"/>
      <c r="J144" s="180">
        <f t="shared" si="0"/>
        <v>0</v>
      </c>
      <c r="K144" s="176" t="s">
        <v>1</v>
      </c>
      <c r="L144" s="181"/>
      <c r="M144" s="182" t="s">
        <v>1</v>
      </c>
      <c r="N144" s="183" t="s">
        <v>38</v>
      </c>
      <c r="P144" s="141">
        <f t="shared" si="1"/>
        <v>0</v>
      </c>
      <c r="Q144" s="141">
        <v>0.04</v>
      </c>
      <c r="R144" s="141">
        <f t="shared" si="2"/>
        <v>2</v>
      </c>
      <c r="S144" s="141">
        <v>0</v>
      </c>
      <c r="T144" s="142">
        <f t="shared" si="3"/>
        <v>0</v>
      </c>
      <c r="AR144" s="143" t="s">
        <v>100</v>
      </c>
      <c r="AT144" s="143" t="s">
        <v>363</v>
      </c>
      <c r="AU144" s="143" t="s">
        <v>82</v>
      </c>
      <c r="AY144" s="16" t="s">
        <v>132</v>
      </c>
      <c r="BE144" s="144">
        <f t="shared" si="4"/>
        <v>0</v>
      </c>
      <c r="BF144" s="144">
        <f t="shared" si="5"/>
        <v>0</v>
      </c>
      <c r="BG144" s="144">
        <f t="shared" si="6"/>
        <v>0</v>
      </c>
      <c r="BH144" s="144">
        <f t="shared" si="7"/>
        <v>0</v>
      </c>
      <c r="BI144" s="144">
        <f t="shared" si="8"/>
        <v>0</v>
      </c>
      <c r="BJ144" s="16" t="s">
        <v>78</v>
      </c>
      <c r="BK144" s="144">
        <f t="shared" si="9"/>
        <v>0</v>
      </c>
      <c r="BL144" s="16" t="s">
        <v>88</v>
      </c>
      <c r="BM144" s="143" t="s">
        <v>462</v>
      </c>
    </row>
    <row r="145" spans="2:65" s="1" customFormat="1" ht="33" customHeight="1">
      <c r="B145" s="131"/>
      <c r="C145" s="132" t="s">
        <v>8</v>
      </c>
      <c r="D145" s="132" t="s">
        <v>134</v>
      </c>
      <c r="E145" s="133" t="s">
        <v>463</v>
      </c>
      <c r="F145" s="134" t="s">
        <v>464</v>
      </c>
      <c r="G145" s="135" t="s">
        <v>165</v>
      </c>
      <c r="H145" s="136">
        <v>150</v>
      </c>
      <c r="I145" s="137"/>
      <c r="J145" s="138">
        <f t="shared" si="0"/>
        <v>0</v>
      </c>
      <c r="K145" s="134" t="s">
        <v>138</v>
      </c>
      <c r="L145" s="31"/>
      <c r="M145" s="139" t="s">
        <v>1</v>
      </c>
      <c r="N145" s="140" t="s">
        <v>38</v>
      </c>
      <c r="P145" s="141">
        <f t="shared" si="1"/>
        <v>0</v>
      </c>
      <c r="Q145" s="141">
        <v>5E-05</v>
      </c>
      <c r="R145" s="141">
        <f t="shared" si="2"/>
        <v>0.007500000000000001</v>
      </c>
      <c r="S145" s="141">
        <v>0</v>
      </c>
      <c r="T145" s="142">
        <f t="shared" si="3"/>
        <v>0</v>
      </c>
      <c r="AR145" s="143" t="s">
        <v>88</v>
      </c>
      <c r="AT145" s="143" t="s">
        <v>134</v>
      </c>
      <c r="AU145" s="143" t="s">
        <v>82</v>
      </c>
      <c r="AY145" s="16" t="s">
        <v>132</v>
      </c>
      <c r="BE145" s="144">
        <f t="shared" si="4"/>
        <v>0</v>
      </c>
      <c r="BF145" s="144">
        <f t="shared" si="5"/>
        <v>0</v>
      </c>
      <c r="BG145" s="144">
        <f t="shared" si="6"/>
        <v>0</v>
      </c>
      <c r="BH145" s="144">
        <f t="shared" si="7"/>
        <v>0</v>
      </c>
      <c r="BI145" s="144">
        <f t="shared" si="8"/>
        <v>0</v>
      </c>
      <c r="BJ145" s="16" t="s">
        <v>78</v>
      </c>
      <c r="BK145" s="144">
        <f t="shared" si="9"/>
        <v>0</v>
      </c>
      <c r="BL145" s="16" t="s">
        <v>88</v>
      </c>
      <c r="BM145" s="143" t="s">
        <v>465</v>
      </c>
    </row>
    <row r="146" spans="2:65" s="1" customFormat="1" ht="21.75" customHeight="1">
      <c r="B146" s="131"/>
      <c r="C146" s="174" t="s">
        <v>225</v>
      </c>
      <c r="D146" s="174" t="s">
        <v>363</v>
      </c>
      <c r="E146" s="175" t="s">
        <v>466</v>
      </c>
      <c r="F146" s="176" t="s">
        <v>467</v>
      </c>
      <c r="G146" s="177" t="s">
        <v>165</v>
      </c>
      <c r="H146" s="178">
        <v>150</v>
      </c>
      <c r="I146" s="179"/>
      <c r="J146" s="180">
        <f t="shared" si="0"/>
        <v>0</v>
      </c>
      <c r="K146" s="176" t="s">
        <v>138</v>
      </c>
      <c r="L146" s="181"/>
      <c r="M146" s="182" t="s">
        <v>1</v>
      </c>
      <c r="N146" s="183" t="s">
        <v>38</v>
      </c>
      <c r="P146" s="141">
        <f t="shared" si="1"/>
        <v>0</v>
      </c>
      <c r="Q146" s="141">
        <v>0.00354</v>
      </c>
      <c r="R146" s="141">
        <f t="shared" si="2"/>
        <v>0.531</v>
      </c>
      <c r="S146" s="141">
        <v>0</v>
      </c>
      <c r="T146" s="142">
        <f t="shared" si="3"/>
        <v>0</v>
      </c>
      <c r="AR146" s="143" t="s">
        <v>100</v>
      </c>
      <c r="AT146" s="143" t="s">
        <v>363</v>
      </c>
      <c r="AU146" s="143" t="s">
        <v>82</v>
      </c>
      <c r="AY146" s="16" t="s">
        <v>132</v>
      </c>
      <c r="BE146" s="144">
        <f t="shared" si="4"/>
        <v>0</v>
      </c>
      <c r="BF146" s="144">
        <f t="shared" si="5"/>
        <v>0</v>
      </c>
      <c r="BG146" s="144">
        <f t="shared" si="6"/>
        <v>0</v>
      </c>
      <c r="BH146" s="144">
        <f t="shared" si="7"/>
        <v>0</v>
      </c>
      <c r="BI146" s="144">
        <f t="shared" si="8"/>
        <v>0</v>
      </c>
      <c r="BJ146" s="16" t="s">
        <v>78</v>
      </c>
      <c r="BK146" s="144">
        <f t="shared" si="9"/>
        <v>0</v>
      </c>
      <c r="BL146" s="16" t="s">
        <v>88</v>
      </c>
      <c r="BM146" s="143" t="s">
        <v>468</v>
      </c>
    </row>
    <row r="147" spans="2:65" s="1" customFormat="1" ht="33" customHeight="1">
      <c r="B147" s="131"/>
      <c r="C147" s="132" t="s">
        <v>315</v>
      </c>
      <c r="D147" s="132" t="s">
        <v>134</v>
      </c>
      <c r="E147" s="133" t="s">
        <v>469</v>
      </c>
      <c r="F147" s="134" t="s">
        <v>470</v>
      </c>
      <c r="G147" s="135" t="s">
        <v>165</v>
      </c>
      <c r="H147" s="136">
        <v>50</v>
      </c>
      <c r="I147" s="137"/>
      <c r="J147" s="138">
        <f t="shared" si="0"/>
        <v>0</v>
      </c>
      <c r="K147" s="134" t="s">
        <v>138</v>
      </c>
      <c r="L147" s="31"/>
      <c r="M147" s="139" t="s">
        <v>1</v>
      </c>
      <c r="N147" s="140" t="s">
        <v>38</v>
      </c>
      <c r="P147" s="141">
        <f t="shared" si="1"/>
        <v>0</v>
      </c>
      <c r="Q147" s="141">
        <v>5E-05</v>
      </c>
      <c r="R147" s="141">
        <f t="shared" si="2"/>
        <v>0.0025</v>
      </c>
      <c r="S147" s="141">
        <v>0</v>
      </c>
      <c r="T147" s="142">
        <f t="shared" si="3"/>
        <v>0</v>
      </c>
      <c r="AR147" s="143" t="s">
        <v>88</v>
      </c>
      <c r="AT147" s="143" t="s">
        <v>134</v>
      </c>
      <c r="AU147" s="143" t="s">
        <v>82</v>
      </c>
      <c r="AY147" s="16" t="s">
        <v>132</v>
      </c>
      <c r="BE147" s="144">
        <f t="shared" si="4"/>
        <v>0</v>
      </c>
      <c r="BF147" s="144">
        <f t="shared" si="5"/>
        <v>0</v>
      </c>
      <c r="BG147" s="144">
        <f t="shared" si="6"/>
        <v>0</v>
      </c>
      <c r="BH147" s="144">
        <f t="shared" si="7"/>
        <v>0</v>
      </c>
      <c r="BI147" s="144">
        <f t="shared" si="8"/>
        <v>0</v>
      </c>
      <c r="BJ147" s="16" t="s">
        <v>78</v>
      </c>
      <c r="BK147" s="144">
        <f t="shared" si="9"/>
        <v>0</v>
      </c>
      <c r="BL147" s="16" t="s">
        <v>88</v>
      </c>
      <c r="BM147" s="143" t="s">
        <v>471</v>
      </c>
    </row>
    <row r="148" spans="2:65" s="1" customFormat="1" ht="21.75" customHeight="1">
      <c r="B148" s="131"/>
      <c r="C148" s="174" t="s">
        <v>472</v>
      </c>
      <c r="D148" s="174" t="s">
        <v>363</v>
      </c>
      <c r="E148" s="175" t="s">
        <v>473</v>
      </c>
      <c r="F148" s="176" t="s">
        <v>474</v>
      </c>
      <c r="G148" s="177" t="s">
        <v>165</v>
      </c>
      <c r="H148" s="178">
        <v>150</v>
      </c>
      <c r="I148" s="179"/>
      <c r="J148" s="180">
        <f t="shared" si="0"/>
        <v>0</v>
      </c>
      <c r="K148" s="176" t="s">
        <v>138</v>
      </c>
      <c r="L148" s="181"/>
      <c r="M148" s="182" t="s">
        <v>1</v>
      </c>
      <c r="N148" s="183" t="s">
        <v>38</v>
      </c>
      <c r="P148" s="141">
        <f t="shared" si="1"/>
        <v>0</v>
      </c>
      <c r="Q148" s="141">
        <v>0.00472</v>
      </c>
      <c r="R148" s="141">
        <f t="shared" si="2"/>
        <v>0.7080000000000001</v>
      </c>
      <c r="S148" s="141">
        <v>0</v>
      </c>
      <c r="T148" s="142">
        <f t="shared" si="3"/>
        <v>0</v>
      </c>
      <c r="AR148" s="143" t="s">
        <v>100</v>
      </c>
      <c r="AT148" s="143" t="s">
        <v>363</v>
      </c>
      <c r="AU148" s="143" t="s">
        <v>82</v>
      </c>
      <c r="AY148" s="16" t="s">
        <v>132</v>
      </c>
      <c r="BE148" s="144">
        <f t="shared" si="4"/>
        <v>0</v>
      </c>
      <c r="BF148" s="144">
        <f t="shared" si="5"/>
        <v>0</v>
      </c>
      <c r="BG148" s="144">
        <f t="shared" si="6"/>
        <v>0</v>
      </c>
      <c r="BH148" s="144">
        <f t="shared" si="7"/>
        <v>0</v>
      </c>
      <c r="BI148" s="144">
        <f t="shared" si="8"/>
        <v>0</v>
      </c>
      <c r="BJ148" s="16" t="s">
        <v>78</v>
      </c>
      <c r="BK148" s="144">
        <f t="shared" si="9"/>
        <v>0</v>
      </c>
      <c r="BL148" s="16" t="s">
        <v>88</v>
      </c>
      <c r="BM148" s="143" t="s">
        <v>475</v>
      </c>
    </row>
    <row r="149" spans="2:51" s="13" customFormat="1" ht="10">
      <c r="B149" s="152"/>
      <c r="D149" s="146" t="s">
        <v>140</v>
      </c>
      <c r="F149" s="154" t="s">
        <v>476</v>
      </c>
      <c r="H149" s="155">
        <v>150</v>
      </c>
      <c r="I149" s="156"/>
      <c r="L149" s="152"/>
      <c r="M149" s="157"/>
      <c r="T149" s="158"/>
      <c r="AT149" s="153" t="s">
        <v>140</v>
      </c>
      <c r="AU149" s="153" t="s">
        <v>82</v>
      </c>
      <c r="AV149" s="13" t="s">
        <v>82</v>
      </c>
      <c r="AW149" s="13" t="s">
        <v>3</v>
      </c>
      <c r="AX149" s="13" t="s">
        <v>78</v>
      </c>
      <c r="AY149" s="153" t="s">
        <v>132</v>
      </c>
    </row>
    <row r="150" spans="2:65" s="1" customFormat="1" ht="24.15" customHeight="1">
      <c r="B150" s="131"/>
      <c r="C150" s="132" t="s">
        <v>477</v>
      </c>
      <c r="D150" s="132" t="s">
        <v>134</v>
      </c>
      <c r="E150" s="133" t="s">
        <v>478</v>
      </c>
      <c r="F150" s="134" t="s">
        <v>479</v>
      </c>
      <c r="G150" s="135" t="s">
        <v>148</v>
      </c>
      <c r="H150" s="136">
        <v>50</v>
      </c>
      <c r="I150" s="137"/>
      <c r="J150" s="138">
        <f>ROUND(I150*H150,2)</f>
        <v>0</v>
      </c>
      <c r="K150" s="134" t="s">
        <v>138</v>
      </c>
      <c r="L150" s="31"/>
      <c r="M150" s="139" t="s">
        <v>1</v>
      </c>
      <c r="N150" s="140" t="s">
        <v>38</v>
      </c>
      <c r="P150" s="141">
        <f>O150*H150</f>
        <v>0</v>
      </c>
      <c r="Q150" s="141">
        <v>0.00036</v>
      </c>
      <c r="R150" s="141">
        <f>Q150*H150</f>
        <v>0.018000000000000002</v>
      </c>
      <c r="S150" s="141">
        <v>0</v>
      </c>
      <c r="T150" s="142">
        <f>S150*H150</f>
        <v>0</v>
      </c>
      <c r="AR150" s="143" t="s">
        <v>88</v>
      </c>
      <c r="AT150" s="143" t="s">
        <v>134</v>
      </c>
      <c r="AU150" s="143" t="s">
        <v>82</v>
      </c>
      <c r="AY150" s="16" t="s">
        <v>132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78</v>
      </c>
      <c r="BK150" s="144">
        <f>ROUND(I150*H150,2)</f>
        <v>0</v>
      </c>
      <c r="BL150" s="16" t="s">
        <v>88</v>
      </c>
      <c r="BM150" s="143" t="s">
        <v>480</v>
      </c>
    </row>
    <row r="151" spans="2:65" s="1" customFormat="1" ht="24.15" customHeight="1">
      <c r="B151" s="131"/>
      <c r="C151" s="132" t="s">
        <v>275</v>
      </c>
      <c r="D151" s="132" t="s">
        <v>134</v>
      </c>
      <c r="E151" s="133" t="s">
        <v>481</v>
      </c>
      <c r="F151" s="134" t="s">
        <v>482</v>
      </c>
      <c r="G151" s="135" t="s">
        <v>148</v>
      </c>
      <c r="H151" s="136">
        <v>200</v>
      </c>
      <c r="I151" s="137"/>
      <c r="J151" s="138">
        <f>ROUND(I151*H151,2)</f>
        <v>0</v>
      </c>
      <c r="K151" s="134" t="s">
        <v>138</v>
      </c>
      <c r="L151" s="31"/>
      <c r="M151" s="139" t="s">
        <v>1</v>
      </c>
      <c r="N151" s="140" t="s">
        <v>38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88</v>
      </c>
      <c r="AT151" s="143" t="s">
        <v>134</v>
      </c>
      <c r="AU151" s="143" t="s">
        <v>82</v>
      </c>
      <c r="AY151" s="16" t="s">
        <v>132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78</v>
      </c>
      <c r="BK151" s="144">
        <f>ROUND(I151*H151,2)</f>
        <v>0</v>
      </c>
      <c r="BL151" s="16" t="s">
        <v>88</v>
      </c>
      <c r="BM151" s="143" t="s">
        <v>483</v>
      </c>
    </row>
    <row r="152" spans="2:65" s="1" customFormat="1" ht="16.5" customHeight="1">
      <c r="B152" s="131"/>
      <c r="C152" s="132" t="s">
        <v>7</v>
      </c>
      <c r="D152" s="132" t="s">
        <v>134</v>
      </c>
      <c r="E152" s="133" t="s">
        <v>484</v>
      </c>
      <c r="F152" s="134" t="s">
        <v>485</v>
      </c>
      <c r="G152" s="135" t="s">
        <v>165</v>
      </c>
      <c r="H152" s="136">
        <v>200</v>
      </c>
      <c r="I152" s="137"/>
      <c r="J152" s="138">
        <f>ROUND(I152*H152,2)</f>
        <v>0</v>
      </c>
      <c r="K152" s="134" t="s">
        <v>1</v>
      </c>
      <c r="L152" s="31"/>
      <c r="M152" s="139" t="s">
        <v>1</v>
      </c>
      <c r="N152" s="140" t="s">
        <v>38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88</v>
      </c>
      <c r="AT152" s="143" t="s">
        <v>134</v>
      </c>
      <c r="AU152" s="143" t="s">
        <v>82</v>
      </c>
      <c r="AY152" s="16" t="s">
        <v>132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78</v>
      </c>
      <c r="BK152" s="144">
        <f>ROUND(I152*H152,2)</f>
        <v>0</v>
      </c>
      <c r="BL152" s="16" t="s">
        <v>88</v>
      </c>
      <c r="BM152" s="143" t="s">
        <v>486</v>
      </c>
    </row>
    <row r="153" spans="2:65" s="1" customFormat="1" ht="21.75" customHeight="1">
      <c r="B153" s="131"/>
      <c r="C153" s="132" t="s">
        <v>487</v>
      </c>
      <c r="D153" s="132" t="s">
        <v>134</v>
      </c>
      <c r="E153" s="133" t="s">
        <v>488</v>
      </c>
      <c r="F153" s="134" t="s">
        <v>489</v>
      </c>
      <c r="G153" s="135" t="s">
        <v>137</v>
      </c>
      <c r="H153" s="136">
        <v>60</v>
      </c>
      <c r="I153" s="137"/>
      <c r="J153" s="138">
        <f>ROUND(I153*H153,2)</f>
        <v>0</v>
      </c>
      <c r="K153" s="134" t="s">
        <v>138</v>
      </c>
      <c r="L153" s="31"/>
      <c r="M153" s="139" t="s">
        <v>1</v>
      </c>
      <c r="N153" s="140" t="s">
        <v>38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88</v>
      </c>
      <c r="AT153" s="143" t="s">
        <v>134</v>
      </c>
      <c r="AU153" s="143" t="s">
        <v>82</v>
      </c>
      <c r="AY153" s="16" t="s">
        <v>132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78</v>
      </c>
      <c r="BK153" s="144">
        <f>ROUND(I153*H153,2)</f>
        <v>0</v>
      </c>
      <c r="BL153" s="16" t="s">
        <v>88</v>
      </c>
      <c r="BM153" s="143" t="s">
        <v>490</v>
      </c>
    </row>
    <row r="154" spans="2:63" s="11" customFormat="1" ht="22.75" customHeight="1">
      <c r="B154" s="119"/>
      <c r="D154" s="120" t="s">
        <v>72</v>
      </c>
      <c r="E154" s="129" t="s">
        <v>183</v>
      </c>
      <c r="F154" s="129" t="s">
        <v>184</v>
      </c>
      <c r="I154" s="122"/>
      <c r="J154" s="130">
        <f>BK154</f>
        <v>0</v>
      </c>
      <c r="L154" s="119"/>
      <c r="M154" s="124"/>
      <c r="P154" s="125">
        <f>SUM(P155:P159)</f>
        <v>0</v>
      </c>
      <c r="R154" s="125">
        <f>SUM(R155:R159)</f>
        <v>0</v>
      </c>
      <c r="T154" s="126">
        <f>SUM(T155:T159)</f>
        <v>0</v>
      </c>
      <c r="AR154" s="120" t="s">
        <v>78</v>
      </c>
      <c r="AT154" s="127" t="s">
        <v>72</v>
      </c>
      <c r="AU154" s="127" t="s">
        <v>78</v>
      </c>
      <c r="AY154" s="120" t="s">
        <v>132</v>
      </c>
      <c r="BK154" s="128">
        <f>SUM(BK155:BK159)</f>
        <v>0</v>
      </c>
    </row>
    <row r="155" spans="2:65" s="1" customFormat="1" ht="24.15" customHeight="1">
      <c r="B155" s="131"/>
      <c r="C155" s="132" t="s">
        <v>491</v>
      </c>
      <c r="D155" s="132" t="s">
        <v>134</v>
      </c>
      <c r="E155" s="133" t="s">
        <v>197</v>
      </c>
      <c r="F155" s="134" t="s">
        <v>198</v>
      </c>
      <c r="G155" s="135" t="s">
        <v>187</v>
      </c>
      <c r="H155" s="136">
        <v>565.5</v>
      </c>
      <c r="I155" s="137"/>
      <c r="J155" s="138">
        <f>ROUND(I155*H155,2)</f>
        <v>0</v>
      </c>
      <c r="K155" s="134" t="s">
        <v>138</v>
      </c>
      <c r="L155" s="31"/>
      <c r="M155" s="139" t="s">
        <v>1</v>
      </c>
      <c r="N155" s="140" t="s">
        <v>38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88</v>
      </c>
      <c r="AT155" s="143" t="s">
        <v>134</v>
      </c>
      <c r="AU155" s="143" t="s">
        <v>82</v>
      </c>
      <c r="AY155" s="16" t="s">
        <v>132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78</v>
      </c>
      <c r="BK155" s="144">
        <f>ROUND(I155*H155,2)</f>
        <v>0</v>
      </c>
      <c r="BL155" s="16" t="s">
        <v>88</v>
      </c>
      <c r="BM155" s="143" t="s">
        <v>492</v>
      </c>
    </row>
    <row r="156" spans="2:65" s="1" customFormat="1" ht="24.15" customHeight="1">
      <c r="B156" s="131"/>
      <c r="C156" s="132" t="s">
        <v>493</v>
      </c>
      <c r="D156" s="132" t="s">
        <v>134</v>
      </c>
      <c r="E156" s="133" t="s">
        <v>201</v>
      </c>
      <c r="F156" s="134" t="s">
        <v>202</v>
      </c>
      <c r="G156" s="135" t="s">
        <v>187</v>
      </c>
      <c r="H156" s="136">
        <v>11310</v>
      </c>
      <c r="I156" s="137"/>
      <c r="J156" s="138">
        <f>ROUND(I156*H156,2)</f>
        <v>0</v>
      </c>
      <c r="K156" s="134" t="s">
        <v>138</v>
      </c>
      <c r="L156" s="31"/>
      <c r="M156" s="139" t="s">
        <v>1</v>
      </c>
      <c r="N156" s="140" t="s">
        <v>38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88</v>
      </c>
      <c r="AT156" s="143" t="s">
        <v>134</v>
      </c>
      <c r="AU156" s="143" t="s">
        <v>82</v>
      </c>
      <c r="AY156" s="16" t="s">
        <v>132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78</v>
      </c>
      <c r="BK156" s="144">
        <f>ROUND(I156*H156,2)</f>
        <v>0</v>
      </c>
      <c r="BL156" s="16" t="s">
        <v>88</v>
      </c>
      <c r="BM156" s="143" t="s">
        <v>494</v>
      </c>
    </row>
    <row r="157" spans="2:51" s="13" customFormat="1" ht="10">
      <c r="B157" s="152"/>
      <c r="D157" s="146" t="s">
        <v>140</v>
      </c>
      <c r="F157" s="154" t="s">
        <v>495</v>
      </c>
      <c r="H157" s="155">
        <v>11310</v>
      </c>
      <c r="I157" s="156"/>
      <c r="L157" s="152"/>
      <c r="M157" s="157"/>
      <c r="T157" s="158"/>
      <c r="AT157" s="153" t="s">
        <v>140</v>
      </c>
      <c r="AU157" s="153" t="s">
        <v>82</v>
      </c>
      <c r="AV157" s="13" t="s">
        <v>82</v>
      </c>
      <c r="AW157" s="13" t="s">
        <v>3</v>
      </c>
      <c r="AX157" s="13" t="s">
        <v>78</v>
      </c>
      <c r="AY157" s="153" t="s">
        <v>132</v>
      </c>
    </row>
    <row r="158" spans="2:65" s="1" customFormat="1" ht="44.25" customHeight="1">
      <c r="B158" s="131"/>
      <c r="C158" s="132" t="s">
        <v>304</v>
      </c>
      <c r="D158" s="132" t="s">
        <v>134</v>
      </c>
      <c r="E158" s="133" t="s">
        <v>496</v>
      </c>
      <c r="F158" s="134" t="s">
        <v>497</v>
      </c>
      <c r="G158" s="135" t="s">
        <v>187</v>
      </c>
      <c r="H158" s="136">
        <v>246.5</v>
      </c>
      <c r="I158" s="137"/>
      <c r="J158" s="138">
        <f>ROUND(I158*H158,2)</f>
        <v>0</v>
      </c>
      <c r="K158" s="134" t="s">
        <v>138</v>
      </c>
      <c r="L158" s="31"/>
      <c r="M158" s="139" t="s">
        <v>1</v>
      </c>
      <c r="N158" s="140" t="s">
        <v>38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88</v>
      </c>
      <c r="AT158" s="143" t="s">
        <v>134</v>
      </c>
      <c r="AU158" s="143" t="s">
        <v>82</v>
      </c>
      <c r="AY158" s="16" t="s">
        <v>132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78</v>
      </c>
      <c r="BK158" s="144">
        <f>ROUND(I158*H158,2)</f>
        <v>0</v>
      </c>
      <c r="BL158" s="16" t="s">
        <v>88</v>
      </c>
      <c r="BM158" s="143" t="s">
        <v>498</v>
      </c>
    </row>
    <row r="159" spans="2:65" s="1" customFormat="1" ht="44.25" customHeight="1">
      <c r="B159" s="131"/>
      <c r="C159" s="132" t="s">
        <v>499</v>
      </c>
      <c r="D159" s="132" t="s">
        <v>134</v>
      </c>
      <c r="E159" s="133" t="s">
        <v>500</v>
      </c>
      <c r="F159" s="134" t="s">
        <v>501</v>
      </c>
      <c r="G159" s="135" t="s">
        <v>187</v>
      </c>
      <c r="H159" s="136">
        <v>319</v>
      </c>
      <c r="I159" s="137"/>
      <c r="J159" s="138">
        <f>ROUND(I159*H159,2)</f>
        <v>0</v>
      </c>
      <c r="K159" s="134" t="s">
        <v>138</v>
      </c>
      <c r="L159" s="31"/>
      <c r="M159" s="139" t="s">
        <v>1</v>
      </c>
      <c r="N159" s="140" t="s">
        <v>38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88</v>
      </c>
      <c r="AT159" s="143" t="s">
        <v>134</v>
      </c>
      <c r="AU159" s="143" t="s">
        <v>82</v>
      </c>
      <c r="AY159" s="16" t="s">
        <v>132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6" t="s">
        <v>78</v>
      </c>
      <c r="BK159" s="144">
        <f>ROUND(I159*H159,2)</f>
        <v>0</v>
      </c>
      <c r="BL159" s="16" t="s">
        <v>88</v>
      </c>
      <c r="BM159" s="143" t="s">
        <v>502</v>
      </c>
    </row>
    <row r="160" spans="2:63" s="11" customFormat="1" ht="22.75" customHeight="1">
      <c r="B160" s="119"/>
      <c r="D160" s="120" t="s">
        <v>72</v>
      </c>
      <c r="E160" s="129" t="s">
        <v>503</v>
      </c>
      <c r="F160" s="129" t="s">
        <v>504</v>
      </c>
      <c r="I160" s="122"/>
      <c r="J160" s="130">
        <f>BK160</f>
        <v>0</v>
      </c>
      <c r="L160" s="119"/>
      <c r="M160" s="124"/>
      <c r="P160" s="125">
        <f>P161</f>
        <v>0</v>
      </c>
      <c r="R160" s="125">
        <f>R161</f>
        <v>0</v>
      </c>
      <c r="T160" s="126">
        <f>T161</f>
        <v>0</v>
      </c>
      <c r="AR160" s="120" t="s">
        <v>78</v>
      </c>
      <c r="AT160" s="127" t="s">
        <v>72</v>
      </c>
      <c r="AU160" s="127" t="s">
        <v>78</v>
      </c>
      <c r="AY160" s="120" t="s">
        <v>132</v>
      </c>
      <c r="BK160" s="128">
        <f>BK161</f>
        <v>0</v>
      </c>
    </row>
    <row r="161" spans="2:65" s="1" customFormat="1" ht="24.15" customHeight="1">
      <c r="B161" s="131"/>
      <c r="C161" s="132" t="s">
        <v>505</v>
      </c>
      <c r="D161" s="132" t="s">
        <v>134</v>
      </c>
      <c r="E161" s="133" t="s">
        <v>506</v>
      </c>
      <c r="F161" s="134" t="s">
        <v>507</v>
      </c>
      <c r="G161" s="135" t="s">
        <v>187</v>
      </c>
      <c r="H161" s="136">
        <v>155.477</v>
      </c>
      <c r="I161" s="137"/>
      <c r="J161" s="138">
        <f>ROUND(I161*H161,2)</f>
        <v>0</v>
      </c>
      <c r="K161" s="134" t="s">
        <v>138</v>
      </c>
      <c r="L161" s="31"/>
      <c r="M161" s="166" t="s">
        <v>1</v>
      </c>
      <c r="N161" s="167" t="s">
        <v>38</v>
      </c>
      <c r="O161" s="168"/>
      <c r="P161" s="169">
        <f>O161*H161</f>
        <v>0</v>
      </c>
      <c r="Q161" s="169">
        <v>0</v>
      </c>
      <c r="R161" s="169">
        <f>Q161*H161</f>
        <v>0</v>
      </c>
      <c r="S161" s="169">
        <v>0</v>
      </c>
      <c r="T161" s="170">
        <f>S161*H161</f>
        <v>0</v>
      </c>
      <c r="AR161" s="143" t="s">
        <v>88</v>
      </c>
      <c r="AT161" s="143" t="s">
        <v>134</v>
      </c>
      <c r="AU161" s="143" t="s">
        <v>82</v>
      </c>
      <c r="AY161" s="16" t="s">
        <v>132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6" t="s">
        <v>78</v>
      </c>
      <c r="BK161" s="144">
        <f>ROUND(I161*H161,2)</f>
        <v>0</v>
      </c>
      <c r="BL161" s="16" t="s">
        <v>88</v>
      </c>
      <c r="BM161" s="143" t="s">
        <v>508</v>
      </c>
    </row>
    <row r="162" spans="2:12" s="1" customFormat="1" ht="7" customHeight="1"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31"/>
    </row>
  </sheetData>
  <autoFilter ref="C119:K16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2" t="s">
        <v>5</v>
      </c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6" t="s">
        <v>102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5" customHeight="1">
      <c r="B4" s="19"/>
      <c r="D4" s="20" t="s">
        <v>103</v>
      </c>
      <c r="L4" s="19"/>
      <c r="M4" s="87" t="s">
        <v>10</v>
      </c>
      <c r="AT4" s="16" t="s">
        <v>3</v>
      </c>
    </row>
    <row r="5" spans="2:12" ht="7" customHeight="1">
      <c r="B5" s="19"/>
      <c r="L5" s="19"/>
    </row>
    <row r="6" spans="2:12" ht="12" customHeight="1">
      <c r="B6" s="19"/>
      <c r="D6" s="26" t="s">
        <v>15</v>
      </c>
      <c r="L6" s="19"/>
    </row>
    <row r="7" spans="2:12" ht="16.5" customHeight="1">
      <c r="B7" s="19"/>
      <c r="E7" s="223" t="str">
        <f>'Rekapitulace stavby'!K6</f>
        <v>Demolice budov, Kostelec nad Orlicí</v>
      </c>
      <c r="F7" s="224"/>
      <c r="G7" s="224"/>
      <c r="H7" s="224"/>
      <c r="L7" s="19"/>
    </row>
    <row r="8" spans="2:12" s="1" customFormat="1" ht="12" customHeight="1">
      <c r="B8" s="31"/>
      <c r="D8" s="26" t="s">
        <v>104</v>
      </c>
      <c r="L8" s="31"/>
    </row>
    <row r="9" spans="2:12" s="1" customFormat="1" ht="16.5" customHeight="1">
      <c r="B9" s="31"/>
      <c r="E9" s="184" t="s">
        <v>509</v>
      </c>
      <c r="F9" s="225"/>
      <c r="G9" s="225"/>
      <c r="H9" s="225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17</v>
      </c>
      <c r="F11" s="24" t="s">
        <v>1</v>
      </c>
      <c r="I11" s="26" t="s">
        <v>18</v>
      </c>
      <c r="J11" s="24" t="s">
        <v>1</v>
      </c>
      <c r="L11" s="31"/>
    </row>
    <row r="12" spans="2:12" s="1" customFormat="1" ht="12" customHeight="1">
      <c r="B12" s="31"/>
      <c r="D12" s="26" t="s">
        <v>19</v>
      </c>
      <c r="F12" s="24" t="s">
        <v>20</v>
      </c>
      <c r="I12" s="26" t="s">
        <v>21</v>
      </c>
      <c r="J12" s="51">
        <f>'Rekapitulace stavby'!AN8</f>
        <v>44974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22</v>
      </c>
      <c r="I14" s="26" t="s">
        <v>23</v>
      </c>
      <c r="J14" s="24" t="s">
        <v>1</v>
      </c>
      <c r="L14" s="31"/>
    </row>
    <row r="15" spans="2:12" s="1" customFormat="1" ht="18" customHeight="1">
      <c r="B15" s="31"/>
      <c r="E15" s="24" t="s">
        <v>24</v>
      </c>
      <c r="I15" s="26" t="s">
        <v>25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26</v>
      </c>
      <c r="I17" s="26" t="s">
        <v>23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6" t="str">
        <f>'Rekapitulace stavby'!E14</f>
        <v>Vyplň údaj</v>
      </c>
      <c r="F18" s="206"/>
      <c r="G18" s="206"/>
      <c r="H18" s="206"/>
      <c r="I18" s="26" t="s">
        <v>25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28</v>
      </c>
      <c r="I20" s="26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26" t="s">
        <v>25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211" t="s">
        <v>1</v>
      </c>
      <c r="F27" s="211"/>
      <c r="G27" s="211"/>
      <c r="H27" s="211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ROUND(J119,2)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ROUND((SUM(BE119:BE124)),2)</f>
        <v>0</v>
      </c>
      <c r="I33" s="91">
        <v>0.21</v>
      </c>
      <c r="J33" s="90">
        <f>ROUND(((SUM(BE119:BE124))*I33),2)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ROUND((SUM(BF119:BF124)),2)</f>
        <v>0</v>
      </c>
      <c r="I34" s="91">
        <v>0.15</v>
      </c>
      <c r="J34" s="90">
        <f>ROUND(((SUM(BF119:BF124))*I34),2)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ROUND((SUM(BG119:BG124)),2)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ROUND((SUM(BH119:BH124)),2)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ROUND((SUM(BI119:BI124)),2)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106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15</v>
      </c>
      <c r="L84" s="31"/>
    </row>
    <row r="85" spans="2:12" s="1" customFormat="1" ht="16.5" customHeight="1">
      <c r="B85" s="31"/>
      <c r="E85" s="223" t="str">
        <f>E7</f>
        <v>Demolice budov, Kostelec nad Orlicí</v>
      </c>
      <c r="F85" s="224"/>
      <c r="G85" s="224"/>
      <c r="H85" s="224"/>
      <c r="L85" s="31"/>
    </row>
    <row r="86" spans="2:12" s="1" customFormat="1" ht="12" customHeight="1">
      <c r="B86" s="31"/>
      <c r="C86" s="26" t="s">
        <v>104</v>
      </c>
      <c r="L86" s="31"/>
    </row>
    <row r="87" spans="2:12" s="1" customFormat="1" ht="16.5" customHeight="1">
      <c r="B87" s="31"/>
      <c r="E87" s="184" t="str">
        <f>E9</f>
        <v>8 - Vedlejší a ostatní náklady</v>
      </c>
      <c r="F87" s="225"/>
      <c r="G87" s="225"/>
      <c r="H87" s="225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19</v>
      </c>
      <c r="F89" s="24" t="str">
        <f>F12</f>
        <v xml:space="preserve"> </v>
      </c>
      <c r="I89" s="26" t="s">
        <v>21</v>
      </c>
      <c r="J89" s="51">
        <f>IF(J12="","",J12)</f>
        <v>44974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22</v>
      </c>
      <c r="F91" s="24" t="str">
        <f>E15</f>
        <v>Město Kostelec nad Orlicí</v>
      </c>
      <c r="I91" s="26" t="s">
        <v>28</v>
      </c>
      <c r="J91" s="29" t="str">
        <f>E21</f>
        <v>AG ATELIER s.r.o.</v>
      </c>
      <c r="L91" s="31"/>
    </row>
    <row r="92" spans="2:12" s="1" customFormat="1" ht="15.15" customHeight="1">
      <c r="B92" s="31"/>
      <c r="C92" s="26" t="s">
        <v>26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107</v>
      </c>
      <c r="D94" s="92"/>
      <c r="E94" s="92"/>
      <c r="F94" s="92"/>
      <c r="G94" s="92"/>
      <c r="H94" s="92"/>
      <c r="I94" s="92"/>
      <c r="J94" s="101" t="s">
        <v>108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109</v>
      </c>
      <c r="J96" s="65">
        <f>J119</f>
        <v>0</v>
      </c>
      <c r="L96" s="31"/>
      <c r="AU96" s="16" t="s">
        <v>110</v>
      </c>
    </row>
    <row r="97" spans="2:12" s="8" customFormat="1" ht="25" customHeight="1">
      <c r="B97" s="103"/>
      <c r="D97" s="104" t="s">
        <v>271</v>
      </c>
      <c r="E97" s="105"/>
      <c r="F97" s="105"/>
      <c r="G97" s="105"/>
      <c r="H97" s="105"/>
      <c r="I97" s="105"/>
      <c r="J97" s="106">
        <f>J120</f>
        <v>0</v>
      </c>
      <c r="L97" s="103"/>
    </row>
    <row r="98" spans="2:12" s="9" customFormat="1" ht="19.9" customHeight="1">
      <c r="B98" s="107"/>
      <c r="D98" s="108" t="s">
        <v>510</v>
      </c>
      <c r="E98" s="109"/>
      <c r="F98" s="109"/>
      <c r="G98" s="109"/>
      <c r="H98" s="109"/>
      <c r="I98" s="109"/>
      <c r="J98" s="110">
        <f>J121</f>
        <v>0</v>
      </c>
      <c r="L98" s="107"/>
    </row>
    <row r="99" spans="2:12" s="9" customFormat="1" ht="19.9" customHeight="1">
      <c r="B99" s="107"/>
      <c r="D99" s="108" t="s">
        <v>511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1" customFormat="1" ht="21.75" customHeight="1">
      <c r="B100" s="31"/>
      <c r="L100" s="31"/>
    </row>
    <row r="101" spans="2:12" s="1" customFormat="1" ht="7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7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5" customHeight="1">
      <c r="B106" s="31"/>
      <c r="C106" s="20" t="s">
        <v>117</v>
      </c>
      <c r="L106" s="31"/>
    </row>
    <row r="107" spans="2:12" s="1" customFormat="1" ht="7" customHeight="1">
      <c r="B107" s="31"/>
      <c r="L107" s="31"/>
    </row>
    <row r="108" spans="2:12" s="1" customFormat="1" ht="12" customHeight="1">
      <c r="B108" s="31"/>
      <c r="C108" s="26" t="s">
        <v>15</v>
      </c>
      <c r="L108" s="31"/>
    </row>
    <row r="109" spans="2:12" s="1" customFormat="1" ht="16.5" customHeight="1">
      <c r="B109" s="31"/>
      <c r="E109" s="223" t="str">
        <f>E7</f>
        <v>Demolice budov, Kostelec nad Orlicí</v>
      </c>
      <c r="F109" s="224"/>
      <c r="G109" s="224"/>
      <c r="H109" s="224"/>
      <c r="L109" s="31"/>
    </row>
    <row r="110" spans="2:12" s="1" customFormat="1" ht="12" customHeight="1">
      <c r="B110" s="31"/>
      <c r="C110" s="26" t="s">
        <v>104</v>
      </c>
      <c r="L110" s="31"/>
    </row>
    <row r="111" spans="2:12" s="1" customFormat="1" ht="16.5" customHeight="1">
      <c r="B111" s="31"/>
      <c r="E111" s="184" t="str">
        <f>E9</f>
        <v>8 - Vedlejší a ostatní náklady</v>
      </c>
      <c r="F111" s="225"/>
      <c r="G111" s="225"/>
      <c r="H111" s="225"/>
      <c r="L111" s="31"/>
    </row>
    <row r="112" spans="2:12" s="1" customFormat="1" ht="7" customHeight="1">
      <c r="B112" s="31"/>
      <c r="L112" s="31"/>
    </row>
    <row r="113" spans="2:12" s="1" customFormat="1" ht="12" customHeight="1">
      <c r="B113" s="31"/>
      <c r="C113" s="26" t="s">
        <v>19</v>
      </c>
      <c r="F113" s="24" t="str">
        <f>F12</f>
        <v xml:space="preserve"> </v>
      </c>
      <c r="I113" s="26" t="s">
        <v>21</v>
      </c>
      <c r="J113" s="51">
        <f>IF(J12="","",J12)</f>
        <v>44974</v>
      </c>
      <c r="L113" s="31"/>
    </row>
    <row r="114" spans="2:12" s="1" customFormat="1" ht="7" customHeight="1">
      <c r="B114" s="31"/>
      <c r="L114" s="31"/>
    </row>
    <row r="115" spans="2:12" s="1" customFormat="1" ht="15.15" customHeight="1">
      <c r="B115" s="31"/>
      <c r="C115" s="26" t="s">
        <v>22</v>
      </c>
      <c r="F115" s="24" t="str">
        <f>E15</f>
        <v>Město Kostelec nad Orlicí</v>
      </c>
      <c r="I115" s="26" t="s">
        <v>28</v>
      </c>
      <c r="J115" s="29" t="str">
        <f>E21</f>
        <v>AG ATELIER s.r.o.</v>
      </c>
      <c r="L115" s="31"/>
    </row>
    <row r="116" spans="2:12" s="1" customFormat="1" ht="15.15" customHeight="1">
      <c r="B116" s="31"/>
      <c r="C116" s="26" t="s">
        <v>26</v>
      </c>
      <c r="F116" s="24" t="str">
        <f>IF(E18="","",E18)</f>
        <v>Vyplň údaj</v>
      </c>
      <c r="I116" s="26" t="s">
        <v>31</v>
      </c>
      <c r="J116" s="29" t="str">
        <f>E24</f>
        <v xml:space="preserve"> </v>
      </c>
      <c r="L116" s="31"/>
    </row>
    <row r="117" spans="2:12" s="1" customFormat="1" ht="10.25" customHeight="1">
      <c r="B117" s="31"/>
      <c r="L117" s="31"/>
    </row>
    <row r="118" spans="2:20" s="10" customFormat="1" ht="29.25" customHeight="1">
      <c r="B118" s="111"/>
      <c r="C118" s="112" t="s">
        <v>118</v>
      </c>
      <c r="D118" s="113" t="s">
        <v>58</v>
      </c>
      <c r="E118" s="113" t="s">
        <v>54</v>
      </c>
      <c r="F118" s="113" t="s">
        <v>55</v>
      </c>
      <c r="G118" s="113" t="s">
        <v>119</v>
      </c>
      <c r="H118" s="113" t="s">
        <v>120</v>
      </c>
      <c r="I118" s="113" t="s">
        <v>121</v>
      </c>
      <c r="J118" s="113" t="s">
        <v>108</v>
      </c>
      <c r="K118" s="114" t="s">
        <v>122</v>
      </c>
      <c r="L118" s="111"/>
      <c r="M118" s="58" t="s">
        <v>1</v>
      </c>
      <c r="N118" s="59" t="s">
        <v>37</v>
      </c>
      <c r="O118" s="59" t="s">
        <v>123</v>
      </c>
      <c r="P118" s="59" t="s">
        <v>124</v>
      </c>
      <c r="Q118" s="59" t="s">
        <v>125</v>
      </c>
      <c r="R118" s="59" t="s">
        <v>126</v>
      </c>
      <c r="S118" s="59" t="s">
        <v>127</v>
      </c>
      <c r="T118" s="60" t="s">
        <v>128</v>
      </c>
    </row>
    <row r="119" spans="2:63" s="1" customFormat="1" ht="22.75" customHeight="1">
      <c r="B119" s="31"/>
      <c r="C119" s="63" t="s">
        <v>129</v>
      </c>
      <c r="J119" s="115">
        <f>BK119</f>
        <v>0</v>
      </c>
      <c r="L119" s="31"/>
      <c r="M119" s="61"/>
      <c r="N119" s="52"/>
      <c r="O119" s="52"/>
      <c r="P119" s="116">
        <f>P120</f>
        <v>0</v>
      </c>
      <c r="Q119" s="52"/>
      <c r="R119" s="116">
        <f>R120</f>
        <v>0</v>
      </c>
      <c r="S119" s="52"/>
      <c r="T119" s="117">
        <f>T120</f>
        <v>0</v>
      </c>
      <c r="AT119" s="16" t="s">
        <v>72</v>
      </c>
      <c r="AU119" s="16" t="s">
        <v>110</v>
      </c>
      <c r="BK119" s="118">
        <f>BK120</f>
        <v>0</v>
      </c>
    </row>
    <row r="120" spans="2:63" s="11" customFormat="1" ht="25.9" customHeight="1">
      <c r="B120" s="119"/>
      <c r="D120" s="120" t="s">
        <v>72</v>
      </c>
      <c r="E120" s="121" t="s">
        <v>311</v>
      </c>
      <c r="F120" s="121" t="s">
        <v>312</v>
      </c>
      <c r="I120" s="122"/>
      <c r="J120" s="123">
        <f>BK120</f>
        <v>0</v>
      </c>
      <c r="L120" s="119"/>
      <c r="M120" s="124"/>
      <c r="P120" s="125">
        <f>P121+P123</f>
        <v>0</v>
      </c>
      <c r="R120" s="125">
        <f>R121+R123</f>
        <v>0</v>
      </c>
      <c r="T120" s="126">
        <f>T121+T123</f>
        <v>0</v>
      </c>
      <c r="AR120" s="120" t="s">
        <v>91</v>
      </c>
      <c r="AT120" s="127" t="s">
        <v>72</v>
      </c>
      <c r="AU120" s="127" t="s">
        <v>73</v>
      </c>
      <c r="AY120" s="120" t="s">
        <v>132</v>
      </c>
      <c r="BK120" s="128">
        <f>BK121+BK123</f>
        <v>0</v>
      </c>
    </row>
    <row r="121" spans="2:63" s="11" customFormat="1" ht="22.75" customHeight="1">
      <c r="B121" s="119"/>
      <c r="D121" s="120" t="s">
        <v>72</v>
      </c>
      <c r="E121" s="129" t="s">
        <v>512</v>
      </c>
      <c r="F121" s="129" t="s">
        <v>513</v>
      </c>
      <c r="I121" s="122"/>
      <c r="J121" s="130">
        <f>BK121</f>
        <v>0</v>
      </c>
      <c r="L121" s="119"/>
      <c r="M121" s="124"/>
      <c r="P121" s="125">
        <f>P122</f>
        <v>0</v>
      </c>
      <c r="R121" s="125">
        <f>R122</f>
        <v>0</v>
      </c>
      <c r="T121" s="126">
        <f>T122</f>
        <v>0</v>
      </c>
      <c r="AR121" s="120" t="s">
        <v>91</v>
      </c>
      <c r="AT121" s="127" t="s">
        <v>72</v>
      </c>
      <c r="AU121" s="127" t="s">
        <v>78</v>
      </c>
      <c r="AY121" s="120" t="s">
        <v>132</v>
      </c>
      <c r="BK121" s="128">
        <f>BK122</f>
        <v>0</v>
      </c>
    </row>
    <row r="122" spans="2:65" s="1" customFormat="1" ht="16.5" customHeight="1">
      <c r="B122" s="131"/>
      <c r="C122" s="132" t="s">
        <v>78</v>
      </c>
      <c r="D122" s="132" t="s">
        <v>134</v>
      </c>
      <c r="E122" s="133" t="s">
        <v>514</v>
      </c>
      <c r="F122" s="134" t="s">
        <v>513</v>
      </c>
      <c r="G122" s="135" t="s">
        <v>228</v>
      </c>
      <c r="H122" s="136">
        <v>1</v>
      </c>
      <c r="I122" s="137"/>
      <c r="J122" s="138">
        <f>ROUND(I122*H122,2)</f>
        <v>0</v>
      </c>
      <c r="K122" s="134" t="s">
        <v>138</v>
      </c>
      <c r="L122" s="31"/>
      <c r="M122" s="139" t="s">
        <v>1</v>
      </c>
      <c r="N122" s="140" t="s">
        <v>38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318</v>
      </c>
      <c r="AT122" s="143" t="s">
        <v>134</v>
      </c>
      <c r="AU122" s="143" t="s">
        <v>82</v>
      </c>
      <c r="AY122" s="16" t="s">
        <v>132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6" t="s">
        <v>78</v>
      </c>
      <c r="BK122" s="144">
        <f>ROUND(I122*H122,2)</f>
        <v>0</v>
      </c>
      <c r="BL122" s="16" t="s">
        <v>318</v>
      </c>
      <c r="BM122" s="143" t="s">
        <v>515</v>
      </c>
    </row>
    <row r="123" spans="2:63" s="11" customFormat="1" ht="22.75" customHeight="1">
      <c r="B123" s="119"/>
      <c r="D123" s="120" t="s">
        <v>72</v>
      </c>
      <c r="E123" s="129" t="s">
        <v>516</v>
      </c>
      <c r="F123" s="129" t="s">
        <v>517</v>
      </c>
      <c r="I123" s="122"/>
      <c r="J123" s="130">
        <f>BK123</f>
        <v>0</v>
      </c>
      <c r="L123" s="119"/>
      <c r="M123" s="124"/>
      <c r="P123" s="125">
        <f>P124</f>
        <v>0</v>
      </c>
      <c r="R123" s="125">
        <f>R124</f>
        <v>0</v>
      </c>
      <c r="T123" s="126">
        <f>T124</f>
        <v>0</v>
      </c>
      <c r="AR123" s="120" t="s">
        <v>91</v>
      </c>
      <c r="AT123" s="127" t="s">
        <v>72</v>
      </c>
      <c r="AU123" s="127" t="s">
        <v>78</v>
      </c>
      <c r="AY123" s="120" t="s">
        <v>132</v>
      </c>
      <c r="BK123" s="128">
        <f>BK124</f>
        <v>0</v>
      </c>
    </row>
    <row r="124" spans="2:65" s="1" customFormat="1" ht="16.5" customHeight="1">
      <c r="B124" s="131"/>
      <c r="C124" s="132" t="s">
        <v>82</v>
      </c>
      <c r="D124" s="132" t="s">
        <v>134</v>
      </c>
      <c r="E124" s="133" t="s">
        <v>518</v>
      </c>
      <c r="F124" s="134" t="s">
        <v>517</v>
      </c>
      <c r="G124" s="135" t="s">
        <v>228</v>
      </c>
      <c r="H124" s="136">
        <v>1</v>
      </c>
      <c r="I124" s="137"/>
      <c r="J124" s="138">
        <f>ROUND(I124*H124,2)</f>
        <v>0</v>
      </c>
      <c r="K124" s="134" t="s">
        <v>138</v>
      </c>
      <c r="L124" s="31"/>
      <c r="M124" s="166" t="s">
        <v>1</v>
      </c>
      <c r="N124" s="167" t="s">
        <v>38</v>
      </c>
      <c r="O124" s="168"/>
      <c r="P124" s="169">
        <f>O124*H124</f>
        <v>0</v>
      </c>
      <c r="Q124" s="169">
        <v>0</v>
      </c>
      <c r="R124" s="169">
        <f>Q124*H124</f>
        <v>0</v>
      </c>
      <c r="S124" s="169">
        <v>0</v>
      </c>
      <c r="T124" s="170">
        <f>S124*H124</f>
        <v>0</v>
      </c>
      <c r="AR124" s="143" t="s">
        <v>318</v>
      </c>
      <c r="AT124" s="143" t="s">
        <v>134</v>
      </c>
      <c r="AU124" s="143" t="s">
        <v>82</v>
      </c>
      <c r="AY124" s="16" t="s">
        <v>132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6" t="s">
        <v>78</v>
      </c>
      <c r="BK124" s="144">
        <f>ROUND(I124*H124,2)</f>
        <v>0</v>
      </c>
      <c r="BL124" s="16" t="s">
        <v>318</v>
      </c>
      <c r="BM124" s="143" t="s">
        <v>519</v>
      </c>
    </row>
    <row r="125" spans="2:12" s="1" customFormat="1" ht="7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31"/>
    </row>
  </sheetData>
  <autoFilter ref="C118:K12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P599\eva</dc:creator>
  <cp:keywords/>
  <dc:description/>
  <cp:lastModifiedBy>eva</cp:lastModifiedBy>
  <dcterms:created xsi:type="dcterms:W3CDTF">2023-02-17T10:34:55Z</dcterms:created>
  <dcterms:modified xsi:type="dcterms:W3CDTF">2023-02-17T10:35:33Z</dcterms:modified>
  <cp:category/>
  <cp:version/>
  <cp:contentType/>
  <cp:contentStatus/>
</cp:coreProperties>
</file>