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E:\Rozpočet Fr. Zoubka\"/>
    </mc:Choice>
  </mc:AlternateContent>
  <bookViews>
    <workbookView xWindow="0" yWindow="0" windowWidth="0" windowHeight="0"/>
  </bookViews>
  <sheets>
    <sheet name="Rekapitulace stavby" sheetId="1" r:id="rId1"/>
    <sheet name="002-2017_1 - SO 101 Komun..." sheetId="2" r:id="rId2"/>
    <sheet name="002-2017_2 - SO 102 Chodníky"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'002-2017_1 - SO 101 Komun...'!$C$125:$L$472</definedName>
    <definedName name="_xlnm.Print_Area" localSheetId="1">'002-2017_1 - SO 101 Komun...'!$C$4:$K$76,'002-2017_1 - SO 101 Komun...'!$C$82:$K$107,'002-2017_1 - SO 101 Komun...'!$C$113:$L$472</definedName>
    <definedName name="_xlnm.Print_Titles" localSheetId="1">'002-2017_1 - SO 101 Komun...'!$125:$125</definedName>
    <definedName name="_xlnm._FilterDatabase" localSheetId="2" hidden="1">'002-2017_2 - SO 102 Chodníky'!$C$123:$L$342</definedName>
    <definedName name="_xlnm.Print_Area" localSheetId="2">'002-2017_2 - SO 102 Chodníky'!$C$4:$K$76,'002-2017_2 - SO 102 Chodníky'!$C$82:$K$105,'002-2017_2 - SO 102 Chodníky'!$C$111:$L$342</definedName>
    <definedName name="_xlnm.Print_Titles" localSheetId="2">'002-2017_2 - SO 102 Chodníky'!$123:$123</definedName>
  </definedNames>
  <calcPr/>
</workbook>
</file>

<file path=xl/calcChain.xml><?xml version="1.0" encoding="utf-8"?>
<calcChain xmlns="http://schemas.openxmlformats.org/spreadsheetml/2006/main">
  <c i="3" l="1" r="K39"/>
  <c r="K38"/>
  <c i="1" r="BA96"/>
  <c i="3" r="K37"/>
  <c i="1" r="AZ96"/>
  <c i="3" r="BI341"/>
  <c r="BH341"/>
  <c r="BG341"/>
  <c r="BF341"/>
  <c r="X341"/>
  <c r="V341"/>
  <c r="T341"/>
  <c r="P341"/>
  <c r="BI339"/>
  <c r="BH339"/>
  <c r="BG339"/>
  <c r="BF339"/>
  <c r="X339"/>
  <c r="V339"/>
  <c r="T339"/>
  <c r="P339"/>
  <c r="BI337"/>
  <c r="BH337"/>
  <c r="BG337"/>
  <c r="BF337"/>
  <c r="X337"/>
  <c r="V337"/>
  <c r="T337"/>
  <c r="P337"/>
  <c r="BI335"/>
  <c r="BH335"/>
  <c r="BG335"/>
  <c r="BF335"/>
  <c r="X335"/>
  <c r="V335"/>
  <c r="T335"/>
  <c r="P335"/>
  <c r="BI333"/>
  <c r="BH333"/>
  <c r="BG333"/>
  <c r="BF333"/>
  <c r="X333"/>
  <c r="V333"/>
  <c r="T333"/>
  <c r="P333"/>
  <c r="BI331"/>
  <c r="BH331"/>
  <c r="BG331"/>
  <c r="BF331"/>
  <c r="X331"/>
  <c r="V331"/>
  <c r="T331"/>
  <c r="P331"/>
  <c r="BI328"/>
  <c r="BH328"/>
  <c r="BG328"/>
  <c r="BF328"/>
  <c r="X328"/>
  <c r="V328"/>
  <c r="T328"/>
  <c r="P328"/>
  <c r="BI325"/>
  <c r="BH325"/>
  <c r="BG325"/>
  <c r="BF325"/>
  <c r="X325"/>
  <c r="V325"/>
  <c r="T325"/>
  <c r="P325"/>
  <c r="BI322"/>
  <c r="BH322"/>
  <c r="BG322"/>
  <c r="BF322"/>
  <c r="X322"/>
  <c r="V322"/>
  <c r="T322"/>
  <c r="P322"/>
  <c r="BI317"/>
  <c r="BH317"/>
  <c r="BG317"/>
  <c r="BF317"/>
  <c r="X317"/>
  <c r="V317"/>
  <c r="T317"/>
  <c r="P317"/>
  <c r="BI314"/>
  <c r="BH314"/>
  <c r="BG314"/>
  <c r="BF314"/>
  <c r="X314"/>
  <c r="V314"/>
  <c r="T314"/>
  <c r="P314"/>
  <c r="BI311"/>
  <c r="BH311"/>
  <c r="BG311"/>
  <c r="BF311"/>
  <c r="X311"/>
  <c r="V311"/>
  <c r="T311"/>
  <c r="P311"/>
  <c r="BI308"/>
  <c r="BH308"/>
  <c r="BG308"/>
  <c r="BF308"/>
  <c r="X308"/>
  <c r="V308"/>
  <c r="T308"/>
  <c r="P308"/>
  <c r="BI303"/>
  <c r="BH303"/>
  <c r="BG303"/>
  <c r="BF303"/>
  <c r="X303"/>
  <c r="V303"/>
  <c r="T303"/>
  <c r="P303"/>
  <c r="BI298"/>
  <c r="BH298"/>
  <c r="BG298"/>
  <c r="BF298"/>
  <c r="X298"/>
  <c r="V298"/>
  <c r="T298"/>
  <c r="P298"/>
  <c r="BI296"/>
  <c r="BH296"/>
  <c r="BG296"/>
  <c r="BF296"/>
  <c r="X296"/>
  <c r="V296"/>
  <c r="T296"/>
  <c r="P296"/>
  <c r="BI293"/>
  <c r="BH293"/>
  <c r="BG293"/>
  <c r="BF293"/>
  <c r="X293"/>
  <c r="V293"/>
  <c r="T293"/>
  <c r="P293"/>
  <c r="BI288"/>
  <c r="BH288"/>
  <c r="BG288"/>
  <c r="BF288"/>
  <c r="X288"/>
  <c r="V288"/>
  <c r="T288"/>
  <c r="P288"/>
  <c r="BI285"/>
  <c r="BH285"/>
  <c r="BG285"/>
  <c r="BF285"/>
  <c r="X285"/>
  <c r="V285"/>
  <c r="T285"/>
  <c r="P285"/>
  <c r="BI282"/>
  <c r="BH282"/>
  <c r="BG282"/>
  <c r="BF282"/>
  <c r="X282"/>
  <c r="V282"/>
  <c r="T282"/>
  <c r="P282"/>
  <c r="BI279"/>
  <c r="BH279"/>
  <c r="BG279"/>
  <c r="BF279"/>
  <c r="X279"/>
  <c r="V279"/>
  <c r="T279"/>
  <c r="P279"/>
  <c r="BI272"/>
  <c r="BH272"/>
  <c r="BG272"/>
  <c r="BF272"/>
  <c r="X272"/>
  <c r="V272"/>
  <c r="T272"/>
  <c r="P272"/>
  <c r="BI269"/>
  <c r="BH269"/>
  <c r="BG269"/>
  <c r="BF269"/>
  <c r="X269"/>
  <c r="V269"/>
  <c r="T269"/>
  <c r="P269"/>
  <c r="BI265"/>
  <c r="BH265"/>
  <c r="BG265"/>
  <c r="BF265"/>
  <c r="X265"/>
  <c r="V265"/>
  <c r="T265"/>
  <c r="P265"/>
  <c r="BI263"/>
  <c r="BH263"/>
  <c r="BG263"/>
  <c r="BF263"/>
  <c r="X263"/>
  <c r="V263"/>
  <c r="T263"/>
  <c r="P263"/>
  <c r="BI258"/>
  <c r="BH258"/>
  <c r="BG258"/>
  <c r="BF258"/>
  <c r="X258"/>
  <c r="V258"/>
  <c r="T258"/>
  <c r="P258"/>
  <c r="BI251"/>
  <c r="BH251"/>
  <c r="BG251"/>
  <c r="BF251"/>
  <c r="X251"/>
  <c r="V251"/>
  <c r="T251"/>
  <c r="P251"/>
  <c r="BI246"/>
  <c r="BH246"/>
  <c r="BG246"/>
  <c r="BF246"/>
  <c r="X246"/>
  <c r="V246"/>
  <c r="T246"/>
  <c r="P246"/>
  <c r="BI240"/>
  <c r="BH240"/>
  <c r="BG240"/>
  <c r="BF240"/>
  <c r="X240"/>
  <c r="V240"/>
  <c r="T240"/>
  <c r="P240"/>
  <c r="BI234"/>
  <c r="BH234"/>
  <c r="BG234"/>
  <c r="BF234"/>
  <c r="X234"/>
  <c r="V234"/>
  <c r="T234"/>
  <c r="P234"/>
  <c r="BI228"/>
  <c r="BH228"/>
  <c r="BG228"/>
  <c r="BF228"/>
  <c r="X228"/>
  <c r="V228"/>
  <c r="T228"/>
  <c r="P228"/>
  <c r="BI222"/>
  <c r="BH222"/>
  <c r="BG222"/>
  <c r="BF222"/>
  <c r="X222"/>
  <c r="V222"/>
  <c r="T222"/>
  <c r="P222"/>
  <c r="BI218"/>
  <c r="BH218"/>
  <c r="BG218"/>
  <c r="BF218"/>
  <c r="X218"/>
  <c r="V218"/>
  <c r="T218"/>
  <c r="P218"/>
  <c r="BI214"/>
  <c r="BH214"/>
  <c r="BG214"/>
  <c r="BF214"/>
  <c r="X214"/>
  <c r="V214"/>
  <c r="T214"/>
  <c r="P214"/>
  <c r="BI208"/>
  <c r="BH208"/>
  <c r="BG208"/>
  <c r="BF208"/>
  <c r="X208"/>
  <c r="V208"/>
  <c r="T208"/>
  <c r="P208"/>
  <c r="BI203"/>
  <c r="BH203"/>
  <c r="BG203"/>
  <c r="BF203"/>
  <c r="X203"/>
  <c r="X202"/>
  <c r="V203"/>
  <c r="V202"/>
  <c r="T203"/>
  <c r="T202"/>
  <c r="P203"/>
  <c r="BI199"/>
  <c r="BH199"/>
  <c r="BG199"/>
  <c r="BF199"/>
  <c r="X199"/>
  <c r="V199"/>
  <c r="T199"/>
  <c r="P199"/>
  <c r="BI195"/>
  <c r="BH195"/>
  <c r="BG195"/>
  <c r="BF195"/>
  <c r="X195"/>
  <c r="V195"/>
  <c r="T195"/>
  <c r="P195"/>
  <c r="BI191"/>
  <c r="BH191"/>
  <c r="BG191"/>
  <c r="BF191"/>
  <c r="X191"/>
  <c r="V191"/>
  <c r="T191"/>
  <c r="P191"/>
  <c r="BI187"/>
  <c r="BH187"/>
  <c r="BG187"/>
  <c r="BF187"/>
  <c r="X187"/>
  <c r="V187"/>
  <c r="T187"/>
  <c r="P187"/>
  <c r="BI182"/>
  <c r="BH182"/>
  <c r="BG182"/>
  <c r="BF182"/>
  <c r="X182"/>
  <c r="V182"/>
  <c r="T182"/>
  <c r="P182"/>
  <c r="BI179"/>
  <c r="BH179"/>
  <c r="BG179"/>
  <c r="BF179"/>
  <c r="X179"/>
  <c r="V179"/>
  <c r="T179"/>
  <c r="P179"/>
  <c r="BI177"/>
  <c r="BH177"/>
  <c r="BG177"/>
  <c r="BF177"/>
  <c r="X177"/>
  <c r="V177"/>
  <c r="T177"/>
  <c r="P177"/>
  <c r="BI175"/>
  <c r="BH175"/>
  <c r="BG175"/>
  <c r="BF175"/>
  <c r="X175"/>
  <c r="V175"/>
  <c r="T175"/>
  <c r="P175"/>
  <c r="BI172"/>
  <c r="BH172"/>
  <c r="BG172"/>
  <c r="BF172"/>
  <c r="X172"/>
  <c r="V172"/>
  <c r="T172"/>
  <c r="P172"/>
  <c r="BI169"/>
  <c r="BH169"/>
  <c r="BG169"/>
  <c r="BF169"/>
  <c r="X169"/>
  <c r="V169"/>
  <c r="T169"/>
  <c r="P169"/>
  <c r="BI167"/>
  <c r="BH167"/>
  <c r="BG167"/>
  <c r="BF167"/>
  <c r="X167"/>
  <c r="V167"/>
  <c r="T167"/>
  <c r="P167"/>
  <c r="BI161"/>
  <c r="BH161"/>
  <c r="BG161"/>
  <c r="BF161"/>
  <c r="X161"/>
  <c r="V161"/>
  <c r="T161"/>
  <c r="P161"/>
  <c r="BI156"/>
  <c r="BH156"/>
  <c r="BG156"/>
  <c r="BF156"/>
  <c r="X156"/>
  <c r="V156"/>
  <c r="T156"/>
  <c r="P156"/>
  <c r="BI152"/>
  <c r="BH152"/>
  <c r="BG152"/>
  <c r="BF152"/>
  <c r="X152"/>
  <c r="V152"/>
  <c r="T152"/>
  <c r="P152"/>
  <c r="BI149"/>
  <c r="BH149"/>
  <c r="BG149"/>
  <c r="BF149"/>
  <c r="X149"/>
  <c r="V149"/>
  <c r="T149"/>
  <c r="P149"/>
  <c r="BI145"/>
  <c r="BH145"/>
  <c r="BG145"/>
  <c r="BF145"/>
  <c r="X145"/>
  <c r="V145"/>
  <c r="T145"/>
  <c r="P145"/>
  <c r="BI140"/>
  <c r="BH140"/>
  <c r="BG140"/>
  <c r="BF140"/>
  <c r="X140"/>
  <c r="V140"/>
  <c r="T140"/>
  <c r="P140"/>
  <c r="BI136"/>
  <c r="BH136"/>
  <c r="BG136"/>
  <c r="BF136"/>
  <c r="X136"/>
  <c r="V136"/>
  <c r="T136"/>
  <c r="P136"/>
  <c r="BI131"/>
  <c r="BH131"/>
  <c r="BG131"/>
  <c r="BF131"/>
  <c r="X131"/>
  <c r="V131"/>
  <c r="T131"/>
  <c r="P131"/>
  <c r="BI127"/>
  <c r="BH127"/>
  <c r="BG127"/>
  <c r="BF127"/>
  <c r="X127"/>
  <c r="V127"/>
  <c r="T127"/>
  <c r="P127"/>
  <c r="J121"/>
  <c r="J120"/>
  <c r="F120"/>
  <c r="F118"/>
  <c r="E116"/>
  <c r="J92"/>
  <c r="J91"/>
  <c r="F91"/>
  <c r="F89"/>
  <c r="E87"/>
  <c r="J18"/>
  <c r="E18"/>
  <c r="F92"/>
  <c r="J17"/>
  <c r="J12"/>
  <c r="J89"/>
  <c r="E7"/>
  <c r="E114"/>
  <c i="2" r="K39"/>
  <c r="K38"/>
  <c i="1" r="BA95"/>
  <c i="2" r="K37"/>
  <c i="1" r="AZ95"/>
  <c i="2" r="BI471"/>
  <c r="BH471"/>
  <c r="BG471"/>
  <c r="BF471"/>
  <c r="X471"/>
  <c r="V471"/>
  <c r="T471"/>
  <c r="P471"/>
  <c r="BI469"/>
  <c r="BH469"/>
  <c r="BG469"/>
  <c r="BF469"/>
  <c r="X469"/>
  <c r="V469"/>
  <c r="T469"/>
  <c r="P469"/>
  <c r="BI467"/>
  <c r="BH467"/>
  <c r="BG467"/>
  <c r="BF467"/>
  <c r="X467"/>
  <c r="V467"/>
  <c r="T467"/>
  <c r="P467"/>
  <c r="BI465"/>
  <c r="BH465"/>
  <c r="BG465"/>
  <c r="BF465"/>
  <c r="X465"/>
  <c r="V465"/>
  <c r="T465"/>
  <c r="P465"/>
  <c r="BI463"/>
  <c r="BH463"/>
  <c r="BG463"/>
  <c r="BF463"/>
  <c r="X463"/>
  <c r="V463"/>
  <c r="T463"/>
  <c r="P463"/>
  <c r="BI461"/>
  <c r="BH461"/>
  <c r="BG461"/>
  <c r="BF461"/>
  <c r="X461"/>
  <c r="V461"/>
  <c r="T461"/>
  <c r="P461"/>
  <c r="BI459"/>
  <c r="BH459"/>
  <c r="BG459"/>
  <c r="BF459"/>
  <c r="X459"/>
  <c r="V459"/>
  <c r="T459"/>
  <c r="P459"/>
  <c r="BI456"/>
  <c r="BH456"/>
  <c r="BG456"/>
  <c r="BF456"/>
  <c r="X456"/>
  <c r="V456"/>
  <c r="T456"/>
  <c r="P456"/>
  <c r="BI453"/>
  <c r="BH453"/>
  <c r="BG453"/>
  <c r="BF453"/>
  <c r="X453"/>
  <c r="V453"/>
  <c r="T453"/>
  <c r="P453"/>
  <c r="BI450"/>
  <c r="BH450"/>
  <c r="BG450"/>
  <c r="BF450"/>
  <c r="X450"/>
  <c r="V450"/>
  <c r="T450"/>
  <c r="P450"/>
  <c r="BI445"/>
  <c r="BH445"/>
  <c r="BG445"/>
  <c r="BF445"/>
  <c r="X445"/>
  <c r="V445"/>
  <c r="T445"/>
  <c r="P445"/>
  <c r="BI442"/>
  <c r="BH442"/>
  <c r="BG442"/>
  <c r="BF442"/>
  <c r="X442"/>
  <c r="V442"/>
  <c r="T442"/>
  <c r="P442"/>
  <c r="BI437"/>
  <c r="BH437"/>
  <c r="BG437"/>
  <c r="BF437"/>
  <c r="X437"/>
  <c r="V437"/>
  <c r="T437"/>
  <c r="P437"/>
  <c r="BI434"/>
  <c r="BH434"/>
  <c r="BG434"/>
  <c r="BF434"/>
  <c r="X434"/>
  <c r="V434"/>
  <c r="T434"/>
  <c r="P434"/>
  <c r="BI431"/>
  <c r="BH431"/>
  <c r="BG431"/>
  <c r="BF431"/>
  <c r="X431"/>
  <c r="V431"/>
  <c r="T431"/>
  <c r="P431"/>
  <c r="BI426"/>
  <c r="BH426"/>
  <c r="BG426"/>
  <c r="BF426"/>
  <c r="X426"/>
  <c r="V426"/>
  <c r="T426"/>
  <c r="P426"/>
  <c r="BI422"/>
  <c r="BH422"/>
  <c r="BG422"/>
  <c r="BF422"/>
  <c r="X422"/>
  <c r="V422"/>
  <c r="T422"/>
  <c r="P422"/>
  <c r="BI420"/>
  <c r="BH420"/>
  <c r="BG420"/>
  <c r="BF420"/>
  <c r="X420"/>
  <c r="V420"/>
  <c r="T420"/>
  <c r="P420"/>
  <c r="BI418"/>
  <c r="BH418"/>
  <c r="BG418"/>
  <c r="BF418"/>
  <c r="X418"/>
  <c r="V418"/>
  <c r="T418"/>
  <c r="P418"/>
  <c r="BI414"/>
  <c r="BH414"/>
  <c r="BG414"/>
  <c r="BF414"/>
  <c r="X414"/>
  <c r="V414"/>
  <c r="T414"/>
  <c r="P414"/>
  <c r="BI409"/>
  <c r="BH409"/>
  <c r="BG409"/>
  <c r="BF409"/>
  <c r="X409"/>
  <c r="V409"/>
  <c r="T409"/>
  <c r="P409"/>
  <c r="BI404"/>
  <c r="BH404"/>
  <c r="BG404"/>
  <c r="BF404"/>
  <c r="X404"/>
  <c r="V404"/>
  <c r="T404"/>
  <c r="P404"/>
  <c r="BI399"/>
  <c r="BH399"/>
  <c r="BG399"/>
  <c r="BF399"/>
  <c r="X399"/>
  <c r="V399"/>
  <c r="T399"/>
  <c r="P399"/>
  <c r="BI396"/>
  <c r="BH396"/>
  <c r="BG396"/>
  <c r="BF396"/>
  <c r="X396"/>
  <c r="V396"/>
  <c r="T396"/>
  <c r="P396"/>
  <c r="BI389"/>
  <c r="BH389"/>
  <c r="BG389"/>
  <c r="BF389"/>
  <c r="X389"/>
  <c r="V389"/>
  <c r="T389"/>
  <c r="P389"/>
  <c r="BI386"/>
  <c r="BH386"/>
  <c r="BG386"/>
  <c r="BF386"/>
  <c r="X386"/>
  <c r="V386"/>
  <c r="T386"/>
  <c r="P386"/>
  <c r="BI382"/>
  <c r="BH382"/>
  <c r="BG382"/>
  <c r="BF382"/>
  <c r="X382"/>
  <c r="V382"/>
  <c r="T382"/>
  <c r="P382"/>
  <c r="BI380"/>
  <c r="BH380"/>
  <c r="BG380"/>
  <c r="BF380"/>
  <c r="X380"/>
  <c r="V380"/>
  <c r="T380"/>
  <c r="P380"/>
  <c r="BI377"/>
  <c r="BH377"/>
  <c r="BG377"/>
  <c r="BF377"/>
  <c r="X377"/>
  <c r="V377"/>
  <c r="T377"/>
  <c r="P377"/>
  <c r="BI374"/>
  <c r="BH374"/>
  <c r="BG374"/>
  <c r="BF374"/>
  <c r="X374"/>
  <c r="V374"/>
  <c r="T374"/>
  <c r="P374"/>
  <c r="BI372"/>
  <c r="BH372"/>
  <c r="BG372"/>
  <c r="BF372"/>
  <c r="X372"/>
  <c r="V372"/>
  <c r="T372"/>
  <c r="P372"/>
  <c r="BI370"/>
  <c r="BH370"/>
  <c r="BG370"/>
  <c r="BF370"/>
  <c r="X370"/>
  <c r="V370"/>
  <c r="T370"/>
  <c r="P370"/>
  <c r="BI368"/>
  <c r="BH368"/>
  <c r="BG368"/>
  <c r="BF368"/>
  <c r="X368"/>
  <c r="V368"/>
  <c r="T368"/>
  <c r="P368"/>
  <c r="BI366"/>
  <c r="BH366"/>
  <c r="BG366"/>
  <c r="BF366"/>
  <c r="X366"/>
  <c r="V366"/>
  <c r="T366"/>
  <c r="P366"/>
  <c r="BI360"/>
  <c r="BH360"/>
  <c r="BG360"/>
  <c r="BF360"/>
  <c r="X360"/>
  <c r="V360"/>
  <c r="T360"/>
  <c r="P360"/>
  <c r="BI356"/>
  <c r="BH356"/>
  <c r="BG356"/>
  <c r="BF356"/>
  <c r="X356"/>
  <c r="V356"/>
  <c r="T356"/>
  <c r="P356"/>
  <c r="BI354"/>
  <c r="BH354"/>
  <c r="BG354"/>
  <c r="BF354"/>
  <c r="X354"/>
  <c r="V354"/>
  <c r="T354"/>
  <c r="P354"/>
  <c r="BI352"/>
  <c r="BH352"/>
  <c r="BG352"/>
  <c r="BF352"/>
  <c r="X352"/>
  <c r="V352"/>
  <c r="T352"/>
  <c r="P352"/>
  <c r="BI350"/>
  <c r="BH350"/>
  <c r="BG350"/>
  <c r="BF350"/>
  <c r="X350"/>
  <c r="V350"/>
  <c r="T350"/>
  <c r="P350"/>
  <c r="BI347"/>
  <c r="BH347"/>
  <c r="BG347"/>
  <c r="BF347"/>
  <c r="X347"/>
  <c r="V347"/>
  <c r="T347"/>
  <c r="P347"/>
  <c r="BI345"/>
  <c r="BH345"/>
  <c r="BG345"/>
  <c r="BF345"/>
  <c r="X345"/>
  <c r="V345"/>
  <c r="T345"/>
  <c r="P345"/>
  <c r="BI342"/>
  <c r="BH342"/>
  <c r="BG342"/>
  <c r="BF342"/>
  <c r="X342"/>
  <c r="V342"/>
  <c r="T342"/>
  <c r="P342"/>
  <c r="BI339"/>
  <c r="BH339"/>
  <c r="BG339"/>
  <c r="BF339"/>
  <c r="X339"/>
  <c r="V339"/>
  <c r="T339"/>
  <c r="P339"/>
  <c r="BI336"/>
  <c r="BH336"/>
  <c r="BG336"/>
  <c r="BF336"/>
  <c r="X336"/>
  <c r="V336"/>
  <c r="T336"/>
  <c r="P336"/>
  <c r="BI333"/>
  <c r="BH333"/>
  <c r="BG333"/>
  <c r="BF333"/>
  <c r="X333"/>
  <c r="V333"/>
  <c r="T333"/>
  <c r="P333"/>
  <c r="BI330"/>
  <c r="BH330"/>
  <c r="BG330"/>
  <c r="BF330"/>
  <c r="X330"/>
  <c r="V330"/>
  <c r="T330"/>
  <c r="P330"/>
  <c r="BI328"/>
  <c r="BH328"/>
  <c r="BG328"/>
  <c r="BF328"/>
  <c r="X328"/>
  <c r="V328"/>
  <c r="T328"/>
  <c r="P328"/>
  <c r="BI324"/>
  <c r="BH324"/>
  <c r="BG324"/>
  <c r="BF324"/>
  <c r="X324"/>
  <c r="V324"/>
  <c r="T324"/>
  <c r="P324"/>
  <c r="BI322"/>
  <c r="BH322"/>
  <c r="BG322"/>
  <c r="BF322"/>
  <c r="X322"/>
  <c r="V322"/>
  <c r="T322"/>
  <c r="P322"/>
  <c r="BI317"/>
  <c r="BH317"/>
  <c r="BG317"/>
  <c r="BF317"/>
  <c r="X317"/>
  <c r="V317"/>
  <c r="T317"/>
  <c r="P317"/>
  <c r="BI311"/>
  <c r="BH311"/>
  <c r="BG311"/>
  <c r="BF311"/>
  <c r="X311"/>
  <c r="X310"/>
  <c r="V311"/>
  <c r="V310"/>
  <c r="T311"/>
  <c r="T310"/>
  <c r="P311"/>
  <c r="BI307"/>
  <c r="BH307"/>
  <c r="BG307"/>
  <c r="BF307"/>
  <c r="X307"/>
  <c r="V307"/>
  <c r="T307"/>
  <c r="P307"/>
  <c r="BI302"/>
  <c r="BH302"/>
  <c r="BG302"/>
  <c r="BF302"/>
  <c r="X302"/>
  <c r="V302"/>
  <c r="T302"/>
  <c r="P302"/>
  <c r="BI296"/>
  <c r="BH296"/>
  <c r="BG296"/>
  <c r="BF296"/>
  <c r="X296"/>
  <c r="V296"/>
  <c r="T296"/>
  <c r="P296"/>
  <c r="BI292"/>
  <c r="BH292"/>
  <c r="BG292"/>
  <c r="BF292"/>
  <c r="X292"/>
  <c r="V292"/>
  <c r="T292"/>
  <c r="P292"/>
  <c r="BI288"/>
  <c r="BH288"/>
  <c r="BG288"/>
  <c r="BF288"/>
  <c r="X288"/>
  <c r="V288"/>
  <c r="T288"/>
  <c r="P288"/>
  <c r="BI284"/>
  <c r="BH284"/>
  <c r="BG284"/>
  <c r="BF284"/>
  <c r="X284"/>
  <c r="V284"/>
  <c r="T284"/>
  <c r="P284"/>
  <c r="BI280"/>
  <c r="BH280"/>
  <c r="BG280"/>
  <c r="BF280"/>
  <c r="X280"/>
  <c r="V280"/>
  <c r="T280"/>
  <c r="P280"/>
  <c r="BI274"/>
  <c r="BH274"/>
  <c r="BG274"/>
  <c r="BF274"/>
  <c r="X274"/>
  <c r="V274"/>
  <c r="T274"/>
  <c r="P274"/>
  <c r="BI268"/>
  <c r="BH268"/>
  <c r="BG268"/>
  <c r="BF268"/>
  <c r="X268"/>
  <c r="V268"/>
  <c r="T268"/>
  <c r="P268"/>
  <c r="BI262"/>
  <c r="BH262"/>
  <c r="BG262"/>
  <c r="BF262"/>
  <c r="X262"/>
  <c r="V262"/>
  <c r="T262"/>
  <c r="P262"/>
  <c r="BI255"/>
  <c r="BH255"/>
  <c r="BG255"/>
  <c r="BF255"/>
  <c r="X255"/>
  <c r="V255"/>
  <c r="T255"/>
  <c r="P255"/>
  <c r="BI251"/>
  <c r="BH251"/>
  <c r="BG251"/>
  <c r="BF251"/>
  <c r="X251"/>
  <c r="V251"/>
  <c r="T251"/>
  <c r="P251"/>
  <c r="BI248"/>
  <c r="BH248"/>
  <c r="BG248"/>
  <c r="BF248"/>
  <c r="X248"/>
  <c r="V248"/>
  <c r="T248"/>
  <c r="P248"/>
  <c r="BI243"/>
  <c r="BH243"/>
  <c r="BG243"/>
  <c r="BF243"/>
  <c r="X243"/>
  <c r="V243"/>
  <c r="T243"/>
  <c r="P243"/>
  <c r="BI240"/>
  <c r="BH240"/>
  <c r="BG240"/>
  <c r="BF240"/>
  <c r="X240"/>
  <c r="V240"/>
  <c r="T240"/>
  <c r="P240"/>
  <c r="BI236"/>
  <c r="BH236"/>
  <c r="BG236"/>
  <c r="BF236"/>
  <c r="X236"/>
  <c r="V236"/>
  <c r="T236"/>
  <c r="P236"/>
  <c r="BI233"/>
  <c r="BH233"/>
  <c r="BG233"/>
  <c r="BF233"/>
  <c r="X233"/>
  <c r="V233"/>
  <c r="T233"/>
  <c r="P233"/>
  <c r="BI230"/>
  <c r="BH230"/>
  <c r="BG230"/>
  <c r="BF230"/>
  <c r="X230"/>
  <c r="V230"/>
  <c r="T230"/>
  <c r="P230"/>
  <c r="BI223"/>
  <c r="BH223"/>
  <c r="BG223"/>
  <c r="BF223"/>
  <c r="X223"/>
  <c r="V223"/>
  <c r="T223"/>
  <c r="P223"/>
  <c r="BI218"/>
  <c r="BH218"/>
  <c r="BG218"/>
  <c r="BF218"/>
  <c r="X218"/>
  <c r="V218"/>
  <c r="T218"/>
  <c r="P218"/>
  <c r="BI214"/>
  <c r="BH214"/>
  <c r="BG214"/>
  <c r="BF214"/>
  <c r="X214"/>
  <c r="V214"/>
  <c r="T214"/>
  <c r="P214"/>
  <c r="BI211"/>
  <c r="BH211"/>
  <c r="BG211"/>
  <c r="BF211"/>
  <c r="X211"/>
  <c r="V211"/>
  <c r="T211"/>
  <c r="P211"/>
  <c r="BI205"/>
  <c r="BH205"/>
  <c r="BG205"/>
  <c r="BF205"/>
  <c r="X205"/>
  <c r="V205"/>
  <c r="T205"/>
  <c r="P205"/>
  <c r="BI202"/>
  <c r="BH202"/>
  <c r="BG202"/>
  <c r="BF202"/>
  <c r="X202"/>
  <c r="V202"/>
  <c r="T202"/>
  <c r="P202"/>
  <c r="BI199"/>
  <c r="BH199"/>
  <c r="BG199"/>
  <c r="BF199"/>
  <c r="X199"/>
  <c r="V199"/>
  <c r="T199"/>
  <c r="P199"/>
  <c r="BI197"/>
  <c r="BH197"/>
  <c r="BG197"/>
  <c r="BF197"/>
  <c r="X197"/>
  <c r="V197"/>
  <c r="T197"/>
  <c r="P197"/>
  <c r="BI195"/>
  <c r="BH195"/>
  <c r="BG195"/>
  <c r="BF195"/>
  <c r="X195"/>
  <c r="V195"/>
  <c r="T195"/>
  <c r="P195"/>
  <c r="BI192"/>
  <c r="BH192"/>
  <c r="BG192"/>
  <c r="BF192"/>
  <c r="X192"/>
  <c r="V192"/>
  <c r="T192"/>
  <c r="P192"/>
  <c r="BI186"/>
  <c r="BH186"/>
  <c r="BG186"/>
  <c r="BF186"/>
  <c r="X186"/>
  <c r="V186"/>
  <c r="T186"/>
  <c r="P186"/>
  <c r="BI181"/>
  <c r="BH181"/>
  <c r="BG181"/>
  <c r="BF181"/>
  <c r="X181"/>
  <c r="V181"/>
  <c r="T181"/>
  <c r="P181"/>
  <c r="BI179"/>
  <c r="BH179"/>
  <c r="BG179"/>
  <c r="BF179"/>
  <c r="X179"/>
  <c r="V179"/>
  <c r="T179"/>
  <c r="P179"/>
  <c r="BI176"/>
  <c r="BH176"/>
  <c r="BG176"/>
  <c r="BF176"/>
  <c r="X176"/>
  <c r="V176"/>
  <c r="T176"/>
  <c r="P176"/>
  <c r="BI174"/>
  <c r="BH174"/>
  <c r="BG174"/>
  <c r="BF174"/>
  <c r="X174"/>
  <c r="V174"/>
  <c r="T174"/>
  <c r="P174"/>
  <c r="BI170"/>
  <c r="BH170"/>
  <c r="BG170"/>
  <c r="BF170"/>
  <c r="X170"/>
  <c r="V170"/>
  <c r="T170"/>
  <c r="P170"/>
  <c r="BI168"/>
  <c r="BH168"/>
  <c r="BG168"/>
  <c r="BF168"/>
  <c r="X168"/>
  <c r="V168"/>
  <c r="T168"/>
  <c r="P168"/>
  <c r="BI164"/>
  <c r="BH164"/>
  <c r="BG164"/>
  <c r="BF164"/>
  <c r="X164"/>
  <c r="V164"/>
  <c r="T164"/>
  <c r="P164"/>
  <c r="BI162"/>
  <c r="BH162"/>
  <c r="BG162"/>
  <c r="BF162"/>
  <c r="X162"/>
  <c r="V162"/>
  <c r="T162"/>
  <c r="P162"/>
  <c r="BI158"/>
  <c r="BH158"/>
  <c r="BG158"/>
  <c r="BF158"/>
  <c r="X158"/>
  <c r="V158"/>
  <c r="T158"/>
  <c r="P158"/>
  <c r="BI155"/>
  <c r="BH155"/>
  <c r="BG155"/>
  <c r="BF155"/>
  <c r="X155"/>
  <c r="V155"/>
  <c r="T155"/>
  <c r="P155"/>
  <c r="BI153"/>
  <c r="BH153"/>
  <c r="BG153"/>
  <c r="BF153"/>
  <c r="X153"/>
  <c r="V153"/>
  <c r="T153"/>
  <c r="P153"/>
  <c r="BI143"/>
  <c r="BH143"/>
  <c r="BG143"/>
  <c r="BF143"/>
  <c r="X143"/>
  <c r="V143"/>
  <c r="T143"/>
  <c r="P143"/>
  <c r="BI139"/>
  <c r="BH139"/>
  <c r="BG139"/>
  <c r="BF139"/>
  <c r="X139"/>
  <c r="V139"/>
  <c r="T139"/>
  <c r="P139"/>
  <c r="BI135"/>
  <c r="BH135"/>
  <c r="BG135"/>
  <c r="BF135"/>
  <c r="X135"/>
  <c r="V135"/>
  <c r="T135"/>
  <c r="P135"/>
  <c r="BI129"/>
  <c r="BH129"/>
  <c r="BG129"/>
  <c r="BF129"/>
  <c r="X129"/>
  <c r="V129"/>
  <c r="T129"/>
  <c r="P129"/>
  <c r="J123"/>
  <c r="J122"/>
  <c r="F122"/>
  <c r="F120"/>
  <c r="E118"/>
  <c r="J92"/>
  <c r="J91"/>
  <c r="F91"/>
  <c r="F89"/>
  <c r="E87"/>
  <c r="J18"/>
  <c r="E18"/>
  <c r="F123"/>
  <c r="J17"/>
  <c r="J12"/>
  <c r="J89"/>
  <c r="E7"/>
  <c r="E85"/>
  <c i="1" r="L90"/>
  <c r="AM90"/>
  <c r="AM89"/>
  <c r="L89"/>
  <c r="AM87"/>
  <c r="L87"/>
  <c r="L85"/>
  <c r="L84"/>
  <c i="3" r="R341"/>
  <c r="Q339"/>
  <c r="R337"/>
  <c r="Q335"/>
  <c r="R331"/>
  <c r="R325"/>
  <c r="R317"/>
  <c r="Q314"/>
  <c r="Q311"/>
  <c r="Q303"/>
  <c r="R298"/>
  <c r="Q288"/>
  <c r="R272"/>
  <c r="Q269"/>
  <c r="R265"/>
  <c r="Q263"/>
  <c r="BK258"/>
  <c r="Q246"/>
  <c r="Q240"/>
  <c r="Q228"/>
  <c r="Q222"/>
  <c r="Q214"/>
  <c r="Q208"/>
  <c r="R199"/>
  <c r="R191"/>
  <c r="Q182"/>
  <c r="R179"/>
  <c r="R177"/>
  <c r="Q167"/>
  <c r="R156"/>
  <c r="Q149"/>
  <c r="Q145"/>
  <c r="K145"/>
  <c r="Q131"/>
  <c i="2" r="Q463"/>
  <c r="Q459"/>
  <c r="R456"/>
  <c r="Q431"/>
  <c r="BK431"/>
  <c r="R426"/>
  <c r="Q422"/>
  <c r="Q418"/>
  <c r="R414"/>
  <c r="Q409"/>
  <c r="R404"/>
  <c r="R396"/>
  <c r="Q396"/>
  <c r="R389"/>
  <c r="Q389"/>
  <c r="R382"/>
  <c r="R377"/>
  <c r="R374"/>
  <c r="R370"/>
  <c r="Q370"/>
  <c r="R368"/>
  <c r="Q368"/>
  <c r="R360"/>
  <c r="R352"/>
  <c r="Q352"/>
  <c r="Q350"/>
  <c r="R345"/>
  <c r="Q345"/>
  <c r="R342"/>
  <c r="R339"/>
  <c r="Q339"/>
  <c r="Q336"/>
  <c r="Q333"/>
  <c r="R330"/>
  <c r="Q330"/>
  <c r="R324"/>
  <c r="Q324"/>
  <c r="R322"/>
  <c r="Q322"/>
  <c r="R302"/>
  <c r="Q302"/>
  <c r="R292"/>
  <c r="Q292"/>
  <c r="R288"/>
  <c r="Q288"/>
  <c r="R274"/>
  <c r="Q274"/>
  <c r="Q255"/>
  <c r="R248"/>
  <c r="Q248"/>
  <c r="Q243"/>
  <c r="Q240"/>
  <c r="R233"/>
  <c r="Q230"/>
  <c r="Q223"/>
  <c r="Q214"/>
  <c r="Q202"/>
  <c r="Q199"/>
  <c r="Q197"/>
  <c r="R195"/>
  <c r="Q186"/>
  <c r="R179"/>
  <c r="Q176"/>
  <c r="R174"/>
  <c r="R170"/>
  <c r="Q162"/>
  <c r="R158"/>
  <c r="Q153"/>
  <c r="R139"/>
  <c r="Q135"/>
  <c r="R129"/>
  <c i="3" r="R339"/>
  <c r="Q337"/>
  <c r="Q333"/>
  <c r="Q328"/>
  <c r="Q322"/>
  <c r="Q317"/>
  <c r="R314"/>
  <c r="R311"/>
  <c r="R303"/>
  <c r="R296"/>
  <c r="Q293"/>
  <c r="Q285"/>
  <c r="Q279"/>
  <c r="Q265"/>
  <c r="R251"/>
  <c r="R246"/>
  <c r="R234"/>
  <c r="R228"/>
  <c r="R218"/>
  <c r="R214"/>
  <c r="Q203"/>
  <c r="Q199"/>
  <c r="R195"/>
  <c r="Q191"/>
  <c r="Q187"/>
  <c r="R172"/>
  <c r="R169"/>
  <c r="R167"/>
  <c r="Q156"/>
  <c r="R152"/>
  <c r="Q127"/>
  <c i="2" r="R467"/>
  <c r="R461"/>
  <c r="Q456"/>
  <c r="R450"/>
  <c r="R442"/>
  <c r="Q437"/>
  <c r="R431"/>
  <c r="Q426"/>
  <c r="Q420"/>
  <c r="R418"/>
  <c r="Q404"/>
  <c r="R399"/>
  <c r="R386"/>
  <c r="Q386"/>
  <c r="Q382"/>
  <c r="R380"/>
  <c r="Q380"/>
  <c r="Q377"/>
  <c r="Q374"/>
  <c r="R372"/>
  <c r="Q372"/>
  <c r="R366"/>
  <c r="Q366"/>
  <c r="Q360"/>
  <c r="R356"/>
  <c r="Q356"/>
  <c r="R354"/>
  <c r="Q354"/>
  <c r="R350"/>
  <c r="R347"/>
  <c r="Q347"/>
  <c r="Q342"/>
  <c r="R336"/>
  <c r="R333"/>
  <c r="R328"/>
  <c r="Q328"/>
  <c r="R317"/>
  <c r="Q317"/>
  <c r="R311"/>
  <c r="Q311"/>
  <c r="R307"/>
  <c r="Q307"/>
  <c r="R296"/>
  <c r="Q296"/>
  <c r="R284"/>
  <c r="Q284"/>
  <c r="R280"/>
  <c r="Q280"/>
  <c r="R268"/>
  <c r="Q268"/>
  <c r="R262"/>
  <c r="Q262"/>
  <c r="R255"/>
  <c r="R251"/>
  <c r="Q251"/>
  <c r="R243"/>
  <c r="R240"/>
  <c r="R236"/>
  <c r="Q236"/>
  <c r="Q233"/>
  <c r="R230"/>
  <c r="R223"/>
  <c r="R218"/>
  <c r="R211"/>
  <c r="Q205"/>
  <c r="R202"/>
  <c r="R199"/>
  <c r="Q195"/>
  <c r="R192"/>
  <c r="R186"/>
  <c r="Q181"/>
  <c r="R168"/>
  <c r="Q164"/>
  <c r="Q158"/>
  <c r="Q155"/>
  <c r="R153"/>
  <c r="R143"/>
  <c r="Q139"/>
  <c r="Q129"/>
  <c i="1" r="AU94"/>
  <c i="3" r="R335"/>
  <c r="R333"/>
  <c r="Q331"/>
  <c r="R328"/>
  <c r="Q325"/>
  <c r="R322"/>
  <c r="R308"/>
  <c r="Q308"/>
  <c r="Q298"/>
  <c r="Q296"/>
  <c r="R293"/>
  <c r="R288"/>
  <c r="R285"/>
  <c r="R282"/>
  <c r="Q282"/>
  <c r="R279"/>
  <c r="Q272"/>
  <c r="R269"/>
  <c r="R263"/>
  <c r="R258"/>
  <c r="Q258"/>
  <c r="Q251"/>
  <c r="R240"/>
  <c r="Q234"/>
  <c r="R222"/>
  <c r="Q218"/>
  <c r="R208"/>
  <c r="R203"/>
  <c r="Q195"/>
  <c r="R187"/>
  <c r="Q179"/>
  <c r="Q175"/>
  <c r="Q172"/>
  <c r="Q169"/>
  <c r="Q161"/>
  <c r="Q152"/>
  <c r="R145"/>
  <c r="R140"/>
  <c r="R136"/>
  <c r="R127"/>
  <c i="2" r="R471"/>
  <c r="Q471"/>
  <c r="Q469"/>
  <c r="R465"/>
  <c r="Q461"/>
  <c r="R459"/>
  <c r="R453"/>
  <c r="Q445"/>
  <c r="R437"/>
  <c r="R434"/>
  <c i="3" r="Q341"/>
  <c r="R182"/>
  <c r="Q177"/>
  <c r="R175"/>
  <c r="R161"/>
  <c r="R149"/>
  <c r="Q140"/>
  <c r="Q136"/>
  <c r="R131"/>
  <c i="2" r="R469"/>
  <c r="Q467"/>
  <c r="Q465"/>
  <c r="R463"/>
  <c r="Q453"/>
  <c r="Q450"/>
  <c r="R445"/>
  <c r="Q442"/>
  <c r="Q434"/>
  <c r="R422"/>
  <c r="R420"/>
  <c r="Q414"/>
  <c r="R409"/>
  <c r="Q399"/>
  <c r="BK399"/>
  <c r="Q218"/>
  <c r="R214"/>
  <c r="Q211"/>
  <c r="R205"/>
  <c r="K205"/>
  <c r="R197"/>
  <c r="Q192"/>
  <c r="R181"/>
  <c r="Q179"/>
  <c r="R176"/>
  <c r="Q174"/>
  <c r="Q170"/>
  <c r="Q168"/>
  <c r="R164"/>
  <c r="R162"/>
  <c r="K162"/>
  <c r="R155"/>
  <c r="Q143"/>
  <c r="R135"/>
  <c i="3" r="K339"/>
  <c r="BE339"/>
  <c r="K337"/>
  <c r="BE337"/>
  <c r="K317"/>
  <c r="BE317"/>
  <c r="BK314"/>
  <c r="BK288"/>
  <c r="K251"/>
  <c r="BE251"/>
  <c r="K234"/>
  <c r="BE234"/>
  <c r="BK214"/>
  <c r="BK208"/>
  <c r="BK191"/>
  <c r="K179"/>
  <c r="BE179"/>
  <c r="BK172"/>
  <c r="K167"/>
  <c r="BE167"/>
  <c r="K161"/>
  <c r="BE161"/>
  <c r="BK140"/>
  <c r="K136"/>
  <c r="BE136"/>
  <c i="2" r="K467"/>
  <c r="BE467"/>
  <c r="K463"/>
  <c r="BE463"/>
  <c r="BK459"/>
  <c r="BK453"/>
  <c r="K445"/>
  <c r="BE445"/>
  <c r="BK437"/>
  <c r="K431"/>
  <c r="BE431"/>
  <c r="BK420"/>
  <c r="BK404"/>
  <c r="K399"/>
  <c r="BE399"/>
  <c r="BK396"/>
  <c r="BK382"/>
  <c r="BK380"/>
  <c r="BK377"/>
  <c r="K370"/>
  <c r="BE370"/>
  <c r="K366"/>
  <c r="BE366"/>
  <c r="K350"/>
  <c r="BE350"/>
  <c r="BK347"/>
  <c r="K339"/>
  <c r="BE339"/>
  <c r="BK324"/>
  <c r="BK302"/>
  <c r="BK243"/>
  <c r="BK233"/>
  <c r="BK211"/>
  <c r="BK205"/>
  <c r="K199"/>
  <c r="BE199"/>
  <c r="K192"/>
  <c r="BE192"/>
  <c r="K181"/>
  <c r="BE181"/>
  <c r="BK170"/>
  <c r="K158"/>
  <c r="BE158"/>
  <c i="3" r="BK333"/>
  <c r="BK311"/>
  <c r="K298"/>
  <c r="BE298"/>
  <c r="K285"/>
  <c r="BE285"/>
  <c r="K279"/>
  <c r="BE279"/>
  <c i="2" r="BK360"/>
  <c r="BK356"/>
  <c r="BK354"/>
  <c r="BK342"/>
  <c r="K333"/>
  <c r="BE333"/>
  <c r="BK322"/>
  <c r="K311"/>
  <c r="BE311"/>
  <c r="K292"/>
  <c r="BE292"/>
  <c r="BK288"/>
  <c r="K274"/>
  <c r="BE274"/>
  <c r="BK262"/>
  <c r="BK248"/>
  <c r="BK236"/>
  <c r="BK230"/>
  <c r="BK223"/>
  <c r="BK214"/>
  <c r="BK195"/>
  <c r="K179"/>
  <c r="BE179"/>
  <c r="BK164"/>
  <c r="BK162"/>
  <c r="BK155"/>
  <c r="K139"/>
  <c r="BE139"/>
  <c i="3" r="K341"/>
  <c r="BE341"/>
  <c r="K335"/>
  <c r="BE335"/>
  <c r="K331"/>
  <c r="BE331"/>
  <c r="K325"/>
  <c r="BE325"/>
  <c r="BK322"/>
  <c r="K308"/>
  <c r="BE308"/>
  <c r="K293"/>
  <c r="BE293"/>
  <c r="BK272"/>
  <c r="K269"/>
  <c r="BE269"/>
  <c r="K265"/>
  <c r="BE265"/>
  <c r="K263"/>
  <c r="BE263"/>
  <c r="K258"/>
  <c r="BE258"/>
  <c r="K240"/>
  <c r="BE240"/>
  <c r="K228"/>
  <c r="BE228"/>
  <c r="BK175"/>
  <c r="BK169"/>
  <c r="BK152"/>
  <c r="BK145"/>
  <c r="BK127"/>
  <c i="2" r="BK469"/>
  <c r="BK456"/>
  <c r="BK434"/>
  <c r="K426"/>
  <c r="BE426"/>
  <c r="BK414"/>
  <c r="BK372"/>
  <c r="K368"/>
  <c r="BE368"/>
  <c r="BK352"/>
  <c r="K336"/>
  <c r="BE336"/>
  <c r="K328"/>
  <c r="BE328"/>
  <c r="BK307"/>
  <c r="BK255"/>
  <c r="BK197"/>
  <c r="BK186"/>
  <c r="BK176"/>
  <c r="K174"/>
  <c r="BE174"/>
  <c r="BK168"/>
  <c r="K153"/>
  <c r="BE153"/>
  <c i="3" r="K328"/>
  <c r="BE328"/>
  <c r="BK303"/>
  <c r="K296"/>
  <c r="BE296"/>
  <c r="BK282"/>
  <c r="BK246"/>
  <c r="BK222"/>
  <c r="BK218"/>
  <c r="BK203"/>
  <c r="BK202"/>
  <c r="K202"/>
  <c r="K99"/>
  <c r="BK199"/>
  <c r="BK195"/>
  <c r="K187"/>
  <c r="BE187"/>
  <c r="BK182"/>
  <c r="BK177"/>
  <c r="BK156"/>
  <c r="K149"/>
  <c r="BE149"/>
  <c r="BK131"/>
  <c i="2" r="BK471"/>
  <c r="K465"/>
  <c r="BE465"/>
  <c r="BK461"/>
  <c r="K450"/>
  <c r="BE450"/>
  <c r="BK442"/>
  <c r="BK422"/>
  <c r="K418"/>
  <c r="BE418"/>
  <c r="BK409"/>
  <c r="BK389"/>
  <c r="BK386"/>
  <c r="BK374"/>
  <c r="BK345"/>
  <c r="K330"/>
  <c r="BE330"/>
  <c r="BK317"/>
  <c r="BK296"/>
  <c r="K284"/>
  <c r="BE284"/>
  <c r="BK280"/>
  <c r="K268"/>
  <c r="BE268"/>
  <c r="BK251"/>
  <c r="K240"/>
  <c r="BE240"/>
  <c r="BK218"/>
  <c r="K202"/>
  <c r="BE202"/>
  <c r="BK143"/>
  <c r="BK135"/>
  <c r="K129"/>
  <c r="BE129"/>
  <c l="1" r="Q128"/>
  <c r="I98"/>
  <c r="V229"/>
  <c r="Q254"/>
  <c r="I101"/>
  <c r="T316"/>
  <c r="R316"/>
  <c r="J103"/>
  <c r="V430"/>
  <c r="V359"/>
  <c r="X458"/>
  <c r="R128"/>
  <c r="J98"/>
  <c r="X229"/>
  <c r="BK242"/>
  <c r="K242"/>
  <c r="K100"/>
  <c r="T254"/>
  <c r="R254"/>
  <c r="J101"/>
  <c r="X316"/>
  <c r="T430"/>
  <c r="T359"/>
  <c r="Q430"/>
  <c r="I105"/>
  <c r="Q458"/>
  <c r="I106"/>
  <c i="3" r="V126"/>
  <c r="X126"/>
  <c r="V207"/>
  <c r="R207"/>
  <c r="J100"/>
  <c r="V257"/>
  <c r="R257"/>
  <c r="J101"/>
  <c r="T302"/>
  <c r="T271"/>
  <c i="2" r="T128"/>
  <c r="V128"/>
  <c r="Q229"/>
  <c r="I99"/>
  <c r="T242"/>
  <c r="V242"/>
  <c r="Q242"/>
  <c r="I100"/>
  <c r="X254"/>
  <c r="V316"/>
  <c r="R430"/>
  <c r="J105"/>
  <c r="R458"/>
  <c r="J106"/>
  <c i="3" r="T126"/>
  <c r="Q126"/>
  <c r="X207"/>
  <c r="Q257"/>
  <c r="I101"/>
  <c r="V302"/>
  <c r="V271"/>
  <c r="Q302"/>
  <c r="I103"/>
  <c r="V330"/>
  <c i="2" r="X128"/>
  <c r="T229"/>
  <c r="R229"/>
  <c r="J99"/>
  <c r="X242"/>
  <c r="R242"/>
  <c r="J100"/>
  <c r="V254"/>
  <c r="Q316"/>
  <c r="I103"/>
  <c r="X430"/>
  <c r="X359"/>
  <c r="T458"/>
  <c r="V458"/>
  <c i="3" r="R126"/>
  <c r="J98"/>
  <c r="T207"/>
  <c r="Q207"/>
  <c r="I100"/>
  <c r="T257"/>
  <c r="X257"/>
  <c r="X302"/>
  <c r="X271"/>
  <c r="R302"/>
  <c r="J103"/>
  <c r="T330"/>
  <c r="X330"/>
  <c r="Q330"/>
  <c r="I104"/>
  <c r="R330"/>
  <c r="J104"/>
  <c i="2" r="F92"/>
  <c r="J120"/>
  <c r="Q359"/>
  <c r="I104"/>
  <c i="3" r="E85"/>
  <c r="J118"/>
  <c r="F121"/>
  <c i="2" r="R310"/>
  <c r="J102"/>
  <c i="3" r="R202"/>
  <c r="J99"/>
  <c i="2" r="E116"/>
  <c r="BE162"/>
  <c r="Q310"/>
  <c r="I102"/>
  <c i="3" r="BE145"/>
  <c r="Q271"/>
  <c r="I102"/>
  <c r="R271"/>
  <c r="J102"/>
  <c i="2" r="BE205"/>
  <c r="R359"/>
  <c r="J104"/>
  <c i="3" r="Q202"/>
  <c r="I99"/>
  <c i="2" r="F37"/>
  <c i="1" r="BD95"/>
  <c i="3" r="F39"/>
  <c i="1" r="BF96"/>
  <c i="2" r="K36"/>
  <c i="1" r="AY95"/>
  <c i="2" r="K164"/>
  <c r="BE164"/>
  <c r="BK179"/>
  <c r="K422"/>
  <c r="BE422"/>
  <c r="K453"/>
  <c r="BE453"/>
  <c r="BK467"/>
  <c i="3" r="K127"/>
  <c r="BE127"/>
  <c r="K140"/>
  <c r="BE140"/>
  <c r="K172"/>
  <c r="BE172"/>
  <c r="K199"/>
  <c r="BE199"/>
  <c i="2" r="BK465"/>
  <c i="3" r="K182"/>
  <c r="BE182"/>
  <c r="K195"/>
  <c r="BE195"/>
  <c r="K214"/>
  <c r="BE214"/>
  <c r="K246"/>
  <c r="BE246"/>
  <c r="BK265"/>
  <c r="K282"/>
  <c r="BE282"/>
  <c r="BK298"/>
  <c r="K311"/>
  <c r="BE311"/>
  <c r="BK325"/>
  <c r="BK335"/>
  <c i="2" r="K170"/>
  <c r="BE170"/>
  <c r="K211"/>
  <c r="BE211"/>
  <c r="K233"/>
  <c r="BE233"/>
  <c r="K243"/>
  <c r="BE243"/>
  <c r="BK268"/>
  <c r="K288"/>
  <c r="BE288"/>
  <c r="K307"/>
  <c r="BE307"/>
  <c r="K322"/>
  <c r="BE322"/>
  <c r="BK336"/>
  <c r="K345"/>
  <c r="BE345"/>
  <c r="K354"/>
  <c r="BE354"/>
  <c r="BK370"/>
  <c r="K380"/>
  <c r="BE380"/>
  <c r="K409"/>
  <c r="BE409"/>
  <c r="BK426"/>
  <c i="3" r="BK161"/>
  <c r="K191"/>
  <c r="BE191"/>
  <c r="K272"/>
  <c r="BE272"/>
  <c r="BK339"/>
  <c r="F38"/>
  <c i="1" r="BE96"/>
  <c i="3" r="K36"/>
  <c i="1" r="AY96"/>
  <c i="2" r="F36"/>
  <c i="1" r="BC95"/>
  <c i="2" r="K143"/>
  <c r="BE143"/>
  <c r="K168"/>
  <c r="BE168"/>
  <c r="K176"/>
  <c r="BE176"/>
  <c r="K214"/>
  <c r="BE214"/>
  <c r="BK450"/>
  <c r="BK463"/>
  <c r="BK139"/>
  <c r="K197"/>
  <c r="BE197"/>
  <c r="K218"/>
  <c r="BE218"/>
  <c r="BK240"/>
  <c r="BK229"/>
  <c r="K229"/>
  <c r="K99"/>
  <c r="BK274"/>
  <c r="K302"/>
  <c r="BE302"/>
  <c r="K317"/>
  <c r="BE317"/>
  <c r="BK330"/>
  <c r="BK339"/>
  <c r="BK350"/>
  <c r="BK366"/>
  <c r="K374"/>
  <c r="BE374"/>
  <c r="K386"/>
  <c r="BE386"/>
  <c r="BK418"/>
  <c i="3" r="K131"/>
  <c r="BE131"/>
  <c r="BK149"/>
  <c r="BK187"/>
  <c r="BK234"/>
  <c r="BK331"/>
  <c i="2" r="F39"/>
  <c i="1" r="BF95"/>
  <c i="3" r="F36"/>
  <c i="1" r="BC96"/>
  <c i="2" r="F38"/>
  <c i="1" r="BE95"/>
  <c i="2" r="BK174"/>
  <c r="K195"/>
  <c r="BE195"/>
  <c r="K404"/>
  <c r="BE404"/>
  <c r="K437"/>
  <c r="BE437"/>
  <c r="K459"/>
  <c r="BE459"/>
  <c i="3" r="K156"/>
  <c r="BE156"/>
  <c r="BK179"/>
  <c i="2" r="K461"/>
  <c r="BE461"/>
  <c i="3" r="K208"/>
  <c r="BE208"/>
  <c r="BK251"/>
  <c r="BK269"/>
  <c r="BK285"/>
  <c r="BK296"/>
  <c r="BK308"/>
  <c r="BK317"/>
  <c r="BK337"/>
  <c i="2" r="BK129"/>
  <c r="BK158"/>
  <c r="BK192"/>
  <c r="BK202"/>
  <c r="K236"/>
  <c r="BE236"/>
  <c r="K262"/>
  <c r="BE262"/>
  <c r="BK284"/>
  <c r="K296"/>
  <c r="BE296"/>
  <c r="K324"/>
  <c r="BE324"/>
  <c r="BK333"/>
  <c r="K347"/>
  <c r="BE347"/>
  <c r="K356"/>
  <c r="BE356"/>
  <c r="K372"/>
  <c r="BE372"/>
  <c r="K382"/>
  <c r="BE382"/>
  <c r="K414"/>
  <c r="BE414"/>
  <c i="3" r="K169"/>
  <c r="BE169"/>
  <c r="K218"/>
  <c r="BE218"/>
  <c r="BK240"/>
  <c r="K333"/>
  <c r="BE333"/>
  <c i="2" r="K248"/>
  <c r="BE248"/>
  <c r="K360"/>
  <c r="BE360"/>
  <c r="K442"/>
  <c r="BE442"/>
  <c i="3" r="F37"/>
  <c i="1" r="BD96"/>
  <c i="2" r="K155"/>
  <c r="BE155"/>
  <c r="BK181"/>
  <c r="K223"/>
  <c r="BE223"/>
  <c r="K434"/>
  <c r="BE434"/>
  <c r="K456"/>
  <c r="BE456"/>
  <c r="K469"/>
  <c r="BE469"/>
  <c i="3" r="BK167"/>
  <c r="K177"/>
  <c r="BE177"/>
  <c i="2" r="BK445"/>
  <c r="K471"/>
  <c r="BE471"/>
  <c i="3" r="K152"/>
  <c r="BE152"/>
  <c r="K203"/>
  <c r="BE203"/>
  <c r="K222"/>
  <c r="BE222"/>
  <c r="BK263"/>
  <c r="BK279"/>
  <c r="K288"/>
  <c r="BE288"/>
  <c r="BK293"/>
  <c r="K303"/>
  <c r="BE303"/>
  <c r="K314"/>
  <c r="BE314"/>
  <c r="BK328"/>
  <c i="2" r="K135"/>
  <c r="BE135"/>
  <c r="BK153"/>
  <c r="K186"/>
  <c r="BE186"/>
  <c r="BK199"/>
  <c r="K230"/>
  <c r="BE230"/>
  <c r="K251"/>
  <c r="BE251"/>
  <c r="K280"/>
  <c r="BE280"/>
  <c r="BK292"/>
  <c r="BK311"/>
  <c r="BK310"/>
  <c r="K310"/>
  <c r="K102"/>
  <c r="BK328"/>
  <c r="K342"/>
  <c r="BE342"/>
  <c r="K352"/>
  <c r="BE352"/>
  <c r="BK368"/>
  <c r="K377"/>
  <c r="BE377"/>
  <c r="K396"/>
  <c r="BE396"/>
  <c r="K420"/>
  <c r="BE420"/>
  <c i="3" r="BK136"/>
  <c r="K175"/>
  <c r="BE175"/>
  <c r="BK228"/>
  <c r="K322"/>
  <c r="BE322"/>
  <c r="BK341"/>
  <c i="2" r="K255"/>
  <c r="BE255"/>
  <c r="K389"/>
  <c r="BE389"/>
  <c i="3" l="1" r="T125"/>
  <c r="T124"/>
  <c i="1" r="AW96"/>
  <c i="2" r="T127"/>
  <c r="T126"/>
  <c i="1" r="AW95"/>
  <c i="3" r="V125"/>
  <c r="V124"/>
  <c i="2" r="X127"/>
  <c r="X126"/>
  <c i="3" r="Q125"/>
  <c r="Q124"/>
  <c r="I96"/>
  <c r="K30"/>
  <c i="1" r="AS96"/>
  <c i="2" r="V127"/>
  <c r="V126"/>
  <c i="3" r="X125"/>
  <c r="X124"/>
  <c i="2" r="R127"/>
  <c r="J97"/>
  <c r="Q127"/>
  <c r="I97"/>
  <c i="3" r="I98"/>
  <c r="R125"/>
  <c r="J97"/>
  <c i="2" r="BK254"/>
  <c r="K254"/>
  <c r="K101"/>
  <c r="BK458"/>
  <c r="K458"/>
  <c r="K106"/>
  <c r="BK430"/>
  <c r="K430"/>
  <c r="K105"/>
  <c i="3" r="BK207"/>
  <c r="K207"/>
  <c r="K100"/>
  <c r="BK257"/>
  <c r="K257"/>
  <c r="K101"/>
  <c i="2" r="BK128"/>
  <c r="K128"/>
  <c r="K98"/>
  <c r="BK316"/>
  <c r="K316"/>
  <c r="K103"/>
  <c i="3" r="BK126"/>
  <c r="K126"/>
  <c r="K98"/>
  <c r="BK302"/>
  <c r="K302"/>
  <c r="K103"/>
  <c r="BK330"/>
  <c r="K330"/>
  <c r="K104"/>
  <c i="2" r="BK359"/>
  <c r="K359"/>
  <c r="K104"/>
  <c i="3" r="BK271"/>
  <c r="K271"/>
  <c r="K102"/>
  <c i="1" r="BD94"/>
  <c r="W31"/>
  <c i="3" r="F35"/>
  <c i="1" r="BB96"/>
  <c i="3" r="K35"/>
  <c i="1" r="AX96"/>
  <c r="AV96"/>
  <c r="BE94"/>
  <c r="W32"/>
  <c i="2" r="K35"/>
  <c i="1" r="AX95"/>
  <c r="AV95"/>
  <c r="BC94"/>
  <c r="W30"/>
  <c r="BF94"/>
  <c r="W33"/>
  <c i="2" r="F35"/>
  <c i="1" r="BB95"/>
  <c i="2" l="1" r="Q126"/>
  <c r="I96"/>
  <c r="K30"/>
  <c i="1" r="AS95"/>
  <c i="2" r="BK127"/>
  <c r="K127"/>
  <c r="K97"/>
  <c i="3" r="I97"/>
  <c i="2" r="R126"/>
  <c r="J96"/>
  <c r="K31"/>
  <c i="1" r="AT95"/>
  <c i="3" r="R124"/>
  <c r="J96"/>
  <c r="K31"/>
  <c i="1" r="AT96"/>
  <c i="3" r="BK125"/>
  <c r="K125"/>
  <c r="K97"/>
  <c i="1" r="AW94"/>
  <c r="BB94"/>
  <c r="W29"/>
  <c r="AS94"/>
  <c r="AZ94"/>
  <c r="AY94"/>
  <c r="AK30"/>
  <c r="BA94"/>
  <c i="2" l="1" r="BK126"/>
  <c r="K126"/>
  <c r="K96"/>
  <c i="3" r="BK124"/>
  <c r="K124"/>
  <c i="1" r="AX94"/>
  <c r="AK29"/>
  <c r="AT94"/>
  <c i="3" r="K32"/>
  <c i="1" r="AG96"/>
  <c r="AN96"/>
  <c i="3" l="1" r="K96"/>
  <c r="K41"/>
  <c i="2" r="K32"/>
  <c i="1" r="AG95"/>
  <c r="AN95"/>
  <c r="AV94"/>
  <c i="2" l="1" r="K41"/>
  <c i="1" r="AG94"/>
  <c r="AN94"/>
  <c l="1" r="AK26"/>
  <c r="AK35"/>
</calcChain>
</file>

<file path=xl/sharedStrings.xml><?xml version="1.0" encoding="utf-8"?>
<sst xmlns="http://schemas.openxmlformats.org/spreadsheetml/2006/main">
  <si>
    <t>Export Komplet</t>
  </si>
  <si>
    <t/>
  </si>
  <si>
    <t>2.0</t>
  </si>
  <si>
    <t>ZAMOK</t>
  </si>
  <si>
    <t>False</t>
  </si>
  <si>
    <t>True</t>
  </si>
  <si>
    <t>{d69a81af-c8fc-43d0-97af-a9e949a94136}</t>
  </si>
  <si>
    <t>0,01</t>
  </si>
  <si>
    <t>21</t>
  </si>
  <si>
    <t>15</t>
  </si>
  <si>
    <t>REKAPITULACE STAVBY</t>
  </si>
  <si>
    <t xml:space="preserve">v ---  níže se nacházejí doplnkové a pomocné údaje k sestavám  --- v</t>
  </si>
  <si>
    <t>Návod na vyplnění</t>
  </si>
  <si>
    <t>0,001</t>
  </si>
  <si>
    <t>Kód:</t>
  </si>
  <si>
    <t>002-2017</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</si>
  <si>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</si>
  <si>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</si>
  <si>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ulice Michalcova a Fr. Zoubka, Kostelec nad Orlicí</t>
  </si>
  <si>
    <t>KSO:</t>
  </si>
  <si>
    <t>CC-CZ:</t>
  </si>
  <si>
    <t>Místo:</t>
  </si>
  <si>
    <t>ul. Michalcova</t>
  </si>
  <si>
    <t>Datum:</t>
  </si>
  <si>
    <t>14. 11. 2020</t>
  </si>
  <si>
    <t>Zadavatel:</t>
  </si>
  <si>
    <t>IČ:</t>
  </si>
  <si>
    <t>00274968</t>
  </si>
  <si>
    <t>Město Kostelec nad Orlicí</t>
  </si>
  <si>
    <t>DIČ:</t>
  </si>
  <si>
    <t>CZ00274968</t>
  </si>
  <si>
    <t>Uchazeč:</t>
  </si>
  <si>
    <t>Vyplň údaj</t>
  </si>
  <si>
    <t>Projektant:</t>
  </si>
  <si>
    <t>01873687</t>
  </si>
  <si>
    <t>DI PROJEKT s.r.o.</t>
  </si>
  <si>
    <t>CZ01873687</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</si>
  <si>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</si>
  <si>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</si>
  <si>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</si>
  <si>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</si>
  <si>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</si>
  <si>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</si>
  <si>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</si>
  <si>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</si>
  <si>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</si>
  <si>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</si>
  <si>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</si>
  <si>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</si>
  <si>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</si>
  <si>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</si>
  <si>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</si>
  <si>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</si>
  <si>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</si>
  <si>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</si>
  <si>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</si>
  <si>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</si>
  <si>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</si>
  <si>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</si>
  <si>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</si>
  <si>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</si>
  <si>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</si>
  <si>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</si>
  <si>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</si>
  <si>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</si>
  <si>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</si>
  <si>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</si>
  <si>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</si>
  <si>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</si>
  <si>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</si>
  <si>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</si>
  <si>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</si>
  <si>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</si>
  <si>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</si>
  <si>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</si>
  <si>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</si>
  <si>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</si>
  <si>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</si>
  <si>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</si>
  <si>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</si>
  <si>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</si>
  <si>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</si>
  <si>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</si>
  <si>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</si>
  <si>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</si>
  <si>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</si>
  <si>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002/2017_1</t>
  </si>
  <si>
    <t>SO 101 Komunikace</t>
  </si>
  <si>
    <t>STA</t>
  </si>
  <si>
    <t>1</t>
  </si>
  <si>
    <t>{18575171-34e0-4027-9e32-bcdcbeef6626}</t>
  </si>
  <si>
    <t>2</t>
  </si>
  <si>
    <t>002/2017_2</t>
  </si>
  <si>
    <t>SO 102 Chodníky</t>
  </si>
  <si>
    <t>{69905ab6-edeb-42a2-b866-ba4e9f9049fa}</t>
  </si>
  <si>
    <t>KRYCÍ LIST SOUPISU PRACÍ</t>
  </si>
  <si>
    <t>Objekt:</t>
  </si>
  <si>
    <t>002/2017_1 - SO 101 Komunikace</t>
  </si>
  <si>
    <t>Materiál</t>
  </si>
  <si>
    <t>Montáž</t>
  </si>
  <si>
    <t>REKAPITULACE ČLENĚNÍ SOUPISU PRACÍ</t>
  </si>
  <si>
    <t>Kód dílu - Popis</t>
  </si>
  <si>
    <t>Materiál [CZK]</t>
  </si>
  <si>
    <t>Montáž [CZK]</t>
  </si>
  <si>
    <t>Cena celkem [CZK]</t>
  </si>
  <si>
    <t>Náklady ze soupisu prací</t>
  </si>
  <si>
    <t>-1</t>
  </si>
  <si>
    <t>HSV - Práce a dodávky HSV</t>
  </si>
  <si>
    <t xml:space="preserve">    1 - Zemní práce</t>
  </si>
  <si>
    <t xml:space="preserve">    2 - Zakládání</t>
  </si>
  <si>
    <t xml:space="preserve">    4 - Vodorovné konstrukce</t>
  </si>
  <si>
    <t xml:space="preserve">    5 - Komunikace</t>
  </si>
  <si>
    <t xml:space="preserve">    6 - Úpravy povrchů, podlahy a osazování výplní</t>
  </si>
  <si>
    <t xml:space="preserve">    8 - Trubní vedení</t>
  </si>
  <si>
    <t xml:space="preserve">    9 - Ostatní konstrukce a práce-bourání</t>
  </si>
  <si>
    <t xml:space="preserve">      99 - Přesuny hmot a sutí</t>
  </si>
  <si>
    <t>VRN - Vedlejší rozpočtové náklady</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</si>
  <si>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</si>
  <si>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</si>
  <si>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</si>
  <si>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</si>
  <si>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</si>
  <si>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</si>
  <si>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</si>
  <si>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</si>
  <si>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</si>
  <si>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</si>
  <si>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</si>
  <si>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</si>
  <si>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</si>
  <si>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</si>
  <si>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</si>
  <si>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</si>
  <si>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Dodavatel</t>
  </si>
  <si>
    <t>Náklady soupisu celkem</t>
  </si>
  <si>
    <t>HSV</t>
  </si>
  <si>
    <t>Práce a dodávky HSV</t>
  </si>
  <si>
    <t>ROZPOCET</t>
  </si>
  <si>
    <t>Zemní práce</t>
  </si>
  <si>
    <t>K</t>
  </si>
  <si>
    <t>113107223</t>
  </si>
  <si>
    <t>Odstranění podkladu pl přes 200 m2 z kameniva drceného tl 300 mm</t>
  </si>
  <si>
    <t>m2</t>
  </si>
  <si>
    <t>CS ÚRS 2016 02</t>
  </si>
  <si>
    <t>4</t>
  </si>
  <si>
    <t>-48203521</t>
  </si>
  <si>
    <t>PP</t>
  </si>
  <si>
    <t>Odstranění podkladů nebo krytů s přemístěním hmot na skládku na vzdálenost do 20 m nebo s naložením na dopravní prostředek v ploše jednotlivě přes 200 m2 z kameniva hrubého drceného, o tl. vrstvy přes 200 do 300 mm</t>
  </si>
  <si>
    <t>VV</t>
  </si>
  <si>
    <t>"dle přílohy C.1.2 Situace stavby"</t>
  </si>
  <si>
    <t>"podklad bet. panelů tl. 0,31m"885</t>
  </si>
  <si>
    <t>"konstrukce v místě vjezdů tl. 0,32m"11</t>
  </si>
  <si>
    <t>Součet</t>
  </si>
  <si>
    <t>113107237</t>
  </si>
  <si>
    <t>Odstranění podkladu pl nad 200 m2 z betonu vyztuženého sítěmi tl 300 mm</t>
  </si>
  <si>
    <t>-1134258899</t>
  </si>
  <si>
    <t>Odstranění podkladů nebo krytů s přemístěním hmot na skládku na vzdálenost do 20 m nebo s naložením na dopravní prostředek v ploše jednotlivě přes 200 m2 z betonu vyztuženého sítěmi, o tl. vrstvy přes 150 do 300 mm</t>
  </si>
  <si>
    <t>"bet. panely komunikace tl. 200mm"880</t>
  </si>
  <si>
    <t>3</t>
  </si>
  <si>
    <t>113202111</t>
  </si>
  <si>
    <t>Vytrhání obrub krajníků obrubníků stojatých</t>
  </si>
  <si>
    <t>m</t>
  </si>
  <si>
    <t>CS ÚRS 2013 02</t>
  </si>
  <si>
    <t>-130758098</t>
  </si>
  <si>
    <t>Vytrhání obrub s vybouráním lože, s přemístěním hmot na skládku na vzdálenost do 3 m nebo s naložením na dopravní prostředek z krajníků nebo obrubníků stojatých
"dle PD přílohy č. C.2."</t>
  </si>
  <si>
    <t>"bet. silniční obrubníky"6+80+6+6+70+7+6+85+2+2+72+8</t>
  </si>
  <si>
    <t>122201102</t>
  </si>
  <si>
    <t>Odkopávky a prokopávky nezapažené v hornině tř. 3 objem do 1000 m3</t>
  </si>
  <si>
    <t>m3</t>
  </si>
  <si>
    <t>55861597</t>
  </si>
  <si>
    <t>Odkopávky a prokopávky nezapažené s přehozením výkopku na vzdálenost do 3 m nebo s naložením na dopravní prostředek v hornině tř. 3 přes 100 do 1 000 m3
"dle PD přílohy č. C.1.-C.5."</t>
  </si>
  <si>
    <t>"výkop pro podélné stání"(46,5+62+60)*0,32</t>
  </si>
  <si>
    <t>Mezisoučet</t>
  </si>
  <si>
    <t>"sanace v případě neúnosné pláně dle PD"</t>
  </si>
  <si>
    <t>"sanace vozovky"885*0,4</t>
  </si>
  <si>
    <t>"sanace podélné stání"168,5*0,4</t>
  </si>
  <si>
    <t>5</t>
  </si>
  <si>
    <t>122201109</t>
  </si>
  <si>
    <t>Příplatek za lepivost u odkopávek v hornině tř. 1 až 3</t>
  </si>
  <si>
    <t>1719734245</t>
  </si>
  <si>
    <t>Odkopávky a prokopávky nezapažené s přehozením výkopku na vzdálenost do 3 m nebo s naložením na dopravní prostředek v hornině tř. 3 Příplatek k cenám za lepivost horniny tř. 3</t>
  </si>
  <si>
    <t>6</t>
  </si>
  <si>
    <t>130901121</t>
  </si>
  <si>
    <t>Bourání kcí v hloubených vykopávkách ze zdiva z betonu prostého ručně</t>
  </si>
  <si>
    <t>-74739462</t>
  </si>
  <si>
    <t>Bourání konstrukcí v hloubených vykopávkách - ručně z betonu prostého neprokládaného "bourání stávajících UV"
"dle PD přílohy č. C.2."</t>
  </si>
  <si>
    <t>"vybourání UV"7*0,59</t>
  </si>
  <si>
    <t>7</t>
  </si>
  <si>
    <t>132201101</t>
  </si>
  <si>
    <t>Hloubení rýh š do 600 mm v hornině tř. 3 objemu do 100 m3</t>
  </si>
  <si>
    <t>-1588777034</t>
  </si>
  <si>
    <t>Hloubení zapažených i nezapažených rýh šířky do 600 mm s urovnáním dna do předepsaného profilu a spádu v hornině tř. 3 do 100 m3
"dle PD přílohy č. C.1.-C.5."</t>
  </si>
  <si>
    <t>"podélná drenáž"0,3*0,5*(45+46+2,5+4+5+42+33+3+45+45+2+2+40+33)</t>
  </si>
  <si>
    <t>8</t>
  </si>
  <si>
    <t>132201109</t>
  </si>
  <si>
    <t>Příplatek za lepivost k hloubení rýh š do 600 mm v hornině tř. 3</t>
  </si>
  <si>
    <t>1944563913</t>
  </si>
  <si>
    <t>Hloubení zapažených i nezapažených rýh šířky do 600 mm s urovnáním dna do předepsaného profilu a spádu v hornině tř. 3 Příplatek k cenám za lepivost horniny tř. 3</t>
  </si>
  <si>
    <t>9</t>
  </si>
  <si>
    <t>132201201</t>
  </si>
  <si>
    <t>Hloubení rýh š do 2000 mm v hornině tř. 3 objemu do 100 m3</t>
  </si>
  <si>
    <t>-366142370</t>
  </si>
  <si>
    <t>Hloubení zapažených i nezapažených rýh šířky přes 600 do 2 000 mm s urovnáním dna do předepsaného profilu a spádu v hornině tř. 3 do 100 m3
"dle PD přílohy č. C.1.-C.5."</t>
  </si>
  <si>
    <t>"přípojky UV"31,5*1*2</t>
  </si>
  <si>
    <t>10</t>
  </si>
  <si>
    <t>132201209</t>
  </si>
  <si>
    <t>Příplatek za lepivost k hloubení rýh š do 2000 mm v hornině tř. 3</t>
  </si>
  <si>
    <t>-749481041</t>
  </si>
  <si>
    <t>Hloubení zapažených i nezapažených rýh šířky přes 600 do 2 000 mm s urovnáním dna do předepsaného profilu a spádu v hornině tř. 3 Příplatek k cenám za lepivost horniny tř. 3</t>
  </si>
  <si>
    <t>11</t>
  </si>
  <si>
    <t>133201101</t>
  </si>
  <si>
    <t>Hloubení šachet v hornině tř. 3 objemu do 100 m3</t>
  </si>
  <si>
    <t>-2027451927</t>
  </si>
  <si>
    <t>Hloubení zapažených i nezapažených šachet s případným nutným přemístěním výkopku ve výkopišti v hornině tř. 3 do 100 m3
"dle PD přílohy č. C.1.-C.5."</t>
  </si>
  <si>
    <t>"nové uliční vpusti"9*(1*1*1,2)</t>
  </si>
  <si>
    <t>12</t>
  </si>
  <si>
    <t>133201109</t>
  </si>
  <si>
    <t>Příplatek za lepivost u hloubení šachet v hornině tř. 3</t>
  </si>
  <si>
    <t>-1269831111</t>
  </si>
  <si>
    <t>Hloubení zapažených i nezapažených šachet s případným nutným přemístěním výkopku ve výkopišti v hornině tř. 3 Příplatek k cenám za lepivost horniny tř. 3</t>
  </si>
  <si>
    <t>13</t>
  </si>
  <si>
    <t>151101102</t>
  </si>
  <si>
    <t>Zřízení příložného pažení a rozepření stěn rýh hl do 4 m</t>
  </si>
  <si>
    <t>-1308034298</t>
  </si>
  <si>
    <t>Zřízení pažení a rozepření stěn rýh pro podzemní vedení pro všechny šířky rýhy příložné pro jakoukoliv mezerovitost, hloubky do 4 m</t>
  </si>
  <si>
    <t>"přípojky UV"(31,5*1*2)*2</t>
  </si>
  <si>
    <t>14</t>
  </si>
  <si>
    <t>151101112</t>
  </si>
  <si>
    <t>Odstranění příložného pažení a rozepření stěn rýh hl do 4 m</t>
  </si>
  <si>
    <t>6167136</t>
  </si>
  <si>
    <t>Odstranění pažení a rozepření stěn rýh pro podzemní vedení s uložením materiálu na vzdálenost do 3 m od kraje výkopu příložné, hloubky přes 2 do 4 m</t>
  </si>
  <si>
    <t>161101101</t>
  </si>
  <si>
    <t>Svislé přemístění výkopku z horniny tř. 1 až 4 hl výkopu do 2,5 m</t>
  </si>
  <si>
    <t>-1754926177</t>
  </si>
  <si>
    <t>Svislé přemístění výkopku bez naložení do dopravní nádoby avšak s vyprázdněním dopravní nádoby na hromadu nebo do dopravního prostředku z horniny tř. 1 až 4, při hloubce výkopu přes 1 do 2,5 m</t>
  </si>
  <si>
    <t>"rýhy"52,125+63</t>
  </si>
  <si>
    <t>"šachty"10,8</t>
  </si>
  <si>
    <t>16</t>
  </si>
  <si>
    <t>162701105</t>
  </si>
  <si>
    <t>Vodorovné přemístění do 10000 m výkopku/sypaniny z horniny tř. 1 až 4</t>
  </si>
  <si>
    <t>793078687</t>
  </si>
  <si>
    <t>Vodorovné přemístění výkopku nebo sypaniny po suchu na obvyklém dopravním prostředku, bez naložení výkopku, avšak se složením bez rozhrnutí z horniny tř. 1 až 4 na vzdálenost přes 9 000 do 10 000 m</t>
  </si>
  <si>
    <t>"odkopávky"475,32</t>
  </si>
  <si>
    <t>17</t>
  </si>
  <si>
    <t>162701109</t>
  </si>
  <si>
    <t>Příplatek k vodorovnému přemístění výkopku/sypaniny z horniny tř. 1 až 4 ZKD 1000 m přes 10000 m</t>
  </si>
  <si>
    <t>1595845854</t>
  </si>
  <si>
    <t>Vodorovné přemístění výkopku nebo sypaniny po suchu na obvyklém dopravním prostředku, bez naložení výkopku, avšak se složením bez rozhrnutí z horniny tř. 1 až 4 na vzdálenost Příplatek k ceně za každých dalších i započatých 1 000 m</t>
  </si>
  <si>
    <t>"na skládku do vzdálenosti 14km"601,245*4</t>
  </si>
  <si>
    <t>18</t>
  </si>
  <si>
    <t>167101102</t>
  </si>
  <si>
    <t>Nakládání výkopku z hornin tř. 1 až 4 přes 100 m3</t>
  </si>
  <si>
    <t>-926514596</t>
  </si>
  <si>
    <t>Nakládání, skládání a překládání neulehlého výkopku nebo sypaniny nakládání, množství přes 100 m3, z hornin tř. 1 až 4</t>
  </si>
  <si>
    <t>19</t>
  </si>
  <si>
    <t>171201201</t>
  </si>
  <si>
    <t>Uložení sypaniny na skládky</t>
  </si>
  <si>
    <t>-568533720</t>
  </si>
  <si>
    <t>20</t>
  </si>
  <si>
    <t>171201211</t>
  </si>
  <si>
    <t>Poplatek za uložení odpadu ze sypaniny na skládce (skládkovné)</t>
  </si>
  <si>
    <t>t</t>
  </si>
  <si>
    <t>-133065383</t>
  </si>
  <si>
    <t>Uložení sypaniny poplatek za uložení sypaniny na skládce ( skládkovné )</t>
  </si>
  <si>
    <t>601,245*1,8</t>
  </si>
  <si>
    <t>174101101</t>
  </si>
  <si>
    <t>Zásyp jam, šachet rýh nebo kolem objektů sypaninou se zhutněním</t>
  </si>
  <si>
    <t>-1388312490</t>
  </si>
  <si>
    <t>Zásyp sypaninou z jakékoliv horniny s uložením výkopku ve vrstvách se zhutněním jam, šachet, rýh nebo kolem objektů v těchto vykopávkách</t>
  </si>
  <si>
    <t>"zásyp přípojek UV"62*1*1,8</t>
  </si>
  <si>
    <t>22</t>
  </si>
  <si>
    <t>175101101</t>
  </si>
  <si>
    <t>Obsypání potrubí bez prohození sypaniny z hornin tř. 1 až 4 uloženým do 3 m od kraje výkopu</t>
  </si>
  <si>
    <t>2073788089</t>
  </si>
  <si>
    <t>Obsypání potrubí sypaninou z vhodných hornin tř. 1 až 4 nebo materiálem připraveným podél výkopu ve vzdálenosti do 3 m od jeho kraje, pro jakoukoliv hloubku výkopu a míru zhutnění bez prohození sypaniny
"dle PD přílohy č. C.1.-C.5."</t>
  </si>
  <si>
    <t>"dle přílohy C.2 Situace stavby"</t>
  </si>
  <si>
    <t>"přípojky UV"31,5*1*0,2</t>
  </si>
  <si>
    <t>"drenáž"0,15*347,5</t>
  </si>
  <si>
    <t>23</t>
  </si>
  <si>
    <t>M</t>
  </si>
  <si>
    <t>583336510</t>
  </si>
  <si>
    <t>kamenivo těžené hrubé frakce 8-16 (Bratčice)</t>
  </si>
  <si>
    <t>1649926380</t>
  </si>
  <si>
    <t xml:space="preserve">kamenivo přírodní těžené pro stavební účely  PTK  (drobné, hrubé, štěrkopísky) kamenivo těžené hrubé d&gt;=2 a D&lt;=45 mm (ČSN EN 13043 ) d&gt;=2 a D&gt;=4 mm (ČSN EN 12620, ČSN EN 13139 ) d&gt;=1 a D&gt;=2 mm (ČSN EN 13242) frakce   8-16</t>
  </si>
  <si>
    <t>"drenáž"58,425*1,8</t>
  </si>
  <si>
    <t>24</t>
  </si>
  <si>
    <t>175101201</t>
  </si>
  <si>
    <t>Obsypání objektů bez prohození sypaniny z hornin tř. 1 až 4 uloženým do 30 m od kraje objektu</t>
  </si>
  <si>
    <t>150071378</t>
  </si>
  <si>
    <t>Obsypání objektů sypaninou z vhodných hornin 1 až 4 nebo materiálem uloženým ve vzdálenosti do 30 m od vnějšího kraje objektu pro jakoukoliv míru zhutnění bez prohození sypaniny
"dle PD přílohy č. C.1.-C.5."</t>
  </si>
  <si>
    <t>9*(1,2-0,22)</t>
  </si>
  <si>
    <t>25</t>
  </si>
  <si>
    <t>583312010</t>
  </si>
  <si>
    <t>kamenivo těžené stabilizační zemina</t>
  </si>
  <si>
    <t>1778266575</t>
  </si>
  <si>
    <t xml:space="preserve">kamenivo přírodní těžené pro stavební účely  PTK  (drobné, hrubé, štěrkopísky) kamenivo mimo normu štěrkopísek netříděný (stabilizační zemina)</t>
  </si>
  <si>
    <t>"přípojky UV"62*1,8</t>
  </si>
  <si>
    <t>"vpusti"8,82*1,8</t>
  </si>
  <si>
    <t>26</t>
  </si>
  <si>
    <t>181102302</t>
  </si>
  <si>
    <t>Úprava pláně v zářezech se zhutněním</t>
  </si>
  <si>
    <t>75182488</t>
  </si>
  <si>
    <t>Úprava pláně na stavbách dálnic v zářezech mimo skalních se zhutněním
"dle PD přílohy č. C.1.-C.5."</t>
  </si>
  <si>
    <t>"vozovka"885</t>
  </si>
  <si>
    <t>"parkování"168,5</t>
  </si>
  <si>
    <t>Zakládání</t>
  </si>
  <si>
    <t>27</t>
  </si>
  <si>
    <t>211971121</t>
  </si>
  <si>
    <t>Zřízení opláštění výplně z geotextilie odvodňovacích žeber nebo trativodů v rýze nebo zářezu se stěnami svislými nebo šikmými o sklonu přes 1:2 při rozvinuté šířce opláštění do 2,5 m</t>
  </si>
  <si>
    <t>1933725617</t>
  </si>
  <si>
    <t>"podélná drenáž"1,8*347,5</t>
  </si>
  <si>
    <t>28</t>
  </si>
  <si>
    <t>6936605001</t>
  </si>
  <si>
    <t>textilie filtrační a separační min. 150 g/m2</t>
  </si>
  <si>
    <t>747514536</t>
  </si>
  <si>
    <t>"dle zřízení opláštění"625,5</t>
  </si>
  <si>
    <t>29</t>
  </si>
  <si>
    <t>212755216R</t>
  </si>
  <si>
    <t xml:space="preserve">Trativody bez lože z drenážních trubek plastových flexibilních D 150 mm   </t>
  </si>
  <si>
    <t>1458628048</t>
  </si>
  <si>
    <t>"drenáž"45+46+2,5+4+5+42+33+3+45+45+2+2+40+33</t>
  </si>
  <si>
    <t>30</t>
  </si>
  <si>
    <t>286112250R</t>
  </si>
  <si>
    <t xml:space="preserve">trubka drenážní flexibilní PVC DN 150 mm SN8   </t>
  </si>
  <si>
    <t>753540819</t>
  </si>
  <si>
    <t>Vodorovné konstrukce</t>
  </si>
  <si>
    <t>31</t>
  </si>
  <si>
    <t>451573111</t>
  </si>
  <si>
    <t>Lože pod potrubí otevřený výkop ze štěrkopísku</t>
  </si>
  <si>
    <t>616590386</t>
  </si>
  <si>
    <t>Lože pod potrubí, stoky a drobné objekty v otevřeném výkopu z písku a štěrkopísku do 63 mm</t>
  </si>
  <si>
    <t>"pod přípojky UV"31,5*1*0,05</t>
  </si>
  <si>
    <t>"pod drenáž"0,5*0,05*347,5</t>
  </si>
  <si>
    <t>32</t>
  </si>
  <si>
    <t>583373310</t>
  </si>
  <si>
    <t>štěrkopísek frakce 0-22</t>
  </si>
  <si>
    <t>1177458732</t>
  </si>
  <si>
    <t xml:space="preserve">kamenivo přírodní těžené pro stavební účely  PTK  (drobné, hrubé, štěrkopísky) štěrkopísky ČSN 72  1511-2 frakce   0-22</t>
  </si>
  <si>
    <t>10,263*1,8</t>
  </si>
  <si>
    <t>33</t>
  </si>
  <si>
    <t>452311151</t>
  </si>
  <si>
    <t>Podkladní desky z betonu prostého tř. C 20/25nFX3 otevřený výkop</t>
  </si>
  <si>
    <t>1356825360</t>
  </si>
  <si>
    <t>Podkladní a zajišťovací konstrukce z betonu prostého v otevřeném výkopu desky pod potrubí, stoky a drobné objekty z betonu tř. C 20/25</t>
  </si>
  <si>
    <t>"uliční vpusti"9*(1*1*0,1)</t>
  </si>
  <si>
    <t>Komunikace</t>
  </si>
  <si>
    <t>34</t>
  </si>
  <si>
    <t>564851111</t>
  </si>
  <si>
    <t>Podklad ze štěrkodrtě ŠD tl 150 mm</t>
  </si>
  <si>
    <t>2106828274</t>
  </si>
  <si>
    <t>Podklad ze štěrkodrti ŠD s rozprostřením a zhutněním, po zhutnění tl. 150 mm
"dle PD přílohy č. C.1.-C.5."</t>
  </si>
  <si>
    <t>"dle přílohy C.1.2 Situace stavby a C.1.4 Vzorový příčný řez"</t>
  </si>
  <si>
    <t>"parkování ochranná vrstva"46,5+62+60</t>
  </si>
  <si>
    <t>"parkování podkladní vrstva"115</t>
  </si>
  <si>
    <t>35</t>
  </si>
  <si>
    <t>564851111R</t>
  </si>
  <si>
    <t>Podklad ze štěrkodrtě ŠD tl 150 mm fr. 0-63 "sanace dle skutečnosti"</t>
  </si>
  <si>
    <t>-857929802</t>
  </si>
  <si>
    <t>Podklad ze štěrkodrti ŠD s rozprostřením a zhutněním, po zhutnění tl. 150 mm fr. 0-63 "sanace dle skutečnosti"
"dle PD přílohy č. C.1.-C.5."</t>
  </si>
  <si>
    <t>"sanace chodník"373</t>
  </si>
  <si>
    <t>"sanace vjezdy"11</t>
  </si>
  <si>
    <t>36</t>
  </si>
  <si>
    <t>564861111</t>
  </si>
  <si>
    <t>Podklad ze štěrkodrtě ŠD tl 200 mm</t>
  </si>
  <si>
    <t>1231772758</t>
  </si>
  <si>
    <t>Podklad ze štěrkodrti ŠD s rozprostřením a zhutněním, po zhutnění tl. 200 mm
"dle PD přílohy č. C.1.-C.5."</t>
  </si>
  <si>
    <t>"vozovka ochranná vrstva"899</t>
  </si>
  <si>
    <t>"vozovka podkladní vrstva"899</t>
  </si>
  <si>
    <t>37</t>
  </si>
  <si>
    <t>564861111R</t>
  </si>
  <si>
    <t>Podklad ze štěrkodrtě ŠD tl 200 mm fr.0-63 "sanace dle skutečnosti"</t>
  </si>
  <si>
    <t>88254463</t>
  </si>
  <si>
    <t>Podklad ze štěrkodrti ŠD s rozprostřením a zhutněním, po zhutnění tl. 200 mm fr. 0-63 "dle PD přílohy č. C.1.-C.5." "sanace podloží dle skutečnosti"</t>
  </si>
  <si>
    <t>"sanace vozovky"885*2</t>
  </si>
  <si>
    <t>"sanace parkování"168,5*2</t>
  </si>
  <si>
    <t>38</t>
  </si>
  <si>
    <t>573211111</t>
  </si>
  <si>
    <t>Postřik živičný spojovací z asfaltu v množství do 0,70 kg/m2</t>
  </si>
  <si>
    <t>1609231758</t>
  </si>
  <si>
    <t>Postřik živičný spojovací bez posypu kamenivem z asfaltu silničního, v množství od 0,50 do 0,70 kg/m2</t>
  </si>
  <si>
    <t>"asf. vozovka"915</t>
  </si>
  <si>
    <t>39</t>
  </si>
  <si>
    <t>577134121</t>
  </si>
  <si>
    <t>Asfaltový beton vrstva obrusná ACO 11 (ABS) tř. I tl 40 mm š přes 3 m z nemodifikovaného asfaltu</t>
  </si>
  <si>
    <t>1822214626</t>
  </si>
  <si>
    <t>Asfaltový beton vrstva obrusná ACO 11 (ABS) s rozprostřením a se zhutněním z nemodifikovaného asfaltu v pruhu šířky přes 3 m tř. I, po zhutnění tl. 40 mm</t>
  </si>
  <si>
    <t>"obrusná vrstva"899+5+2+5+4</t>
  </si>
  <si>
    <t>40</t>
  </si>
  <si>
    <t>577165122</t>
  </si>
  <si>
    <t>Asfaltový beton vrstva ložní ACL 16+ (ABH) tl 70 mm š přes 3 m z nemodifikovaného asfaltu</t>
  </si>
  <si>
    <t>1996253127</t>
  </si>
  <si>
    <t>Asfaltový beton vrstva ložní ACL 16+ (ABH) s rozprostřením a zhutněním z nemodifikovaného asfaltu v pruhu šířky přes 3 m, po zhutnění tl. 70 mm</t>
  </si>
  <si>
    <t>"ložní vrstva"899</t>
  </si>
  <si>
    <t>41</t>
  </si>
  <si>
    <t>596212213</t>
  </si>
  <si>
    <t>Kladení zámkové dlažby pozemních komunikací tl 80 mm skupiny A pl přes 300 m2</t>
  </si>
  <si>
    <t>-1244098028</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</si>
  <si>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300 m2
"dle PD přílohy č. C.1.-C.5."</t>
  </si>
  <si>
    <t>"vjezdy"11</t>
  </si>
  <si>
    <t>42</t>
  </si>
  <si>
    <t>592450990</t>
  </si>
  <si>
    <t xml:space="preserve">dlažba  skladebná HOLLAND HBB 20x10x8 cm antracit</t>
  </si>
  <si>
    <t>-315042985</t>
  </si>
  <si>
    <t xml:space="preserve">dlažba  skladebná betonová pro komunikace 20x10x8 cm barva ANTRACIT</t>
  </si>
  <si>
    <t>P</t>
  </si>
  <si>
    <t>Poznámka k položce:_x000d_
spotřeba: 50 kus/m2</t>
  </si>
  <si>
    <t>11*1,02</t>
  </si>
  <si>
    <t>43</t>
  </si>
  <si>
    <t>596412212</t>
  </si>
  <si>
    <t>Kladení dlažby z vegetačních tvárnic pozemních komunikací tl 80 mm do 300 m2</t>
  </si>
  <si>
    <t>CS ÚRS 2017 01</t>
  </si>
  <si>
    <t>-1911742520</t>
  </si>
  <si>
    <t>Kladení dlažby z betonových vegetačních dlaždic pozemních komunikací s ložem z kameniva těženého nebo drceného tl. do 50 mm, s vyplněním spár a vegetačních otvorů, s hutněním vibrováním tl. 80 mm, pro plochy přes 100 do 300 m2</t>
  </si>
  <si>
    <t>PSC</t>
  </si>
  <si>
    <t xml:space="preserve">Poznámka k souboru cen:_x000d_
1. V cenách jsou započteny i náklady na dodávku hmot pro lože a materiálu na výplň spár. 2. V cenách nejsou započteny náklady na: a) dodávku vegetačních dlaždic, které se oceňují ve specifikaci; ztratné lze dohodnout u plochy do 100 m2 ve výši 3 %, přes 100 do 300 m2 ve výši 2 % a přes 300 m2 ve výši 1 %, b) dodávku výplně ve vegetačních dlaždicích, které se oceňují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 </t>
  </si>
  <si>
    <t>"vegetační dlažba podélného stání"168,5</t>
  </si>
  <si>
    <t>44</t>
  </si>
  <si>
    <t>R000002</t>
  </si>
  <si>
    <t>Zatravňovací dlažba 21x14x8 s dilatačními výlisky tl. 3cm</t>
  </si>
  <si>
    <t>246885365</t>
  </si>
  <si>
    <t>168,5*1,02</t>
  </si>
  <si>
    <t>Úpravy povrchů, podlahy a osazování výplní</t>
  </si>
  <si>
    <t>45</t>
  </si>
  <si>
    <t>635111232R</t>
  </si>
  <si>
    <t>Zásyp vegetační dlažby z drobného kameniva 2-4 se zhutněním</t>
  </si>
  <si>
    <t>1948379586</t>
  </si>
  <si>
    <t xml:space="preserve">Poznámka k souboru cen:_x000d_
1. Ceny jsou určeny pro násyp vodorovný nebo ve spádu pod podlahy, mazaniny, dlažby a pro násypy na plochých střechách. </t>
  </si>
  <si>
    <t>"zásyp spar vegetační dlažby 27,5% plochy"168,5*0,275*0,08*1,02</t>
  </si>
  <si>
    <t>Trubní vedení</t>
  </si>
  <si>
    <t>46</t>
  </si>
  <si>
    <t>871251111</t>
  </si>
  <si>
    <t>Montáž potrubí z trubek tlakových z tvrdého PVC otevřený výkop svařovaných vnější průměr 110 mm</t>
  </si>
  <si>
    <t>198300559</t>
  </si>
  <si>
    <t>Montáž potrubí z plastických hmot v otevřeném výkopu, z tlakových trubek z tvrdého PVC těsněných gumovým kroužkem vnějšího průměru 110 mm</t>
  </si>
  <si>
    <t>"chráničky předpoklad"</t>
  </si>
  <si>
    <t>"sdělovací telefon+elektřina předpoklad"100</t>
  </si>
  <si>
    <t>47</t>
  </si>
  <si>
    <t>345751310</t>
  </si>
  <si>
    <t>žlab kabelový PVC (100x100) žlab s víkem</t>
  </si>
  <si>
    <t>507888808</t>
  </si>
  <si>
    <t>kabelové nosné systémy žlaby kabelové materiál recyklovaný PVC materiál recyklovaný PVC kabelový žlab (100x100) žlab s víkem</t>
  </si>
  <si>
    <t>48</t>
  </si>
  <si>
    <t>871263121</t>
  </si>
  <si>
    <t>Montáž kanalizačního potrubí z PVC těsněné gumovým kroužkem otevřený výkop sklon do 20 % DN 110</t>
  </si>
  <si>
    <t>1926837457</t>
  </si>
  <si>
    <t>Montáž kanalizačního potrubí z plastů z tvrdého PVC těsněných gumovým kroužkem v otevřeném výkopu ve sklonu do 20 % DN 110</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</si>
  <si>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</si>
  <si>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"přípojka faserfixu"6</t>
  </si>
  <si>
    <t>49</t>
  </si>
  <si>
    <t>286113020</t>
  </si>
  <si>
    <t>trubka kanalizační plastová KGEM-DN 110x1000 mm SN4</t>
  </si>
  <si>
    <t>kus</t>
  </si>
  <si>
    <t>1407591106</t>
  </si>
  <si>
    <t>trubka kanalizační plastová KG - DN 110x1000 mm SN4</t>
  </si>
  <si>
    <t>50</t>
  </si>
  <si>
    <t>871353121</t>
  </si>
  <si>
    <t>Montáž potrubí z kanalizačních trub z PVC otevřený výkop sklon do 20 % DN 200</t>
  </si>
  <si>
    <t>1941690754</t>
  </si>
  <si>
    <t xml:space="preserve">Montáž potrubí kanalizačních trub z plastů z tvrdého PVC těsněných gumovým kroužkem v otevřeném výkopu ve sklonu do 20 % DN 200  "dle PD přílohy č. C.1.-C.5."</t>
  </si>
  <si>
    <t>"přípojky UV"3,5+3,5+3,5+3,5+3,5+3,5+3,5+3,5+3,5+3,5</t>
  </si>
  <si>
    <t>51</t>
  </si>
  <si>
    <t>286112450</t>
  </si>
  <si>
    <t>trubka s hrdlem 200X4,9X2M SN4KOEX,PVC</t>
  </si>
  <si>
    <t>-812193196</t>
  </si>
  <si>
    <t xml:space="preserve">trubky z polyvinylchloridu kanalizace domovní a uliční (PVC) trubka s hrdlem  SN4 200x4,9x2M  koex</t>
  </si>
  <si>
    <t>"dle montáže"35/2</t>
  </si>
  <si>
    <t>52</t>
  </si>
  <si>
    <t>877265211</t>
  </si>
  <si>
    <t>Montáž tvarovek z tvrdého PVC-systém KG nebo z polypropylenu-systém KG 2000 jednoosé DN 100</t>
  </si>
  <si>
    <t>1913784029</t>
  </si>
  <si>
    <t>Montáž tvarovek na kanalizačním potrubí z trub z plastu z tvrdého PVC [systém KG] nebo z polypropylenu [systém KG 2000] v otevřeném výkopu jednoosých DN 100</t>
  </si>
  <si>
    <t xml:space="preserve">Poznámka k souboru cen:_x000d_
1. V cenách nejsou započteny náklady na dodání tvarovek. Tvarovky se oceňují ve ve specifikaci. </t>
  </si>
  <si>
    <t>53</t>
  </si>
  <si>
    <t>877355211</t>
  </si>
  <si>
    <t>Montáž tvarovek z tvrdého PVC nebo z polypropylenu jednoosé DN 200</t>
  </si>
  <si>
    <t>1452419650</t>
  </si>
  <si>
    <t>Montáž tvarovek na kanalizačním potrubí z trub z plastu z tvrdého PVC nebo z polypropylenu v otevřeném výkopu jednoosých DN 200</t>
  </si>
  <si>
    <t>"napojení vpustí"2*9</t>
  </si>
  <si>
    <t>54</t>
  </si>
  <si>
    <t>R2</t>
  </si>
  <si>
    <t>Tvarovky PVC SN8 k napojení ul. vpustí</t>
  </si>
  <si>
    <t>-1232273706</t>
  </si>
  <si>
    <t>"dle montáže tvarovek"18+2</t>
  </si>
  <si>
    <t>55</t>
  </si>
  <si>
    <t>877395122R</t>
  </si>
  <si>
    <t>Montáž odbočné tvarovky na potrubí z kanalizačních trub z PVC DN 300</t>
  </si>
  <si>
    <t>1947407942</t>
  </si>
  <si>
    <t>56</t>
  </si>
  <si>
    <t>R8</t>
  </si>
  <si>
    <t>Tvarovky k napojení kanalizace DN300/200</t>
  </si>
  <si>
    <t>1440323581</t>
  </si>
  <si>
    <t>"dle montáže tvarovek"9</t>
  </si>
  <si>
    <t>57</t>
  </si>
  <si>
    <t>895941111R</t>
  </si>
  <si>
    <t>Zřízení vpusti kanalizační uliční z betonových dílců typ UV-50 normální vč. napojení podélné drenáže</t>
  </si>
  <si>
    <t>395729546</t>
  </si>
  <si>
    <t>Zřízení vpusti kanalizační uliční z betonových dílců typ UV-50 normální vč. napojení podeélné drenáže
"dle PD přílohy č. C.1.-C.5."</t>
  </si>
  <si>
    <t>58</t>
  </si>
  <si>
    <t>R3</t>
  </si>
  <si>
    <t>Litinová mříž 500x500 tř. D400 + rám + kalový koš</t>
  </si>
  <si>
    <t>kompl</t>
  </si>
  <si>
    <t>1239443950</t>
  </si>
  <si>
    <t>59</t>
  </si>
  <si>
    <t>R5</t>
  </si>
  <si>
    <t>Kompletní betonové dílce uliční vpusti</t>
  </si>
  <si>
    <t>-1773792816</t>
  </si>
  <si>
    <t>60</t>
  </si>
  <si>
    <t>899431111</t>
  </si>
  <si>
    <t>Výšková úprava uličního vstupu nebo vpusti do 200 mm zvýšením krycího hrnce, šoupěte nebo hydrantu</t>
  </si>
  <si>
    <t>-1939266480</t>
  </si>
  <si>
    <t>Výšková úprava uličního vstupu nebo vpusti do 200 mm zvýšením krycího hrnce, šoupěte nebo hydrantu bez úpravy armatur</t>
  </si>
  <si>
    <t>"předpoklad"24</t>
  </si>
  <si>
    <t>Ostatní konstrukce a práce-bourání</t>
  </si>
  <si>
    <t>61</t>
  </si>
  <si>
    <t>914111111</t>
  </si>
  <si>
    <t>Montáž svislé dopravní značky do velikosti 1 m2 objímkami na sloupek nebo konzolu</t>
  </si>
  <si>
    <t>-804810712</t>
  </si>
  <si>
    <t>Montáž svislé dopravní značky základní velikosti do 1 m2 objímkami na sloupky nebo konzoly
"dle PD přílohy č. C.2."</t>
  </si>
  <si>
    <t>"P4"1</t>
  </si>
  <si>
    <t>"IP11c"2</t>
  </si>
  <si>
    <t>62</t>
  </si>
  <si>
    <t>404452400</t>
  </si>
  <si>
    <t>patka hliníková HP 60</t>
  </si>
  <si>
    <t>226088905</t>
  </si>
  <si>
    <t>výrobky a tabule orientační pro návěstí a zabezpečovací zařízení silniční značky dopravní svislé patky hliníkové HP 60</t>
  </si>
  <si>
    <t>63</t>
  </si>
  <si>
    <t>404452250</t>
  </si>
  <si>
    <t>sloupek Zn 60 - 350</t>
  </si>
  <si>
    <t>1446894583</t>
  </si>
  <si>
    <t>výrobky a tabule orientační pro návěstí a zabezpečovací zařízení silniční značky dopravní svislé sloupky Zn 60 - 350</t>
  </si>
  <si>
    <t>64</t>
  </si>
  <si>
    <t>404452530</t>
  </si>
  <si>
    <t>víčko plastové na sloupek 60</t>
  </si>
  <si>
    <t>-1026167428</t>
  </si>
  <si>
    <t>výrobky a tabule orientační pro návěstí a zabezpečovací zařízení silniční značky dopravní svislé víčka plastová na sloupek 60</t>
  </si>
  <si>
    <t>65</t>
  </si>
  <si>
    <t>404452560</t>
  </si>
  <si>
    <t>upínací svorka na sloupek US 60</t>
  </si>
  <si>
    <t>127618772</t>
  </si>
  <si>
    <t>výrobky a tabule orientační pro návěstí a zabezpečovací zařízení silniční značky dopravní svislé upínací svorky na sloupek US 60</t>
  </si>
  <si>
    <t>66</t>
  </si>
  <si>
    <t>404442580</t>
  </si>
  <si>
    <t>značka svislá reflexní AL- 3M 500 x 700 mm</t>
  </si>
  <si>
    <t>-840902510</t>
  </si>
  <si>
    <t>značka dopravní svislá reflexní AL- 3M 500 x 700 mm</t>
  </si>
  <si>
    <t>67</t>
  </si>
  <si>
    <t>404440040</t>
  </si>
  <si>
    <t>značka dopravní svislá reflexní výstražná AL 3M A1 - A30, P1,P4 700 mm</t>
  </si>
  <si>
    <t>1278635136</t>
  </si>
  <si>
    <t>68</t>
  </si>
  <si>
    <t>914511112</t>
  </si>
  <si>
    <t>Montáž sloupku dopravních značek délky do 3,5 m s betonovým základem a patkou</t>
  </si>
  <si>
    <t>-1961842117</t>
  </si>
  <si>
    <t>Montáž sloupku dopravních značek délky do 3,5 m do hliníkové patky</t>
  </si>
  <si>
    <t>69</t>
  </si>
  <si>
    <t>915491211</t>
  </si>
  <si>
    <t>Osazení vodícího proužku z betonových desek do betonového lože tl do 100 mm š proužku 250 mm</t>
  </si>
  <si>
    <t>-885096384</t>
  </si>
  <si>
    <t>Osazení vodicího proužku z betonových prefabrikovaných desek tl. do 120 mm do lože z cementové malty tl. 20 mm, s vyplněním a zatřením spár cementovou maltou s podkladní vrstvou z betonu prostého tř. C 20/25nXF3 tl. 50 až 100 mm šířka proužku 250 mm</t>
  </si>
  <si>
    <t>"V.P."396</t>
  </si>
  <si>
    <t>70</t>
  </si>
  <si>
    <t>592185640</t>
  </si>
  <si>
    <t>krajník silniční betonový 50/25/8 50x25x8 cm</t>
  </si>
  <si>
    <t>1193762722</t>
  </si>
  <si>
    <t>krajníky a dílce pro horizontální značky betonové a železobetonové krajník silniční 50 x 25 x 8</t>
  </si>
  <si>
    <t>396/0,5*1,02</t>
  </si>
  <si>
    <t>71</t>
  </si>
  <si>
    <t>916131213</t>
  </si>
  <si>
    <t>Osazení silničního obrubníku betonového stojatého s boční opěrou do lože z betonu prostého</t>
  </si>
  <si>
    <t>282237496</t>
  </si>
  <si>
    <t>Osazení silničního obrubníku betonového se zřízením lože, s vyplněním a zatřením spár cementovou maltou stojatého s boční opěrou z betonu C 20/25nXF3, do lože z betonu prostého téže značky
"dle PD přílohy č. C.1.-C.5."</t>
  </si>
  <si>
    <t>"15/25"(1+7+1+90+6,5+0,5+0,5+6,5+72+8+1+1+6,5+90,5+2+2+73+8+1+18)-(36+101,4)</t>
  </si>
  <si>
    <t>"15/15"4,5+4,5+4,7+6,5+6,5+5+5,5+4,5+6+4+4,5+5,5+4,5+7,5+7,4+14,3+6</t>
  </si>
  <si>
    <t>"přechodový15/25-15"36</t>
  </si>
  <si>
    <t>72</t>
  </si>
  <si>
    <t>592174690</t>
  </si>
  <si>
    <t>obrubník betonový silniční přechodový L + P 100x15x15-25 cm</t>
  </si>
  <si>
    <t>-2033651446</t>
  </si>
  <si>
    <t>obrubníky betonové a železobetonové obrubník silniční přechodový L + P 100 x 15 x 15-25</t>
  </si>
  <si>
    <t>"přechodový"36</t>
  </si>
  <si>
    <t>73</t>
  </si>
  <si>
    <t>592174680</t>
  </si>
  <si>
    <t>obrubník betonový silniční nájezdový 100x15x15 cm</t>
  </si>
  <si>
    <t>1313077663</t>
  </si>
  <si>
    <t>obrubníky betonové a železobetonové obrubník silniční nájezdový 100 x 15 x 15</t>
  </si>
  <si>
    <t>"vjezdy 15/15"101,4</t>
  </si>
  <si>
    <t>101,4*1,02</t>
  </si>
  <si>
    <t>74</t>
  </si>
  <si>
    <t>592174650</t>
  </si>
  <si>
    <t>obrubník betonový silniční 100x15x25 cm</t>
  </si>
  <si>
    <t>-585664379</t>
  </si>
  <si>
    <t>obrubníky betonové a železobetonové obrubník silniční 100 x 15 x 25</t>
  </si>
  <si>
    <t>"obrubník 15/25"258,6</t>
  </si>
  <si>
    <t>258,6*1,02</t>
  </si>
  <si>
    <t>75</t>
  </si>
  <si>
    <t>916991121</t>
  </si>
  <si>
    <t>Lože pod obrubníky, krajníky nebo obruby z dlažebních kostek z betonu prostého</t>
  </si>
  <si>
    <t>548676059</t>
  </si>
  <si>
    <t>Lože pod obrubníky, krajníky nebo obruby z dlažebních kostek z betonu prostého tř. C 20/25nXF3</t>
  </si>
  <si>
    <t>"silniční obr."396*0,35*0,05</t>
  </si>
  <si>
    <t>"vod. proužek"396*0,25*0,05</t>
  </si>
  <si>
    <t>76</t>
  </si>
  <si>
    <t>919112213</t>
  </si>
  <si>
    <t>Řezání spár pro vytvoření komůrky š 10 mm hl 25 mm pro těsnící zálivku v živičném krytu</t>
  </si>
  <si>
    <t>-624473082</t>
  </si>
  <si>
    <t>Řezání dilatačních spár v živičném krytu vytvoření komůrky pro těsnící zálivku šířky 10 mm, hloubky 25 mm</t>
  </si>
  <si>
    <t>"řezání spáry"16+6+1+6+9+18+2+2</t>
  </si>
  <si>
    <t>77</t>
  </si>
  <si>
    <t>919121112</t>
  </si>
  <si>
    <t>Těsnění spár zálivkou za studena pro komůrky š 10 mm hl 25 mm s těsnicím profilem</t>
  </si>
  <si>
    <t>648375023</t>
  </si>
  <si>
    <t>Utěsnění dilatačních spár zálivkou za studena v cementobetonovém nebo živičném krytu včetně adhezního nátěru s těsnicím profilem pod zálivkou, pro komůrky šířky 10 mm, hloubky 25 mm</t>
  </si>
  <si>
    <t>78</t>
  </si>
  <si>
    <t>938908411</t>
  </si>
  <si>
    <t>Očištění povrchu krytu nebo podkladu živičného vodou</t>
  </si>
  <si>
    <t>20053812</t>
  </si>
  <si>
    <t>Očištění povrchu krytu nebo podkladu živičného, betonového nebo dlážděného vodou
"dle PD přílohy č. C.2."</t>
  </si>
  <si>
    <t>79</t>
  </si>
  <si>
    <t>966006132</t>
  </si>
  <si>
    <t>Odstranění značek dopravních nebo orientačních se sloupky s betonovými patkami</t>
  </si>
  <si>
    <t>67679015</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</si>
  <si>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</si>
  <si>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</si>
  <si>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80</t>
  </si>
  <si>
    <t>R6</t>
  </si>
  <si>
    <t>Nopová folie š.1,0m - montáž, kompletní práce vč. materiálu a ořezu</t>
  </si>
  <si>
    <t>1273976491</t>
  </si>
  <si>
    <t>Nopová folie š. 1,0m - montáž, kompletní práce vč. materiálu a ořezu
"dle PD přílohy č. C.2. a C.4."</t>
  </si>
  <si>
    <t>"nopová folie"81</t>
  </si>
  <si>
    <t>99</t>
  </si>
  <si>
    <t>Přesuny hmot a sutí</t>
  </si>
  <si>
    <t>81</t>
  </si>
  <si>
    <t>997221551</t>
  </si>
  <si>
    <t>Vodorovná doprava suti ze sypkých materiálů do 1 km</t>
  </si>
  <si>
    <t>824398377</t>
  </si>
  <si>
    <t>Vodorovná doprava suti bez naložení, ale se složením a s hrubým urovnáním ze sypkých materiálů, na vzdálenost do 1 km</t>
  </si>
  <si>
    <t>"kamenivo"358,4</t>
  </si>
  <si>
    <t>82</t>
  </si>
  <si>
    <t>997221559</t>
  </si>
  <si>
    <t>Příplatek ZKD 1 km u vodorovné dopravy suti ze sypkých materiálů</t>
  </si>
  <si>
    <t>1720960768</t>
  </si>
  <si>
    <t>Vodorovná doprava suti bez naložení, ale se složením a s hrubým urovnáním Příplatek k ceně za každý další i započatý 1 km přes 1 km</t>
  </si>
  <si>
    <t>"skládka do 14km"13*358,4</t>
  </si>
  <si>
    <t>83</t>
  </si>
  <si>
    <t>997221561</t>
  </si>
  <si>
    <t>Vodorovná doprava suti z kusových materiálů do 1 km</t>
  </si>
  <si>
    <t>-874566219</t>
  </si>
  <si>
    <t>Vodorovná doprava suti bez naložení, ale se složením a s hrubým urovnáním z kusových materiálů, na vzdálenost do 1 km</t>
  </si>
  <si>
    <t>"obruby"71,75</t>
  </si>
  <si>
    <t>"beton"443,52+0,082</t>
  </si>
  <si>
    <t>84</t>
  </si>
  <si>
    <t>997221569</t>
  </si>
  <si>
    <t>Příplatek ZKD 1 km u vodorovné dopravy suti z kusových materiálů</t>
  </si>
  <si>
    <t>1867139894</t>
  </si>
  <si>
    <t>"skládka do 14km"13*515,352</t>
  </si>
  <si>
    <t>85</t>
  </si>
  <si>
    <t>997221611</t>
  </si>
  <si>
    <t>Nakládání suti na dopravní prostředky pro vodorovnou dopravu</t>
  </si>
  <si>
    <t>1638501007</t>
  </si>
  <si>
    <t>Nakládání na dopravní prostředky pro vodorovnou dopravu suti</t>
  </si>
  <si>
    <t>"suť"358,4</t>
  </si>
  <si>
    <t>"kusová suť"515,352</t>
  </si>
  <si>
    <t>86</t>
  </si>
  <si>
    <t>997221815</t>
  </si>
  <si>
    <t>Poplatek za uložení betonového odpadu na skládce (skládkovné)</t>
  </si>
  <si>
    <t>-1646465499</t>
  </si>
  <si>
    <t>Poplatek za uložení stavebního odpadu na skládce (skládkovné) betonového</t>
  </si>
  <si>
    <t>"beton"443,52+71,75+0,082</t>
  </si>
  <si>
    <t>87</t>
  </si>
  <si>
    <t>997221855</t>
  </si>
  <si>
    <t>Poplatek za uložení odpadu z kameniva na skládce (skládkovné)</t>
  </si>
  <si>
    <t>202810741</t>
  </si>
  <si>
    <t>Poplatek za uložení stavebního odpadu na skládce (skládkovné) z kameniva</t>
  </si>
  <si>
    <t>88</t>
  </si>
  <si>
    <t>998225111</t>
  </si>
  <si>
    <t>Přesun hmot pro pozemní komunikace s krytem z kamene, monolitickým betonovým nebo živičným</t>
  </si>
  <si>
    <t>-1107886374</t>
  </si>
  <si>
    <t>Přesun hmot pro komunikace s krytem z kameniva, monolitickým betonovým nebo živičným dopravní vzdálenost do 200 m jakékoliv délky objektu</t>
  </si>
  <si>
    <t>VRN</t>
  </si>
  <si>
    <t>Vedlejší rozpočtové náklady</t>
  </si>
  <si>
    <t>89</t>
  </si>
  <si>
    <t>0001</t>
  </si>
  <si>
    <t>Vytyčení inženýrských sítí</t>
  </si>
  <si>
    <t>sada</t>
  </si>
  <si>
    <t>-1526261454</t>
  </si>
  <si>
    <t>90</t>
  </si>
  <si>
    <t>0002</t>
  </si>
  <si>
    <t>Zařízení staveniště, provoz a odstranění</t>
  </si>
  <si>
    <t>462563218</t>
  </si>
  <si>
    <t>91</t>
  </si>
  <si>
    <t>0003</t>
  </si>
  <si>
    <t>Pomocné práce- zajištění nebo zřízení, regulaci a ochranu dopravy vč. DIOa přechodného dopravního značení</t>
  </si>
  <si>
    <t>1968763862</t>
  </si>
  <si>
    <t>Pomocné práce- zajištění nebo zřízení, regulaci a ochranu dopravy vč. DIOa přechodného dopravního značení - úhrnná částka musí obsahovat veškeré náklady na dočasné úpravy a regulaci (vč. pěších) na staveništi a nezbytné značení a opatření vyplívající z požadeavků BOZP na staveništi, uvažováno jednotyčové zábradlí vysoké min. 1,10m s označením zákazu vstupu, lávky pro pěší, provizorní dopravní značení v rozsahu dle stanovení přechodného dopravního značení</t>
  </si>
  <si>
    <t>92</t>
  </si>
  <si>
    <t>0004</t>
  </si>
  <si>
    <t>Geodetické zaměření skutečného provedení stavby - výškopis, polohopis (6x tištěná dokumentace, 6xCD)</t>
  </si>
  <si>
    <t>-820889225</t>
  </si>
  <si>
    <t>93</t>
  </si>
  <si>
    <t>0005</t>
  </si>
  <si>
    <t>Kopané sondy pro ověření průběhu inženýrských sítí - ruční práce vč. zasypání sondy</t>
  </si>
  <si>
    <t>68169221</t>
  </si>
  <si>
    <t>94</t>
  </si>
  <si>
    <t>0006</t>
  </si>
  <si>
    <t>Zkoušení a kontrola prací zkušebnou zhotovitele</t>
  </si>
  <si>
    <t>5297981</t>
  </si>
  <si>
    <t xml:space="preserve">Zkoušení a kontrola prací zkušebnou zhotovitele:
"statická zkouška únosnoti pláně 2ks"
"statická zkouška na ochranné vrstvě 2ks"
"zkouška shody na asf. vrstvě - mezerovitost (na vzorku z vývrtu) 2ks"
"míra zhutnění (názornost vývrtu) 2ks"
"spojení vrstev 2ks"
"tloušťka vrstvy 2ks"
"rozbor zeminy v aktivní zóně"1 </t>
  </si>
  <si>
    <t>95</t>
  </si>
  <si>
    <t>0007</t>
  </si>
  <si>
    <t>Realizační dokumentace stavby</t>
  </si>
  <si>
    <t>929406074</t>
  </si>
  <si>
    <t>002/2017_2 - SO 102 Chodníky</t>
  </si>
  <si>
    <t>111301111</t>
  </si>
  <si>
    <t>Sejmutí drnu tl do 100 mm s přemístěním do 50 m nebo naložením na dopravní prostředek</t>
  </si>
  <si>
    <t>1889332143</t>
  </si>
  <si>
    <t>Sejmutí drnu tl. do 100 mm, v jakékoliv ploše</t>
  </si>
  <si>
    <t>"stávající zeleň"7+23</t>
  </si>
  <si>
    <t>113107142</t>
  </si>
  <si>
    <t>Odstranění podkladu pl do 50 m2 živičných tl 100 mm</t>
  </si>
  <si>
    <t>-1886696972</t>
  </si>
  <si>
    <t>Odstranění podkladů nebo krytů s přemístěním hmot na skládku na vzdálenost do 3 m nebo s naložením na dopravní prostředek v ploše jednotlivě do 50 m2 živičných, o tl. vrstvy přes 50 do 100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</si>
  <si>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</si>
  <si>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"asf. kryt chodník"57</t>
  </si>
  <si>
    <t>113107222</t>
  </si>
  <si>
    <t>Odstranění podkladu pl přes 200 m2 z kameniva drceného tl 200 mm</t>
  </si>
  <si>
    <t>757182767</t>
  </si>
  <si>
    <t>Odstranění podkladů nebo krytů s přemístěním hmot na skládku na vzdálenost do 20 m nebo s naložením na dopravní prostředek v ploše jednotlivě přes 200 m2 z kameniva hrubého drceného, o tl. vrstvy přes 100 do 200 mm</t>
  </si>
  <si>
    <t>"podklad chodníky"2+31+28,5+15+3+3+31+17+34,5+30,5+3+2+31+25+12+28+19,5+1,5+1,5+6,5+1,5+7+36+3</t>
  </si>
  <si>
    <t>"konstrukce v místě vjezdů tl. 0,32m"152,5-11</t>
  </si>
  <si>
    <t>113107236</t>
  </si>
  <si>
    <t>Odstranění podkladu pl nad 200 m2 z betonu vyztuženého sítěmi tl 150 mm</t>
  </si>
  <si>
    <t>69627613</t>
  </si>
  <si>
    <t>Odstranění podkladů nebo krytů s přemístěním hmot na skládku na vzdálenost do 20 m nebo s naložením na dopravní prostředek v ploše jednotlivě přes 200 m2 z betonu vyztuženého sítěmi, o tl. vrstvy přes 100 do 150 mm</t>
  </si>
  <si>
    <t>"bet. panely vč. dlažeb chodníky"90+126+145</t>
  </si>
  <si>
    <t>119001401</t>
  </si>
  <si>
    <t>Dočasné zajištění potrubí ocelového nebo litinového DN do 200</t>
  </si>
  <si>
    <t>-884952160</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</si>
  <si>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</si>
  <si>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"plyn předpoklad"20</t>
  </si>
  <si>
    <t>119001421</t>
  </si>
  <si>
    <t>Dočasné zajištění kabelů a kabelových tratí ze 3 volně ložených kabelů</t>
  </si>
  <si>
    <t>-1835459767</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</si>
  <si>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</si>
  <si>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120001101</t>
  </si>
  <si>
    <t>Příplatek za ztížení vykopávky v blízkosti podzemního vedení</t>
  </si>
  <si>
    <t>-1905896750</t>
  </si>
  <si>
    <t>Příplatek k cenám vykopávek za ztížení vykopávky v blízkosti podzemního vedení nebo výbušnin v horninách jakékoliv třídy</t>
  </si>
  <si>
    <t>"sdělovací telefon+elektřina předpoklad"200*0,4*0,5</t>
  </si>
  <si>
    <t>"plyn předpoklad"35*0,4*0,5</t>
  </si>
  <si>
    <t>"sanace chodníky"(373+152,5)*0,15</t>
  </si>
  <si>
    <t>"odkopávky"78,825</t>
  </si>
  <si>
    <t>"na skládku do vzdálenosti 14km"78,825*4</t>
  </si>
  <si>
    <t>78,825*1,8</t>
  </si>
  <si>
    <t>"chodníky"525,5</t>
  </si>
  <si>
    <t>181301101</t>
  </si>
  <si>
    <t>Rozprostření ornice tl vrstvy do 100 mm pl do 500 m2 v rovině nebo ve svahu do 1:5</t>
  </si>
  <si>
    <t>282063544</t>
  </si>
  <si>
    <t>Rozprostření a urovnání ornice v rovině nebo ve svahu sklonu do 1:5 při souvislé ploše do 500 m2, tl. vrstvy do 100 mm</t>
  </si>
  <si>
    <t>"osetí"10+14+2+10+9+18+8,5+9,5+10,5+5+11+8</t>
  </si>
  <si>
    <t>R1</t>
  </si>
  <si>
    <t>Dodání ornice, získání z vhodného zemníku, vč. naložení a složení na stavbě vtl. 0,10m - trávník</t>
  </si>
  <si>
    <t>1645828088</t>
  </si>
  <si>
    <t>"osetí"115,5*0,1</t>
  </si>
  <si>
    <t>181411131</t>
  </si>
  <si>
    <t>Založení parkového trávníku výsevem plochy do 1000 m2 v rovině a ve svahu do 1:5</t>
  </si>
  <si>
    <t>433530463</t>
  </si>
  <si>
    <t>Založení trávníku na půdě předem připravené plochy do 1000 m2 výsevem včetně utažení parkového v rovině nebo na svahu do 1:5
"dle PD přílohy č. C.2."</t>
  </si>
  <si>
    <t>"osetí"115,5</t>
  </si>
  <si>
    <t>005724100</t>
  </si>
  <si>
    <t>osivo směs travní parková</t>
  </si>
  <si>
    <t>kg</t>
  </si>
  <si>
    <t>1739606591</t>
  </si>
  <si>
    <t>osiva pícnin směsi travní balení obvykle 25 kg parková</t>
  </si>
  <si>
    <t>115,5*0,02*1,2</t>
  </si>
  <si>
    <t>R0000001</t>
  </si>
  <si>
    <t>Demontáž stožáru osvětlení</t>
  </si>
  <si>
    <t>114393755</t>
  </si>
  <si>
    <t>"demontáž nefunkčního sloupu v křižovatce ul. Michalcova a Fr. Zoubka"1</t>
  </si>
  <si>
    <t>"vjezdy ochranná vrstva"152,5-11</t>
  </si>
  <si>
    <t>"vjezdy podkladní vrstva"152,5-11</t>
  </si>
  <si>
    <t>"sanace vjezdy"152,5-11</t>
  </si>
  <si>
    <t>"chodník"373</t>
  </si>
  <si>
    <t>596211113</t>
  </si>
  <si>
    <t>Kladení zámkové dlažby komunikací pro pěší tl 60 mm skupiny A pl přes 300 m2</t>
  </si>
  <si>
    <t>1120149448</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</si>
  <si>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
"dle PD přílohy č. C.1.-C.5."</t>
  </si>
  <si>
    <t>"chodník"31+28,5+15+31+17+34,5+30,5+31+25+12+28+19,5+6,5+1,5+7+36</t>
  </si>
  <si>
    <t>"reliéfní dlažba"2+3+3+3+1,5+1,5+3</t>
  </si>
  <si>
    <t>592451100</t>
  </si>
  <si>
    <t>dlažba skladebná HOLLAND HBB 20x10x6 cm přírodní</t>
  </si>
  <si>
    <t>-816068541</t>
  </si>
  <si>
    <t>dlažba skladebná betonová základní 20x10x6 cm přírodní</t>
  </si>
  <si>
    <t>"chodník"354</t>
  </si>
  <si>
    <t>354*1,02</t>
  </si>
  <si>
    <t>592451200</t>
  </si>
  <si>
    <t>dlažba zámková PARKETA slepecká 20x10x6 cm barevná</t>
  </si>
  <si>
    <t>757755418</t>
  </si>
  <si>
    <t>dlažba skladebná betonová slepecká 20x10x6 cm barevná</t>
  </si>
  <si>
    <t>"reliéfní dlažba"17</t>
  </si>
  <si>
    <t>17*1,02</t>
  </si>
  <si>
    <t>"varovné pásy"2+2+2,5+2+2+2,5+2+3+4+6,5</t>
  </si>
  <si>
    <t>"vjezdy"8+2+11+8+2,5+8,5+2,5+7,5+2,5+7,5+1,5+8,5+2+7,5+1,5+11,5+2,5+10+19-11</t>
  </si>
  <si>
    <t>592450000</t>
  </si>
  <si>
    <t>dlažba zámková slepecká 20x10x8 cm červená</t>
  </si>
  <si>
    <t>-2046623205</t>
  </si>
  <si>
    <t xml:space="preserve">dlaždice betonové dlažba zámková slepecká  (ČSN EN 1338) dlažba zámková  1 m2=50 kusů 20 x 10 x 8 barevná červená</t>
  </si>
  <si>
    <t>"varovné pásy"28,5</t>
  </si>
  <si>
    <t>28,5*1,02</t>
  </si>
  <si>
    <t>"vjezdy"124-11</t>
  </si>
  <si>
    <t>113*1,02</t>
  </si>
  <si>
    <t>916231213</t>
  </si>
  <si>
    <t>Osazení chodníkového obrubníku betonového stojatého s boční opěrou do lože z betonu prostého</t>
  </si>
  <si>
    <t>1573521182</t>
  </si>
  <si>
    <t>Osazení chodníkového obrubníku betonového se zřízením lože, s vyplněním a zatřením spár cementovou maltou stojatého s boční opěrou z betonu prostého tř. C 12/15, do lože z betonu prostého téže značky
"dle PD přílohy č. C.1.-C.5."</t>
  </si>
  <si>
    <t>"obruby 5/20"1+1+1+12,5+1+1+17,5+1+12+1+1+11+1+1+23+1+1+11+1+1+14,5+1+1+16+1+1+8+1+1+17+1+1+12,5+1+44</t>
  </si>
  <si>
    <t>"obruby 5/30"21+6+28+27</t>
  </si>
  <si>
    <t>"obruby 8/25"21+28+27</t>
  </si>
  <si>
    <t>592172110R</t>
  </si>
  <si>
    <t>obrubník betonový zahradní šedý 100 x 5 x 20 cm</t>
  </si>
  <si>
    <t>-812476003</t>
  </si>
  <si>
    <t xml:space="preserve">obrubníky betonové a železobetonové obrubníky zahradní šedá   100 x 5 x 20</t>
  </si>
  <si>
    <t>222*1,02</t>
  </si>
  <si>
    <t>592172120R</t>
  </si>
  <si>
    <t>obrubník betonový zahradní šedý 100 x 5 x 30 cm</t>
  </si>
  <si>
    <t>802789702</t>
  </si>
  <si>
    <t xml:space="preserve">obrubník betonový zahradní  šedý 100 x 5 x 30 cm</t>
  </si>
  <si>
    <t>82*1,02</t>
  </si>
  <si>
    <t>592173140</t>
  </si>
  <si>
    <t>obrubník betonový zahradní přírodní šedá ABZ 10/95 50x8x25 cm</t>
  </si>
  <si>
    <t>1133706800</t>
  </si>
  <si>
    <t>obrubník betonový zahradní přírodní šedá 50x8x25 cm</t>
  </si>
  <si>
    <t>76/0,5*1,02</t>
  </si>
  <si>
    <t>"záhonové obr. 5"304*0,25*0,05</t>
  </si>
  <si>
    <t>"zábonové obr. 8"76*0,28*0,05</t>
  </si>
  <si>
    <t>935113111</t>
  </si>
  <si>
    <t>Osazení odvodňovacího polymerbetonového žlabu s krycím roštem šířky do 200 mm</t>
  </si>
  <si>
    <t>-1815639964</t>
  </si>
  <si>
    <t>Osazení odvodňovacího žlabu s krycím roštem polymerbetonového šířky do 200 mm</t>
  </si>
  <si>
    <t>"žlábek ve vjezdu"3,5</t>
  </si>
  <si>
    <t>592270000</t>
  </si>
  <si>
    <t>žlab odvodňovací žlábek typ 6,polymerbeton 100 x 13 x 15,5 x 16 cm</t>
  </si>
  <si>
    <t>-704223556</t>
  </si>
  <si>
    <t xml:space="preserve">tvárnice meliorační a příkopové z polymerického betonu žlaby odvodňovací - integrovaný spád dna 5% typ    stav.délka x šířka x výška zač. x výška konec 6        100 x 13 x 15,5 x 16 cm</t>
  </si>
  <si>
    <t>-915979653</t>
  </si>
  <si>
    <t>"nopová folie"370-81</t>
  </si>
  <si>
    <t>"kamenivo"87,655+56,6</t>
  </si>
  <si>
    <t>"živice"12,54</t>
  </si>
  <si>
    <t>"skládka do 14km"13*156,795</t>
  </si>
  <si>
    <t>"beton"82,669</t>
  </si>
  <si>
    <t>"skládka do 14km"13*82,669</t>
  </si>
  <si>
    <t>"suť"156,795</t>
  </si>
  <si>
    <t>"kusová suť"82,669</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</si>
</sst>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29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6" fillId="0" borderId="14" xfId="0" applyNumberFormat="1" applyFont="1" applyBorder="1" applyAlignment="1" applyProtection="1">
      <alignment horizontal="right" vertical="center"/>
    </xf>
    <xf numFmtId="4" fontId="16" fillId="0" borderId="0" xfId="0" applyNumberFormat="1" applyFont="1" applyBorder="1" applyAlignment="1" applyProtection="1">
      <alignment horizontal="righ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4" fontId="1" fillId="0" borderId="0" xfId="0" applyNumberFormat="1" applyFont="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4" fontId="33" fillId="0" borderId="12" xfId="0" applyNumberFormat="1" applyFont="1" applyBorder="1" applyAlignment="1" applyProtection="1"/>
    <xf numFmtId="166" fontId="33" fillId="0" borderId="12"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4" fontId="8" fillId="0" borderId="0" xfId="0" applyNumberFormat="1" applyFont="1" applyBorder="1" applyAlignment="1" applyProtection="1"/>
    <xf numFmtId="166" fontId="8" fillId="0" borderId="0" xfId="0" applyNumberFormat="1" applyFont="1" applyBorder="1" applyAlignment="1" applyProtection="1"/>
    <xf numFmtId="0" fontId="8" fillId="0" borderId="15" xfId="0"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0" fontId="24" fillId="0" borderId="15" xfId="0" applyFont="1" applyBorder="1" applyAlignment="1" applyProtection="1">
      <alignment horizontal="lef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0" fontId="38" fillId="0" borderId="22" xfId="0" applyFont="1" applyBorder="1" applyAlignment="1" applyProtection="1">
      <alignment vertical="center"/>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9"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5.83203" style="1" hidden="1" customWidth="1"/>
    <col min="49" max="49" width="25.83203" style="1" hidden="1" customWidth="1"/>
    <col min="50" max="50" width="21.66016" style="1" hidden="1" customWidth="1"/>
    <col min="51" max="51" width="21.66016" style="1" hidden="1" customWidth="1"/>
    <col min="52" max="52" width="25" style="1" hidden="1" customWidth="1"/>
    <col min="53" max="53" width="25" style="1" hidden="1" customWidth="1"/>
    <col min="54" max="54" width="21.66016" style="1" hidden="1" customWidth="1"/>
    <col min="55" max="55" width="19.16016" style="1" hidden="1" customWidth="1"/>
    <col min="56" max="56" width="25" style="1" hidden="1" customWidth="1"/>
    <col min="57" max="57" width="21.66016" style="1" hidden="1" customWidth="1"/>
    <col min="58" max="58" width="19.16016" style="1" hidden="1" customWidth="1"/>
    <col min="59" max="59"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5</v>
      </c>
      <c r="BV1" s="17" t="s">
        <v>6</v>
      </c>
    </row>
    <row r="2" s="1" customFormat="1" ht="36.96" customHeight="1">
      <c r="AR2" s="1"/>
      <c r="AS2" s="1"/>
      <c r="AT2" s="1"/>
      <c r="AU2" s="1"/>
      <c r="AV2" s="1"/>
      <c r="AW2" s="1"/>
      <c r="AX2" s="1"/>
      <c r="AY2" s="1"/>
      <c r="AZ2" s="1"/>
      <c r="BA2" s="1"/>
      <c r="BB2" s="1"/>
      <c r="BC2" s="1"/>
      <c r="BD2" s="1"/>
      <c r="BE2" s="1"/>
      <c r="BF2" s="1"/>
      <c r="BG2" s="1"/>
      <c r="BS2" s="18" t="s">
        <v>7</v>
      </c>
      <c r="BT2" s="18" t="s">
        <v>8</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7</v>
      </c>
      <c r="BT3" s="18" t="s">
        <v>9</v>
      </c>
    </row>
    <row r="4" s="1" customFormat="1" ht="24.96" customHeight="1">
      <c r="B4" s="22"/>
      <c r="C4" s="23"/>
      <c r="D4" s="24" t="s">
        <v>10</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11</v>
      </c>
      <c r="BG4" s="26" t="s">
        <v>12</v>
      </c>
      <c r="BS4" s="18" t="s">
        <v>13</v>
      </c>
    </row>
    <row r="5" s="1" customFormat="1" ht="12" customHeight="1">
      <c r="B5" s="22"/>
      <c r="C5" s="23"/>
      <c r="D5" s="27" t="s">
        <v>14</v>
      </c>
      <c r="E5" s="23"/>
      <c r="F5" s="23"/>
      <c r="G5" s="23"/>
      <c r="H5" s="23"/>
      <c r="I5" s="23"/>
      <c r="J5" s="23"/>
      <c r="K5" s="28" t="s">
        <v>15</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G5" s="29" t="s">
        <v>16</v>
      </c>
      <c r="BS5" s="18" t="s">
        <v>7</v>
      </c>
    </row>
    <row r="6" s="1" customFormat="1" ht="36.96" customHeight="1">
      <c r="B6" s="22"/>
      <c r="C6" s="23"/>
      <c r="D6" s="30" t="s">
        <v>17</v>
      </c>
      <c r="E6" s="23"/>
      <c r="F6" s="23"/>
      <c r="G6" s="23"/>
      <c r="H6" s="23"/>
      <c r="I6" s="23"/>
      <c r="J6" s="23"/>
      <c r="K6" s="31" t="s">
        <v>18</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G6" s="32"/>
      <c r="BS6" s="18" t="s">
        <v>7</v>
      </c>
    </row>
    <row r="7" s="1" customFormat="1" ht="12" customHeight="1">
      <c r="B7" s="22"/>
      <c r="C7" s="23"/>
      <c r="D7" s="33" t="s">
        <v>19</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v>
      </c>
      <c r="AO7" s="23"/>
      <c r="AP7" s="23"/>
      <c r="AQ7" s="23"/>
      <c r="AR7" s="21"/>
      <c r="BG7" s="32"/>
      <c r="BS7" s="18" t="s">
        <v>7</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G8" s="32"/>
      <c r="BS8" s="18" t="s">
        <v>7</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G9" s="32"/>
      <c r="BS9" s="18" t="s">
        <v>7</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G10" s="32"/>
      <c r="BS10" s="18" t="s">
        <v>7</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30</v>
      </c>
      <c r="AO11" s="23"/>
      <c r="AP11" s="23"/>
      <c r="AQ11" s="23"/>
      <c r="AR11" s="21"/>
      <c r="BG11" s="32"/>
      <c r="BS11" s="18" t="s">
        <v>7</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G12" s="32"/>
      <c r="BS12" s="18" t="s">
        <v>7</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32</v>
      </c>
      <c r="AO13" s="23"/>
      <c r="AP13" s="23"/>
      <c r="AQ13" s="23"/>
      <c r="AR13" s="21"/>
      <c r="BG13" s="32"/>
      <c r="BS13" s="18" t="s">
        <v>7</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32</v>
      </c>
      <c r="AO14" s="23"/>
      <c r="AP14" s="23"/>
      <c r="AQ14" s="23"/>
      <c r="AR14" s="21"/>
      <c r="BG14" s="32"/>
      <c r="BS14" s="18" t="s">
        <v>7</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G15" s="32"/>
      <c r="BS15" s="18" t="s">
        <v>4</v>
      </c>
    </row>
    <row r="16" s="1" customFormat="1"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34</v>
      </c>
      <c r="AO16" s="23"/>
      <c r="AP16" s="23"/>
      <c r="AQ16" s="23"/>
      <c r="AR16" s="21"/>
      <c r="BG16" s="32"/>
      <c r="BS16" s="18" t="s">
        <v>4</v>
      </c>
    </row>
    <row r="17" s="1" customFormat="1" ht="18.48" customHeight="1">
      <c r="B17" s="22"/>
      <c r="C17" s="23"/>
      <c r="D17" s="23"/>
      <c r="E17" s="28" t="s">
        <v>35</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36</v>
      </c>
      <c r="AO17" s="23"/>
      <c r="AP17" s="23"/>
      <c r="AQ17" s="23"/>
      <c r="AR17" s="21"/>
      <c r="BG17" s="32"/>
      <c r="BS17" s="18" t="s">
        <v>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G18" s="32"/>
      <c r="BS18" s="18" t="s">
        <v>7</v>
      </c>
    </row>
    <row r="19" s="1" customFormat="1" ht="12" customHeight="1">
      <c r="B19" s="22"/>
      <c r="C19" s="23"/>
      <c r="D19" s="33" t="s">
        <v>37</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34</v>
      </c>
      <c r="AO19" s="23"/>
      <c r="AP19" s="23"/>
      <c r="AQ19" s="23"/>
      <c r="AR19" s="21"/>
      <c r="BG19" s="32"/>
      <c r="BS19" s="18" t="s">
        <v>7</v>
      </c>
    </row>
    <row r="20" s="1" customFormat="1"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36</v>
      </c>
      <c r="AO20" s="23"/>
      <c r="AP20" s="23"/>
      <c r="AQ20" s="23"/>
      <c r="AR20" s="21"/>
      <c r="BG20" s="32"/>
      <c r="BS20" s="18" t="s">
        <v>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G21" s="32"/>
    </row>
    <row r="22" s="1" customFormat="1" ht="12" customHeight="1">
      <c r="B22" s="22"/>
      <c r="C22" s="23"/>
      <c r="D22" s="33" t="s">
        <v>38</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G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G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G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G25" s="32"/>
    </row>
    <row r="26" s="2" customFormat="1" ht="25.92" customHeight="1">
      <c r="A26" s="39"/>
      <c r="B26" s="40"/>
      <c r="C26" s="41"/>
      <c r="D26" s="42" t="s">
        <v>39</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G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G27" s="32"/>
    </row>
    <row r="28" s="2" customFormat="1">
      <c r="A28" s="39"/>
      <c r="B28" s="40"/>
      <c r="C28" s="41"/>
      <c r="D28" s="41"/>
      <c r="E28" s="41"/>
      <c r="F28" s="41"/>
      <c r="G28" s="41"/>
      <c r="H28" s="41"/>
      <c r="I28" s="41"/>
      <c r="J28" s="41"/>
      <c r="K28" s="41"/>
      <c r="L28" s="46" t="s">
        <v>40</v>
      </c>
      <c r="M28" s="46"/>
      <c r="N28" s="46"/>
      <c r="O28" s="46"/>
      <c r="P28" s="46"/>
      <c r="Q28" s="41"/>
      <c r="R28" s="41"/>
      <c r="S28" s="41"/>
      <c r="T28" s="41"/>
      <c r="U28" s="41"/>
      <c r="V28" s="41"/>
      <c r="W28" s="46" t="s">
        <v>41</v>
      </c>
      <c r="X28" s="46"/>
      <c r="Y28" s="46"/>
      <c r="Z28" s="46"/>
      <c r="AA28" s="46"/>
      <c r="AB28" s="46"/>
      <c r="AC28" s="46"/>
      <c r="AD28" s="46"/>
      <c r="AE28" s="46"/>
      <c r="AF28" s="41"/>
      <c r="AG28" s="41"/>
      <c r="AH28" s="41"/>
      <c r="AI28" s="41"/>
      <c r="AJ28" s="41"/>
      <c r="AK28" s="46" t="s">
        <v>42</v>
      </c>
      <c r="AL28" s="46"/>
      <c r="AM28" s="46"/>
      <c r="AN28" s="46"/>
      <c r="AO28" s="46"/>
      <c r="AP28" s="41"/>
      <c r="AQ28" s="41"/>
      <c r="AR28" s="45"/>
      <c r="BG28" s="32"/>
    </row>
    <row r="29" s="3" customFormat="1" ht="14.4" customHeight="1">
      <c r="A29" s="3"/>
      <c r="B29" s="47"/>
      <c r="C29" s="48"/>
      <c r="D29" s="33" t="s">
        <v>43</v>
      </c>
      <c r="E29" s="48"/>
      <c r="F29" s="33" t="s">
        <v>44</v>
      </c>
      <c r="G29" s="48"/>
      <c r="H29" s="48"/>
      <c r="I29" s="48"/>
      <c r="J29" s="48"/>
      <c r="K29" s="48"/>
      <c r="L29" s="49">
        <v>0.20999999999999999</v>
      </c>
      <c r="M29" s="48"/>
      <c r="N29" s="48"/>
      <c r="O29" s="48"/>
      <c r="P29" s="48"/>
      <c r="Q29" s="48"/>
      <c r="R29" s="48"/>
      <c r="S29" s="48"/>
      <c r="T29" s="48"/>
      <c r="U29" s="48"/>
      <c r="V29" s="48"/>
      <c r="W29" s="50">
        <f>ROUND(BB94, 2)</f>
        <v>0</v>
      </c>
      <c r="X29" s="48"/>
      <c r="Y29" s="48"/>
      <c r="Z29" s="48"/>
      <c r="AA29" s="48"/>
      <c r="AB29" s="48"/>
      <c r="AC29" s="48"/>
      <c r="AD29" s="48"/>
      <c r="AE29" s="48"/>
      <c r="AF29" s="48"/>
      <c r="AG29" s="48"/>
      <c r="AH29" s="48"/>
      <c r="AI29" s="48"/>
      <c r="AJ29" s="48"/>
      <c r="AK29" s="50">
        <f>ROUND(AX94, 2)</f>
        <v>0</v>
      </c>
      <c r="AL29" s="48"/>
      <c r="AM29" s="48"/>
      <c r="AN29" s="48"/>
      <c r="AO29" s="48"/>
      <c r="AP29" s="48"/>
      <c r="AQ29" s="48"/>
      <c r="AR29" s="51"/>
      <c r="BG29" s="52"/>
    </row>
    <row r="30" s="3" customFormat="1" ht="14.4" customHeight="1">
      <c r="A30" s="3"/>
      <c r="B30" s="47"/>
      <c r="C30" s="48"/>
      <c r="D30" s="48"/>
      <c r="E30" s="48"/>
      <c r="F30" s="33" t="s">
        <v>45</v>
      </c>
      <c r="G30" s="48"/>
      <c r="H30" s="48"/>
      <c r="I30" s="48"/>
      <c r="J30" s="48"/>
      <c r="K30" s="48"/>
      <c r="L30" s="49">
        <v>0.14999999999999999</v>
      </c>
      <c r="M30" s="48"/>
      <c r="N30" s="48"/>
      <c r="O30" s="48"/>
      <c r="P30" s="48"/>
      <c r="Q30" s="48"/>
      <c r="R30" s="48"/>
      <c r="S30" s="48"/>
      <c r="T30" s="48"/>
      <c r="U30" s="48"/>
      <c r="V30" s="48"/>
      <c r="W30" s="50">
        <f>ROUND(BC94, 2)</f>
        <v>0</v>
      </c>
      <c r="X30" s="48"/>
      <c r="Y30" s="48"/>
      <c r="Z30" s="48"/>
      <c r="AA30" s="48"/>
      <c r="AB30" s="48"/>
      <c r="AC30" s="48"/>
      <c r="AD30" s="48"/>
      <c r="AE30" s="48"/>
      <c r="AF30" s="48"/>
      <c r="AG30" s="48"/>
      <c r="AH30" s="48"/>
      <c r="AI30" s="48"/>
      <c r="AJ30" s="48"/>
      <c r="AK30" s="50">
        <f>ROUND(AY94, 2)</f>
        <v>0</v>
      </c>
      <c r="AL30" s="48"/>
      <c r="AM30" s="48"/>
      <c r="AN30" s="48"/>
      <c r="AO30" s="48"/>
      <c r="AP30" s="48"/>
      <c r="AQ30" s="48"/>
      <c r="AR30" s="51"/>
      <c r="BG30" s="52"/>
    </row>
    <row r="31" hidden="1" s="3" customFormat="1" ht="14.4" customHeight="1">
      <c r="A31" s="3"/>
      <c r="B31" s="47"/>
      <c r="C31" s="48"/>
      <c r="D31" s="48"/>
      <c r="E31" s="48"/>
      <c r="F31" s="33" t="s">
        <v>46</v>
      </c>
      <c r="G31" s="48"/>
      <c r="H31" s="48"/>
      <c r="I31" s="48"/>
      <c r="J31" s="48"/>
      <c r="K31" s="48"/>
      <c r="L31" s="49">
        <v>0.20999999999999999</v>
      </c>
      <c r="M31" s="48"/>
      <c r="N31" s="48"/>
      <c r="O31" s="48"/>
      <c r="P31" s="48"/>
      <c r="Q31" s="48"/>
      <c r="R31" s="48"/>
      <c r="S31" s="48"/>
      <c r="T31" s="48"/>
      <c r="U31" s="48"/>
      <c r="V31" s="48"/>
      <c r="W31" s="50">
        <f>ROUND(BD94, 2)</f>
        <v>0</v>
      </c>
      <c r="X31" s="48"/>
      <c r="Y31" s="48"/>
      <c r="Z31" s="48"/>
      <c r="AA31" s="48"/>
      <c r="AB31" s="48"/>
      <c r="AC31" s="48"/>
      <c r="AD31" s="48"/>
      <c r="AE31" s="48"/>
      <c r="AF31" s="48"/>
      <c r="AG31" s="48"/>
      <c r="AH31" s="48"/>
      <c r="AI31" s="48"/>
      <c r="AJ31" s="48"/>
      <c r="AK31" s="50">
        <v>0</v>
      </c>
      <c r="AL31" s="48"/>
      <c r="AM31" s="48"/>
      <c r="AN31" s="48"/>
      <c r="AO31" s="48"/>
      <c r="AP31" s="48"/>
      <c r="AQ31" s="48"/>
      <c r="AR31" s="51"/>
      <c r="BG31" s="52"/>
    </row>
    <row r="32" hidden="1" s="3" customFormat="1" ht="14.4" customHeight="1">
      <c r="A32" s="3"/>
      <c r="B32" s="47"/>
      <c r="C32" s="48"/>
      <c r="D32" s="48"/>
      <c r="E32" s="48"/>
      <c r="F32" s="33" t="s">
        <v>47</v>
      </c>
      <c r="G32" s="48"/>
      <c r="H32" s="48"/>
      <c r="I32" s="48"/>
      <c r="J32" s="48"/>
      <c r="K32" s="48"/>
      <c r="L32" s="49">
        <v>0.14999999999999999</v>
      </c>
      <c r="M32" s="48"/>
      <c r="N32" s="48"/>
      <c r="O32" s="48"/>
      <c r="P32" s="48"/>
      <c r="Q32" s="48"/>
      <c r="R32" s="48"/>
      <c r="S32" s="48"/>
      <c r="T32" s="48"/>
      <c r="U32" s="48"/>
      <c r="V32" s="48"/>
      <c r="W32" s="50">
        <f>ROUND(BE94, 2)</f>
        <v>0</v>
      </c>
      <c r="X32" s="48"/>
      <c r="Y32" s="48"/>
      <c r="Z32" s="48"/>
      <c r="AA32" s="48"/>
      <c r="AB32" s="48"/>
      <c r="AC32" s="48"/>
      <c r="AD32" s="48"/>
      <c r="AE32" s="48"/>
      <c r="AF32" s="48"/>
      <c r="AG32" s="48"/>
      <c r="AH32" s="48"/>
      <c r="AI32" s="48"/>
      <c r="AJ32" s="48"/>
      <c r="AK32" s="50">
        <v>0</v>
      </c>
      <c r="AL32" s="48"/>
      <c r="AM32" s="48"/>
      <c r="AN32" s="48"/>
      <c r="AO32" s="48"/>
      <c r="AP32" s="48"/>
      <c r="AQ32" s="48"/>
      <c r="AR32" s="51"/>
      <c r="BG32" s="52"/>
    </row>
    <row r="33" hidden="1" s="3" customFormat="1" ht="14.4" customHeight="1">
      <c r="A33" s="3"/>
      <c r="B33" s="47"/>
      <c r="C33" s="48"/>
      <c r="D33" s="48"/>
      <c r="E33" s="48"/>
      <c r="F33" s="33" t="s">
        <v>48</v>
      </c>
      <c r="G33" s="48"/>
      <c r="H33" s="48"/>
      <c r="I33" s="48"/>
      <c r="J33" s="48"/>
      <c r="K33" s="48"/>
      <c r="L33" s="49">
        <v>0</v>
      </c>
      <c r="M33" s="48"/>
      <c r="N33" s="48"/>
      <c r="O33" s="48"/>
      <c r="P33" s="48"/>
      <c r="Q33" s="48"/>
      <c r="R33" s="48"/>
      <c r="S33" s="48"/>
      <c r="T33" s="48"/>
      <c r="U33" s="48"/>
      <c r="V33" s="48"/>
      <c r="W33" s="50">
        <f>ROUND(BF94, 2)</f>
        <v>0</v>
      </c>
      <c r="X33" s="48"/>
      <c r="Y33" s="48"/>
      <c r="Z33" s="48"/>
      <c r="AA33" s="48"/>
      <c r="AB33" s="48"/>
      <c r="AC33" s="48"/>
      <c r="AD33" s="48"/>
      <c r="AE33" s="48"/>
      <c r="AF33" s="48"/>
      <c r="AG33" s="48"/>
      <c r="AH33" s="48"/>
      <c r="AI33" s="48"/>
      <c r="AJ33" s="48"/>
      <c r="AK33" s="50">
        <v>0</v>
      </c>
      <c r="AL33" s="48"/>
      <c r="AM33" s="48"/>
      <c r="AN33" s="48"/>
      <c r="AO33" s="48"/>
      <c r="AP33" s="48"/>
      <c r="AQ33" s="48"/>
      <c r="AR33" s="51"/>
      <c r="BG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G34" s="32"/>
    </row>
    <row r="35" s="2" customFormat="1" ht="25.92" customHeight="1">
      <c r="A35" s="39"/>
      <c r="B35" s="40"/>
      <c r="C35" s="53"/>
      <c r="D35" s="54" t="s">
        <v>49</v>
      </c>
      <c r="E35" s="55"/>
      <c r="F35" s="55"/>
      <c r="G35" s="55"/>
      <c r="H35" s="55"/>
      <c r="I35" s="55"/>
      <c r="J35" s="55"/>
      <c r="K35" s="55"/>
      <c r="L35" s="55"/>
      <c r="M35" s="55"/>
      <c r="N35" s="55"/>
      <c r="O35" s="55"/>
      <c r="P35" s="55"/>
      <c r="Q35" s="55"/>
      <c r="R35" s="55"/>
      <c r="S35" s="55"/>
      <c r="T35" s="56" t="s">
        <v>50</v>
      </c>
      <c r="U35" s="55"/>
      <c r="V35" s="55"/>
      <c r="W35" s="55"/>
      <c r="X35" s="57" t="s">
        <v>51</v>
      </c>
      <c r="Y35" s="55"/>
      <c r="Z35" s="55"/>
      <c r="AA35" s="55"/>
      <c r="AB35" s="55"/>
      <c r="AC35" s="55"/>
      <c r="AD35" s="55"/>
      <c r="AE35" s="55"/>
      <c r="AF35" s="55"/>
      <c r="AG35" s="55"/>
      <c r="AH35" s="55"/>
      <c r="AI35" s="55"/>
      <c r="AJ35" s="55"/>
      <c r="AK35" s="58">
        <f>SUM(AK26:AK33)</f>
        <v>0</v>
      </c>
      <c r="AL35" s="55"/>
      <c r="AM35" s="55"/>
      <c r="AN35" s="55"/>
      <c r="AO35" s="59"/>
      <c r="AP35" s="53"/>
      <c r="AQ35" s="53"/>
      <c r="AR35" s="45"/>
      <c r="BG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G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G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52</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53</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54</v>
      </c>
      <c r="E60" s="43"/>
      <c r="F60" s="43"/>
      <c r="G60" s="43"/>
      <c r="H60" s="43"/>
      <c r="I60" s="43"/>
      <c r="J60" s="43"/>
      <c r="K60" s="43"/>
      <c r="L60" s="43"/>
      <c r="M60" s="43"/>
      <c r="N60" s="43"/>
      <c r="O60" s="43"/>
      <c r="P60" s="43"/>
      <c r="Q60" s="43"/>
      <c r="R60" s="43"/>
      <c r="S60" s="43"/>
      <c r="T60" s="43"/>
      <c r="U60" s="43"/>
      <c r="V60" s="65" t="s">
        <v>55</v>
      </c>
      <c r="W60" s="43"/>
      <c r="X60" s="43"/>
      <c r="Y60" s="43"/>
      <c r="Z60" s="43"/>
      <c r="AA60" s="43"/>
      <c r="AB60" s="43"/>
      <c r="AC60" s="43"/>
      <c r="AD60" s="43"/>
      <c r="AE60" s="43"/>
      <c r="AF60" s="43"/>
      <c r="AG60" s="43"/>
      <c r="AH60" s="65" t="s">
        <v>54</v>
      </c>
      <c r="AI60" s="43"/>
      <c r="AJ60" s="43"/>
      <c r="AK60" s="43"/>
      <c r="AL60" s="43"/>
      <c r="AM60" s="65" t="s">
        <v>55</v>
      </c>
      <c r="AN60" s="43"/>
      <c r="AO60" s="43"/>
      <c r="AP60" s="41"/>
      <c r="AQ60" s="41"/>
      <c r="AR60" s="45"/>
      <c r="BG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56</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57</v>
      </c>
      <c r="AI64" s="66"/>
      <c r="AJ64" s="66"/>
      <c r="AK64" s="66"/>
      <c r="AL64" s="66"/>
      <c r="AM64" s="66"/>
      <c r="AN64" s="66"/>
      <c r="AO64" s="66"/>
      <c r="AP64" s="41"/>
      <c r="AQ64" s="41"/>
      <c r="AR64" s="45"/>
      <c r="BG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54</v>
      </c>
      <c r="E75" s="43"/>
      <c r="F75" s="43"/>
      <c r="G75" s="43"/>
      <c r="H75" s="43"/>
      <c r="I75" s="43"/>
      <c r="J75" s="43"/>
      <c r="K75" s="43"/>
      <c r="L75" s="43"/>
      <c r="M75" s="43"/>
      <c r="N75" s="43"/>
      <c r="O75" s="43"/>
      <c r="P75" s="43"/>
      <c r="Q75" s="43"/>
      <c r="R75" s="43"/>
      <c r="S75" s="43"/>
      <c r="T75" s="43"/>
      <c r="U75" s="43"/>
      <c r="V75" s="65" t="s">
        <v>55</v>
      </c>
      <c r="W75" s="43"/>
      <c r="X75" s="43"/>
      <c r="Y75" s="43"/>
      <c r="Z75" s="43"/>
      <c r="AA75" s="43"/>
      <c r="AB75" s="43"/>
      <c r="AC75" s="43"/>
      <c r="AD75" s="43"/>
      <c r="AE75" s="43"/>
      <c r="AF75" s="43"/>
      <c r="AG75" s="43"/>
      <c r="AH75" s="65" t="s">
        <v>54</v>
      </c>
      <c r="AI75" s="43"/>
      <c r="AJ75" s="43"/>
      <c r="AK75" s="43"/>
      <c r="AL75" s="43"/>
      <c r="AM75" s="65" t="s">
        <v>55</v>
      </c>
      <c r="AN75" s="43"/>
      <c r="AO75" s="43"/>
      <c r="AP75" s="41"/>
      <c r="AQ75" s="41"/>
      <c r="AR75" s="45"/>
      <c r="BG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G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G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G81" s="39"/>
    </row>
    <row r="82" s="2" customFormat="1" ht="24.96" customHeight="1">
      <c r="A82" s="39"/>
      <c r="B82" s="40"/>
      <c r="C82" s="24" t="s">
        <v>58</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G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G83" s="39"/>
    </row>
    <row r="84" s="4" customFormat="1" ht="12" customHeight="1">
      <c r="A84" s="4"/>
      <c r="B84" s="71"/>
      <c r="C84" s="33" t="s">
        <v>14</v>
      </c>
      <c r="D84" s="72"/>
      <c r="E84" s="72"/>
      <c r="F84" s="72"/>
      <c r="G84" s="72"/>
      <c r="H84" s="72"/>
      <c r="I84" s="72"/>
      <c r="J84" s="72"/>
      <c r="K84" s="72"/>
      <c r="L84" s="72" t="str">
        <f>K5</f>
        <v>002-2017</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G84" s="4"/>
    </row>
    <row r="85" s="5" customFormat="1" ht="36.96" customHeight="1">
      <c r="A85" s="5"/>
      <c r="B85" s="74"/>
      <c r="C85" s="75" t="s">
        <v>17</v>
      </c>
      <c r="D85" s="76"/>
      <c r="E85" s="76"/>
      <c r="F85" s="76"/>
      <c r="G85" s="76"/>
      <c r="H85" s="76"/>
      <c r="I85" s="76"/>
      <c r="J85" s="76"/>
      <c r="K85" s="76"/>
      <c r="L85" s="77" t="str">
        <f>K6</f>
        <v>Rekonstrukce ulice Michalcova a Fr. Zoubka, Kostelec nad Orlicí</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G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G86" s="39"/>
    </row>
    <row r="87" s="2" customFormat="1" ht="12" customHeight="1">
      <c r="A87" s="39"/>
      <c r="B87" s="40"/>
      <c r="C87" s="33" t="s">
        <v>21</v>
      </c>
      <c r="D87" s="41"/>
      <c r="E87" s="41"/>
      <c r="F87" s="41"/>
      <c r="G87" s="41"/>
      <c r="H87" s="41"/>
      <c r="I87" s="41"/>
      <c r="J87" s="41"/>
      <c r="K87" s="41"/>
      <c r="L87" s="79" t="str">
        <f>IF(K8="","",K8)</f>
        <v>ul. Michalcova</v>
      </c>
      <c r="M87" s="41"/>
      <c r="N87" s="41"/>
      <c r="O87" s="41"/>
      <c r="P87" s="41"/>
      <c r="Q87" s="41"/>
      <c r="R87" s="41"/>
      <c r="S87" s="41"/>
      <c r="T87" s="41"/>
      <c r="U87" s="41"/>
      <c r="V87" s="41"/>
      <c r="W87" s="41"/>
      <c r="X87" s="41"/>
      <c r="Y87" s="41"/>
      <c r="Z87" s="41"/>
      <c r="AA87" s="41"/>
      <c r="AB87" s="41"/>
      <c r="AC87" s="41"/>
      <c r="AD87" s="41"/>
      <c r="AE87" s="41"/>
      <c r="AF87" s="41"/>
      <c r="AG87" s="41"/>
      <c r="AH87" s="41"/>
      <c r="AI87" s="33" t="s">
        <v>23</v>
      </c>
      <c r="AJ87" s="41"/>
      <c r="AK87" s="41"/>
      <c r="AL87" s="41"/>
      <c r="AM87" s="80" t="str">
        <f>IF(AN8= "","",AN8)</f>
        <v>14. 11. 2020</v>
      </c>
      <c r="AN87" s="80"/>
      <c r="AO87" s="41"/>
      <c r="AP87" s="41"/>
      <c r="AQ87" s="41"/>
      <c r="AR87" s="45"/>
      <c r="BG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G88" s="39"/>
    </row>
    <row r="89" s="2" customFormat="1" ht="15.15" customHeight="1">
      <c r="A89" s="39"/>
      <c r="B89" s="40"/>
      <c r="C89" s="33" t="s">
        <v>25</v>
      </c>
      <c r="D89" s="41"/>
      <c r="E89" s="41"/>
      <c r="F89" s="41"/>
      <c r="G89" s="41"/>
      <c r="H89" s="41"/>
      <c r="I89" s="41"/>
      <c r="J89" s="41"/>
      <c r="K89" s="41"/>
      <c r="L89" s="72" t="str">
        <f>IF(E11= "","",E11)</f>
        <v>Město Kostelec nad Orlicí</v>
      </c>
      <c r="M89" s="41"/>
      <c r="N89" s="41"/>
      <c r="O89" s="41"/>
      <c r="P89" s="41"/>
      <c r="Q89" s="41"/>
      <c r="R89" s="41"/>
      <c r="S89" s="41"/>
      <c r="T89" s="41"/>
      <c r="U89" s="41"/>
      <c r="V89" s="41"/>
      <c r="W89" s="41"/>
      <c r="X89" s="41"/>
      <c r="Y89" s="41"/>
      <c r="Z89" s="41"/>
      <c r="AA89" s="41"/>
      <c r="AB89" s="41"/>
      <c r="AC89" s="41"/>
      <c r="AD89" s="41"/>
      <c r="AE89" s="41"/>
      <c r="AF89" s="41"/>
      <c r="AG89" s="41"/>
      <c r="AH89" s="41"/>
      <c r="AI89" s="33" t="s">
        <v>33</v>
      </c>
      <c r="AJ89" s="41"/>
      <c r="AK89" s="41"/>
      <c r="AL89" s="41"/>
      <c r="AM89" s="81" t="str">
        <f>IF(E17="","",E17)</f>
        <v>DI PROJEKT s.r.o.</v>
      </c>
      <c r="AN89" s="72"/>
      <c r="AO89" s="72"/>
      <c r="AP89" s="72"/>
      <c r="AQ89" s="41"/>
      <c r="AR89" s="45"/>
      <c r="AS89" s="82" t="s">
        <v>59</v>
      </c>
      <c r="AT89" s="83"/>
      <c r="AU89" s="84"/>
      <c r="AV89" s="84"/>
      <c r="AW89" s="84"/>
      <c r="AX89" s="84"/>
      <c r="AY89" s="84"/>
      <c r="AZ89" s="84"/>
      <c r="BA89" s="84"/>
      <c r="BB89" s="84"/>
      <c r="BC89" s="84"/>
      <c r="BD89" s="84"/>
      <c r="BE89" s="84"/>
      <c r="BF89" s="85"/>
      <c r="BG89" s="39"/>
    </row>
    <row r="90" s="2" customFormat="1" ht="15.15" customHeight="1">
      <c r="A90" s="39"/>
      <c r="B90" s="40"/>
      <c r="C90" s="33" t="s">
        <v>31</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37</v>
      </c>
      <c r="AJ90" s="41"/>
      <c r="AK90" s="41"/>
      <c r="AL90" s="41"/>
      <c r="AM90" s="81" t="str">
        <f>IF(E20="","",E20)</f>
        <v>DI PROJEKT s.r.o.</v>
      </c>
      <c r="AN90" s="72"/>
      <c r="AO90" s="72"/>
      <c r="AP90" s="72"/>
      <c r="AQ90" s="41"/>
      <c r="AR90" s="45"/>
      <c r="AS90" s="86"/>
      <c r="AT90" s="87"/>
      <c r="AU90" s="88"/>
      <c r="AV90" s="88"/>
      <c r="AW90" s="88"/>
      <c r="AX90" s="88"/>
      <c r="AY90" s="88"/>
      <c r="AZ90" s="88"/>
      <c r="BA90" s="88"/>
      <c r="BB90" s="88"/>
      <c r="BC90" s="88"/>
      <c r="BD90" s="88"/>
      <c r="BE90" s="88"/>
      <c r="BF90" s="89"/>
      <c r="BG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2"/>
      <c r="BE91" s="92"/>
      <c r="BF91" s="93"/>
      <c r="BG91" s="39"/>
    </row>
    <row r="92" s="2" customFormat="1" ht="29.28" customHeight="1">
      <c r="A92" s="39"/>
      <c r="B92" s="40"/>
      <c r="C92" s="94" t="s">
        <v>60</v>
      </c>
      <c r="D92" s="95"/>
      <c r="E92" s="95"/>
      <c r="F92" s="95"/>
      <c r="G92" s="95"/>
      <c r="H92" s="96"/>
      <c r="I92" s="97" t="s">
        <v>61</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62</v>
      </c>
      <c r="AH92" s="95"/>
      <c r="AI92" s="95"/>
      <c r="AJ92" s="95"/>
      <c r="AK92" s="95"/>
      <c r="AL92" s="95"/>
      <c r="AM92" s="95"/>
      <c r="AN92" s="97" t="s">
        <v>63</v>
      </c>
      <c r="AO92" s="95"/>
      <c r="AP92" s="99"/>
      <c r="AQ92" s="100" t="s">
        <v>64</v>
      </c>
      <c r="AR92" s="45"/>
      <c r="AS92" s="101" t="s">
        <v>65</v>
      </c>
      <c r="AT92" s="102" t="s">
        <v>66</v>
      </c>
      <c r="AU92" s="102" t="s">
        <v>67</v>
      </c>
      <c r="AV92" s="102" t="s">
        <v>68</v>
      </c>
      <c r="AW92" s="102" t="s">
        <v>69</v>
      </c>
      <c r="AX92" s="102" t="s">
        <v>70</v>
      </c>
      <c r="AY92" s="102" t="s">
        <v>71</v>
      </c>
      <c r="AZ92" s="102" t="s">
        <v>72</v>
      </c>
      <c r="BA92" s="102" t="s">
        <v>73</v>
      </c>
      <c r="BB92" s="102" t="s">
        <v>74</v>
      </c>
      <c r="BC92" s="102" t="s">
        <v>75</v>
      </c>
      <c r="BD92" s="102" t="s">
        <v>76</v>
      </c>
      <c r="BE92" s="102" t="s">
        <v>77</v>
      </c>
      <c r="BF92" s="103" t="s">
        <v>78</v>
      </c>
      <c r="BG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5"/>
      <c r="BE93" s="105"/>
      <c r="BF93" s="106"/>
      <c r="BG93" s="39"/>
    </row>
    <row r="94" s="6" customFormat="1" ht="32.4" customHeight="1">
      <c r="A94" s="6"/>
      <c r="B94" s="107"/>
      <c r="C94" s="108" t="s">
        <v>79</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ROUND(SUM(AG95:AG96),2)</f>
        <v>0</v>
      </c>
      <c r="AH94" s="110"/>
      <c r="AI94" s="110"/>
      <c r="AJ94" s="110"/>
      <c r="AK94" s="110"/>
      <c r="AL94" s="110"/>
      <c r="AM94" s="110"/>
      <c r="AN94" s="111">
        <f>SUM(AG94,AV94)</f>
        <v>0</v>
      </c>
      <c r="AO94" s="111"/>
      <c r="AP94" s="111"/>
      <c r="AQ94" s="112" t="s">
        <v>1</v>
      </c>
      <c r="AR94" s="113"/>
      <c r="AS94" s="114">
        <f>ROUND(SUM(AS95:AS96),2)</f>
        <v>0</v>
      </c>
      <c r="AT94" s="115">
        <f>ROUND(SUM(AT95:AT96),2)</f>
        <v>0</v>
      </c>
      <c r="AU94" s="116">
        <f>ROUND(SUM(AU95:AU96),2)</f>
        <v>0</v>
      </c>
      <c r="AV94" s="116">
        <f>ROUND(SUM(AX94:AY94),2)</f>
        <v>0</v>
      </c>
      <c r="AW94" s="117">
        <f>ROUND(SUM(AW95:AW96),5)</f>
        <v>0</v>
      </c>
      <c r="AX94" s="116">
        <f>ROUND(BB94*L29,2)</f>
        <v>0</v>
      </c>
      <c r="AY94" s="116">
        <f>ROUND(BC94*L30,2)</f>
        <v>0</v>
      </c>
      <c r="AZ94" s="116">
        <f>ROUND(BD94*L29,2)</f>
        <v>0</v>
      </c>
      <c r="BA94" s="116">
        <f>ROUND(BE94*L30,2)</f>
        <v>0</v>
      </c>
      <c r="BB94" s="116">
        <f>ROUND(SUM(BB95:BB96),2)</f>
        <v>0</v>
      </c>
      <c r="BC94" s="116">
        <f>ROUND(SUM(BC95:BC96),2)</f>
        <v>0</v>
      </c>
      <c r="BD94" s="116">
        <f>ROUND(SUM(BD95:BD96),2)</f>
        <v>0</v>
      </c>
      <c r="BE94" s="116">
        <f>ROUND(SUM(BE95:BE96),2)</f>
        <v>0</v>
      </c>
      <c r="BF94" s="118">
        <f>ROUND(SUM(BF95:BF96),2)</f>
        <v>0</v>
      </c>
      <c r="BG94" s="6"/>
      <c r="BS94" s="119" t="s">
        <v>80</v>
      </c>
      <c r="BT94" s="119" t="s">
        <v>81</v>
      </c>
      <c r="BU94" s="120" t="s">
        <v>82</v>
      </c>
      <c r="BV94" s="119" t="s">
        <v>83</v>
      </c>
      <c r="BW94" s="119" t="s">
        <v>6</v>
      </c>
      <c r="BX94" s="119" t="s">
        <v>84</v>
      </c>
      <c r="CL94" s="119" t="s">
        <v>1</v>
      </c>
    </row>
    <row r="95" s="7" customFormat="1" ht="24.75" customHeight="1">
      <c r="A95" s="121" t="s">
        <v>85</v>
      </c>
      <c r="B95" s="122"/>
      <c r="C95" s="123"/>
      <c r="D95" s="124" t="s">
        <v>86</v>
      </c>
      <c r="E95" s="124"/>
      <c r="F95" s="124"/>
      <c r="G95" s="124"/>
      <c r="H95" s="124"/>
      <c r="I95" s="125"/>
      <c r="J95" s="124" t="s">
        <v>87</v>
      </c>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6">
        <f>'002-2017_1 - SO 101 Komun...'!K32</f>
        <v>0</v>
      </c>
      <c r="AH95" s="125"/>
      <c r="AI95" s="125"/>
      <c r="AJ95" s="125"/>
      <c r="AK95" s="125"/>
      <c r="AL95" s="125"/>
      <c r="AM95" s="125"/>
      <c r="AN95" s="126">
        <f>SUM(AG95,AV95)</f>
        <v>0</v>
      </c>
      <c r="AO95" s="125"/>
      <c r="AP95" s="125"/>
      <c r="AQ95" s="127" t="s">
        <v>88</v>
      </c>
      <c r="AR95" s="128"/>
      <c r="AS95" s="129">
        <f>'002-2017_1 - SO 101 Komun...'!K30</f>
        <v>0</v>
      </c>
      <c r="AT95" s="130">
        <f>'002-2017_1 - SO 101 Komun...'!K31</f>
        <v>0</v>
      </c>
      <c r="AU95" s="130">
        <v>0</v>
      </c>
      <c r="AV95" s="130">
        <f>ROUND(SUM(AX95:AY95),2)</f>
        <v>0</v>
      </c>
      <c r="AW95" s="131">
        <f>'002-2017_1 - SO 101 Komun...'!T126</f>
        <v>0</v>
      </c>
      <c r="AX95" s="130">
        <f>'002-2017_1 - SO 101 Komun...'!K35</f>
        <v>0</v>
      </c>
      <c r="AY95" s="130">
        <f>'002-2017_1 - SO 101 Komun...'!K36</f>
        <v>0</v>
      </c>
      <c r="AZ95" s="130">
        <f>'002-2017_1 - SO 101 Komun...'!K37</f>
        <v>0</v>
      </c>
      <c r="BA95" s="130">
        <f>'002-2017_1 - SO 101 Komun...'!K38</f>
        <v>0</v>
      </c>
      <c r="BB95" s="130">
        <f>'002-2017_1 - SO 101 Komun...'!F35</f>
        <v>0</v>
      </c>
      <c r="BC95" s="130">
        <f>'002-2017_1 - SO 101 Komun...'!F36</f>
        <v>0</v>
      </c>
      <c r="BD95" s="130">
        <f>'002-2017_1 - SO 101 Komun...'!F37</f>
        <v>0</v>
      </c>
      <c r="BE95" s="130">
        <f>'002-2017_1 - SO 101 Komun...'!F38</f>
        <v>0</v>
      </c>
      <c r="BF95" s="132">
        <f>'002-2017_1 - SO 101 Komun...'!F39</f>
        <v>0</v>
      </c>
      <c r="BG95" s="7"/>
      <c r="BT95" s="133" t="s">
        <v>89</v>
      </c>
      <c r="BV95" s="133" t="s">
        <v>83</v>
      </c>
      <c r="BW95" s="133" t="s">
        <v>90</v>
      </c>
      <c r="BX95" s="133" t="s">
        <v>6</v>
      </c>
      <c r="CL95" s="133" t="s">
        <v>1</v>
      </c>
      <c r="CM95" s="133" t="s">
        <v>91</v>
      </c>
    </row>
    <row r="96" s="7" customFormat="1" ht="24.75" customHeight="1">
      <c r="A96" s="121" t="s">
        <v>85</v>
      </c>
      <c r="B96" s="122"/>
      <c r="C96" s="123"/>
      <c r="D96" s="124" t="s">
        <v>92</v>
      </c>
      <c r="E96" s="124"/>
      <c r="F96" s="124"/>
      <c r="G96" s="124"/>
      <c r="H96" s="124"/>
      <c r="I96" s="125"/>
      <c r="J96" s="124" t="s">
        <v>93</v>
      </c>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6">
        <f>'002-2017_2 - SO 102 Chodníky'!K32</f>
        <v>0</v>
      </c>
      <c r="AH96" s="125"/>
      <c r="AI96" s="125"/>
      <c r="AJ96" s="125"/>
      <c r="AK96" s="125"/>
      <c r="AL96" s="125"/>
      <c r="AM96" s="125"/>
      <c r="AN96" s="126">
        <f>SUM(AG96,AV96)</f>
        <v>0</v>
      </c>
      <c r="AO96" s="125"/>
      <c r="AP96" s="125"/>
      <c r="AQ96" s="127" t="s">
        <v>88</v>
      </c>
      <c r="AR96" s="128"/>
      <c r="AS96" s="134">
        <f>'002-2017_2 - SO 102 Chodníky'!K30</f>
        <v>0</v>
      </c>
      <c r="AT96" s="135">
        <f>'002-2017_2 - SO 102 Chodníky'!K31</f>
        <v>0</v>
      </c>
      <c r="AU96" s="135">
        <v>0</v>
      </c>
      <c r="AV96" s="135">
        <f>ROUND(SUM(AX96:AY96),2)</f>
        <v>0</v>
      </c>
      <c r="AW96" s="136">
        <f>'002-2017_2 - SO 102 Chodníky'!T124</f>
        <v>0</v>
      </c>
      <c r="AX96" s="135">
        <f>'002-2017_2 - SO 102 Chodníky'!K35</f>
        <v>0</v>
      </c>
      <c r="AY96" s="135">
        <f>'002-2017_2 - SO 102 Chodníky'!K36</f>
        <v>0</v>
      </c>
      <c r="AZ96" s="135">
        <f>'002-2017_2 - SO 102 Chodníky'!K37</f>
        <v>0</v>
      </c>
      <c r="BA96" s="135">
        <f>'002-2017_2 - SO 102 Chodníky'!K38</f>
        <v>0</v>
      </c>
      <c r="BB96" s="135">
        <f>'002-2017_2 - SO 102 Chodníky'!F35</f>
        <v>0</v>
      </c>
      <c r="BC96" s="135">
        <f>'002-2017_2 - SO 102 Chodníky'!F36</f>
        <v>0</v>
      </c>
      <c r="BD96" s="135">
        <f>'002-2017_2 - SO 102 Chodníky'!F37</f>
        <v>0</v>
      </c>
      <c r="BE96" s="135">
        <f>'002-2017_2 - SO 102 Chodníky'!F38</f>
        <v>0</v>
      </c>
      <c r="BF96" s="137">
        <f>'002-2017_2 - SO 102 Chodníky'!F39</f>
        <v>0</v>
      </c>
      <c r="BG96" s="7"/>
      <c r="BT96" s="133" t="s">
        <v>89</v>
      </c>
      <c r="BV96" s="133" t="s">
        <v>83</v>
      </c>
      <c r="BW96" s="133" t="s">
        <v>94</v>
      </c>
      <c r="BX96" s="133" t="s">
        <v>6</v>
      </c>
      <c r="CL96" s="133" t="s">
        <v>1</v>
      </c>
      <c r="CM96" s="133" t="s">
        <v>91</v>
      </c>
    </row>
    <row r="97" s="2" customFormat="1" ht="30" customHeight="1">
      <c r="A97" s="39"/>
      <c r="B97" s="40"/>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c r="AC97" s="41"/>
      <c r="AD97" s="41"/>
      <c r="AE97" s="41"/>
      <c r="AF97" s="41"/>
      <c r="AG97" s="41"/>
      <c r="AH97" s="41"/>
      <c r="AI97" s="41"/>
      <c r="AJ97" s="41"/>
      <c r="AK97" s="41"/>
      <c r="AL97" s="41"/>
      <c r="AM97" s="41"/>
      <c r="AN97" s="41"/>
      <c r="AO97" s="41"/>
      <c r="AP97" s="41"/>
      <c r="AQ97" s="41"/>
      <c r="AR97" s="45"/>
      <c r="AS97" s="39"/>
      <c r="AT97" s="39"/>
      <c r="AU97" s="39"/>
      <c r="AV97" s="39"/>
      <c r="AW97" s="39"/>
      <c r="AX97" s="39"/>
      <c r="AY97" s="39"/>
      <c r="AZ97" s="39"/>
      <c r="BA97" s="39"/>
      <c r="BB97" s="39"/>
      <c r="BC97" s="39"/>
      <c r="BD97" s="39"/>
      <c r="BE97" s="39"/>
      <c r="BF97" s="39"/>
      <c r="BG97" s="39"/>
    </row>
    <row r="98" s="2" customFormat="1" ht="6.96" customHeight="1">
      <c r="A98" s="39"/>
      <c r="B98" s="67"/>
      <c r="C98" s="68"/>
      <c r="D98" s="68"/>
      <c r="E98" s="68"/>
      <c r="F98" s="68"/>
      <c r="G98" s="68"/>
      <c r="H98" s="68"/>
      <c r="I98" s="68"/>
      <c r="J98" s="68"/>
      <c r="K98" s="68"/>
      <c r="L98" s="68"/>
      <c r="M98" s="68"/>
      <c r="N98" s="68"/>
      <c r="O98" s="68"/>
      <c r="P98" s="68"/>
      <c r="Q98" s="68"/>
      <c r="R98" s="68"/>
      <c r="S98" s="68"/>
      <c r="T98" s="68"/>
      <c r="U98" s="68"/>
      <c r="V98" s="68"/>
      <c r="W98" s="68"/>
      <c r="X98" s="68"/>
      <c r="Y98" s="68"/>
      <c r="Z98" s="68"/>
      <c r="AA98" s="68"/>
      <c r="AB98" s="68"/>
      <c r="AC98" s="68"/>
      <c r="AD98" s="68"/>
      <c r="AE98" s="68"/>
      <c r="AF98" s="68"/>
      <c r="AG98" s="68"/>
      <c r="AH98" s="68"/>
      <c r="AI98" s="68"/>
      <c r="AJ98" s="68"/>
      <c r="AK98" s="68"/>
      <c r="AL98" s="68"/>
      <c r="AM98" s="68"/>
      <c r="AN98" s="68"/>
      <c r="AO98" s="68"/>
      <c r="AP98" s="68"/>
      <c r="AQ98" s="68"/>
      <c r="AR98" s="45"/>
      <c r="AS98" s="39"/>
      <c r="AT98" s="39"/>
      <c r="AU98" s="39"/>
      <c r="AV98" s="39"/>
      <c r="AW98" s="39"/>
      <c r="AX98" s="39"/>
      <c r="AY98" s="39"/>
      <c r="AZ98" s="39"/>
      <c r="BA98" s="39"/>
      <c r="BB98" s="39"/>
      <c r="BC98" s="39"/>
      <c r="BD98" s="39"/>
      <c r="BE98" s="39"/>
      <c r="BF98" s="39"/>
      <c r="BG98" s="39"/>
    </row>
  </sheetData>
  <sheetProtection sheet="1" formatColumns="0" formatRows="0" objects="1" scenarios="1" spinCount="100000" saltValue="qFSTcqIlZLee8BlrOLICsq//91No4XlHwEQY/HjMU8fFvuH5XgJHbuPbSBjAG0TxMowWxeAJN9WxHZ+WZ9XE7A==" hashValue="DxH5lUJnEt2avIEgVGIVaO7/VNHfczE9qpeuo4h9Vvya8P03wEZxfsQ368DkWNMJc/ajIIPn4d/ln8C8C4QXZg==" algorithmName="SHA-512" password="CC35"/>
  <mergeCells count="46">
    <mergeCell ref="BG5:BG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G2"/>
  </mergeCells>
  <hyperlinks>
    <hyperlink ref="A95" location="'002-2017_1 - SO 101 Komun...'!C2" display="/"/>
    <hyperlink ref="A96" location="'002-2017_2 - SO 102 Chodník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4.16016"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8" t="s">
        <v>90</v>
      </c>
    </row>
    <row r="3" s="1" customFormat="1" ht="6.96" customHeight="1">
      <c r="B3" s="138"/>
      <c r="C3" s="139"/>
      <c r="D3" s="139"/>
      <c r="E3" s="139"/>
      <c r="F3" s="139"/>
      <c r="G3" s="139"/>
      <c r="H3" s="139"/>
      <c r="I3" s="139"/>
      <c r="J3" s="139"/>
      <c r="K3" s="139"/>
      <c r="L3" s="139"/>
      <c r="M3" s="21"/>
      <c r="AT3" s="18" t="s">
        <v>91</v>
      </c>
    </row>
    <row r="4" s="1" customFormat="1" ht="24.96" customHeight="1">
      <c r="B4" s="21"/>
      <c r="D4" s="140" t="s">
        <v>95</v>
      </c>
      <c r="M4" s="21"/>
      <c r="N4" s="141" t="s">
        <v>11</v>
      </c>
      <c r="AT4" s="18" t="s">
        <v>4</v>
      </c>
    </row>
    <row r="5" s="1" customFormat="1" ht="6.96" customHeight="1">
      <c r="B5" s="21"/>
      <c r="M5" s="21"/>
    </row>
    <row r="6" s="1" customFormat="1" ht="12" customHeight="1">
      <c r="B6" s="21"/>
      <c r="D6" s="142" t="s">
        <v>17</v>
      </c>
      <c r="M6" s="21"/>
    </row>
    <row r="7" s="1" customFormat="1" ht="16.5" customHeight="1">
      <c r="B7" s="21"/>
      <c r="E7" s="143" t="str">
        <f>'Rekapitulace stavby'!K6</f>
        <v>Rekonstrukce ulice Michalcova a Fr. Zoubka, Kostelec nad Orlicí</v>
      </c>
      <c r="F7" s="142"/>
      <c r="G7" s="142"/>
      <c r="H7" s="142"/>
      <c r="M7" s="21"/>
    </row>
    <row r="8" s="2" customFormat="1" ht="12" customHeight="1">
      <c r="A8" s="39"/>
      <c r="B8" s="45"/>
      <c r="C8" s="39"/>
      <c r="D8" s="142" t="s">
        <v>96</v>
      </c>
      <c r="E8" s="39"/>
      <c r="F8" s="39"/>
      <c r="G8" s="39"/>
      <c r="H8" s="39"/>
      <c r="I8" s="39"/>
      <c r="J8" s="39"/>
      <c r="K8" s="39"/>
      <c r="L8" s="39"/>
      <c r="M8" s="64"/>
      <c r="S8" s="39"/>
      <c r="T8" s="39"/>
      <c r="U8" s="39"/>
      <c r="V8" s="39"/>
      <c r="W8" s="39"/>
      <c r="X8" s="39"/>
      <c r="Y8" s="39"/>
      <c r="Z8" s="39"/>
      <c r="AA8" s="39"/>
      <c r="AB8" s="39"/>
      <c r="AC8" s="39"/>
      <c r="AD8" s="39"/>
      <c r="AE8" s="39"/>
    </row>
    <row r="9" s="2" customFormat="1" ht="16.5" customHeight="1">
      <c r="A9" s="39"/>
      <c r="B9" s="45"/>
      <c r="C9" s="39"/>
      <c r="D9" s="39"/>
      <c r="E9" s="144" t="s">
        <v>97</v>
      </c>
      <c r="F9" s="39"/>
      <c r="G9" s="39"/>
      <c r="H9" s="39"/>
      <c r="I9" s="39"/>
      <c r="J9" s="39"/>
      <c r="K9" s="39"/>
      <c r="L9" s="39"/>
      <c r="M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39"/>
      <c r="M10" s="64"/>
      <c r="S10" s="39"/>
      <c r="T10" s="39"/>
      <c r="U10" s="39"/>
      <c r="V10" s="39"/>
      <c r="W10" s="39"/>
      <c r="X10" s="39"/>
      <c r="Y10" s="39"/>
      <c r="Z10" s="39"/>
      <c r="AA10" s="39"/>
      <c r="AB10" s="39"/>
      <c r="AC10" s="39"/>
      <c r="AD10" s="39"/>
      <c r="AE10" s="39"/>
    </row>
    <row r="11" s="2" customFormat="1" ht="12" customHeight="1">
      <c r="A11" s="39"/>
      <c r="B11" s="45"/>
      <c r="C11" s="39"/>
      <c r="D11" s="142" t="s">
        <v>19</v>
      </c>
      <c r="E11" s="39"/>
      <c r="F11" s="145" t="s">
        <v>1</v>
      </c>
      <c r="G11" s="39"/>
      <c r="H11" s="39"/>
      <c r="I11" s="142" t="s">
        <v>20</v>
      </c>
      <c r="J11" s="145" t="s">
        <v>1</v>
      </c>
      <c r="K11" s="39"/>
      <c r="L11" s="39"/>
      <c r="M11" s="64"/>
      <c r="S11" s="39"/>
      <c r="T11" s="39"/>
      <c r="U11" s="39"/>
      <c r="V11" s="39"/>
      <c r="W11" s="39"/>
      <c r="X11" s="39"/>
      <c r="Y11" s="39"/>
      <c r="Z11" s="39"/>
      <c r="AA11" s="39"/>
      <c r="AB11" s="39"/>
      <c r="AC11" s="39"/>
      <c r="AD11" s="39"/>
      <c r="AE11" s="39"/>
    </row>
    <row r="12" s="2" customFormat="1" ht="12" customHeight="1">
      <c r="A12" s="39"/>
      <c r="B12" s="45"/>
      <c r="C12" s="39"/>
      <c r="D12" s="142" t="s">
        <v>21</v>
      </c>
      <c r="E12" s="39"/>
      <c r="F12" s="145" t="s">
        <v>22</v>
      </c>
      <c r="G12" s="39"/>
      <c r="H12" s="39"/>
      <c r="I12" s="142" t="s">
        <v>23</v>
      </c>
      <c r="J12" s="146" t="str">
        <f>'Rekapitulace stavby'!AN8</f>
        <v>14. 11. 2020</v>
      </c>
      <c r="K12" s="39"/>
      <c r="L12" s="39"/>
      <c r="M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39"/>
      <c r="M13" s="64"/>
      <c r="S13" s="39"/>
      <c r="T13" s="39"/>
      <c r="U13" s="39"/>
      <c r="V13" s="39"/>
      <c r="W13" s="39"/>
      <c r="X13" s="39"/>
      <c r="Y13" s="39"/>
      <c r="Z13" s="39"/>
      <c r="AA13" s="39"/>
      <c r="AB13" s="39"/>
      <c r="AC13" s="39"/>
      <c r="AD13" s="39"/>
      <c r="AE13" s="39"/>
    </row>
    <row r="14" s="2" customFormat="1" ht="12" customHeight="1">
      <c r="A14" s="39"/>
      <c r="B14" s="45"/>
      <c r="C14" s="39"/>
      <c r="D14" s="142" t="s">
        <v>25</v>
      </c>
      <c r="E14" s="39"/>
      <c r="F14" s="39"/>
      <c r="G14" s="39"/>
      <c r="H14" s="39"/>
      <c r="I14" s="142" t="s">
        <v>26</v>
      </c>
      <c r="J14" s="145" t="s">
        <v>27</v>
      </c>
      <c r="K14" s="39"/>
      <c r="L14" s="39"/>
      <c r="M14" s="64"/>
      <c r="S14" s="39"/>
      <c r="T14" s="39"/>
      <c r="U14" s="39"/>
      <c r="V14" s="39"/>
      <c r="W14" s="39"/>
      <c r="X14" s="39"/>
      <c r="Y14" s="39"/>
      <c r="Z14" s="39"/>
      <c r="AA14" s="39"/>
      <c r="AB14" s="39"/>
      <c r="AC14" s="39"/>
      <c r="AD14" s="39"/>
      <c r="AE14" s="39"/>
    </row>
    <row r="15" s="2" customFormat="1" ht="18" customHeight="1">
      <c r="A15" s="39"/>
      <c r="B15" s="45"/>
      <c r="C15" s="39"/>
      <c r="D15" s="39"/>
      <c r="E15" s="145" t="s">
        <v>28</v>
      </c>
      <c r="F15" s="39"/>
      <c r="G15" s="39"/>
      <c r="H15" s="39"/>
      <c r="I15" s="142" t="s">
        <v>29</v>
      </c>
      <c r="J15" s="145" t="s">
        <v>30</v>
      </c>
      <c r="K15" s="39"/>
      <c r="L15" s="39"/>
      <c r="M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39"/>
      <c r="M16" s="64"/>
      <c r="S16" s="39"/>
      <c r="T16" s="39"/>
      <c r="U16" s="39"/>
      <c r="V16" s="39"/>
      <c r="W16" s="39"/>
      <c r="X16" s="39"/>
      <c r="Y16" s="39"/>
      <c r="Z16" s="39"/>
      <c r="AA16" s="39"/>
      <c r="AB16" s="39"/>
      <c r="AC16" s="39"/>
      <c r="AD16" s="39"/>
      <c r="AE16" s="39"/>
    </row>
    <row r="17" s="2" customFormat="1" ht="12" customHeight="1">
      <c r="A17" s="39"/>
      <c r="B17" s="45"/>
      <c r="C17" s="39"/>
      <c r="D17" s="142" t="s">
        <v>31</v>
      </c>
      <c r="E17" s="39"/>
      <c r="F17" s="39"/>
      <c r="G17" s="39"/>
      <c r="H17" s="39"/>
      <c r="I17" s="142" t="s">
        <v>26</v>
      </c>
      <c r="J17" s="34" t="str">
        <f>'Rekapitulace stavby'!AN13</f>
        <v>Vyplň údaj</v>
      </c>
      <c r="K17" s="39"/>
      <c r="L17" s="39"/>
      <c r="M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29</v>
      </c>
      <c r="J18" s="34" t="str">
        <f>'Rekapitulace stavby'!AN14</f>
        <v>Vyplň údaj</v>
      </c>
      <c r="K18" s="39"/>
      <c r="L18" s="39"/>
      <c r="M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39"/>
      <c r="M19" s="64"/>
      <c r="S19" s="39"/>
      <c r="T19" s="39"/>
      <c r="U19" s="39"/>
      <c r="V19" s="39"/>
      <c r="W19" s="39"/>
      <c r="X19" s="39"/>
      <c r="Y19" s="39"/>
      <c r="Z19" s="39"/>
      <c r="AA19" s="39"/>
      <c r="AB19" s="39"/>
      <c r="AC19" s="39"/>
      <c r="AD19" s="39"/>
      <c r="AE19" s="39"/>
    </row>
    <row r="20" s="2" customFormat="1" ht="12" customHeight="1">
      <c r="A20" s="39"/>
      <c r="B20" s="45"/>
      <c r="C20" s="39"/>
      <c r="D20" s="142" t="s">
        <v>33</v>
      </c>
      <c r="E20" s="39"/>
      <c r="F20" s="39"/>
      <c r="G20" s="39"/>
      <c r="H20" s="39"/>
      <c r="I20" s="142" t="s">
        <v>26</v>
      </c>
      <c r="J20" s="145" t="s">
        <v>34</v>
      </c>
      <c r="K20" s="39"/>
      <c r="L20" s="39"/>
      <c r="M20" s="64"/>
      <c r="S20" s="39"/>
      <c r="T20" s="39"/>
      <c r="U20" s="39"/>
      <c r="V20" s="39"/>
      <c r="W20" s="39"/>
      <c r="X20" s="39"/>
      <c r="Y20" s="39"/>
      <c r="Z20" s="39"/>
      <c r="AA20" s="39"/>
      <c r="AB20" s="39"/>
      <c r="AC20" s="39"/>
      <c r="AD20" s="39"/>
      <c r="AE20" s="39"/>
    </row>
    <row r="21" s="2" customFormat="1" ht="18" customHeight="1">
      <c r="A21" s="39"/>
      <c r="B21" s="45"/>
      <c r="C21" s="39"/>
      <c r="D21" s="39"/>
      <c r="E21" s="145" t="s">
        <v>35</v>
      </c>
      <c r="F21" s="39"/>
      <c r="G21" s="39"/>
      <c r="H21" s="39"/>
      <c r="I21" s="142" t="s">
        <v>29</v>
      </c>
      <c r="J21" s="145" t="s">
        <v>36</v>
      </c>
      <c r="K21" s="39"/>
      <c r="L21" s="39"/>
      <c r="M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39"/>
      <c r="M22" s="64"/>
      <c r="S22" s="39"/>
      <c r="T22" s="39"/>
      <c r="U22" s="39"/>
      <c r="V22" s="39"/>
      <c r="W22" s="39"/>
      <c r="X22" s="39"/>
      <c r="Y22" s="39"/>
      <c r="Z22" s="39"/>
      <c r="AA22" s="39"/>
      <c r="AB22" s="39"/>
      <c r="AC22" s="39"/>
      <c r="AD22" s="39"/>
      <c r="AE22" s="39"/>
    </row>
    <row r="23" s="2" customFormat="1" ht="12" customHeight="1">
      <c r="A23" s="39"/>
      <c r="B23" s="45"/>
      <c r="C23" s="39"/>
      <c r="D23" s="142" t="s">
        <v>37</v>
      </c>
      <c r="E23" s="39"/>
      <c r="F23" s="39"/>
      <c r="G23" s="39"/>
      <c r="H23" s="39"/>
      <c r="I23" s="142" t="s">
        <v>26</v>
      </c>
      <c r="J23" s="145" t="s">
        <v>34</v>
      </c>
      <c r="K23" s="39"/>
      <c r="L23" s="39"/>
      <c r="M23" s="64"/>
      <c r="S23" s="39"/>
      <c r="T23" s="39"/>
      <c r="U23" s="39"/>
      <c r="V23" s="39"/>
      <c r="W23" s="39"/>
      <c r="X23" s="39"/>
      <c r="Y23" s="39"/>
      <c r="Z23" s="39"/>
      <c r="AA23" s="39"/>
      <c r="AB23" s="39"/>
      <c r="AC23" s="39"/>
      <c r="AD23" s="39"/>
      <c r="AE23" s="39"/>
    </row>
    <row r="24" s="2" customFormat="1" ht="18" customHeight="1">
      <c r="A24" s="39"/>
      <c r="B24" s="45"/>
      <c r="C24" s="39"/>
      <c r="D24" s="39"/>
      <c r="E24" s="145" t="s">
        <v>35</v>
      </c>
      <c r="F24" s="39"/>
      <c r="G24" s="39"/>
      <c r="H24" s="39"/>
      <c r="I24" s="142" t="s">
        <v>29</v>
      </c>
      <c r="J24" s="145" t="s">
        <v>36</v>
      </c>
      <c r="K24" s="39"/>
      <c r="L24" s="39"/>
      <c r="M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39"/>
      <c r="M25" s="64"/>
      <c r="S25" s="39"/>
      <c r="T25" s="39"/>
      <c r="U25" s="39"/>
      <c r="V25" s="39"/>
      <c r="W25" s="39"/>
      <c r="X25" s="39"/>
      <c r="Y25" s="39"/>
      <c r="Z25" s="39"/>
      <c r="AA25" s="39"/>
      <c r="AB25" s="39"/>
      <c r="AC25" s="39"/>
      <c r="AD25" s="39"/>
      <c r="AE25" s="39"/>
    </row>
    <row r="26" s="2" customFormat="1" ht="12" customHeight="1">
      <c r="A26" s="39"/>
      <c r="B26" s="45"/>
      <c r="C26" s="39"/>
      <c r="D26" s="142" t="s">
        <v>38</v>
      </c>
      <c r="E26" s="39"/>
      <c r="F26" s="39"/>
      <c r="G26" s="39"/>
      <c r="H26" s="39"/>
      <c r="I26" s="39"/>
      <c r="J26" s="39"/>
      <c r="K26" s="39"/>
      <c r="L26" s="39"/>
      <c r="M26" s="64"/>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47"/>
      <c r="M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39"/>
      <c r="M28" s="64"/>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151"/>
      <c r="M29" s="64"/>
      <c r="S29" s="39"/>
      <c r="T29" s="39"/>
      <c r="U29" s="39"/>
      <c r="V29" s="39"/>
      <c r="W29" s="39"/>
      <c r="X29" s="39"/>
      <c r="Y29" s="39"/>
      <c r="Z29" s="39"/>
      <c r="AA29" s="39"/>
      <c r="AB29" s="39"/>
      <c r="AC29" s="39"/>
      <c r="AD29" s="39"/>
      <c r="AE29" s="39"/>
    </row>
    <row r="30" s="2" customFormat="1">
      <c r="A30" s="39"/>
      <c r="B30" s="45"/>
      <c r="C30" s="39"/>
      <c r="D30" s="39"/>
      <c r="E30" s="142" t="s">
        <v>98</v>
      </c>
      <c r="F30" s="39"/>
      <c r="G30" s="39"/>
      <c r="H30" s="39"/>
      <c r="I30" s="39"/>
      <c r="J30" s="39"/>
      <c r="K30" s="152">
        <f>I96</f>
        <v>0</v>
      </c>
      <c r="L30" s="39"/>
      <c r="M30" s="64"/>
      <c r="S30" s="39"/>
      <c r="T30" s="39"/>
      <c r="U30" s="39"/>
      <c r="V30" s="39"/>
      <c r="W30" s="39"/>
      <c r="X30" s="39"/>
      <c r="Y30" s="39"/>
      <c r="Z30" s="39"/>
      <c r="AA30" s="39"/>
      <c r="AB30" s="39"/>
      <c r="AC30" s="39"/>
      <c r="AD30" s="39"/>
      <c r="AE30" s="39"/>
    </row>
    <row r="31" s="2" customFormat="1">
      <c r="A31" s="39"/>
      <c r="B31" s="45"/>
      <c r="C31" s="39"/>
      <c r="D31" s="39"/>
      <c r="E31" s="142" t="s">
        <v>99</v>
      </c>
      <c r="F31" s="39"/>
      <c r="G31" s="39"/>
      <c r="H31" s="39"/>
      <c r="I31" s="39"/>
      <c r="J31" s="39"/>
      <c r="K31" s="152">
        <f>J96</f>
        <v>0</v>
      </c>
      <c r="L31" s="39"/>
      <c r="M31" s="64"/>
      <c r="S31" s="39"/>
      <c r="T31" s="39"/>
      <c r="U31" s="39"/>
      <c r="V31" s="39"/>
      <c r="W31" s="39"/>
      <c r="X31" s="39"/>
      <c r="Y31" s="39"/>
      <c r="Z31" s="39"/>
      <c r="AA31" s="39"/>
      <c r="AB31" s="39"/>
      <c r="AC31" s="39"/>
      <c r="AD31" s="39"/>
      <c r="AE31" s="39"/>
    </row>
    <row r="32" s="2" customFormat="1" ht="25.44" customHeight="1">
      <c r="A32" s="39"/>
      <c r="B32" s="45"/>
      <c r="C32" s="39"/>
      <c r="D32" s="153" t="s">
        <v>39</v>
      </c>
      <c r="E32" s="39"/>
      <c r="F32" s="39"/>
      <c r="G32" s="39"/>
      <c r="H32" s="39"/>
      <c r="I32" s="39"/>
      <c r="J32" s="39"/>
      <c r="K32" s="154">
        <f>ROUND(K126, 2)</f>
        <v>0</v>
      </c>
      <c r="L32" s="39"/>
      <c r="M32" s="64"/>
      <c r="S32" s="39"/>
      <c r="T32" s="39"/>
      <c r="U32" s="39"/>
      <c r="V32" s="39"/>
      <c r="W32" s="39"/>
      <c r="X32" s="39"/>
      <c r="Y32" s="39"/>
      <c r="Z32" s="39"/>
      <c r="AA32" s="39"/>
      <c r="AB32" s="39"/>
      <c r="AC32" s="39"/>
      <c r="AD32" s="39"/>
      <c r="AE32" s="39"/>
    </row>
    <row r="33" s="2" customFormat="1" ht="6.96" customHeight="1">
      <c r="A33" s="39"/>
      <c r="B33" s="45"/>
      <c r="C33" s="39"/>
      <c r="D33" s="151"/>
      <c r="E33" s="151"/>
      <c r="F33" s="151"/>
      <c r="G33" s="151"/>
      <c r="H33" s="151"/>
      <c r="I33" s="151"/>
      <c r="J33" s="151"/>
      <c r="K33" s="151"/>
      <c r="L33" s="151"/>
      <c r="M33" s="64"/>
      <c r="S33" s="39"/>
      <c r="T33" s="39"/>
      <c r="U33" s="39"/>
      <c r="V33" s="39"/>
      <c r="W33" s="39"/>
      <c r="X33" s="39"/>
      <c r="Y33" s="39"/>
      <c r="Z33" s="39"/>
      <c r="AA33" s="39"/>
      <c r="AB33" s="39"/>
      <c r="AC33" s="39"/>
      <c r="AD33" s="39"/>
      <c r="AE33" s="39"/>
    </row>
    <row r="34" s="2" customFormat="1" ht="14.4" customHeight="1">
      <c r="A34" s="39"/>
      <c r="B34" s="45"/>
      <c r="C34" s="39"/>
      <c r="D34" s="39"/>
      <c r="E34" s="39"/>
      <c r="F34" s="155" t="s">
        <v>41</v>
      </c>
      <c r="G34" s="39"/>
      <c r="H34" s="39"/>
      <c r="I34" s="155" t="s">
        <v>40</v>
      </c>
      <c r="J34" s="39"/>
      <c r="K34" s="155" t="s">
        <v>42</v>
      </c>
      <c r="L34" s="39"/>
      <c r="M34" s="64"/>
      <c r="S34" s="39"/>
      <c r="T34" s="39"/>
      <c r="U34" s="39"/>
      <c r="V34" s="39"/>
      <c r="W34" s="39"/>
      <c r="X34" s="39"/>
      <c r="Y34" s="39"/>
      <c r="Z34" s="39"/>
      <c r="AA34" s="39"/>
      <c r="AB34" s="39"/>
      <c r="AC34" s="39"/>
      <c r="AD34" s="39"/>
      <c r="AE34" s="39"/>
    </row>
    <row r="35" s="2" customFormat="1" ht="14.4" customHeight="1">
      <c r="A35" s="39"/>
      <c r="B35" s="45"/>
      <c r="C35" s="39"/>
      <c r="D35" s="156" t="s">
        <v>43</v>
      </c>
      <c r="E35" s="142" t="s">
        <v>44</v>
      </c>
      <c r="F35" s="152">
        <f>ROUND((SUM(BE126:BE472)),  2)</f>
        <v>0</v>
      </c>
      <c r="G35" s="39"/>
      <c r="H35" s="39"/>
      <c r="I35" s="157">
        <v>0.20999999999999999</v>
      </c>
      <c r="J35" s="39"/>
      <c r="K35" s="152">
        <f>ROUND(((SUM(BE126:BE472))*I35),  2)</f>
        <v>0</v>
      </c>
      <c r="L35" s="39"/>
      <c r="M35" s="64"/>
      <c r="S35" s="39"/>
      <c r="T35" s="39"/>
      <c r="U35" s="39"/>
      <c r="V35" s="39"/>
      <c r="W35" s="39"/>
      <c r="X35" s="39"/>
      <c r="Y35" s="39"/>
      <c r="Z35" s="39"/>
      <c r="AA35" s="39"/>
      <c r="AB35" s="39"/>
      <c r="AC35" s="39"/>
      <c r="AD35" s="39"/>
      <c r="AE35" s="39"/>
    </row>
    <row r="36" s="2" customFormat="1" ht="14.4" customHeight="1">
      <c r="A36" s="39"/>
      <c r="B36" s="45"/>
      <c r="C36" s="39"/>
      <c r="D36" s="39"/>
      <c r="E36" s="142" t="s">
        <v>45</v>
      </c>
      <c r="F36" s="152">
        <f>ROUND((SUM(BF126:BF472)),  2)</f>
        <v>0</v>
      </c>
      <c r="G36" s="39"/>
      <c r="H36" s="39"/>
      <c r="I36" s="157">
        <v>0.14999999999999999</v>
      </c>
      <c r="J36" s="39"/>
      <c r="K36" s="152">
        <f>ROUND(((SUM(BF126:BF472))*I36),  2)</f>
        <v>0</v>
      </c>
      <c r="L36" s="39"/>
      <c r="M36" s="64"/>
      <c r="S36" s="39"/>
      <c r="T36" s="39"/>
      <c r="U36" s="39"/>
      <c r="V36" s="39"/>
      <c r="W36" s="39"/>
      <c r="X36" s="39"/>
      <c r="Y36" s="39"/>
      <c r="Z36" s="39"/>
      <c r="AA36" s="39"/>
      <c r="AB36" s="39"/>
      <c r="AC36" s="39"/>
      <c r="AD36" s="39"/>
      <c r="AE36" s="39"/>
    </row>
    <row r="37" hidden="1" s="2" customFormat="1" ht="14.4" customHeight="1">
      <c r="A37" s="39"/>
      <c r="B37" s="45"/>
      <c r="C37" s="39"/>
      <c r="D37" s="39"/>
      <c r="E37" s="142" t="s">
        <v>46</v>
      </c>
      <c r="F37" s="152">
        <f>ROUND((SUM(BG126:BG472)),  2)</f>
        <v>0</v>
      </c>
      <c r="G37" s="39"/>
      <c r="H37" s="39"/>
      <c r="I37" s="157">
        <v>0.20999999999999999</v>
      </c>
      <c r="J37" s="39"/>
      <c r="K37" s="152">
        <f>0</f>
        <v>0</v>
      </c>
      <c r="L37" s="39"/>
      <c r="M37" s="64"/>
      <c r="S37" s="39"/>
      <c r="T37" s="39"/>
      <c r="U37" s="39"/>
      <c r="V37" s="39"/>
      <c r="W37" s="39"/>
      <c r="X37" s="39"/>
      <c r="Y37" s="39"/>
      <c r="Z37" s="39"/>
      <c r="AA37" s="39"/>
      <c r="AB37" s="39"/>
      <c r="AC37" s="39"/>
      <c r="AD37" s="39"/>
      <c r="AE37" s="39"/>
    </row>
    <row r="38" hidden="1" s="2" customFormat="1" ht="14.4" customHeight="1">
      <c r="A38" s="39"/>
      <c r="B38" s="45"/>
      <c r="C38" s="39"/>
      <c r="D38" s="39"/>
      <c r="E38" s="142" t="s">
        <v>47</v>
      </c>
      <c r="F38" s="152">
        <f>ROUND((SUM(BH126:BH472)),  2)</f>
        <v>0</v>
      </c>
      <c r="G38" s="39"/>
      <c r="H38" s="39"/>
      <c r="I38" s="157">
        <v>0.14999999999999999</v>
      </c>
      <c r="J38" s="39"/>
      <c r="K38" s="152">
        <f>0</f>
        <v>0</v>
      </c>
      <c r="L38" s="39"/>
      <c r="M38" s="64"/>
      <c r="S38" s="39"/>
      <c r="T38" s="39"/>
      <c r="U38" s="39"/>
      <c r="V38" s="39"/>
      <c r="W38" s="39"/>
      <c r="X38" s="39"/>
      <c r="Y38" s="39"/>
      <c r="Z38" s="39"/>
      <c r="AA38" s="39"/>
      <c r="AB38" s="39"/>
      <c r="AC38" s="39"/>
      <c r="AD38" s="39"/>
      <c r="AE38" s="39"/>
    </row>
    <row r="39" hidden="1" s="2" customFormat="1" ht="14.4" customHeight="1">
      <c r="A39" s="39"/>
      <c r="B39" s="45"/>
      <c r="C39" s="39"/>
      <c r="D39" s="39"/>
      <c r="E39" s="142" t="s">
        <v>48</v>
      </c>
      <c r="F39" s="152">
        <f>ROUND((SUM(BI126:BI472)),  2)</f>
        <v>0</v>
      </c>
      <c r="G39" s="39"/>
      <c r="H39" s="39"/>
      <c r="I39" s="157">
        <v>0</v>
      </c>
      <c r="J39" s="39"/>
      <c r="K39" s="152">
        <f>0</f>
        <v>0</v>
      </c>
      <c r="L39" s="39"/>
      <c r="M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39"/>
      <c r="M40" s="64"/>
      <c r="S40" s="39"/>
      <c r="T40" s="39"/>
      <c r="U40" s="39"/>
      <c r="V40" s="39"/>
      <c r="W40" s="39"/>
      <c r="X40" s="39"/>
      <c r="Y40" s="39"/>
      <c r="Z40" s="39"/>
      <c r="AA40" s="39"/>
      <c r="AB40" s="39"/>
      <c r="AC40" s="39"/>
      <c r="AD40" s="39"/>
      <c r="AE40" s="39"/>
    </row>
    <row r="41" s="2" customFormat="1" ht="25.44" customHeight="1">
      <c r="A41" s="39"/>
      <c r="B41" s="45"/>
      <c r="C41" s="158"/>
      <c r="D41" s="159" t="s">
        <v>49</v>
      </c>
      <c r="E41" s="160"/>
      <c r="F41" s="160"/>
      <c r="G41" s="161" t="s">
        <v>50</v>
      </c>
      <c r="H41" s="162" t="s">
        <v>51</v>
      </c>
      <c r="I41" s="160"/>
      <c r="J41" s="160"/>
      <c r="K41" s="163">
        <f>SUM(K32:K39)</f>
        <v>0</v>
      </c>
      <c r="L41" s="164"/>
      <c r="M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39"/>
      <c r="M42" s="64"/>
      <c r="S42" s="39"/>
      <c r="T42" s="39"/>
      <c r="U42" s="39"/>
      <c r="V42" s="39"/>
      <c r="W42" s="39"/>
      <c r="X42" s="39"/>
      <c r="Y42" s="39"/>
      <c r="Z42" s="39"/>
      <c r="AA42" s="39"/>
      <c r="AB42" s="39"/>
      <c r="AC42" s="39"/>
      <c r="AD42" s="39"/>
      <c r="AE42" s="39"/>
    </row>
    <row r="43" s="1" customFormat="1" ht="14.4" customHeight="1">
      <c r="B43" s="21"/>
      <c r="M43" s="21"/>
    </row>
    <row r="44" s="1" customFormat="1" ht="14.4" customHeight="1">
      <c r="B44" s="21"/>
      <c r="M44" s="21"/>
    </row>
    <row r="45" s="1" customFormat="1" ht="14.4" customHeight="1">
      <c r="B45" s="21"/>
      <c r="M45" s="21"/>
    </row>
    <row r="46" s="1" customFormat="1" ht="14.4" customHeight="1">
      <c r="B46" s="21"/>
      <c r="M46" s="21"/>
    </row>
    <row r="47" s="1" customFormat="1" ht="14.4" customHeight="1">
      <c r="B47" s="21"/>
      <c r="M47" s="21"/>
    </row>
    <row r="48" s="1" customFormat="1" ht="14.4" customHeight="1">
      <c r="B48" s="21"/>
      <c r="M48" s="21"/>
    </row>
    <row r="49" s="1" customFormat="1" ht="14.4" customHeight="1">
      <c r="B49" s="21"/>
      <c r="M49" s="21"/>
    </row>
    <row r="50" s="2" customFormat="1" ht="14.4" customHeight="1">
      <c r="B50" s="64"/>
      <c r="D50" s="165" t="s">
        <v>52</v>
      </c>
      <c r="E50" s="166"/>
      <c r="F50" s="166"/>
      <c r="G50" s="165" t="s">
        <v>53</v>
      </c>
      <c r="H50" s="166"/>
      <c r="I50" s="166"/>
      <c r="J50" s="166"/>
      <c r="K50" s="166"/>
      <c r="L50" s="166"/>
      <c r="M50" s="64"/>
    </row>
    <row r="51">
      <c r="B51" s="21"/>
      <c r="M51" s="21"/>
    </row>
    <row r="52">
      <c r="B52" s="21"/>
      <c r="M52" s="21"/>
    </row>
    <row r="53">
      <c r="B53" s="21"/>
      <c r="M53" s="21"/>
    </row>
    <row r="54">
      <c r="B54" s="21"/>
      <c r="M54" s="21"/>
    </row>
    <row r="55">
      <c r="B55" s="21"/>
      <c r="M55" s="21"/>
    </row>
    <row r="56">
      <c r="B56" s="21"/>
      <c r="M56" s="21"/>
    </row>
    <row r="57">
      <c r="B57" s="21"/>
      <c r="M57" s="21"/>
    </row>
    <row r="58">
      <c r="B58" s="21"/>
      <c r="M58" s="21"/>
    </row>
    <row r="59">
      <c r="B59" s="21"/>
      <c r="M59" s="21"/>
    </row>
    <row r="60">
      <c r="B60" s="21"/>
      <c r="M60" s="21"/>
    </row>
    <row r="61" s="2" customFormat="1">
      <c r="A61" s="39"/>
      <c r="B61" s="45"/>
      <c r="C61" s="39"/>
      <c r="D61" s="167" t="s">
        <v>54</v>
      </c>
      <c r="E61" s="168"/>
      <c r="F61" s="169" t="s">
        <v>55</v>
      </c>
      <c r="G61" s="167" t="s">
        <v>54</v>
      </c>
      <c r="H61" s="168"/>
      <c r="I61" s="168"/>
      <c r="J61" s="170" t="s">
        <v>55</v>
      </c>
      <c r="K61" s="168"/>
      <c r="L61" s="168"/>
      <c r="M61" s="64"/>
      <c r="S61" s="39"/>
      <c r="T61" s="39"/>
      <c r="U61" s="39"/>
      <c r="V61" s="39"/>
      <c r="W61" s="39"/>
      <c r="X61" s="39"/>
      <c r="Y61" s="39"/>
      <c r="Z61" s="39"/>
      <c r="AA61" s="39"/>
      <c r="AB61" s="39"/>
      <c r="AC61" s="39"/>
      <c r="AD61" s="39"/>
      <c r="AE61" s="39"/>
    </row>
    <row r="62">
      <c r="B62" s="21"/>
      <c r="M62" s="21"/>
    </row>
    <row r="63">
      <c r="B63" s="21"/>
      <c r="M63" s="21"/>
    </row>
    <row r="64">
      <c r="B64" s="21"/>
      <c r="M64" s="21"/>
    </row>
    <row r="65" s="2" customFormat="1">
      <c r="A65" s="39"/>
      <c r="B65" s="45"/>
      <c r="C65" s="39"/>
      <c r="D65" s="165" t="s">
        <v>56</v>
      </c>
      <c r="E65" s="171"/>
      <c r="F65" s="171"/>
      <c r="G65" s="165" t="s">
        <v>57</v>
      </c>
      <c r="H65" s="171"/>
      <c r="I65" s="171"/>
      <c r="J65" s="171"/>
      <c r="K65" s="171"/>
      <c r="L65" s="171"/>
      <c r="M65" s="64"/>
      <c r="S65" s="39"/>
      <c r="T65" s="39"/>
      <c r="U65" s="39"/>
      <c r="V65" s="39"/>
      <c r="W65" s="39"/>
      <c r="X65" s="39"/>
      <c r="Y65" s="39"/>
      <c r="Z65" s="39"/>
      <c r="AA65" s="39"/>
      <c r="AB65" s="39"/>
      <c r="AC65" s="39"/>
      <c r="AD65" s="39"/>
      <c r="AE65" s="39"/>
    </row>
    <row r="66">
      <c r="B66" s="21"/>
      <c r="M66" s="21"/>
    </row>
    <row r="67">
      <c r="B67" s="21"/>
      <c r="M67" s="21"/>
    </row>
    <row r="68">
      <c r="B68" s="21"/>
      <c r="M68" s="21"/>
    </row>
    <row r="69">
      <c r="B69" s="21"/>
      <c r="M69" s="21"/>
    </row>
    <row r="70">
      <c r="B70" s="21"/>
      <c r="M70" s="21"/>
    </row>
    <row r="71">
      <c r="B71" s="21"/>
      <c r="M71" s="21"/>
    </row>
    <row r="72">
      <c r="B72" s="21"/>
      <c r="M72" s="21"/>
    </row>
    <row r="73">
      <c r="B73" s="21"/>
      <c r="M73" s="21"/>
    </row>
    <row r="74">
      <c r="B74" s="21"/>
      <c r="M74" s="21"/>
    </row>
    <row r="75">
      <c r="B75" s="21"/>
      <c r="M75" s="21"/>
    </row>
    <row r="76" s="2" customFormat="1">
      <c r="A76" s="39"/>
      <c r="B76" s="45"/>
      <c r="C76" s="39"/>
      <c r="D76" s="167" t="s">
        <v>54</v>
      </c>
      <c r="E76" s="168"/>
      <c r="F76" s="169" t="s">
        <v>55</v>
      </c>
      <c r="G76" s="167" t="s">
        <v>54</v>
      </c>
      <c r="H76" s="168"/>
      <c r="I76" s="168"/>
      <c r="J76" s="170" t="s">
        <v>55</v>
      </c>
      <c r="K76" s="168"/>
      <c r="L76" s="168"/>
      <c r="M76" s="64"/>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173"/>
      <c r="M77" s="64"/>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175"/>
      <c r="M81" s="64"/>
      <c r="S81" s="39"/>
      <c r="T81" s="39"/>
      <c r="U81" s="39"/>
      <c r="V81" s="39"/>
      <c r="W81" s="39"/>
      <c r="X81" s="39"/>
      <c r="Y81" s="39"/>
      <c r="Z81" s="39"/>
      <c r="AA81" s="39"/>
      <c r="AB81" s="39"/>
      <c r="AC81" s="39"/>
      <c r="AD81" s="39"/>
      <c r="AE81" s="39"/>
    </row>
    <row r="82" s="2" customFormat="1" ht="24.96" customHeight="1">
      <c r="A82" s="39"/>
      <c r="B82" s="40"/>
      <c r="C82" s="24" t="s">
        <v>100</v>
      </c>
      <c r="D82" s="41"/>
      <c r="E82" s="41"/>
      <c r="F82" s="41"/>
      <c r="G82" s="41"/>
      <c r="H82" s="41"/>
      <c r="I82" s="41"/>
      <c r="J82" s="41"/>
      <c r="K82" s="41"/>
      <c r="L82" s="41"/>
      <c r="M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41"/>
      <c r="M83" s="64"/>
      <c r="S83" s="39"/>
      <c r="T83" s="39"/>
      <c r="U83" s="39"/>
      <c r="V83" s="39"/>
      <c r="W83" s="39"/>
      <c r="X83" s="39"/>
      <c r="Y83" s="39"/>
      <c r="Z83" s="39"/>
      <c r="AA83" s="39"/>
      <c r="AB83" s="39"/>
      <c r="AC83" s="39"/>
      <c r="AD83" s="39"/>
      <c r="AE83" s="39"/>
    </row>
    <row r="84" s="2" customFormat="1" ht="12" customHeight="1">
      <c r="A84" s="39"/>
      <c r="B84" s="40"/>
      <c r="C84" s="33" t="s">
        <v>17</v>
      </c>
      <c r="D84" s="41"/>
      <c r="E84" s="41"/>
      <c r="F84" s="41"/>
      <c r="G84" s="41"/>
      <c r="H84" s="41"/>
      <c r="I84" s="41"/>
      <c r="J84" s="41"/>
      <c r="K84" s="41"/>
      <c r="L84" s="41"/>
      <c r="M84" s="64"/>
      <c r="S84" s="39"/>
      <c r="T84" s="39"/>
      <c r="U84" s="39"/>
      <c r="V84" s="39"/>
      <c r="W84" s="39"/>
      <c r="X84" s="39"/>
      <c r="Y84" s="39"/>
      <c r="Z84" s="39"/>
      <c r="AA84" s="39"/>
      <c r="AB84" s="39"/>
      <c r="AC84" s="39"/>
      <c r="AD84" s="39"/>
      <c r="AE84" s="39"/>
    </row>
    <row r="85" s="2" customFormat="1" ht="16.5" customHeight="1">
      <c r="A85" s="39"/>
      <c r="B85" s="40"/>
      <c r="C85" s="41"/>
      <c r="D85" s="41"/>
      <c r="E85" s="176" t="str">
        <f>E7</f>
        <v>Rekonstrukce ulice Michalcova a Fr. Zoubka, Kostelec nad Orlicí</v>
      </c>
      <c r="F85" s="33"/>
      <c r="G85" s="33"/>
      <c r="H85" s="33"/>
      <c r="I85" s="41"/>
      <c r="J85" s="41"/>
      <c r="K85" s="41"/>
      <c r="L85" s="41"/>
      <c r="M85" s="64"/>
      <c r="S85" s="39"/>
      <c r="T85" s="39"/>
      <c r="U85" s="39"/>
      <c r="V85" s="39"/>
      <c r="W85" s="39"/>
      <c r="X85" s="39"/>
      <c r="Y85" s="39"/>
      <c r="Z85" s="39"/>
      <c r="AA85" s="39"/>
      <c r="AB85" s="39"/>
      <c r="AC85" s="39"/>
      <c r="AD85" s="39"/>
      <c r="AE85" s="39"/>
    </row>
    <row r="86" s="2" customFormat="1" ht="12" customHeight="1">
      <c r="A86" s="39"/>
      <c r="B86" s="40"/>
      <c r="C86" s="33" t="s">
        <v>96</v>
      </c>
      <c r="D86" s="41"/>
      <c r="E86" s="41"/>
      <c r="F86" s="41"/>
      <c r="G86" s="41"/>
      <c r="H86" s="41"/>
      <c r="I86" s="41"/>
      <c r="J86" s="41"/>
      <c r="K86" s="41"/>
      <c r="L86" s="41"/>
      <c r="M86" s="64"/>
      <c r="S86" s="39"/>
      <c r="T86" s="39"/>
      <c r="U86" s="39"/>
      <c r="V86" s="39"/>
      <c r="W86" s="39"/>
      <c r="X86" s="39"/>
      <c r="Y86" s="39"/>
      <c r="Z86" s="39"/>
      <c r="AA86" s="39"/>
      <c r="AB86" s="39"/>
      <c r="AC86" s="39"/>
      <c r="AD86" s="39"/>
      <c r="AE86" s="39"/>
    </row>
    <row r="87" s="2" customFormat="1" ht="16.5" customHeight="1">
      <c r="A87" s="39"/>
      <c r="B87" s="40"/>
      <c r="C87" s="41"/>
      <c r="D87" s="41"/>
      <c r="E87" s="77" t="str">
        <f>E9</f>
        <v>002/2017_1 - SO 101 Komunikace</v>
      </c>
      <c r="F87" s="41"/>
      <c r="G87" s="41"/>
      <c r="H87" s="41"/>
      <c r="I87" s="41"/>
      <c r="J87" s="41"/>
      <c r="K87" s="41"/>
      <c r="L87" s="41"/>
      <c r="M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41"/>
      <c r="M88" s="64"/>
      <c r="S88" s="39"/>
      <c r="T88" s="39"/>
      <c r="U88" s="39"/>
      <c r="V88" s="39"/>
      <c r="W88" s="39"/>
      <c r="X88" s="39"/>
      <c r="Y88" s="39"/>
      <c r="Z88" s="39"/>
      <c r="AA88" s="39"/>
      <c r="AB88" s="39"/>
      <c r="AC88" s="39"/>
      <c r="AD88" s="39"/>
      <c r="AE88" s="39"/>
    </row>
    <row r="89" s="2" customFormat="1" ht="12" customHeight="1">
      <c r="A89" s="39"/>
      <c r="B89" s="40"/>
      <c r="C89" s="33" t="s">
        <v>21</v>
      </c>
      <c r="D89" s="41"/>
      <c r="E89" s="41"/>
      <c r="F89" s="28" t="str">
        <f>F12</f>
        <v>ul. Michalcova</v>
      </c>
      <c r="G89" s="41"/>
      <c r="H89" s="41"/>
      <c r="I89" s="33" t="s">
        <v>23</v>
      </c>
      <c r="J89" s="80" t="str">
        <f>IF(J12="","",J12)</f>
        <v>14. 11. 2020</v>
      </c>
      <c r="K89" s="41"/>
      <c r="L89" s="41"/>
      <c r="M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41"/>
      <c r="M90" s="64"/>
      <c r="S90" s="39"/>
      <c r="T90" s="39"/>
      <c r="U90" s="39"/>
      <c r="V90" s="39"/>
      <c r="W90" s="39"/>
      <c r="X90" s="39"/>
      <c r="Y90" s="39"/>
      <c r="Z90" s="39"/>
      <c r="AA90" s="39"/>
      <c r="AB90" s="39"/>
      <c r="AC90" s="39"/>
      <c r="AD90" s="39"/>
      <c r="AE90" s="39"/>
    </row>
    <row r="91" s="2" customFormat="1" ht="15.15" customHeight="1">
      <c r="A91" s="39"/>
      <c r="B91" s="40"/>
      <c r="C91" s="33" t="s">
        <v>25</v>
      </c>
      <c r="D91" s="41"/>
      <c r="E91" s="41"/>
      <c r="F91" s="28" t="str">
        <f>E15</f>
        <v>Město Kostelec nad Orlicí</v>
      </c>
      <c r="G91" s="41"/>
      <c r="H91" s="41"/>
      <c r="I91" s="33" t="s">
        <v>33</v>
      </c>
      <c r="J91" s="37" t="str">
        <f>E21</f>
        <v>DI PROJEKT s.r.o.</v>
      </c>
      <c r="K91" s="41"/>
      <c r="L91" s="41"/>
      <c r="M91" s="64"/>
      <c r="S91" s="39"/>
      <c r="T91" s="39"/>
      <c r="U91" s="39"/>
      <c r="V91" s="39"/>
      <c r="W91" s="39"/>
      <c r="X91" s="39"/>
      <c r="Y91" s="39"/>
      <c r="Z91" s="39"/>
      <c r="AA91" s="39"/>
      <c r="AB91" s="39"/>
      <c r="AC91" s="39"/>
      <c r="AD91" s="39"/>
      <c r="AE91" s="39"/>
    </row>
    <row r="92" s="2" customFormat="1" ht="15.15" customHeight="1">
      <c r="A92" s="39"/>
      <c r="B92" s="40"/>
      <c r="C92" s="33" t="s">
        <v>31</v>
      </c>
      <c r="D92" s="41"/>
      <c r="E92" s="41"/>
      <c r="F92" s="28" t="str">
        <f>IF(E18="","",E18)</f>
        <v>Vyplň údaj</v>
      </c>
      <c r="G92" s="41"/>
      <c r="H92" s="41"/>
      <c r="I92" s="33" t="s">
        <v>37</v>
      </c>
      <c r="J92" s="37" t="str">
        <f>E24</f>
        <v>DI PROJEKT s.r.o.</v>
      </c>
      <c r="K92" s="41"/>
      <c r="L92" s="41"/>
      <c r="M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41"/>
      <c r="M93" s="64"/>
      <c r="S93" s="39"/>
      <c r="T93" s="39"/>
      <c r="U93" s="39"/>
      <c r="V93" s="39"/>
      <c r="W93" s="39"/>
      <c r="X93" s="39"/>
      <c r="Y93" s="39"/>
      <c r="Z93" s="39"/>
      <c r="AA93" s="39"/>
      <c r="AB93" s="39"/>
      <c r="AC93" s="39"/>
      <c r="AD93" s="39"/>
      <c r="AE93" s="39"/>
    </row>
    <row r="94" s="2" customFormat="1" ht="29.28" customHeight="1">
      <c r="A94" s="39"/>
      <c r="B94" s="40"/>
      <c r="C94" s="177" t="s">
        <v>101</v>
      </c>
      <c r="D94" s="178"/>
      <c r="E94" s="178"/>
      <c r="F94" s="178"/>
      <c r="G94" s="178"/>
      <c r="H94" s="178"/>
      <c r="I94" s="179" t="s">
        <v>102</v>
      </c>
      <c r="J94" s="179" t="s">
        <v>103</v>
      </c>
      <c r="K94" s="179" t="s">
        <v>104</v>
      </c>
      <c r="L94" s="178"/>
      <c r="M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41"/>
      <c r="M95" s="64"/>
      <c r="S95" s="39"/>
      <c r="T95" s="39"/>
      <c r="U95" s="39"/>
      <c r="V95" s="39"/>
      <c r="W95" s="39"/>
      <c r="X95" s="39"/>
      <c r="Y95" s="39"/>
      <c r="Z95" s="39"/>
      <c r="AA95" s="39"/>
      <c r="AB95" s="39"/>
      <c r="AC95" s="39"/>
      <c r="AD95" s="39"/>
      <c r="AE95" s="39"/>
    </row>
    <row r="96" s="2" customFormat="1" ht="22.8" customHeight="1">
      <c r="A96" s="39"/>
      <c r="B96" s="40"/>
      <c r="C96" s="180" t="s">
        <v>105</v>
      </c>
      <c r="D96" s="41"/>
      <c r="E96" s="41"/>
      <c r="F96" s="41"/>
      <c r="G96" s="41"/>
      <c r="H96" s="41"/>
      <c r="I96" s="111">
        <f>Q126</f>
        <v>0</v>
      </c>
      <c r="J96" s="111">
        <f>R126</f>
        <v>0</v>
      </c>
      <c r="K96" s="111">
        <f>K126</f>
        <v>0</v>
      </c>
      <c r="L96" s="41"/>
      <c r="M96" s="64"/>
      <c r="S96" s="39"/>
      <c r="T96" s="39"/>
      <c r="U96" s="39"/>
      <c r="V96" s="39"/>
      <c r="W96" s="39"/>
      <c r="X96" s="39"/>
      <c r="Y96" s="39"/>
      <c r="Z96" s="39"/>
      <c r="AA96" s="39"/>
      <c r="AB96" s="39"/>
      <c r="AC96" s="39"/>
      <c r="AD96" s="39"/>
      <c r="AE96" s="39"/>
      <c r="AU96" s="18" t="s">
        <v>106</v>
      </c>
    </row>
    <row r="97" s="9" customFormat="1" ht="24.96" customHeight="1">
      <c r="A97" s="9"/>
      <c r="B97" s="181"/>
      <c r="C97" s="182"/>
      <c r="D97" s="183" t="s">
        <v>107</v>
      </c>
      <c r="E97" s="184"/>
      <c r="F97" s="184"/>
      <c r="G97" s="184"/>
      <c r="H97" s="184"/>
      <c r="I97" s="185">
        <f>Q127</f>
        <v>0</v>
      </c>
      <c r="J97" s="185">
        <f>R127</f>
        <v>0</v>
      </c>
      <c r="K97" s="185">
        <f>K127</f>
        <v>0</v>
      </c>
      <c r="L97" s="182"/>
      <c r="M97" s="186"/>
      <c r="S97" s="9"/>
      <c r="T97" s="9"/>
      <c r="U97" s="9"/>
      <c r="V97" s="9"/>
      <c r="W97" s="9"/>
      <c r="X97" s="9"/>
      <c r="Y97" s="9"/>
      <c r="Z97" s="9"/>
      <c r="AA97" s="9"/>
      <c r="AB97" s="9"/>
      <c r="AC97" s="9"/>
      <c r="AD97" s="9"/>
      <c r="AE97" s="9"/>
    </row>
    <row r="98" s="10" customFormat="1" ht="19.92" customHeight="1">
      <c r="A98" s="10"/>
      <c r="B98" s="187"/>
      <c r="C98" s="188"/>
      <c r="D98" s="189" t="s">
        <v>108</v>
      </c>
      <c r="E98" s="190"/>
      <c r="F98" s="190"/>
      <c r="G98" s="190"/>
      <c r="H98" s="190"/>
      <c r="I98" s="191">
        <f>Q128</f>
        <v>0</v>
      </c>
      <c r="J98" s="191">
        <f>R128</f>
        <v>0</v>
      </c>
      <c r="K98" s="191">
        <f>K128</f>
        <v>0</v>
      </c>
      <c r="L98" s="188"/>
      <c r="M98" s="192"/>
      <c r="S98" s="10"/>
      <c r="T98" s="10"/>
      <c r="U98" s="10"/>
      <c r="V98" s="10"/>
      <c r="W98" s="10"/>
      <c r="X98" s="10"/>
      <c r="Y98" s="10"/>
      <c r="Z98" s="10"/>
      <c r="AA98" s="10"/>
      <c r="AB98" s="10"/>
      <c r="AC98" s="10"/>
      <c r="AD98" s="10"/>
      <c r="AE98" s="10"/>
    </row>
    <row r="99" s="10" customFormat="1" ht="19.92" customHeight="1">
      <c r="A99" s="10"/>
      <c r="B99" s="187"/>
      <c r="C99" s="188"/>
      <c r="D99" s="189" t="s">
        <v>109</v>
      </c>
      <c r="E99" s="190"/>
      <c r="F99" s="190"/>
      <c r="G99" s="190"/>
      <c r="H99" s="190"/>
      <c r="I99" s="191">
        <f>Q229</f>
        <v>0</v>
      </c>
      <c r="J99" s="191">
        <f>R229</f>
        <v>0</v>
      </c>
      <c r="K99" s="191">
        <f>K229</f>
        <v>0</v>
      </c>
      <c r="L99" s="188"/>
      <c r="M99" s="192"/>
      <c r="S99" s="10"/>
      <c r="T99" s="10"/>
      <c r="U99" s="10"/>
      <c r="V99" s="10"/>
      <c r="W99" s="10"/>
      <c r="X99" s="10"/>
      <c r="Y99" s="10"/>
      <c r="Z99" s="10"/>
      <c r="AA99" s="10"/>
      <c r="AB99" s="10"/>
      <c r="AC99" s="10"/>
      <c r="AD99" s="10"/>
      <c r="AE99" s="10"/>
    </row>
    <row r="100" s="10" customFormat="1" ht="19.92" customHeight="1">
      <c r="A100" s="10"/>
      <c r="B100" s="187"/>
      <c r="C100" s="188"/>
      <c r="D100" s="189" t="s">
        <v>110</v>
      </c>
      <c r="E100" s="190"/>
      <c r="F100" s="190"/>
      <c r="G100" s="190"/>
      <c r="H100" s="190"/>
      <c r="I100" s="191">
        <f>Q242</f>
        <v>0</v>
      </c>
      <c r="J100" s="191">
        <f>R242</f>
        <v>0</v>
      </c>
      <c r="K100" s="191">
        <f>K242</f>
        <v>0</v>
      </c>
      <c r="L100" s="188"/>
      <c r="M100" s="192"/>
      <c r="S100" s="10"/>
      <c r="T100" s="10"/>
      <c r="U100" s="10"/>
      <c r="V100" s="10"/>
      <c r="W100" s="10"/>
      <c r="X100" s="10"/>
      <c r="Y100" s="10"/>
      <c r="Z100" s="10"/>
      <c r="AA100" s="10"/>
      <c r="AB100" s="10"/>
      <c r="AC100" s="10"/>
      <c r="AD100" s="10"/>
      <c r="AE100" s="10"/>
    </row>
    <row r="101" s="10" customFormat="1" ht="19.92" customHeight="1">
      <c r="A101" s="10"/>
      <c r="B101" s="187"/>
      <c r="C101" s="188"/>
      <c r="D101" s="189" t="s">
        <v>111</v>
      </c>
      <c r="E101" s="190"/>
      <c r="F101" s="190"/>
      <c r="G101" s="190"/>
      <c r="H101" s="190"/>
      <c r="I101" s="191">
        <f>Q254</f>
        <v>0</v>
      </c>
      <c r="J101" s="191">
        <f>R254</f>
        <v>0</v>
      </c>
      <c r="K101" s="191">
        <f>K254</f>
        <v>0</v>
      </c>
      <c r="L101" s="188"/>
      <c r="M101" s="192"/>
      <c r="S101" s="10"/>
      <c r="T101" s="10"/>
      <c r="U101" s="10"/>
      <c r="V101" s="10"/>
      <c r="W101" s="10"/>
      <c r="X101" s="10"/>
      <c r="Y101" s="10"/>
      <c r="Z101" s="10"/>
      <c r="AA101" s="10"/>
      <c r="AB101" s="10"/>
      <c r="AC101" s="10"/>
      <c r="AD101" s="10"/>
      <c r="AE101" s="10"/>
    </row>
    <row r="102" s="10" customFormat="1" ht="19.92" customHeight="1">
      <c r="A102" s="10"/>
      <c r="B102" s="187"/>
      <c r="C102" s="188"/>
      <c r="D102" s="189" t="s">
        <v>112</v>
      </c>
      <c r="E102" s="190"/>
      <c r="F102" s="190"/>
      <c r="G102" s="190"/>
      <c r="H102" s="190"/>
      <c r="I102" s="191">
        <f>Q310</f>
        <v>0</v>
      </c>
      <c r="J102" s="191">
        <f>R310</f>
        <v>0</v>
      </c>
      <c r="K102" s="191">
        <f>K310</f>
        <v>0</v>
      </c>
      <c r="L102" s="188"/>
      <c r="M102" s="192"/>
      <c r="S102" s="10"/>
      <c r="T102" s="10"/>
      <c r="U102" s="10"/>
      <c r="V102" s="10"/>
      <c r="W102" s="10"/>
      <c r="X102" s="10"/>
      <c r="Y102" s="10"/>
      <c r="Z102" s="10"/>
      <c r="AA102" s="10"/>
      <c r="AB102" s="10"/>
      <c r="AC102" s="10"/>
      <c r="AD102" s="10"/>
      <c r="AE102" s="10"/>
    </row>
    <row r="103" s="10" customFormat="1" ht="19.92" customHeight="1">
      <c r="A103" s="10"/>
      <c r="B103" s="187"/>
      <c r="C103" s="188"/>
      <c r="D103" s="189" t="s">
        <v>113</v>
      </c>
      <c r="E103" s="190"/>
      <c r="F103" s="190"/>
      <c r="G103" s="190"/>
      <c r="H103" s="190"/>
      <c r="I103" s="191">
        <f>Q316</f>
        <v>0</v>
      </c>
      <c r="J103" s="191">
        <f>R316</f>
        <v>0</v>
      </c>
      <c r="K103" s="191">
        <f>K316</f>
        <v>0</v>
      </c>
      <c r="L103" s="188"/>
      <c r="M103" s="192"/>
      <c r="S103" s="10"/>
      <c r="T103" s="10"/>
      <c r="U103" s="10"/>
      <c r="V103" s="10"/>
      <c r="W103" s="10"/>
      <c r="X103" s="10"/>
      <c r="Y103" s="10"/>
      <c r="Z103" s="10"/>
      <c r="AA103" s="10"/>
      <c r="AB103" s="10"/>
      <c r="AC103" s="10"/>
      <c r="AD103" s="10"/>
      <c r="AE103" s="10"/>
    </row>
    <row r="104" s="10" customFormat="1" ht="19.92" customHeight="1">
      <c r="A104" s="10"/>
      <c r="B104" s="187"/>
      <c r="C104" s="188"/>
      <c r="D104" s="189" t="s">
        <v>114</v>
      </c>
      <c r="E104" s="190"/>
      <c r="F104" s="190"/>
      <c r="G104" s="190"/>
      <c r="H104" s="190"/>
      <c r="I104" s="191">
        <f>Q359</f>
        <v>0</v>
      </c>
      <c r="J104" s="191">
        <f>R359</f>
        <v>0</v>
      </c>
      <c r="K104" s="191">
        <f>K359</f>
        <v>0</v>
      </c>
      <c r="L104" s="188"/>
      <c r="M104" s="192"/>
      <c r="S104" s="10"/>
      <c r="T104" s="10"/>
      <c r="U104" s="10"/>
      <c r="V104" s="10"/>
      <c r="W104" s="10"/>
      <c r="X104" s="10"/>
      <c r="Y104" s="10"/>
      <c r="Z104" s="10"/>
      <c r="AA104" s="10"/>
      <c r="AB104" s="10"/>
      <c r="AC104" s="10"/>
      <c r="AD104" s="10"/>
      <c r="AE104" s="10"/>
    </row>
    <row r="105" s="10" customFormat="1" ht="14.88" customHeight="1">
      <c r="A105" s="10"/>
      <c r="B105" s="187"/>
      <c r="C105" s="188"/>
      <c r="D105" s="189" t="s">
        <v>115</v>
      </c>
      <c r="E105" s="190"/>
      <c r="F105" s="190"/>
      <c r="G105" s="190"/>
      <c r="H105" s="190"/>
      <c r="I105" s="191">
        <f>Q430</f>
        <v>0</v>
      </c>
      <c r="J105" s="191">
        <f>R430</f>
        <v>0</v>
      </c>
      <c r="K105" s="191">
        <f>K430</f>
        <v>0</v>
      </c>
      <c r="L105" s="188"/>
      <c r="M105" s="192"/>
      <c r="S105" s="10"/>
      <c r="T105" s="10"/>
      <c r="U105" s="10"/>
      <c r="V105" s="10"/>
      <c r="W105" s="10"/>
      <c r="X105" s="10"/>
      <c r="Y105" s="10"/>
      <c r="Z105" s="10"/>
      <c r="AA105" s="10"/>
      <c r="AB105" s="10"/>
      <c r="AC105" s="10"/>
      <c r="AD105" s="10"/>
      <c r="AE105" s="10"/>
    </row>
    <row r="106" s="9" customFormat="1" ht="24.96" customHeight="1">
      <c r="A106" s="9"/>
      <c r="B106" s="181"/>
      <c r="C106" s="182"/>
      <c r="D106" s="183" t="s">
        <v>116</v>
      </c>
      <c r="E106" s="184"/>
      <c r="F106" s="184"/>
      <c r="G106" s="184"/>
      <c r="H106" s="184"/>
      <c r="I106" s="185">
        <f>Q458</f>
        <v>0</v>
      </c>
      <c r="J106" s="185">
        <f>R458</f>
        <v>0</v>
      </c>
      <c r="K106" s="185">
        <f>K458</f>
        <v>0</v>
      </c>
      <c r="L106" s="182"/>
      <c r="M106" s="186"/>
      <c r="S106" s="9"/>
      <c r="T106" s="9"/>
      <c r="U106" s="9"/>
      <c r="V106" s="9"/>
      <c r="W106" s="9"/>
      <c r="X106" s="9"/>
      <c r="Y106" s="9"/>
      <c r="Z106" s="9"/>
      <c r="AA106" s="9"/>
      <c r="AB106" s="9"/>
      <c r="AC106" s="9"/>
      <c r="AD106" s="9"/>
      <c r="AE106" s="9"/>
    </row>
    <row r="107" s="2" customFormat="1" ht="21.84" customHeight="1">
      <c r="A107" s="39"/>
      <c r="B107" s="40"/>
      <c r="C107" s="41"/>
      <c r="D107" s="41"/>
      <c r="E107" s="41"/>
      <c r="F107" s="41"/>
      <c r="G107" s="41"/>
      <c r="H107" s="41"/>
      <c r="I107" s="41"/>
      <c r="J107" s="41"/>
      <c r="K107" s="41"/>
      <c r="L107" s="41"/>
      <c r="M107" s="64"/>
      <c r="S107" s="39"/>
      <c r="T107" s="39"/>
      <c r="U107" s="39"/>
      <c r="V107" s="39"/>
      <c r="W107" s="39"/>
      <c r="X107" s="39"/>
      <c r="Y107" s="39"/>
      <c r="Z107" s="39"/>
      <c r="AA107" s="39"/>
      <c r="AB107" s="39"/>
      <c r="AC107" s="39"/>
      <c r="AD107" s="39"/>
      <c r="AE107" s="39"/>
    </row>
    <row r="108" s="2" customFormat="1" ht="6.96" customHeight="1">
      <c r="A108" s="39"/>
      <c r="B108" s="67"/>
      <c r="C108" s="68"/>
      <c r="D108" s="68"/>
      <c r="E108" s="68"/>
      <c r="F108" s="68"/>
      <c r="G108" s="68"/>
      <c r="H108" s="68"/>
      <c r="I108" s="68"/>
      <c r="J108" s="68"/>
      <c r="K108" s="68"/>
      <c r="L108" s="68"/>
      <c r="M108" s="64"/>
      <c r="S108" s="39"/>
      <c r="T108" s="39"/>
      <c r="U108" s="39"/>
      <c r="V108" s="39"/>
      <c r="W108" s="39"/>
      <c r="X108" s="39"/>
      <c r="Y108" s="39"/>
      <c r="Z108" s="39"/>
      <c r="AA108" s="39"/>
      <c r="AB108" s="39"/>
      <c r="AC108" s="39"/>
      <c r="AD108" s="39"/>
      <c r="AE108" s="39"/>
    </row>
    <row r="112" s="2" customFormat="1" ht="6.96" customHeight="1">
      <c r="A112" s="39"/>
      <c r="B112" s="69"/>
      <c r="C112" s="70"/>
      <c r="D112" s="70"/>
      <c r="E112" s="70"/>
      <c r="F112" s="70"/>
      <c r="G112" s="70"/>
      <c r="H112" s="70"/>
      <c r="I112" s="70"/>
      <c r="J112" s="70"/>
      <c r="K112" s="70"/>
      <c r="L112" s="70"/>
      <c r="M112" s="64"/>
      <c r="S112" s="39"/>
      <c r="T112" s="39"/>
      <c r="U112" s="39"/>
      <c r="V112" s="39"/>
      <c r="W112" s="39"/>
      <c r="X112" s="39"/>
      <c r="Y112" s="39"/>
      <c r="Z112" s="39"/>
      <c r="AA112" s="39"/>
      <c r="AB112" s="39"/>
      <c r="AC112" s="39"/>
      <c r="AD112" s="39"/>
      <c r="AE112" s="39"/>
    </row>
    <row r="113" s="2" customFormat="1" ht="24.96" customHeight="1">
      <c r="A113" s="39"/>
      <c r="B113" s="40"/>
      <c r="C113" s="24" t="s">
        <v>117</v>
      </c>
      <c r="D113" s="41"/>
      <c r="E113" s="41"/>
      <c r="F113" s="41"/>
      <c r="G113" s="41"/>
      <c r="H113" s="41"/>
      <c r="I113" s="41"/>
      <c r="J113" s="41"/>
      <c r="K113" s="41"/>
      <c r="L113" s="41"/>
      <c r="M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41"/>
      <c r="M114" s="64"/>
      <c r="S114" s="39"/>
      <c r="T114" s="39"/>
      <c r="U114" s="39"/>
      <c r="V114" s="39"/>
      <c r="W114" s="39"/>
      <c r="X114" s="39"/>
      <c r="Y114" s="39"/>
      <c r="Z114" s="39"/>
      <c r="AA114" s="39"/>
      <c r="AB114" s="39"/>
      <c r="AC114" s="39"/>
      <c r="AD114" s="39"/>
      <c r="AE114" s="39"/>
    </row>
    <row r="115" s="2" customFormat="1" ht="12" customHeight="1">
      <c r="A115" s="39"/>
      <c r="B115" s="40"/>
      <c r="C115" s="33" t="s">
        <v>17</v>
      </c>
      <c r="D115" s="41"/>
      <c r="E115" s="41"/>
      <c r="F115" s="41"/>
      <c r="G115" s="41"/>
      <c r="H115" s="41"/>
      <c r="I115" s="41"/>
      <c r="J115" s="41"/>
      <c r="K115" s="41"/>
      <c r="L115" s="41"/>
      <c r="M115" s="64"/>
      <c r="S115" s="39"/>
      <c r="T115" s="39"/>
      <c r="U115" s="39"/>
      <c r="V115" s="39"/>
      <c r="W115" s="39"/>
      <c r="X115" s="39"/>
      <c r="Y115" s="39"/>
      <c r="Z115" s="39"/>
      <c r="AA115" s="39"/>
      <c r="AB115" s="39"/>
      <c r="AC115" s="39"/>
      <c r="AD115" s="39"/>
      <c r="AE115" s="39"/>
    </row>
    <row r="116" s="2" customFormat="1" ht="16.5" customHeight="1">
      <c r="A116" s="39"/>
      <c r="B116" s="40"/>
      <c r="C116" s="41"/>
      <c r="D116" s="41"/>
      <c r="E116" s="176" t="str">
        <f>E7</f>
        <v>Rekonstrukce ulice Michalcova a Fr. Zoubka, Kostelec nad Orlicí</v>
      </c>
      <c r="F116" s="33"/>
      <c r="G116" s="33"/>
      <c r="H116" s="33"/>
      <c r="I116" s="41"/>
      <c r="J116" s="41"/>
      <c r="K116" s="41"/>
      <c r="L116" s="41"/>
      <c r="M116" s="64"/>
      <c r="S116" s="39"/>
      <c r="T116" s="39"/>
      <c r="U116" s="39"/>
      <c r="V116" s="39"/>
      <c r="W116" s="39"/>
      <c r="X116" s="39"/>
      <c r="Y116" s="39"/>
      <c r="Z116" s="39"/>
      <c r="AA116" s="39"/>
      <c r="AB116" s="39"/>
      <c r="AC116" s="39"/>
      <c r="AD116" s="39"/>
      <c r="AE116" s="39"/>
    </row>
    <row r="117" s="2" customFormat="1" ht="12" customHeight="1">
      <c r="A117" s="39"/>
      <c r="B117" s="40"/>
      <c r="C117" s="33" t="s">
        <v>96</v>
      </c>
      <c r="D117" s="41"/>
      <c r="E117" s="41"/>
      <c r="F117" s="41"/>
      <c r="G117" s="41"/>
      <c r="H117" s="41"/>
      <c r="I117" s="41"/>
      <c r="J117" s="41"/>
      <c r="K117" s="41"/>
      <c r="L117" s="41"/>
      <c r="M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E9</f>
        <v>002/2017_1 - SO 101 Komunikace</v>
      </c>
      <c r="F118" s="41"/>
      <c r="G118" s="41"/>
      <c r="H118" s="41"/>
      <c r="I118" s="41"/>
      <c r="J118" s="41"/>
      <c r="K118" s="41"/>
      <c r="L118" s="41"/>
      <c r="M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41"/>
      <c r="M119" s="64"/>
      <c r="S119" s="39"/>
      <c r="T119" s="39"/>
      <c r="U119" s="39"/>
      <c r="V119" s="39"/>
      <c r="W119" s="39"/>
      <c r="X119" s="39"/>
      <c r="Y119" s="39"/>
      <c r="Z119" s="39"/>
      <c r="AA119" s="39"/>
      <c r="AB119" s="39"/>
      <c r="AC119" s="39"/>
      <c r="AD119" s="39"/>
      <c r="AE119" s="39"/>
    </row>
    <row r="120" s="2" customFormat="1" ht="12" customHeight="1">
      <c r="A120" s="39"/>
      <c r="B120" s="40"/>
      <c r="C120" s="33" t="s">
        <v>21</v>
      </c>
      <c r="D120" s="41"/>
      <c r="E120" s="41"/>
      <c r="F120" s="28" t="str">
        <f>F12</f>
        <v>ul. Michalcova</v>
      </c>
      <c r="G120" s="41"/>
      <c r="H120" s="41"/>
      <c r="I120" s="33" t="s">
        <v>23</v>
      </c>
      <c r="J120" s="80" t="str">
        <f>IF(J12="","",J12)</f>
        <v>14. 11. 2020</v>
      </c>
      <c r="K120" s="41"/>
      <c r="L120" s="41"/>
      <c r="M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41"/>
      <c r="M121" s="64"/>
      <c r="S121" s="39"/>
      <c r="T121" s="39"/>
      <c r="U121" s="39"/>
      <c r="V121" s="39"/>
      <c r="W121" s="39"/>
      <c r="X121" s="39"/>
      <c r="Y121" s="39"/>
      <c r="Z121" s="39"/>
      <c r="AA121" s="39"/>
      <c r="AB121" s="39"/>
      <c r="AC121" s="39"/>
      <c r="AD121" s="39"/>
      <c r="AE121" s="39"/>
    </row>
    <row r="122" s="2" customFormat="1" ht="15.15" customHeight="1">
      <c r="A122" s="39"/>
      <c r="B122" s="40"/>
      <c r="C122" s="33" t="s">
        <v>25</v>
      </c>
      <c r="D122" s="41"/>
      <c r="E122" s="41"/>
      <c r="F122" s="28" t="str">
        <f>E15</f>
        <v>Město Kostelec nad Orlicí</v>
      </c>
      <c r="G122" s="41"/>
      <c r="H122" s="41"/>
      <c r="I122" s="33" t="s">
        <v>33</v>
      </c>
      <c r="J122" s="37" t="str">
        <f>E21</f>
        <v>DI PROJEKT s.r.o.</v>
      </c>
      <c r="K122" s="41"/>
      <c r="L122" s="41"/>
      <c r="M122" s="64"/>
      <c r="S122" s="39"/>
      <c r="T122" s="39"/>
      <c r="U122" s="39"/>
      <c r="V122" s="39"/>
      <c r="W122" s="39"/>
      <c r="X122" s="39"/>
      <c r="Y122" s="39"/>
      <c r="Z122" s="39"/>
      <c r="AA122" s="39"/>
      <c r="AB122" s="39"/>
      <c r="AC122" s="39"/>
      <c r="AD122" s="39"/>
      <c r="AE122" s="39"/>
    </row>
    <row r="123" s="2" customFormat="1" ht="15.15" customHeight="1">
      <c r="A123" s="39"/>
      <c r="B123" s="40"/>
      <c r="C123" s="33" t="s">
        <v>31</v>
      </c>
      <c r="D123" s="41"/>
      <c r="E123" s="41"/>
      <c r="F123" s="28" t="str">
        <f>IF(E18="","",E18)</f>
        <v>Vyplň údaj</v>
      </c>
      <c r="G123" s="41"/>
      <c r="H123" s="41"/>
      <c r="I123" s="33" t="s">
        <v>37</v>
      </c>
      <c r="J123" s="37" t="str">
        <f>E24</f>
        <v>DI PROJEKT s.r.o.</v>
      </c>
      <c r="K123" s="41"/>
      <c r="L123" s="41"/>
      <c r="M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41"/>
      <c r="J124" s="41"/>
      <c r="K124" s="41"/>
      <c r="L124" s="41"/>
      <c r="M124" s="64"/>
      <c r="S124" s="39"/>
      <c r="T124" s="39"/>
      <c r="U124" s="39"/>
      <c r="V124" s="39"/>
      <c r="W124" s="39"/>
      <c r="X124" s="39"/>
      <c r="Y124" s="39"/>
      <c r="Z124" s="39"/>
      <c r="AA124" s="39"/>
      <c r="AB124" s="39"/>
      <c r="AC124" s="39"/>
      <c r="AD124" s="39"/>
      <c r="AE124" s="39"/>
    </row>
    <row r="125" s="11" customFormat="1" ht="29.28" customHeight="1">
      <c r="A125" s="193"/>
      <c r="B125" s="194"/>
      <c r="C125" s="195" t="s">
        <v>118</v>
      </c>
      <c r="D125" s="196" t="s">
        <v>64</v>
      </c>
      <c r="E125" s="196" t="s">
        <v>60</v>
      </c>
      <c r="F125" s="196" t="s">
        <v>61</v>
      </c>
      <c r="G125" s="196" t="s">
        <v>119</v>
      </c>
      <c r="H125" s="196" t="s">
        <v>120</v>
      </c>
      <c r="I125" s="196" t="s">
        <v>121</v>
      </c>
      <c r="J125" s="196" t="s">
        <v>122</v>
      </c>
      <c r="K125" s="196" t="s">
        <v>104</v>
      </c>
      <c r="L125" s="197" t="s">
        <v>123</v>
      </c>
      <c r="M125" s="198"/>
      <c r="N125" s="101" t="s">
        <v>1</v>
      </c>
      <c r="O125" s="102" t="s">
        <v>43</v>
      </c>
      <c r="P125" s="102" t="s">
        <v>124</v>
      </c>
      <c r="Q125" s="102" t="s">
        <v>125</v>
      </c>
      <c r="R125" s="102" t="s">
        <v>126</v>
      </c>
      <c r="S125" s="102" t="s">
        <v>127</v>
      </c>
      <c r="T125" s="102" t="s">
        <v>128</v>
      </c>
      <c r="U125" s="102" t="s">
        <v>129</v>
      </c>
      <c r="V125" s="102" t="s">
        <v>130</v>
      </c>
      <c r="W125" s="102" t="s">
        <v>131</v>
      </c>
      <c r="X125" s="102" t="s">
        <v>132</v>
      </c>
      <c r="Y125" s="103" t="s">
        <v>133</v>
      </c>
      <c r="Z125" s="193"/>
      <c r="AA125" s="193"/>
      <c r="AB125" s="193"/>
      <c r="AC125" s="193"/>
      <c r="AD125" s="193"/>
      <c r="AE125" s="193"/>
    </row>
    <row r="126" s="2" customFormat="1" ht="22.8" customHeight="1">
      <c r="A126" s="39"/>
      <c r="B126" s="40"/>
      <c r="C126" s="108" t="s">
        <v>134</v>
      </c>
      <c r="D126" s="41"/>
      <c r="E126" s="41"/>
      <c r="F126" s="41"/>
      <c r="G126" s="41"/>
      <c r="H126" s="41"/>
      <c r="I126" s="41"/>
      <c r="J126" s="41"/>
      <c r="K126" s="199">
        <f>BK126</f>
        <v>0</v>
      </c>
      <c r="L126" s="41"/>
      <c r="M126" s="45"/>
      <c r="N126" s="104"/>
      <c r="O126" s="200"/>
      <c r="P126" s="105"/>
      <c r="Q126" s="201">
        <f>Q127+Q458</f>
        <v>0</v>
      </c>
      <c r="R126" s="201">
        <f>R127+R458</f>
        <v>0</v>
      </c>
      <c r="S126" s="105"/>
      <c r="T126" s="202">
        <f>T127+T458</f>
        <v>0</v>
      </c>
      <c r="U126" s="105"/>
      <c r="V126" s="202">
        <f>V127+V458</f>
        <v>482.17119921999995</v>
      </c>
      <c r="W126" s="105"/>
      <c r="X126" s="202">
        <f>X127+X458</f>
        <v>873.75200000000007</v>
      </c>
      <c r="Y126" s="106"/>
      <c r="Z126" s="39"/>
      <c r="AA126" s="39"/>
      <c r="AB126" s="39"/>
      <c r="AC126" s="39"/>
      <c r="AD126" s="39"/>
      <c r="AE126" s="39"/>
      <c r="AT126" s="18" t="s">
        <v>80</v>
      </c>
      <c r="AU126" s="18" t="s">
        <v>106</v>
      </c>
      <c r="BK126" s="203">
        <f>BK127+BK458</f>
        <v>0</v>
      </c>
    </row>
    <row r="127" s="12" customFormat="1" ht="25.92" customHeight="1">
      <c r="A127" s="12"/>
      <c r="B127" s="204"/>
      <c r="C127" s="205"/>
      <c r="D127" s="206" t="s">
        <v>80</v>
      </c>
      <c r="E127" s="207" t="s">
        <v>135</v>
      </c>
      <c r="F127" s="207" t="s">
        <v>136</v>
      </c>
      <c r="G127" s="205"/>
      <c r="H127" s="205"/>
      <c r="I127" s="208"/>
      <c r="J127" s="208"/>
      <c r="K127" s="209">
        <f>BK127</f>
        <v>0</v>
      </c>
      <c r="L127" s="205"/>
      <c r="M127" s="210"/>
      <c r="N127" s="211"/>
      <c r="O127" s="212"/>
      <c r="P127" s="212"/>
      <c r="Q127" s="213">
        <f>Q128+Q229+Q242+Q254+Q310+Q316+Q359</f>
        <v>0</v>
      </c>
      <c r="R127" s="213">
        <f>R128+R229+R242+R254+R310+R316+R359</f>
        <v>0</v>
      </c>
      <c r="S127" s="212"/>
      <c r="T127" s="214">
        <f>T128+T229+T242+T254+T310+T316+T359</f>
        <v>0</v>
      </c>
      <c r="U127" s="212"/>
      <c r="V127" s="214">
        <f>V128+V229+V242+V254+V310+V316+V359</f>
        <v>482.17119921999995</v>
      </c>
      <c r="W127" s="212"/>
      <c r="X127" s="214">
        <f>X128+X229+X242+X254+X310+X316+X359</f>
        <v>873.75200000000007</v>
      </c>
      <c r="Y127" s="215"/>
      <c r="Z127" s="12"/>
      <c r="AA127" s="12"/>
      <c r="AB127" s="12"/>
      <c r="AC127" s="12"/>
      <c r="AD127" s="12"/>
      <c r="AE127" s="12"/>
      <c r="AR127" s="216" t="s">
        <v>89</v>
      </c>
      <c r="AT127" s="217" t="s">
        <v>80</v>
      </c>
      <c r="AU127" s="217" t="s">
        <v>81</v>
      </c>
      <c r="AY127" s="216" t="s">
        <v>137</v>
      </c>
      <c r="BK127" s="218">
        <f>BK128+BK229+BK242+BK254+BK310+BK316+BK359</f>
        <v>0</v>
      </c>
    </row>
    <row r="128" s="12" customFormat="1" ht="22.8" customHeight="1">
      <c r="A128" s="12"/>
      <c r="B128" s="204"/>
      <c r="C128" s="205"/>
      <c r="D128" s="206" t="s">
        <v>80</v>
      </c>
      <c r="E128" s="219" t="s">
        <v>89</v>
      </c>
      <c r="F128" s="219" t="s">
        <v>138</v>
      </c>
      <c r="G128" s="205"/>
      <c r="H128" s="205"/>
      <c r="I128" s="208"/>
      <c r="J128" s="208"/>
      <c r="K128" s="220">
        <f>BK128</f>
        <v>0</v>
      </c>
      <c r="L128" s="205"/>
      <c r="M128" s="210"/>
      <c r="N128" s="211"/>
      <c r="O128" s="212"/>
      <c r="P128" s="212"/>
      <c r="Q128" s="213">
        <f>SUM(Q129:Q228)</f>
        <v>0</v>
      </c>
      <c r="R128" s="213">
        <f>SUM(R129:R228)</f>
        <v>0</v>
      </c>
      <c r="S128" s="212"/>
      <c r="T128" s="214">
        <f>SUM(T129:T228)</f>
        <v>0</v>
      </c>
      <c r="U128" s="212"/>
      <c r="V128" s="214">
        <f>SUM(V129:V228)</f>
        <v>232.74826632</v>
      </c>
      <c r="W128" s="212"/>
      <c r="X128" s="214">
        <f>SUM(X129:X228)</f>
        <v>873.67000000000007</v>
      </c>
      <c r="Y128" s="215"/>
      <c r="Z128" s="12"/>
      <c r="AA128" s="12"/>
      <c r="AB128" s="12"/>
      <c r="AC128" s="12"/>
      <c r="AD128" s="12"/>
      <c r="AE128" s="12"/>
      <c r="AR128" s="216" t="s">
        <v>89</v>
      </c>
      <c r="AT128" s="217" t="s">
        <v>80</v>
      </c>
      <c r="AU128" s="217" t="s">
        <v>89</v>
      </c>
      <c r="AY128" s="216" t="s">
        <v>137</v>
      </c>
      <c r="BK128" s="218">
        <f>SUM(BK129:BK228)</f>
        <v>0</v>
      </c>
    </row>
    <row r="129" s="2" customFormat="1" ht="24.15" customHeight="1">
      <c r="A129" s="39"/>
      <c r="B129" s="40"/>
      <c r="C129" s="221" t="s">
        <v>89</v>
      </c>
      <c r="D129" s="221" t="s">
        <v>139</v>
      </c>
      <c r="E129" s="222" t="s">
        <v>140</v>
      </c>
      <c r="F129" s="223" t="s">
        <v>141</v>
      </c>
      <c r="G129" s="224" t="s">
        <v>142</v>
      </c>
      <c r="H129" s="225">
        <v>896</v>
      </c>
      <c r="I129" s="226"/>
      <c r="J129" s="226"/>
      <c r="K129" s="227">
        <f>ROUND(P129*H129,2)</f>
        <v>0</v>
      </c>
      <c r="L129" s="223" t="s">
        <v>143</v>
      </c>
      <c r="M129" s="45"/>
      <c r="N129" s="228" t="s">
        <v>1</v>
      </c>
      <c r="O129" s="229" t="s">
        <v>44</v>
      </c>
      <c r="P129" s="230">
        <f>I129+J129</f>
        <v>0</v>
      </c>
      <c r="Q129" s="230">
        <f>ROUND(I129*H129,2)</f>
        <v>0</v>
      </c>
      <c r="R129" s="230">
        <f>ROUND(J129*H129,2)</f>
        <v>0</v>
      </c>
      <c r="S129" s="92"/>
      <c r="T129" s="231">
        <f>S129*H129</f>
        <v>0</v>
      </c>
      <c r="U129" s="231">
        <v>0</v>
      </c>
      <c r="V129" s="231">
        <f>U129*H129</f>
        <v>0</v>
      </c>
      <c r="W129" s="231">
        <v>0.40000000000000002</v>
      </c>
      <c r="X129" s="231">
        <f>W129*H129</f>
        <v>358.40000000000003</v>
      </c>
      <c r="Y129" s="232" t="s">
        <v>1</v>
      </c>
      <c r="Z129" s="39"/>
      <c r="AA129" s="39"/>
      <c r="AB129" s="39"/>
      <c r="AC129" s="39"/>
      <c r="AD129" s="39"/>
      <c r="AE129" s="39"/>
      <c r="AR129" s="233" t="s">
        <v>144</v>
      </c>
      <c r="AT129" s="233" t="s">
        <v>139</v>
      </c>
      <c r="AU129" s="233" t="s">
        <v>91</v>
      </c>
      <c r="AY129" s="18" t="s">
        <v>137</v>
      </c>
      <c r="BE129" s="234">
        <f>IF(O129="základní",K129,0)</f>
        <v>0</v>
      </c>
      <c r="BF129" s="234">
        <f>IF(O129="snížená",K129,0)</f>
        <v>0</v>
      </c>
      <c r="BG129" s="234">
        <f>IF(O129="zákl. přenesená",K129,0)</f>
        <v>0</v>
      </c>
      <c r="BH129" s="234">
        <f>IF(O129="sníž. přenesená",K129,0)</f>
        <v>0</v>
      </c>
      <c r="BI129" s="234">
        <f>IF(O129="nulová",K129,0)</f>
        <v>0</v>
      </c>
      <c r="BJ129" s="18" t="s">
        <v>89</v>
      </c>
      <c r="BK129" s="234">
        <f>ROUND(P129*H129,2)</f>
        <v>0</v>
      </c>
      <c r="BL129" s="18" t="s">
        <v>144</v>
      </c>
      <c r="BM129" s="233" t="s">
        <v>145</v>
      </c>
    </row>
    <row r="130" s="2" customFormat="1">
      <c r="A130" s="39"/>
      <c r="B130" s="40"/>
      <c r="C130" s="41"/>
      <c r="D130" s="235" t="s">
        <v>146</v>
      </c>
      <c r="E130" s="41"/>
      <c r="F130" s="236" t="s">
        <v>147</v>
      </c>
      <c r="G130" s="41"/>
      <c r="H130" s="41"/>
      <c r="I130" s="237"/>
      <c r="J130" s="237"/>
      <c r="K130" s="41"/>
      <c r="L130" s="41"/>
      <c r="M130" s="45"/>
      <c r="N130" s="238"/>
      <c r="O130" s="239"/>
      <c r="P130" s="92"/>
      <c r="Q130" s="92"/>
      <c r="R130" s="92"/>
      <c r="S130" s="92"/>
      <c r="T130" s="92"/>
      <c r="U130" s="92"/>
      <c r="V130" s="92"/>
      <c r="W130" s="92"/>
      <c r="X130" s="92"/>
      <c r="Y130" s="93"/>
      <c r="Z130" s="39"/>
      <c r="AA130" s="39"/>
      <c r="AB130" s="39"/>
      <c r="AC130" s="39"/>
      <c r="AD130" s="39"/>
      <c r="AE130" s="39"/>
      <c r="AT130" s="18" t="s">
        <v>146</v>
      </c>
      <c r="AU130" s="18" t="s">
        <v>91</v>
      </c>
    </row>
    <row r="131" s="13" customFormat="1">
      <c r="A131" s="13"/>
      <c r="B131" s="240"/>
      <c r="C131" s="241"/>
      <c r="D131" s="235" t="s">
        <v>148</v>
      </c>
      <c r="E131" s="242" t="s">
        <v>1</v>
      </c>
      <c r="F131" s="243" t="s">
        <v>149</v>
      </c>
      <c r="G131" s="241"/>
      <c r="H131" s="242" t="s">
        <v>1</v>
      </c>
      <c r="I131" s="244"/>
      <c r="J131" s="244"/>
      <c r="K131" s="241"/>
      <c r="L131" s="241"/>
      <c r="M131" s="245"/>
      <c r="N131" s="246"/>
      <c r="O131" s="247"/>
      <c r="P131" s="247"/>
      <c r="Q131" s="247"/>
      <c r="R131" s="247"/>
      <c r="S131" s="247"/>
      <c r="T131" s="247"/>
      <c r="U131" s="247"/>
      <c r="V131" s="247"/>
      <c r="W131" s="247"/>
      <c r="X131" s="247"/>
      <c r="Y131" s="248"/>
      <c r="Z131" s="13"/>
      <c r="AA131" s="13"/>
      <c r="AB131" s="13"/>
      <c r="AC131" s="13"/>
      <c r="AD131" s="13"/>
      <c r="AE131" s="13"/>
      <c r="AT131" s="249" t="s">
        <v>148</v>
      </c>
      <c r="AU131" s="249" t="s">
        <v>91</v>
      </c>
      <c r="AV131" s="13" t="s">
        <v>89</v>
      </c>
      <c r="AW131" s="13" t="s">
        <v>5</v>
      </c>
      <c r="AX131" s="13" t="s">
        <v>81</v>
      </c>
      <c r="AY131" s="249" t="s">
        <v>137</v>
      </c>
    </row>
    <row r="132" s="14" customFormat="1">
      <c r="A132" s="14"/>
      <c r="B132" s="250"/>
      <c r="C132" s="251"/>
      <c r="D132" s="235" t="s">
        <v>148</v>
      </c>
      <c r="E132" s="252" t="s">
        <v>1</v>
      </c>
      <c r="F132" s="253" t="s">
        <v>150</v>
      </c>
      <c r="G132" s="251"/>
      <c r="H132" s="254">
        <v>885</v>
      </c>
      <c r="I132" s="255"/>
      <c r="J132" s="255"/>
      <c r="K132" s="251"/>
      <c r="L132" s="251"/>
      <c r="M132" s="256"/>
      <c r="N132" s="257"/>
      <c r="O132" s="258"/>
      <c r="P132" s="258"/>
      <c r="Q132" s="258"/>
      <c r="R132" s="258"/>
      <c r="S132" s="258"/>
      <c r="T132" s="258"/>
      <c r="U132" s="258"/>
      <c r="V132" s="258"/>
      <c r="W132" s="258"/>
      <c r="X132" s="258"/>
      <c r="Y132" s="259"/>
      <c r="Z132" s="14"/>
      <c r="AA132" s="14"/>
      <c r="AB132" s="14"/>
      <c r="AC132" s="14"/>
      <c r="AD132" s="14"/>
      <c r="AE132" s="14"/>
      <c r="AT132" s="260" t="s">
        <v>148</v>
      </c>
      <c r="AU132" s="260" t="s">
        <v>91</v>
      </c>
      <c r="AV132" s="14" t="s">
        <v>91</v>
      </c>
      <c r="AW132" s="14" t="s">
        <v>5</v>
      </c>
      <c r="AX132" s="14" t="s">
        <v>81</v>
      </c>
      <c r="AY132" s="260" t="s">
        <v>137</v>
      </c>
    </row>
    <row r="133" s="14" customFormat="1">
      <c r="A133" s="14"/>
      <c r="B133" s="250"/>
      <c r="C133" s="251"/>
      <c r="D133" s="235" t="s">
        <v>148</v>
      </c>
      <c r="E133" s="252" t="s">
        <v>1</v>
      </c>
      <c r="F133" s="253" t="s">
        <v>151</v>
      </c>
      <c r="G133" s="251"/>
      <c r="H133" s="254">
        <v>11</v>
      </c>
      <c r="I133" s="255"/>
      <c r="J133" s="255"/>
      <c r="K133" s="251"/>
      <c r="L133" s="251"/>
      <c r="M133" s="256"/>
      <c r="N133" s="257"/>
      <c r="O133" s="258"/>
      <c r="P133" s="258"/>
      <c r="Q133" s="258"/>
      <c r="R133" s="258"/>
      <c r="S133" s="258"/>
      <c r="T133" s="258"/>
      <c r="U133" s="258"/>
      <c r="V133" s="258"/>
      <c r="W133" s="258"/>
      <c r="X133" s="258"/>
      <c r="Y133" s="259"/>
      <c r="Z133" s="14"/>
      <c r="AA133" s="14"/>
      <c r="AB133" s="14"/>
      <c r="AC133" s="14"/>
      <c r="AD133" s="14"/>
      <c r="AE133" s="14"/>
      <c r="AT133" s="260" t="s">
        <v>148</v>
      </c>
      <c r="AU133" s="260" t="s">
        <v>91</v>
      </c>
      <c r="AV133" s="14" t="s">
        <v>91</v>
      </c>
      <c r="AW133" s="14" t="s">
        <v>5</v>
      </c>
      <c r="AX133" s="14" t="s">
        <v>81</v>
      </c>
      <c r="AY133" s="260" t="s">
        <v>137</v>
      </c>
    </row>
    <row r="134" s="15" customFormat="1">
      <c r="A134" s="15"/>
      <c r="B134" s="261"/>
      <c r="C134" s="262"/>
      <c r="D134" s="235" t="s">
        <v>148</v>
      </c>
      <c r="E134" s="263" t="s">
        <v>1</v>
      </c>
      <c r="F134" s="264" t="s">
        <v>152</v>
      </c>
      <c r="G134" s="262"/>
      <c r="H134" s="265">
        <v>896</v>
      </c>
      <c r="I134" s="266"/>
      <c r="J134" s="266"/>
      <c r="K134" s="262"/>
      <c r="L134" s="262"/>
      <c r="M134" s="267"/>
      <c r="N134" s="268"/>
      <c r="O134" s="269"/>
      <c r="P134" s="269"/>
      <c r="Q134" s="269"/>
      <c r="R134" s="269"/>
      <c r="S134" s="269"/>
      <c r="T134" s="269"/>
      <c r="U134" s="269"/>
      <c r="V134" s="269"/>
      <c r="W134" s="269"/>
      <c r="X134" s="269"/>
      <c r="Y134" s="270"/>
      <c r="Z134" s="15"/>
      <c r="AA134" s="15"/>
      <c r="AB134" s="15"/>
      <c r="AC134" s="15"/>
      <c r="AD134" s="15"/>
      <c r="AE134" s="15"/>
      <c r="AT134" s="271" t="s">
        <v>148</v>
      </c>
      <c r="AU134" s="271" t="s">
        <v>91</v>
      </c>
      <c r="AV134" s="15" t="s">
        <v>144</v>
      </c>
      <c r="AW134" s="15" t="s">
        <v>5</v>
      </c>
      <c r="AX134" s="15" t="s">
        <v>89</v>
      </c>
      <c r="AY134" s="271" t="s">
        <v>137</v>
      </c>
    </row>
    <row r="135" s="2" customFormat="1" ht="24.15" customHeight="1">
      <c r="A135" s="39"/>
      <c r="B135" s="40"/>
      <c r="C135" s="221" t="s">
        <v>91</v>
      </c>
      <c r="D135" s="221" t="s">
        <v>139</v>
      </c>
      <c r="E135" s="222" t="s">
        <v>153</v>
      </c>
      <c r="F135" s="223" t="s">
        <v>154</v>
      </c>
      <c r="G135" s="224" t="s">
        <v>142</v>
      </c>
      <c r="H135" s="225">
        <v>880</v>
      </c>
      <c r="I135" s="226"/>
      <c r="J135" s="226"/>
      <c r="K135" s="227">
        <f>ROUND(P135*H135,2)</f>
        <v>0</v>
      </c>
      <c r="L135" s="223" t="s">
        <v>143</v>
      </c>
      <c r="M135" s="45"/>
      <c r="N135" s="228" t="s">
        <v>1</v>
      </c>
      <c r="O135" s="229" t="s">
        <v>44</v>
      </c>
      <c r="P135" s="230">
        <f>I135+J135</f>
        <v>0</v>
      </c>
      <c r="Q135" s="230">
        <f>ROUND(I135*H135,2)</f>
        <v>0</v>
      </c>
      <c r="R135" s="230">
        <f>ROUND(J135*H135,2)</f>
        <v>0</v>
      </c>
      <c r="S135" s="92"/>
      <c r="T135" s="231">
        <f>S135*H135</f>
        <v>0</v>
      </c>
      <c r="U135" s="231">
        <v>0</v>
      </c>
      <c r="V135" s="231">
        <f>U135*H135</f>
        <v>0</v>
      </c>
      <c r="W135" s="231">
        <v>0.504</v>
      </c>
      <c r="X135" s="231">
        <f>W135*H135</f>
        <v>443.51999999999998</v>
      </c>
      <c r="Y135" s="232" t="s">
        <v>1</v>
      </c>
      <c r="Z135" s="39"/>
      <c r="AA135" s="39"/>
      <c r="AB135" s="39"/>
      <c r="AC135" s="39"/>
      <c r="AD135" s="39"/>
      <c r="AE135" s="39"/>
      <c r="AR135" s="233" t="s">
        <v>144</v>
      </c>
      <c r="AT135" s="233" t="s">
        <v>139</v>
      </c>
      <c r="AU135" s="233" t="s">
        <v>91</v>
      </c>
      <c r="AY135" s="18" t="s">
        <v>137</v>
      </c>
      <c r="BE135" s="234">
        <f>IF(O135="základní",K135,0)</f>
        <v>0</v>
      </c>
      <c r="BF135" s="234">
        <f>IF(O135="snížená",K135,0)</f>
        <v>0</v>
      </c>
      <c r="BG135" s="234">
        <f>IF(O135="zákl. přenesená",K135,0)</f>
        <v>0</v>
      </c>
      <c r="BH135" s="234">
        <f>IF(O135="sníž. přenesená",K135,0)</f>
        <v>0</v>
      </c>
      <c r="BI135" s="234">
        <f>IF(O135="nulová",K135,0)</f>
        <v>0</v>
      </c>
      <c r="BJ135" s="18" t="s">
        <v>89</v>
      </c>
      <c r="BK135" s="234">
        <f>ROUND(P135*H135,2)</f>
        <v>0</v>
      </c>
      <c r="BL135" s="18" t="s">
        <v>144</v>
      </c>
      <c r="BM135" s="233" t="s">
        <v>155</v>
      </c>
    </row>
    <row r="136" s="2" customFormat="1">
      <c r="A136" s="39"/>
      <c r="B136" s="40"/>
      <c r="C136" s="41"/>
      <c r="D136" s="235" t="s">
        <v>146</v>
      </c>
      <c r="E136" s="41"/>
      <c r="F136" s="236" t="s">
        <v>156</v>
      </c>
      <c r="G136" s="41"/>
      <c r="H136" s="41"/>
      <c r="I136" s="237"/>
      <c r="J136" s="237"/>
      <c r="K136" s="41"/>
      <c r="L136" s="41"/>
      <c r="M136" s="45"/>
      <c r="N136" s="238"/>
      <c r="O136" s="239"/>
      <c r="P136" s="92"/>
      <c r="Q136" s="92"/>
      <c r="R136" s="92"/>
      <c r="S136" s="92"/>
      <c r="T136" s="92"/>
      <c r="U136" s="92"/>
      <c r="V136" s="92"/>
      <c r="W136" s="92"/>
      <c r="X136" s="92"/>
      <c r="Y136" s="93"/>
      <c r="Z136" s="39"/>
      <c r="AA136" s="39"/>
      <c r="AB136" s="39"/>
      <c r="AC136" s="39"/>
      <c r="AD136" s="39"/>
      <c r="AE136" s="39"/>
      <c r="AT136" s="18" t="s">
        <v>146</v>
      </c>
      <c r="AU136" s="18" t="s">
        <v>91</v>
      </c>
    </row>
    <row r="137" s="13" customFormat="1">
      <c r="A137" s="13"/>
      <c r="B137" s="240"/>
      <c r="C137" s="241"/>
      <c r="D137" s="235" t="s">
        <v>148</v>
      </c>
      <c r="E137" s="242" t="s">
        <v>1</v>
      </c>
      <c r="F137" s="243" t="s">
        <v>149</v>
      </c>
      <c r="G137" s="241"/>
      <c r="H137" s="242" t="s">
        <v>1</v>
      </c>
      <c r="I137" s="244"/>
      <c r="J137" s="244"/>
      <c r="K137" s="241"/>
      <c r="L137" s="241"/>
      <c r="M137" s="245"/>
      <c r="N137" s="246"/>
      <c r="O137" s="247"/>
      <c r="P137" s="247"/>
      <c r="Q137" s="247"/>
      <c r="R137" s="247"/>
      <c r="S137" s="247"/>
      <c r="T137" s="247"/>
      <c r="U137" s="247"/>
      <c r="V137" s="247"/>
      <c r="W137" s="247"/>
      <c r="X137" s="247"/>
      <c r="Y137" s="248"/>
      <c r="Z137" s="13"/>
      <c r="AA137" s="13"/>
      <c r="AB137" s="13"/>
      <c r="AC137" s="13"/>
      <c r="AD137" s="13"/>
      <c r="AE137" s="13"/>
      <c r="AT137" s="249" t="s">
        <v>148</v>
      </c>
      <c r="AU137" s="249" t="s">
        <v>91</v>
      </c>
      <c r="AV137" s="13" t="s">
        <v>89</v>
      </c>
      <c r="AW137" s="13" t="s">
        <v>5</v>
      </c>
      <c r="AX137" s="13" t="s">
        <v>81</v>
      </c>
      <c r="AY137" s="249" t="s">
        <v>137</v>
      </c>
    </row>
    <row r="138" s="14" customFormat="1">
      <c r="A138" s="14"/>
      <c r="B138" s="250"/>
      <c r="C138" s="251"/>
      <c r="D138" s="235" t="s">
        <v>148</v>
      </c>
      <c r="E138" s="252" t="s">
        <v>1</v>
      </c>
      <c r="F138" s="253" t="s">
        <v>157</v>
      </c>
      <c r="G138" s="251"/>
      <c r="H138" s="254">
        <v>880</v>
      </c>
      <c r="I138" s="255"/>
      <c r="J138" s="255"/>
      <c r="K138" s="251"/>
      <c r="L138" s="251"/>
      <c r="M138" s="256"/>
      <c r="N138" s="257"/>
      <c r="O138" s="258"/>
      <c r="P138" s="258"/>
      <c r="Q138" s="258"/>
      <c r="R138" s="258"/>
      <c r="S138" s="258"/>
      <c r="T138" s="258"/>
      <c r="U138" s="258"/>
      <c r="V138" s="258"/>
      <c r="W138" s="258"/>
      <c r="X138" s="258"/>
      <c r="Y138" s="259"/>
      <c r="Z138" s="14"/>
      <c r="AA138" s="14"/>
      <c r="AB138" s="14"/>
      <c r="AC138" s="14"/>
      <c r="AD138" s="14"/>
      <c r="AE138" s="14"/>
      <c r="AT138" s="260" t="s">
        <v>148</v>
      </c>
      <c r="AU138" s="260" t="s">
        <v>91</v>
      </c>
      <c r="AV138" s="14" t="s">
        <v>91</v>
      </c>
      <c r="AW138" s="14" t="s">
        <v>5</v>
      </c>
      <c r="AX138" s="14" t="s">
        <v>89</v>
      </c>
      <c r="AY138" s="260" t="s">
        <v>137</v>
      </c>
    </row>
    <row r="139" s="2" customFormat="1" ht="24.15" customHeight="1">
      <c r="A139" s="39"/>
      <c r="B139" s="40"/>
      <c r="C139" s="221" t="s">
        <v>158</v>
      </c>
      <c r="D139" s="221" t="s">
        <v>139</v>
      </c>
      <c r="E139" s="222" t="s">
        <v>159</v>
      </c>
      <c r="F139" s="223" t="s">
        <v>160</v>
      </c>
      <c r="G139" s="224" t="s">
        <v>161</v>
      </c>
      <c r="H139" s="225">
        <v>350</v>
      </c>
      <c r="I139" s="226"/>
      <c r="J139" s="226"/>
      <c r="K139" s="227">
        <f>ROUND(P139*H139,2)</f>
        <v>0</v>
      </c>
      <c r="L139" s="223" t="s">
        <v>162</v>
      </c>
      <c r="M139" s="45"/>
      <c r="N139" s="228" t="s">
        <v>1</v>
      </c>
      <c r="O139" s="229" t="s">
        <v>44</v>
      </c>
      <c r="P139" s="230">
        <f>I139+J139</f>
        <v>0</v>
      </c>
      <c r="Q139" s="230">
        <f>ROUND(I139*H139,2)</f>
        <v>0</v>
      </c>
      <c r="R139" s="230">
        <f>ROUND(J139*H139,2)</f>
        <v>0</v>
      </c>
      <c r="S139" s="92"/>
      <c r="T139" s="231">
        <f>S139*H139</f>
        <v>0</v>
      </c>
      <c r="U139" s="231">
        <v>0</v>
      </c>
      <c r="V139" s="231">
        <f>U139*H139</f>
        <v>0</v>
      </c>
      <c r="W139" s="231">
        <v>0.20499999999999999</v>
      </c>
      <c r="X139" s="231">
        <f>W139*H139</f>
        <v>71.75</v>
      </c>
      <c r="Y139" s="232" t="s">
        <v>1</v>
      </c>
      <c r="Z139" s="39"/>
      <c r="AA139" s="39"/>
      <c r="AB139" s="39"/>
      <c r="AC139" s="39"/>
      <c r="AD139" s="39"/>
      <c r="AE139" s="39"/>
      <c r="AR139" s="233" t="s">
        <v>144</v>
      </c>
      <c r="AT139" s="233" t="s">
        <v>139</v>
      </c>
      <c r="AU139" s="233" t="s">
        <v>91</v>
      </c>
      <c r="AY139" s="18" t="s">
        <v>137</v>
      </c>
      <c r="BE139" s="234">
        <f>IF(O139="základní",K139,0)</f>
        <v>0</v>
      </c>
      <c r="BF139" s="234">
        <f>IF(O139="snížená",K139,0)</f>
        <v>0</v>
      </c>
      <c r="BG139" s="234">
        <f>IF(O139="zákl. přenesená",K139,0)</f>
        <v>0</v>
      </c>
      <c r="BH139" s="234">
        <f>IF(O139="sníž. přenesená",K139,0)</f>
        <v>0</v>
      </c>
      <c r="BI139" s="234">
        <f>IF(O139="nulová",K139,0)</f>
        <v>0</v>
      </c>
      <c r="BJ139" s="18" t="s">
        <v>89</v>
      </c>
      <c r="BK139" s="234">
        <f>ROUND(P139*H139,2)</f>
        <v>0</v>
      </c>
      <c r="BL139" s="18" t="s">
        <v>144</v>
      </c>
      <c r="BM139" s="233" t="s">
        <v>163</v>
      </c>
    </row>
    <row r="140" s="2" customFormat="1">
      <c r="A140" s="39"/>
      <c r="B140" s="40"/>
      <c r="C140" s="41"/>
      <c r="D140" s="235" t="s">
        <v>146</v>
      </c>
      <c r="E140" s="41"/>
      <c r="F140" s="236" t="s">
        <v>164</v>
      </c>
      <c r="G140" s="41"/>
      <c r="H140" s="41"/>
      <c r="I140" s="237"/>
      <c r="J140" s="237"/>
      <c r="K140" s="41"/>
      <c r="L140" s="41"/>
      <c r="M140" s="45"/>
      <c r="N140" s="238"/>
      <c r="O140" s="239"/>
      <c r="P140" s="92"/>
      <c r="Q140" s="92"/>
      <c r="R140" s="92"/>
      <c r="S140" s="92"/>
      <c r="T140" s="92"/>
      <c r="U140" s="92"/>
      <c r="V140" s="92"/>
      <c r="W140" s="92"/>
      <c r="X140" s="92"/>
      <c r="Y140" s="93"/>
      <c r="Z140" s="39"/>
      <c r="AA140" s="39"/>
      <c r="AB140" s="39"/>
      <c r="AC140" s="39"/>
      <c r="AD140" s="39"/>
      <c r="AE140" s="39"/>
      <c r="AT140" s="18" t="s">
        <v>146</v>
      </c>
      <c r="AU140" s="18" t="s">
        <v>91</v>
      </c>
    </row>
    <row r="141" s="13" customFormat="1">
      <c r="A141" s="13"/>
      <c r="B141" s="240"/>
      <c r="C141" s="241"/>
      <c r="D141" s="235" t="s">
        <v>148</v>
      </c>
      <c r="E141" s="242" t="s">
        <v>1</v>
      </c>
      <c r="F141" s="243" t="s">
        <v>149</v>
      </c>
      <c r="G141" s="241"/>
      <c r="H141" s="242" t="s">
        <v>1</v>
      </c>
      <c r="I141" s="244"/>
      <c r="J141" s="244"/>
      <c r="K141" s="241"/>
      <c r="L141" s="241"/>
      <c r="M141" s="245"/>
      <c r="N141" s="246"/>
      <c r="O141" s="247"/>
      <c r="P141" s="247"/>
      <c r="Q141" s="247"/>
      <c r="R141" s="247"/>
      <c r="S141" s="247"/>
      <c r="T141" s="247"/>
      <c r="U141" s="247"/>
      <c r="V141" s="247"/>
      <c r="W141" s="247"/>
      <c r="X141" s="247"/>
      <c r="Y141" s="248"/>
      <c r="Z141" s="13"/>
      <c r="AA141" s="13"/>
      <c r="AB141" s="13"/>
      <c r="AC141" s="13"/>
      <c r="AD141" s="13"/>
      <c r="AE141" s="13"/>
      <c r="AT141" s="249" t="s">
        <v>148</v>
      </c>
      <c r="AU141" s="249" t="s">
        <v>91</v>
      </c>
      <c r="AV141" s="13" t="s">
        <v>89</v>
      </c>
      <c r="AW141" s="13" t="s">
        <v>5</v>
      </c>
      <c r="AX141" s="13" t="s">
        <v>81</v>
      </c>
      <c r="AY141" s="249" t="s">
        <v>137</v>
      </c>
    </row>
    <row r="142" s="14" customFormat="1">
      <c r="A142" s="14"/>
      <c r="B142" s="250"/>
      <c r="C142" s="251"/>
      <c r="D142" s="235" t="s">
        <v>148</v>
      </c>
      <c r="E142" s="252" t="s">
        <v>1</v>
      </c>
      <c r="F142" s="253" t="s">
        <v>165</v>
      </c>
      <c r="G142" s="251"/>
      <c r="H142" s="254">
        <v>350</v>
      </c>
      <c r="I142" s="255"/>
      <c r="J142" s="255"/>
      <c r="K142" s="251"/>
      <c r="L142" s="251"/>
      <c r="M142" s="256"/>
      <c r="N142" s="257"/>
      <c r="O142" s="258"/>
      <c r="P142" s="258"/>
      <c r="Q142" s="258"/>
      <c r="R142" s="258"/>
      <c r="S142" s="258"/>
      <c r="T142" s="258"/>
      <c r="U142" s="258"/>
      <c r="V142" s="258"/>
      <c r="W142" s="258"/>
      <c r="X142" s="258"/>
      <c r="Y142" s="259"/>
      <c r="Z142" s="14"/>
      <c r="AA142" s="14"/>
      <c r="AB142" s="14"/>
      <c r="AC142" s="14"/>
      <c r="AD142" s="14"/>
      <c r="AE142" s="14"/>
      <c r="AT142" s="260" t="s">
        <v>148</v>
      </c>
      <c r="AU142" s="260" t="s">
        <v>91</v>
      </c>
      <c r="AV142" s="14" t="s">
        <v>91</v>
      </c>
      <c r="AW142" s="14" t="s">
        <v>5</v>
      </c>
      <c r="AX142" s="14" t="s">
        <v>89</v>
      </c>
      <c r="AY142" s="260" t="s">
        <v>137</v>
      </c>
    </row>
    <row r="143" s="2" customFormat="1" ht="24.15" customHeight="1">
      <c r="A143" s="39"/>
      <c r="B143" s="40"/>
      <c r="C143" s="221" t="s">
        <v>144</v>
      </c>
      <c r="D143" s="221" t="s">
        <v>139</v>
      </c>
      <c r="E143" s="222" t="s">
        <v>166</v>
      </c>
      <c r="F143" s="223" t="s">
        <v>167</v>
      </c>
      <c r="G143" s="224" t="s">
        <v>168</v>
      </c>
      <c r="H143" s="225">
        <v>475.31999999999999</v>
      </c>
      <c r="I143" s="226"/>
      <c r="J143" s="226"/>
      <c r="K143" s="227">
        <f>ROUND(P143*H143,2)</f>
        <v>0</v>
      </c>
      <c r="L143" s="223" t="s">
        <v>162</v>
      </c>
      <c r="M143" s="45"/>
      <c r="N143" s="228" t="s">
        <v>1</v>
      </c>
      <c r="O143" s="229" t="s">
        <v>44</v>
      </c>
      <c r="P143" s="230">
        <f>I143+J143</f>
        <v>0</v>
      </c>
      <c r="Q143" s="230">
        <f>ROUND(I143*H143,2)</f>
        <v>0</v>
      </c>
      <c r="R143" s="230">
        <f>ROUND(J143*H143,2)</f>
        <v>0</v>
      </c>
      <c r="S143" s="92"/>
      <c r="T143" s="231">
        <f>S143*H143</f>
        <v>0</v>
      </c>
      <c r="U143" s="231">
        <v>0</v>
      </c>
      <c r="V143" s="231">
        <f>U143*H143</f>
        <v>0</v>
      </c>
      <c r="W143" s="231">
        <v>0</v>
      </c>
      <c r="X143" s="231">
        <f>W143*H143</f>
        <v>0</v>
      </c>
      <c r="Y143" s="232" t="s">
        <v>1</v>
      </c>
      <c r="Z143" s="39"/>
      <c r="AA143" s="39"/>
      <c r="AB143" s="39"/>
      <c r="AC143" s="39"/>
      <c r="AD143" s="39"/>
      <c r="AE143" s="39"/>
      <c r="AR143" s="233" t="s">
        <v>144</v>
      </c>
      <c r="AT143" s="233" t="s">
        <v>139</v>
      </c>
      <c r="AU143" s="233" t="s">
        <v>91</v>
      </c>
      <c r="AY143" s="18" t="s">
        <v>137</v>
      </c>
      <c r="BE143" s="234">
        <f>IF(O143="základní",K143,0)</f>
        <v>0</v>
      </c>
      <c r="BF143" s="234">
        <f>IF(O143="snížená",K143,0)</f>
        <v>0</v>
      </c>
      <c r="BG143" s="234">
        <f>IF(O143="zákl. přenesená",K143,0)</f>
        <v>0</v>
      </c>
      <c r="BH143" s="234">
        <f>IF(O143="sníž. přenesená",K143,0)</f>
        <v>0</v>
      </c>
      <c r="BI143" s="234">
        <f>IF(O143="nulová",K143,0)</f>
        <v>0</v>
      </c>
      <c r="BJ143" s="18" t="s">
        <v>89</v>
      </c>
      <c r="BK143" s="234">
        <f>ROUND(P143*H143,2)</f>
        <v>0</v>
      </c>
      <c r="BL143" s="18" t="s">
        <v>144</v>
      </c>
      <c r="BM143" s="233" t="s">
        <v>169</v>
      </c>
    </row>
    <row r="144" s="2" customFormat="1">
      <c r="A144" s="39"/>
      <c r="B144" s="40"/>
      <c r="C144" s="41"/>
      <c r="D144" s="235" t="s">
        <v>146</v>
      </c>
      <c r="E144" s="41"/>
      <c r="F144" s="236" t="s">
        <v>170</v>
      </c>
      <c r="G144" s="41"/>
      <c r="H144" s="41"/>
      <c r="I144" s="237"/>
      <c r="J144" s="237"/>
      <c r="K144" s="41"/>
      <c r="L144" s="41"/>
      <c r="M144" s="45"/>
      <c r="N144" s="238"/>
      <c r="O144" s="239"/>
      <c r="P144" s="92"/>
      <c r="Q144" s="92"/>
      <c r="R144" s="92"/>
      <c r="S144" s="92"/>
      <c r="T144" s="92"/>
      <c r="U144" s="92"/>
      <c r="V144" s="92"/>
      <c r="W144" s="92"/>
      <c r="X144" s="92"/>
      <c r="Y144" s="93"/>
      <c r="Z144" s="39"/>
      <c r="AA144" s="39"/>
      <c r="AB144" s="39"/>
      <c r="AC144" s="39"/>
      <c r="AD144" s="39"/>
      <c r="AE144" s="39"/>
      <c r="AT144" s="18" t="s">
        <v>146</v>
      </c>
      <c r="AU144" s="18" t="s">
        <v>91</v>
      </c>
    </row>
    <row r="145" s="13" customFormat="1">
      <c r="A145" s="13"/>
      <c r="B145" s="240"/>
      <c r="C145" s="241"/>
      <c r="D145" s="235" t="s">
        <v>148</v>
      </c>
      <c r="E145" s="242" t="s">
        <v>1</v>
      </c>
      <c r="F145" s="243" t="s">
        <v>149</v>
      </c>
      <c r="G145" s="241"/>
      <c r="H145" s="242" t="s">
        <v>1</v>
      </c>
      <c r="I145" s="244"/>
      <c r="J145" s="244"/>
      <c r="K145" s="241"/>
      <c r="L145" s="241"/>
      <c r="M145" s="245"/>
      <c r="N145" s="246"/>
      <c r="O145" s="247"/>
      <c r="P145" s="247"/>
      <c r="Q145" s="247"/>
      <c r="R145" s="247"/>
      <c r="S145" s="247"/>
      <c r="T145" s="247"/>
      <c r="U145" s="247"/>
      <c r="V145" s="247"/>
      <c r="W145" s="247"/>
      <c r="X145" s="247"/>
      <c r="Y145" s="248"/>
      <c r="Z145" s="13"/>
      <c r="AA145" s="13"/>
      <c r="AB145" s="13"/>
      <c r="AC145" s="13"/>
      <c r="AD145" s="13"/>
      <c r="AE145" s="13"/>
      <c r="AT145" s="249" t="s">
        <v>148</v>
      </c>
      <c r="AU145" s="249" t="s">
        <v>91</v>
      </c>
      <c r="AV145" s="13" t="s">
        <v>89</v>
      </c>
      <c r="AW145" s="13" t="s">
        <v>5</v>
      </c>
      <c r="AX145" s="13" t="s">
        <v>81</v>
      </c>
      <c r="AY145" s="249" t="s">
        <v>137</v>
      </c>
    </row>
    <row r="146" s="14" customFormat="1">
      <c r="A146" s="14"/>
      <c r="B146" s="250"/>
      <c r="C146" s="251"/>
      <c r="D146" s="235" t="s">
        <v>148</v>
      </c>
      <c r="E146" s="252" t="s">
        <v>1</v>
      </c>
      <c r="F146" s="253" t="s">
        <v>171</v>
      </c>
      <c r="G146" s="251"/>
      <c r="H146" s="254">
        <v>53.920000000000002</v>
      </c>
      <c r="I146" s="255"/>
      <c r="J146" s="255"/>
      <c r="K146" s="251"/>
      <c r="L146" s="251"/>
      <c r="M146" s="256"/>
      <c r="N146" s="257"/>
      <c r="O146" s="258"/>
      <c r="P146" s="258"/>
      <c r="Q146" s="258"/>
      <c r="R146" s="258"/>
      <c r="S146" s="258"/>
      <c r="T146" s="258"/>
      <c r="U146" s="258"/>
      <c r="V146" s="258"/>
      <c r="W146" s="258"/>
      <c r="X146" s="258"/>
      <c r="Y146" s="259"/>
      <c r="Z146" s="14"/>
      <c r="AA146" s="14"/>
      <c r="AB146" s="14"/>
      <c r="AC146" s="14"/>
      <c r="AD146" s="14"/>
      <c r="AE146" s="14"/>
      <c r="AT146" s="260" t="s">
        <v>148</v>
      </c>
      <c r="AU146" s="260" t="s">
        <v>91</v>
      </c>
      <c r="AV146" s="14" t="s">
        <v>91</v>
      </c>
      <c r="AW146" s="14" t="s">
        <v>5</v>
      </c>
      <c r="AX146" s="14" t="s">
        <v>81</v>
      </c>
      <c r="AY146" s="260" t="s">
        <v>137</v>
      </c>
    </row>
    <row r="147" s="16" customFormat="1">
      <c r="A147" s="16"/>
      <c r="B147" s="272"/>
      <c r="C147" s="273"/>
      <c r="D147" s="235" t="s">
        <v>148</v>
      </c>
      <c r="E147" s="274" t="s">
        <v>1</v>
      </c>
      <c r="F147" s="275" t="s">
        <v>172</v>
      </c>
      <c r="G147" s="273"/>
      <c r="H147" s="276">
        <v>53.920000000000002</v>
      </c>
      <c r="I147" s="277"/>
      <c r="J147" s="277"/>
      <c r="K147" s="273"/>
      <c r="L147" s="273"/>
      <c r="M147" s="278"/>
      <c r="N147" s="279"/>
      <c r="O147" s="280"/>
      <c r="P147" s="280"/>
      <c r="Q147" s="280"/>
      <c r="R147" s="280"/>
      <c r="S147" s="280"/>
      <c r="T147" s="280"/>
      <c r="U147" s="280"/>
      <c r="V147" s="280"/>
      <c r="W147" s="280"/>
      <c r="X147" s="280"/>
      <c r="Y147" s="281"/>
      <c r="Z147" s="16"/>
      <c r="AA147" s="16"/>
      <c r="AB147" s="16"/>
      <c r="AC147" s="16"/>
      <c r="AD147" s="16"/>
      <c r="AE147" s="16"/>
      <c r="AT147" s="282" t="s">
        <v>148</v>
      </c>
      <c r="AU147" s="282" t="s">
        <v>91</v>
      </c>
      <c r="AV147" s="16" t="s">
        <v>158</v>
      </c>
      <c r="AW147" s="16" t="s">
        <v>5</v>
      </c>
      <c r="AX147" s="16" t="s">
        <v>81</v>
      </c>
      <c r="AY147" s="282" t="s">
        <v>137</v>
      </c>
    </row>
    <row r="148" s="13" customFormat="1">
      <c r="A148" s="13"/>
      <c r="B148" s="240"/>
      <c r="C148" s="241"/>
      <c r="D148" s="235" t="s">
        <v>148</v>
      </c>
      <c r="E148" s="242" t="s">
        <v>1</v>
      </c>
      <c r="F148" s="243" t="s">
        <v>173</v>
      </c>
      <c r="G148" s="241"/>
      <c r="H148" s="242" t="s">
        <v>1</v>
      </c>
      <c r="I148" s="244"/>
      <c r="J148" s="244"/>
      <c r="K148" s="241"/>
      <c r="L148" s="241"/>
      <c r="M148" s="245"/>
      <c r="N148" s="246"/>
      <c r="O148" s="247"/>
      <c r="P148" s="247"/>
      <c r="Q148" s="247"/>
      <c r="R148" s="247"/>
      <c r="S148" s="247"/>
      <c r="T148" s="247"/>
      <c r="U148" s="247"/>
      <c r="V148" s="247"/>
      <c r="W148" s="247"/>
      <c r="X148" s="247"/>
      <c r="Y148" s="248"/>
      <c r="Z148" s="13"/>
      <c r="AA148" s="13"/>
      <c r="AB148" s="13"/>
      <c r="AC148" s="13"/>
      <c r="AD148" s="13"/>
      <c r="AE148" s="13"/>
      <c r="AT148" s="249" t="s">
        <v>148</v>
      </c>
      <c r="AU148" s="249" t="s">
        <v>91</v>
      </c>
      <c r="AV148" s="13" t="s">
        <v>89</v>
      </c>
      <c r="AW148" s="13" t="s">
        <v>5</v>
      </c>
      <c r="AX148" s="13" t="s">
        <v>81</v>
      </c>
      <c r="AY148" s="249" t="s">
        <v>137</v>
      </c>
    </row>
    <row r="149" s="14" customFormat="1">
      <c r="A149" s="14"/>
      <c r="B149" s="250"/>
      <c r="C149" s="251"/>
      <c r="D149" s="235" t="s">
        <v>148</v>
      </c>
      <c r="E149" s="252" t="s">
        <v>1</v>
      </c>
      <c r="F149" s="253" t="s">
        <v>174</v>
      </c>
      <c r="G149" s="251"/>
      <c r="H149" s="254">
        <v>354</v>
      </c>
      <c r="I149" s="255"/>
      <c r="J149" s="255"/>
      <c r="K149" s="251"/>
      <c r="L149" s="251"/>
      <c r="M149" s="256"/>
      <c r="N149" s="257"/>
      <c r="O149" s="258"/>
      <c r="P149" s="258"/>
      <c r="Q149" s="258"/>
      <c r="R149" s="258"/>
      <c r="S149" s="258"/>
      <c r="T149" s="258"/>
      <c r="U149" s="258"/>
      <c r="V149" s="258"/>
      <c r="W149" s="258"/>
      <c r="X149" s="258"/>
      <c r="Y149" s="259"/>
      <c r="Z149" s="14"/>
      <c r="AA149" s="14"/>
      <c r="AB149" s="14"/>
      <c r="AC149" s="14"/>
      <c r="AD149" s="14"/>
      <c r="AE149" s="14"/>
      <c r="AT149" s="260" t="s">
        <v>148</v>
      </c>
      <c r="AU149" s="260" t="s">
        <v>91</v>
      </c>
      <c r="AV149" s="14" t="s">
        <v>91</v>
      </c>
      <c r="AW149" s="14" t="s">
        <v>5</v>
      </c>
      <c r="AX149" s="14" t="s">
        <v>81</v>
      </c>
      <c r="AY149" s="260" t="s">
        <v>137</v>
      </c>
    </row>
    <row r="150" s="14" customFormat="1">
      <c r="A150" s="14"/>
      <c r="B150" s="250"/>
      <c r="C150" s="251"/>
      <c r="D150" s="235" t="s">
        <v>148</v>
      </c>
      <c r="E150" s="252" t="s">
        <v>1</v>
      </c>
      <c r="F150" s="253" t="s">
        <v>175</v>
      </c>
      <c r="G150" s="251"/>
      <c r="H150" s="254">
        <v>67.400000000000006</v>
      </c>
      <c r="I150" s="255"/>
      <c r="J150" s="255"/>
      <c r="K150" s="251"/>
      <c r="L150" s="251"/>
      <c r="M150" s="256"/>
      <c r="N150" s="257"/>
      <c r="O150" s="258"/>
      <c r="P150" s="258"/>
      <c r="Q150" s="258"/>
      <c r="R150" s="258"/>
      <c r="S150" s="258"/>
      <c r="T150" s="258"/>
      <c r="U150" s="258"/>
      <c r="V150" s="258"/>
      <c r="W150" s="258"/>
      <c r="X150" s="258"/>
      <c r="Y150" s="259"/>
      <c r="Z150" s="14"/>
      <c r="AA150" s="14"/>
      <c r="AB150" s="14"/>
      <c r="AC150" s="14"/>
      <c r="AD150" s="14"/>
      <c r="AE150" s="14"/>
      <c r="AT150" s="260" t="s">
        <v>148</v>
      </c>
      <c r="AU150" s="260" t="s">
        <v>91</v>
      </c>
      <c r="AV150" s="14" t="s">
        <v>91</v>
      </c>
      <c r="AW150" s="14" t="s">
        <v>5</v>
      </c>
      <c r="AX150" s="14" t="s">
        <v>81</v>
      </c>
      <c r="AY150" s="260" t="s">
        <v>137</v>
      </c>
    </row>
    <row r="151" s="16" customFormat="1">
      <c r="A151" s="16"/>
      <c r="B151" s="272"/>
      <c r="C151" s="273"/>
      <c r="D151" s="235" t="s">
        <v>148</v>
      </c>
      <c r="E151" s="274" t="s">
        <v>1</v>
      </c>
      <c r="F151" s="275" t="s">
        <v>172</v>
      </c>
      <c r="G151" s="273"/>
      <c r="H151" s="276">
        <v>421.39999999999998</v>
      </c>
      <c r="I151" s="277"/>
      <c r="J151" s="277"/>
      <c r="K151" s="273"/>
      <c r="L151" s="273"/>
      <c r="M151" s="278"/>
      <c r="N151" s="279"/>
      <c r="O151" s="280"/>
      <c r="P151" s="280"/>
      <c r="Q151" s="280"/>
      <c r="R151" s="280"/>
      <c r="S151" s="280"/>
      <c r="T151" s="280"/>
      <c r="U151" s="280"/>
      <c r="V151" s="280"/>
      <c r="W151" s="280"/>
      <c r="X151" s="280"/>
      <c r="Y151" s="281"/>
      <c r="Z151" s="16"/>
      <c r="AA151" s="16"/>
      <c r="AB151" s="16"/>
      <c r="AC151" s="16"/>
      <c r="AD151" s="16"/>
      <c r="AE151" s="16"/>
      <c r="AT151" s="282" t="s">
        <v>148</v>
      </c>
      <c r="AU151" s="282" t="s">
        <v>91</v>
      </c>
      <c r="AV151" s="16" t="s">
        <v>158</v>
      </c>
      <c r="AW151" s="16" t="s">
        <v>5</v>
      </c>
      <c r="AX151" s="16" t="s">
        <v>81</v>
      </c>
      <c r="AY151" s="282" t="s">
        <v>137</v>
      </c>
    </row>
    <row r="152" s="15" customFormat="1">
      <c r="A152" s="15"/>
      <c r="B152" s="261"/>
      <c r="C152" s="262"/>
      <c r="D152" s="235" t="s">
        <v>148</v>
      </c>
      <c r="E152" s="263" t="s">
        <v>1</v>
      </c>
      <c r="F152" s="264" t="s">
        <v>152</v>
      </c>
      <c r="G152" s="262"/>
      <c r="H152" s="265">
        <v>475.31999999999999</v>
      </c>
      <c r="I152" s="266"/>
      <c r="J152" s="266"/>
      <c r="K152" s="262"/>
      <c r="L152" s="262"/>
      <c r="M152" s="267"/>
      <c r="N152" s="268"/>
      <c r="O152" s="269"/>
      <c r="P152" s="269"/>
      <c r="Q152" s="269"/>
      <c r="R152" s="269"/>
      <c r="S152" s="269"/>
      <c r="T152" s="269"/>
      <c r="U152" s="269"/>
      <c r="V152" s="269"/>
      <c r="W152" s="269"/>
      <c r="X152" s="269"/>
      <c r="Y152" s="270"/>
      <c r="Z152" s="15"/>
      <c r="AA152" s="15"/>
      <c r="AB152" s="15"/>
      <c r="AC152" s="15"/>
      <c r="AD152" s="15"/>
      <c r="AE152" s="15"/>
      <c r="AT152" s="271" t="s">
        <v>148</v>
      </c>
      <c r="AU152" s="271" t="s">
        <v>91</v>
      </c>
      <c r="AV152" s="15" t="s">
        <v>144</v>
      </c>
      <c r="AW152" s="15" t="s">
        <v>5</v>
      </c>
      <c r="AX152" s="15" t="s">
        <v>89</v>
      </c>
      <c r="AY152" s="271" t="s">
        <v>137</v>
      </c>
    </row>
    <row r="153" s="2" customFormat="1" ht="24.15" customHeight="1">
      <c r="A153" s="39"/>
      <c r="B153" s="40"/>
      <c r="C153" s="221" t="s">
        <v>176</v>
      </c>
      <c r="D153" s="221" t="s">
        <v>139</v>
      </c>
      <c r="E153" s="222" t="s">
        <v>177</v>
      </c>
      <c r="F153" s="223" t="s">
        <v>178</v>
      </c>
      <c r="G153" s="224" t="s">
        <v>168</v>
      </c>
      <c r="H153" s="225">
        <v>475.31999999999999</v>
      </c>
      <c r="I153" s="226"/>
      <c r="J153" s="226"/>
      <c r="K153" s="227">
        <f>ROUND(P153*H153,2)</f>
        <v>0</v>
      </c>
      <c r="L153" s="223" t="s">
        <v>162</v>
      </c>
      <c r="M153" s="45"/>
      <c r="N153" s="228" t="s">
        <v>1</v>
      </c>
      <c r="O153" s="229" t="s">
        <v>44</v>
      </c>
      <c r="P153" s="230">
        <f>I153+J153</f>
        <v>0</v>
      </c>
      <c r="Q153" s="230">
        <f>ROUND(I153*H153,2)</f>
        <v>0</v>
      </c>
      <c r="R153" s="230">
        <f>ROUND(J153*H153,2)</f>
        <v>0</v>
      </c>
      <c r="S153" s="92"/>
      <c r="T153" s="231">
        <f>S153*H153</f>
        <v>0</v>
      </c>
      <c r="U153" s="231">
        <v>0</v>
      </c>
      <c r="V153" s="231">
        <f>U153*H153</f>
        <v>0</v>
      </c>
      <c r="W153" s="231">
        <v>0</v>
      </c>
      <c r="X153" s="231">
        <f>W153*H153</f>
        <v>0</v>
      </c>
      <c r="Y153" s="232" t="s">
        <v>1</v>
      </c>
      <c r="Z153" s="39"/>
      <c r="AA153" s="39"/>
      <c r="AB153" s="39"/>
      <c r="AC153" s="39"/>
      <c r="AD153" s="39"/>
      <c r="AE153" s="39"/>
      <c r="AR153" s="233" t="s">
        <v>144</v>
      </c>
      <c r="AT153" s="233" t="s">
        <v>139</v>
      </c>
      <c r="AU153" s="233" t="s">
        <v>91</v>
      </c>
      <c r="AY153" s="18" t="s">
        <v>137</v>
      </c>
      <c r="BE153" s="234">
        <f>IF(O153="základní",K153,0)</f>
        <v>0</v>
      </c>
      <c r="BF153" s="234">
        <f>IF(O153="snížená",K153,0)</f>
        <v>0</v>
      </c>
      <c r="BG153" s="234">
        <f>IF(O153="zákl. přenesená",K153,0)</f>
        <v>0</v>
      </c>
      <c r="BH153" s="234">
        <f>IF(O153="sníž. přenesená",K153,0)</f>
        <v>0</v>
      </c>
      <c r="BI153" s="234">
        <f>IF(O153="nulová",K153,0)</f>
        <v>0</v>
      </c>
      <c r="BJ153" s="18" t="s">
        <v>89</v>
      </c>
      <c r="BK153" s="234">
        <f>ROUND(P153*H153,2)</f>
        <v>0</v>
      </c>
      <c r="BL153" s="18" t="s">
        <v>144</v>
      </c>
      <c r="BM153" s="233" t="s">
        <v>179</v>
      </c>
    </row>
    <row r="154" s="2" customFormat="1">
      <c r="A154" s="39"/>
      <c r="B154" s="40"/>
      <c r="C154" s="41"/>
      <c r="D154" s="235" t="s">
        <v>146</v>
      </c>
      <c r="E154" s="41"/>
      <c r="F154" s="236" t="s">
        <v>180</v>
      </c>
      <c r="G154" s="41"/>
      <c r="H154" s="41"/>
      <c r="I154" s="237"/>
      <c r="J154" s="237"/>
      <c r="K154" s="41"/>
      <c r="L154" s="41"/>
      <c r="M154" s="45"/>
      <c r="N154" s="238"/>
      <c r="O154" s="239"/>
      <c r="P154" s="92"/>
      <c r="Q154" s="92"/>
      <c r="R154" s="92"/>
      <c r="S154" s="92"/>
      <c r="T154" s="92"/>
      <c r="U154" s="92"/>
      <c r="V154" s="92"/>
      <c r="W154" s="92"/>
      <c r="X154" s="92"/>
      <c r="Y154" s="93"/>
      <c r="Z154" s="39"/>
      <c r="AA154" s="39"/>
      <c r="AB154" s="39"/>
      <c r="AC154" s="39"/>
      <c r="AD154" s="39"/>
      <c r="AE154" s="39"/>
      <c r="AT154" s="18" t="s">
        <v>146</v>
      </c>
      <c r="AU154" s="18" t="s">
        <v>91</v>
      </c>
    </row>
    <row r="155" s="2" customFormat="1" ht="24.15" customHeight="1">
      <c r="A155" s="39"/>
      <c r="B155" s="40"/>
      <c r="C155" s="221" t="s">
        <v>181</v>
      </c>
      <c r="D155" s="221" t="s">
        <v>139</v>
      </c>
      <c r="E155" s="222" t="s">
        <v>182</v>
      </c>
      <c r="F155" s="223" t="s">
        <v>183</v>
      </c>
      <c r="G155" s="224" t="s">
        <v>168</v>
      </c>
      <c r="H155" s="225">
        <v>4.1299999999999999</v>
      </c>
      <c r="I155" s="226"/>
      <c r="J155" s="226"/>
      <c r="K155" s="227">
        <f>ROUND(P155*H155,2)</f>
        <v>0</v>
      </c>
      <c r="L155" s="223" t="s">
        <v>162</v>
      </c>
      <c r="M155" s="45"/>
      <c r="N155" s="228" t="s">
        <v>1</v>
      </c>
      <c r="O155" s="229" t="s">
        <v>44</v>
      </c>
      <c r="P155" s="230">
        <f>I155+J155</f>
        <v>0</v>
      </c>
      <c r="Q155" s="230">
        <f>ROUND(I155*H155,2)</f>
        <v>0</v>
      </c>
      <c r="R155" s="230">
        <f>ROUND(J155*H155,2)</f>
        <v>0</v>
      </c>
      <c r="S155" s="92"/>
      <c r="T155" s="231">
        <f>S155*H155</f>
        <v>0</v>
      </c>
      <c r="U155" s="231">
        <v>0</v>
      </c>
      <c r="V155" s="231">
        <f>U155*H155</f>
        <v>0</v>
      </c>
      <c r="W155" s="231">
        <v>0</v>
      </c>
      <c r="X155" s="231">
        <f>W155*H155</f>
        <v>0</v>
      </c>
      <c r="Y155" s="232" t="s">
        <v>1</v>
      </c>
      <c r="Z155" s="39"/>
      <c r="AA155" s="39"/>
      <c r="AB155" s="39"/>
      <c r="AC155" s="39"/>
      <c r="AD155" s="39"/>
      <c r="AE155" s="39"/>
      <c r="AR155" s="233" t="s">
        <v>144</v>
      </c>
      <c r="AT155" s="233" t="s">
        <v>139</v>
      </c>
      <c r="AU155" s="233" t="s">
        <v>91</v>
      </c>
      <c r="AY155" s="18" t="s">
        <v>137</v>
      </c>
      <c r="BE155" s="234">
        <f>IF(O155="základní",K155,0)</f>
        <v>0</v>
      </c>
      <c r="BF155" s="234">
        <f>IF(O155="snížená",K155,0)</f>
        <v>0</v>
      </c>
      <c r="BG155" s="234">
        <f>IF(O155="zákl. přenesená",K155,0)</f>
        <v>0</v>
      </c>
      <c r="BH155" s="234">
        <f>IF(O155="sníž. přenesená",K155,0)</f>
        <v>0</v>
      </c>
      <c r="BI155" s="234">
        <f>IF(O155="nulová",K155,0)</f>
        <v>0</v>
      </c>
      <c r="BJ155" s="18" t="s">
        <v>89</v>
      </c>
      <c r="BK155" s="234">
        <f>ROUND(P155*H155,2)</f>
        <v>0</v>
      </c>
      <c r="BL155" s="18" t="s">
        <v>144</v>
      </c>
      <c r="BM155" s="233" t="s">
        <v>184</v>
      </c>
    </row>
    <row r="156" s="2" customFormat="1">
      <c r="A156" s="39"/>
      <c r="B156" s="40"/>
      <c r="C156" s="41"/>
      <c r="D156" s="235" t="s">
        <v>146</v>
      </c>
      <c r="E156" s="41"/>
      <c r="F156" s="236" t="s">
        <v>185</v>
      </c>
      <c r="G156" s="41"/>
      <c r="H156" s="41"/>
      <c r="I156" s="237"/>
      <c r="J156" s="237"/>
      <c r="K156" s="41"/>
      <c r="L156" s="41"/>
      <c r="M156" s="45"/>
      <c r="N156" s="238"/>
      <c r="O156" s="239"/>
      <c r="P156" s="92"/>
      <c r="Q156" s="92"/>
      <c r="R156" s="92"/>
      <c r="S156" s="92"/>
      <c r="T156" s="92"/>
      <c r="U156" s="92"/>
      <c r="V156" s="92"/>
      <c r="W156" s="92"/>
      <c r="X156" s="92"/>
      <c r="Y156" s="93"/>
      <c r="Z156" s="39"/>
      <c r="AA156" s="39"/>
      <c r="AB156" s="39"/>
      <c r="AC156" s="39"/>
      <c r="AD156" s="39"/>
      <c r="AE156" s="39"/>
      <c r="AT156" s="18" t="s">
        <v>146</v>
      </c>
      <c r="AU156" s="18" t="s">
        <v>91</v>
      </c>
    </row>
    <row r="157" s="14" customFormat="1">
      <c r="A157" s="14"/>
      <c r="B157" s="250"/>
      <c r="C157" s="251"/>
      <c r="D157" s="235" t="s">
        <v>148</v>
      </c>
      <c r="E157" s="252" t="s">
        <v>1</v>
      </c>
      <c r="F157" s="253" t="s">
        <v>186</v>
      </c>
      <c r="G157" s="251"/>
      <c r="H157" s="254">
        <v>4.1299999999999999</v>
      </c>
      <c r="I157" s="255"/>
      <c r="J157" s="255"/>
      <c r="K157" s="251"/>
      <c r="L157" s="251"/>
      <c r="M157" s="256"/>
      <c r="N157" s="257"/>
      <c r="O157" s="258"/>
      <c r="P157" s="258"/>
      <c r="Q157" s="258"/>
      <c r="R157" s="258"/>
      <c r="S157" s="258"/>
      <c r="T157" s="258"/>
      <c r="U157" s="258"/>
      <c r="V157" s="258"/>
      <c r="W157" s="258"/>
      <c r="X157" s="258"/>
      <c r="Y157" s="259"/>
      <c r="Z157" s="14"/>
      <c r="AA157" s="14"/>
      <c r="AB157" s="14"/>
      <c r="AC157" s="14"/>
      <c r="AD157" s="14"/>
      <c r="AE157" s="14"/>
      <c r="AT157" s="260" t="s">
        <v>148</v>
      </c>
      <c r="AU157" s="260" t="s">
        <v>91</v>
      </c>
      <c r="AV157" s="14" t="s">
        <v>91</v>
      </c>
      <c r="AW157" s="14" t="s">
        <v>5</v>
      </c>
      <c r="AX157" s="14" t="s">
        <v>89</v>
      </c>
      <c r="AY157" s="260" t="s">
        <v>137</v>
      </c>
    </row>
    <row r="158" s="2" customFormat="1" ht="24.15" customHeight="1">
      <c r="A158" s="39"/>
      <c r="B158" s="40"/>
      <c r="C158" s="221" t="s">
        <v>187</v>
      </c>
      <c r="D158" s="221" t="s">
        <v>139</v>
      </c>
      <c r="E158" s="222" t="s">
        <v>188</v>
      </c>
      <c r="F158" s="223" t="s">
        <v>189</v>
      </c>
      <c r="G158" s="224" t="s">
        <v>168</v>
      </c>
      <c r="H158" s="225">
        <v>52.125</v>
      </c>
      <c r="I158" s="226"/>
      <c r="J158" s="226"/>
      <c r="K158" s="227">
        <f>ROUND(P158*H158,2)</f>
        <v>0</v>
      </c>
      <c r="L158" s="223" t="s">
        <v>162</v>
      </c>
      <c r="M158" s="45"/>
      <c r="N158" s="228" t="s">
        <v>1</v>
      </c>
      <c r="O158" s="229" t="s">
        <v>44</v>
      </c>
      <c r="P158" s="230">
        <f>I158+J158</f>
        <v>0</v>
      </c>
      <c r="Q158" s="230">
        <f>ROUND(I158*H158,2)</f>
        <v>0</v>
      </c>
      <c r="R158" s="230">
        <f>ROUND(J158*H158,2)</f>
        <v>0</v>
      </c>
      <c r="S158" s="92"/>
      <c r="T158" s="231">
        <f>S158*H158</f>
        <v>0</v>
      </c>
      <c r="U158" s="231">
        <v>0</v>
      </c>
      <c r="V158" s="231">
        <f>U158*H158</f>
        <v>0</v>
      </c>
      <c r="W158" s="231">
        <v>0</v>
      </c>
      <c r="X158" s="231">
        <f>W158*H158</f>
        <v>0</v>
      </c>
      <c r="Y158" s="232" t="s">
        <v>1</v>
      </c>
      <c r="Z158" s="39"/>
      <c r="AA158" s="39"/>
      <c r="AB158" s="39"/>
      <c r="AC158" s="39"/>
      <c r="AD158" s="39"/>
      <c r="AE158" s="39"/>
      <c r="AR158" s="233" t="s">
        <v>144</v>
      </c>
      <c r="AT158" s="233" t="s">
        <v>139</v>
      </c>
      <c r="AU158" s="233" t="s">
        <v>91</v>
      </c>
      <c r="AY158" s="18" t="s">
        <v>137</v>
      </c>
      <c r="BE158" s="234">
        <f>IF(O158="základní",K158,0)</f>
        <v>0</v>
      </c>
      <c r="BF158" s="234">
        <f>IF(O158="snížená",K158,0)</f>
        <v>0</v>
      </c>
      <c r="BG158" s="234">
        <f>IF(O158="zákl. přenesená",K158,0)</f>
        <v>0</v>
      </c>
      <c r="BH158" s="234">
        <f>IF(O158="sníž. přenesená",K158,0)</f>
        <v>0</v>
      </c>
      <c r="BI158" s="234">
        <f>IF(O158="nulová",K158,0)</f>
        <v>0</v>
      </c>
      <c r="BJ158" s="18" t="s">
        <v>89</v>
      </c>
      <c r="BK158" s="234">
        <f>ROUND(P158*H158,2)</f>
        <v>0</v>
      </c>
      <c r="BL158" s="18" t="s">
        <v>144</v>
      </c>
      <c r="BM158" s="233" t="s">
        <v>190</v>
      </c>
    </row>
    <row r="159" s="2" customFormat="1">
      <c r="A159" s="39"/>
      <c r="B159" s="40"/>
      <c r="C159" s="41"/>
      <c r="D159" s="235" t="s">
        <v>146</v>
      </c>
      <c r="E159" s="41"/>
      <c r="F159" s="236" t="s">
        <v>191</v>
      </c>
      <c r="G159" s="41"/>
      <c r="H159" s="41"/>
      <c r="I159" s="237"/>
      <c r="J159" s="237"/>
      <c r="K159" s="41"/>
      <c r="L159" s="41"/>
      <c r="M159" s="45"/>
      <c r="N159" s="238"/>
      <c r="O159" s="239"/>
      <c r="P159" s="92"/>
      <c r="Q159" s="92"/>
      <c r="R159" s="92"/>
      <c r="S159" s="92"/>
      <c r="T159" s="92"/>
      <c r="U159" s="92"/>
      <c r="V159" s="92"/>
      <c r="W159" s="92"/>
      <c r="X159" s="92"/>
      <c r="Y159" s="93"/>
      <c r="Z159" s="39"/>
      <c r="AA159" s="39"/>
      <c r="AB159" s="39"/>
      <c r="AC159" s="39"/>
      <c r="AD159" s="39"/>
      <c r="AE159" s="39"/>
      <c r="AT159" s="18" t="s">
        <v>146</v>
      </c>
      <c r="AU159" s="18" t="s">
        <v>91</v>
      </c>
    </row>
    <row r="160" s="13" customFormat="1">
      <c r="A160" s="13"/>
      <c r="B160" s="240"/>
      <c r="C160" s="241"/>
      <c r="D160" s="235" t="s">
        <v>148</v>
      </c>
      <c r="E160" s="242" t="s">
        <v>1</v>
      </c>
      <c r="F160" s="243" t="s">
        <v>149</v>
      </c>
      <c r="G160" s="241"/>
      <c r="H160" s="242" t="s">
        <v>1</v>
      </c>
      <c r="I160" s="244"/>
      <c r="J160" s="244"/>
      <c r="K160" s="241"/>
      <c r="L160" s="241"/>
      <c r="M160" s="245"/>
      <c r="N160" s="246"/>
      <c r="O160" s="247"/>
      <c r="P160" s="247"/>
      <c r="Q160" s="247"/>
      <c r="R160" s="247"/>
      <c r="S160" s="247"/>
      <c r="T160" s="247"/>
      <c r="U160" s="247"/>
      <c r="V160" s="247"/>
      <c r="W160" s="247"/>
      <c r="X160" s="247"/>
      <c r="Y160" s="248"/>
      <c r="Z160" s="13"/>
      <c r="AA160" s="13"/>
      <c r="AB160" s="13"/>
      <c r="AC160" s="13"/>
      <c r="AD160" s="13"/>
      <c r="AE160" s="13"/>
      <c r="AT160" s="249" t="s">
        <v>148</v>
      </c>
      <c r="AU160" s="249" t="s">
        <v>91</v>
      </c>
      <c r="AV160" s="13" t="s">
        <v>89</v>
      </c>
      <c r="AW160" s="13" t="s">
        <v>5</v>
      </c>
      <c r="AX160" s="13" t="s">
        <v>81</v>
      </c>
      <c r="AY160" s="249" t="s">
        <v>137</v>
      </c>
    </row>
    <row r="161" s="14" customFormat="1">
      <c r="A161" s="14"/>
      <c r="B161" s="250"/>
      <c r="C161" s="251"/>
      <c r="D161" s="235" t="s">
        <v>148</v>
      </c>
      <c r="E161" s="252" t="s">
        <v>1</v>
      </c>
      <c r="F161" s="253" t="s">
        <v>192</v>
      </c>
      <c r="G161" s="251"/>
      <c r="H161" s="254">
        <v>52.125</v>
      </c>
      <c r="I161" s="255"/>
      <c r="J161" s="255"/>
      <c r="K161" s="251"/>
      <c r="L161" s="251"/>
      <c r="M161" s="256"/>
      <c r="N161" s="257"/>
      <c r="O161" s="258"/>
      <c r="P161" s="258"/>
      <c r="Q161" s="258"/>
      <c r="R161" s="258"/>
      <c r="S161" s="258"/>
      <c r="T161" s="258"/>
      <c r="U161" s="258"/>
      <c r="V161" s="258"/>
      <c r="W161" s="258"/>
      <c r="X161" s="258"/>
      <c r="Y161" s="259"/>
      <c r="Z161" s="14"/>
      <c r="AA161" s="14"/>
      <c r="AB161" s="14"/>
      <c r="AC161" s="14"/>
      <c r="AD161" s="14"/>
      <c r="AE161" s="14"/>
      <c r="AT161" s="260" t="s">
        <v>148</v>
      </c>
      <c r="AU161" s="260" t="s">
        <v>91</v>
      </c>
      <c r="AV161" s="14" t="s">
        <v>91</v>
      </c>
      <c r="AW161" s="14" t="s">
        <v>5</v>
      </c>
      <c r="AX161" s="14" t="s">
        <v>89</v>
      </c>
      <c r="AY161" s="260" t="s">
        <v>137</v>
      </c>
    </row>
    <row r="162" s="2" customFormat="1" ht="24.15" customHeight="1">
      <c r="A162" s="39"/>
      <c r="B162" s="40"/>
      <c r="C162" s="221" t="s">
        <v>193</v>
      </c>
      <c r="D162" s="221" t="s">
        <v>139</v>
      </c>
      <c r="E162" s="222" t="s">
        <v>194</v>
      </c>
      <c r="F162" s="223" t="s">
        <v>195</v>
      </c>
      <c r="G162" s="224" t="s">
        <v>168</v>
      </c>
      <c r="H162" s="225">
        <v>52.125</v>
      </c>
      <c r="I162" s="226"/>
      <c r="J162" s="226"/>
      <c r="K162" s="227">
        <f>ROUND(P162*H162,2)</f>
        <v>0</v>
      </c>
      <c r="L162" s="223" t="s">
        <v>162</v>
      </c>
      <c r="M162" s="45"/>
      <c r="N162" s="228" t="s">
        <v>1</v>
      </c>
      <c r="O162" s="229" t="s">
        <v>44</v>
      </c>
      <c r="P162" s="230">
        <f>I162+J162</f>
        <v>0</v>
      </c>
      <c r="Q162" s="230">
        <f>ROUND(I162*H162,2)</f>
        <v>0</v>
      </c>
      <c r="R162" s="230">
        <f>ROUND(J162*H162,2)</f>
        <v>0</v>
      </c>
      <c r="S162" s="92"/>
      <c r="T162" s="231">
        <f>S162*H162</f>
        <v>0</v>
      </c>
      <c r="U162" s="231">
        <v>0</v>
      </c>
      <c r="V162" s="231">
        <f>U162*H162</f>
        <v>0</v>
      </c>
      <c r="W162" s="231">
        <v>0</v>
      </c>
      <c r="X162" s="231">
        <f>W162*H162</f>
        <v>0</v>
      </c>
      <c r="Y162" s="232" t="s">
        <v>1</v>
      </c>
      <c r="Z162" s="39"/>
      <c r="AA162" s="39"/>
      <c r="AB162" s="39"/>
      <c r="AC162" s="39"/>
      <c r="AD162" s="39"/>
      <c r="AE162" s="39"/>
      <c r="AR162" s="233" t="s">
        <v>144</v>
      </c>
      <c r="AT162" s="233" t="s">
        <v>139</v>
      </c>
      <c r="AU162" s="233" t="s">
        <v>91</v>
      </c>
      <c r="AY162" s="18" t="s">
        <v>137</v>
      </c>
      <c r="BE162" s="234">
        <f>IF(O162="základní",K162,0)</f>
        <v>0</v>
      </c>
      <c r="BF162" s="234">
        <f>IF(O162="snížená",K162,0)</f>
        <v>0</v>
      </c>
      <c r="BG162" s="234">
        <f>IF(O162="zákl. přenesená",K162,0)</f>
        <v>0</v>
      </c>
      <c r="BH162" s="234">
        <f>IF(O162="sníž. přenesená",K162,0)</f>
        <v>0</v>
      </c>
      <c r="BI162" s="234">
        <f>IF(O162="nulová",K162,0)</f>
        <v>0</v>
      </c>
      <c r="BJ162" s="18" t="s">
        <v>89</v>
      </c>
      <c r="BK162" s="234">
        <f>ROUND(P162*H162,2)</f>
        <v>0</v>
      </c>
      <c r="BL162" s="18" t="s">
        <v>144</v>
      </c>
      <c r="BM162" s="233" t="s">
        <v>196</v>
      </c>
    </row>
    <row r="163" s="2" customFormat="1">
      <c r="A163" s="39"/>
      <c r="B163" s="40"/>
      <c r="C163" s="41"/>
      <c r="D163" s="235" t="s">
        <v>146</v>
      </c>
      <c r="E163" s="41"/>
      <c r="F163" s="236" t="s">
        <v>197</v>
      </c>
      <c r="G163" s="41"/>
      <c r="H163" s="41"/>
      <c r="I163" s="237"/>
      <c r="J163" s="237"/>
      <c r="K163" s="41"/>
      <c r="L163" s="41"/>
      <c r="M163" s="45"/>
      <c r="N163" s="238"/>
      <c r="O163" s="239"/>
      <c r="P163" s="92"/>
      <c r="Q163" s="92"/>
      <c r="R163" s="92"/>
      <c r="S163" s="92"/>
      <c r="T163" s="92"/>
      <c r="U163" s="92"/>
      <c r="V163" s="92"/>
      <c r="W163" s="92"/>
      <c r="X163" s="92"/>
      <c r="Y163" s="93"/>
      <c r="Z163" s="39"/>
      <c r="AA163" s="39"/>
      <c r="AB163" s="39"/>
      <c r="AC163" s="39"/>
      <c r="AD163" s="39"/>
      <c r="AE163" s="39"/>
      <c r="AT163" s="18" t="s">
        <v>146</v>
      </c>
      <c r="AU163" s="18" t="s">
        <v>91</v>
      </c>
    </row>
    <row r="164" s="2" customFormat="1" ht="24.15" customHeight="1">
      <c r="A164" s="39"/>
      <c r="B164" s="40"/>
      <c r="C164" s="221" t="s">
        <v>198</v>
      </c>
      <c r="D164" s="221" t="s">
        <v>139</v>
      </c>
      <c r="E164" s="222" t="s">
        <v>199</v>
      </c>
      <c r="F164" s="223" t="s">
        <v>200</v>
      </c>
      <c r="G164" s="224" t="s">
        <v>168</v>
      </c>
      <c r="H164" s="225">
        <v>63</v>
      </c>
      <c r="I164" s="226"/>
      <c r="J164" s="226"/>
      <c r="K164" s="227">
        <f>ROUND(P164*H164,2)</f>
        <v>0</v>
      </c>
      <c r="L164" s="223" t="s">
        <v>162</v>
      </c>
      <c r="M164" s="45"/>
      <c r="N164" s="228" t="s">
        <v>1</v>
      </c>
      <c r="O164" s="229" t="s">
        <v>44</v>
      </c>
      <c r="P164" s="230">
        <f>I164+J164</f>
        <v>0</v>
      </c>
      <c r="Q164" s="230">
        <f>ROUND(I164*H164,2)</f>
        <v>0</v>
      </c>
      <c r="R164" s="230">
        <f>ROUND(J164*H164,2)</f>
        <v>0</v>
      </c>
      <c r="S164" s="92"/>
      <c r="T164" s="231">
        <f>S164*H164</f>
        <v>0</v>
      </c>
      <c r="U164" s="231">
        <v>0</v>
      </c>
      <c r="V164" s="231">
        <f>U164*H164</f>
        <v>0</v>
      </c>
      <c r="W164" s="231">
        <v>0</v>
      </c>
      <c r="X164" s="231">
        <f>W164*H164</f>
        <v>0</v>
      </c>
      <c r="Y164" s="232" t="s">
        <v>1</v>
      </c>
      <c r="Z164" s="39"/>
      <c r="AA164" s="39"/>
      <c r="AB164" s="39"/>
      <c r="AC164" s="39"/>
      <c r="AD164" s="39"/>
      <c r="AE164" s="39"/>
      <c r="AR164" s="233" t="s">
        <v>144</v>
      </c>
      <c r="AT164" s="233" t="s">
        <v>139</v>
      </c>
      <c r="AU164" s="233" t="s">
        <v>91</v>
      </c>
      <c r="AY164" s="18" t="s">
        <v>137</v>
      </c>
      <c r="BE164" s="234">
        <f>IF(O164="základní",K164,0)</f>
        <v>0</v>
      </c>
      <c r="BF164" s="234">
        <f>IF(O164="snížená",K164,0)</f>
        <v>0</v>
      </c>
      <c r="BG164" s="234">
        <f>IF(O164="zákl. přenesená",K164,0)</f>
        <v>0</v>
      </c>
      <c r="BH164" s="234">
        <f>IF(O164="sníž. přenesená",K164,0)</f>
        <v>0</v>
      </c>
      <c r="BI164" s="234">
        <f>IF(O164="nulová",K164,0)</f>
        <v>0</v>
      </c>
      <c r="BJ164" s="18" t="s">
        <v>89</v>
      </c>
      <c r="BK164" s="234">
        <f>ROUND(P164*H164,2)</f>
        <v>0</v>
      </c>
      <c r="BL164" s="18" t="s">
        <v>144</v>
      </c>
      <c r="BM164" s="233" t="s">
        <v>201</v>
      </c>
    </row>
    <row r="165" s="2" customFormat="1">
      <c r="A165" s="39"/>
      <c r="B165" s="40"/>
      <c r="C165" s="41"/>
      <c r="D165" s="235" t="s">
        <v>146</v>
      </c>
      <c r="E165" s="41"/>
      <c r="F165" s="236" t="s">
        <v>202</v>
      </c>
      <c r="G165" s="41"/>
      <c r="H165" s="41"/>
      <c r="I165" s="237"/>
      <c r="J165" s="237"/>
      <c r="K165" s="41"/>
      <c r="L165" s="41"/>
      <c r="M165" s="45"/>
      <c r="N165" s="238"/>
      <c r="O165" s="239"/>
      <c r="P165" s="92"/>
      <c r="Q165" s="92"/>
      <c r="R165" s="92"/>
      <c r="S165" s="92"/>
      <c r="T165" s="92"/>
      <c r="U165" s="92"/>
      <c r="V165" s="92"/>
      <c r="W165" s="92"/>
      <c r="X165" s="92"/>
      <c r="Y165" s="93"/>
      <c r="Z165" s="39"/>
      <c r="AA165" s="39"/>
      <c r="AB165" s="39"/>
      <c r="AC165" s="39"/>
      <c r="AD165" s="39"/>
      <c r="AE165" s="39"/>
      <c r="AT165" s="18" t="s">
        <v>146</v>
      </c>
      <c r="AU165" s="18" t="s">
        <v>91</v>
      </c>
    </row>
    <row r="166" s="13" customFormat="1">
      <c r="A166" s="13"/>
      <c r="B166" s="240"/>
      <c r="C166" s="241"/>
      <c r="D166" s="235" t="s">
        <v>148</v>
      </c>
      <c r="E166" s="242" t="s">
        <v>1</v>
      </c>
      <c r="F166" s="243" t="s">
        <v>149</v>
      </c>
      <c r="G166" s="241"/>
      <c r="H166" s="242" t="s">
        <v>1</v>
      </c>
      <c r="I166" s="244"/>
      <c r="J166" s="244"/>
      <c r="K166" s="241"/>
      <c r="L166" s="241"/>
      <c r="M166" s="245"/>
      <c r="N166" s="246"/>
      <c r="O166" s="247"/>
      <c r="P166" s="247"/>
      <c r="Q166" s="247"/>
      <c r="R166" s="247"/>
      <c r="S166" s="247"/>
      <c r="T166" s="247"/>
      <c r="U166" s="247"/>
      <c r="V166" s="247"/>
      <c r="W166" s="247"/>
      <c r="X166" s="247"/>
      <c r="Y166" s="248"/>
      <c r="Z166" s="13"/>
      <c r="AA166" s="13"/>
      <c r="AB166" s="13"/>
      <c r="AC166" s="13"/>
      <c r="AD166" s="13"/>
      <c r="AE166" s="13"/>
      <c r="AT166" s="249" t="s">
        <v>148</v>
      </c>
      <c r="AU166" s="249" t="s">
        <v>91</v>
      </c>
      <c r="AV166" s="13" t="s">
        <v>89</v>
      </c>
      <c r="AW166" s="13" t="s">
        <v>5</v>
      </c>
      <c r="AX166" s="13" t="s">
        <v>81</v>
      </c>
      <c r="AY166" s="249" t="s">
        <v>137</v>
      </c>
    </row>
    <row r="167" s="14" customFormat="1">
      <c r="A167" s="14"/>
      <c r="B167" s="250"/>
      <c r="C167" s="251"/>
      <c r="D167" s="235" t="s">
        <v>148</v>
      </c>
      <c r="E167" s="252" t="s">
        <v>1</v>
      </c>
      <c r="F167" s="253" t="s">
        <v>203</v>
      </c>
      <c r="G167" s="251"/>
      <c r="H167" s="254">
        <v>63</v>
      </c>
      <c r="I167" s="255"/>
      <c r="J167" s="255"/>
      <c r="K167" s="251"/>
      <c r="L167" s="251"/>
      <c r="M167" s="256"/>
      <c r="N167" s="257"/>
      <c r="O167" s="258"/>
      <c r="P167" s="258"/>
      <c r="Q167" s="258"/>
      <c r="R167" s="258"/>
      <c r="S167" s="258"/>
      <c r="T167" s="258"/>
      <c r="U167" s="258"/>
      <c r="V167" s="258"/>
      <c r="W167" s="258"/>
      <c r="X167" s="258"/>
      <c r="Y167" s="259"/>
      <c r="Z167" s="14"/>
      <c r="AA167" s="14"/>
      <c r="AB167" s="14"/>
      <c r="AC167" s="14"/>
      <c r="AD167" s="14"/>
      <c r="AE167" s="14"/>
      <c r="AT167" s="260" t="s">
        <v>148</v>
      </c>
      <c r="AU167" s="260" t="s">
        <v>91</v>
      </c>
      <c r="AV167" s="14" t="s">
        <v>91</v>
      </c>
      <c r="AW167" s="14" t="s">
        <v>5</v>
      </c>
      <c r="AX167" s="14" t="s">
        <v>89</v>
      </c>
      <c r="AY167" s="260" t="s">
        <v>137</v>
      </c>
    </row>
    <row r="168" s="2" customFormat="1" ht="24.15" customHeight="1">
      <c r="A168" s="39"/>
      <c r="B168" s="40"/>
      <c r="C168" s="221" t="s">
        <v>204</v>
      </c>
      <c r="D168" s="221" t="s">
        <v>139</v>
      </c>
      <c r="E168" s="222" t="s">
        <v>205</v>
      </c>
      <c r="F168" s="223" t="s">
        <v>206</v>
      </c>
      <c r="G168" s="224" t="s">
        <v>168</v>
      </c>
      <c r="H168" s="225">
        <v>63</v>
      </c>
      <c r="I168" s="226"/>
      <c r="J168" s="226"/>
      <c r="K168" s="227">
        <f>ROUND(P168*H168,2)</f>
        <v>0</v>
      </c>
      <c r="L168" s="223" t="s">
        <v>162</v>
      </c>
      <c r="M168" s="45"/>
      <c r="N168" s="228" t="s">
        <v>1</v>
      </c>
      <c r="O168" s="229" t="s">
        <v>44</v>
      </c>
      <c r="P168" s="230">
        <f>I168+J168</f>
        <v>0</v>
      </c>
      <c r="Q168" s="230">
        <f>ROUND(I168*H168,2)</f>
        <v>0</v>
      </c>
      <c r="R168" s="230">
        <f>ROUND(J168*H168,2)</f>
        <v>0</v>
      </c>
      <c r="S168" s="92"/>
      <c r="T168" s="231">
        <f>S168*H168</f>
        <v>0</v>
      </c>
      <c r="U168" s="231">
        <v>0</v>
      </c>
      <c r="V168" s="231">
        <f>U168*H168</f>
        <v>0</v>
      </c>
      <c r="W168" s="231">
        <v>0</v>
      </c>
      <c r="X168" s="231">
        <f>W168*H168</f>
        <v>0</v>
      </c>
      <c r="Y168" s="232" t="s">
        <v>1</v>
      </c>
      <c r="Z168" s="39"/>
      <c r="AA168" s="39"/>
      <c r="AB168" s="39"/>
      <c r="AC168" s="39"/>
      <c r="AD168" s="39"/>
      <c r="AE168" s="39"/>
      <c r="AR168" s="233" t="s">
        <v>144</v>
      </c>
      <c r="AT168" s="233" t="s">
        <v>139</v>
      </c>
      <c r="AU168" s="233" t="s">
        <v>91</v>
      </c>
      <c r="AY168" s="18" t="s">
        <v>137</v>
      </c>
      <c r="BE168" s="234">
        <f>IF(O168="základní",K168,0)</f>
        <v>0</v>
      </c>
      <c r="BF168" s="234">
        <f>IF(O168="snížená",K168,0)</f>
        <v>0</v>
      </c>
      <c r="BG168" s="234">
        <f>IF(O168="zákl. přenesená",K168,0)</f>
        <v>0</v>
      </c>
      <c r="BH168" s="234">
        <f>IF(O168="sníž. přenesená",K168,0)</f>
        <v>0</v>
      </c>
      <c r="BI168" s="234">
        <f>IF(O168="nulová",K168,0)</f>
        <v>0</v>
      </c>
      <c r="BJ168" s="18" t="s">
        <v>89</v>
      </c>
      <c r="BK168" s="234">
        <f>ROUND(P168*H168,2)</f>
        <v>0</v>
      </c>
      <c r="BL168" s="18" t="s">
        <v>144</v>
      </c>
      <c r="BM168" s="233" t="s">
        <v>207</v>
      </c>
    </row>
    <row r="169" s="2" customFormat="1">
      <c r="A169" s="39"/>
      <c r="B169" s="40"/>
      <c r="C169" s="41"/>
      <c r="D169" s="235" t="s">
        <v>146</v>
      </c>
      <c r="E169" s="41"/>
      <c r="F169" s="236" t="s">
        <v>208</v>
      </c>
      <c r="G169" s="41"/>
      <c r="H169" s="41"/>
      <c r="I169" s="237"/>
      <c r="J169" s="237"/>
      <c r="K169" s="41"/>
      <c r="L169" s="41"/>
      <c r="M169" s="45"/>
      <c r="N169" s="238"/>
      <c r="O169" s="239"/>
      <c r="P169" s="92"/>
      <c r="Q169" s="92"/>
      <c r="R169" s="92"/>
      <c r="S169" s="92"/>
      <c r="T169" s="92"/>
      <c r="U169" s="92"/>
      <c r="V169" s="92"/>
      <c r="W169" s="92"/>
      <c r="X169" s="92"/>
      <c r="Y169" s="93"/>
      <c r="Z169" s="39"/>
      <c r="AA169" s="39"/>
      <c r="AB169" s="39"/>
      <c r="AC169" s="39"/>
      <c r="AD169" s="39"/>
      <c r="AE169" s="39"/>
      <c r="AT169" s="18" t="s">
        <v>146</v>
      </c>
      <c r="AU169" s="18" t="s">
        <v>91</v>
      </c>
    </row>
    <row r="170" s="2" customFormat="1" ht="24.15" customHeight="1">
      <c r="A170" s="39"/>
      <c r="B170" s="40"/>
      <c r="C170" s="221" t="s">
        <v>209</v>
      </c>
      <c r="D170" s="221" t="s">
        <v>139</v>
      </c>
      <c r="E170" s="222" t="s">
        <v>210</v>
      </c>
      <c r="F170" s="223" t="s">
        <v>211</v>
      </c>
      <c r="G170" s="224" t="s">
        <v>168</v>
      </c>
      <c r="H170" s="225">
        <v>10.800000000000001</v>
      </c>
      <c r="I170" s="226"/>
      <c r="J170" s="226"/>
      <c r="K170" s="227">
        <f>ROUND(P170*H170,2)</f>
        <v>0</v>
      </c>
      <c r="L170" s="223" t="s">
        <v>162</v>
      </c>
      <c r="M170" s="45"/>
      <c r="N170" s="228" t="s">
        <v>1</v>
      </c>
      <c r="O170" s="229" t="s">
        <v>44</v>
      </c>
      <c r="P170" s="230">
        <f>I170+J170</f>
        <v>0</v>
      </c>
      <c r="Q170" s="230">
        <f>ROUND(I170*H170,2)</f>
        <v>0</v>
      </c>
      <c r="R170" s="230">
        <f>ROUND(J170*H170,2)</f>
        <v>0</v>
      </c>
      <c r="S170" s="92"/>
      <c r="T170" s="231">
        <f>S170*H170</f>
        <v>0</v>
      </c>
      <c r="U170" s="231">
        <v>0</v>
      </c>
      <c r="V170" s="231">
        <f>U170*H170</f>
        <v>0</v>
      </c>
      <c r="W170" s="231">
        <v>0</v>
      </c>
      <c r="X170" s="231">
        <f>W170*H170</f>
        <v>0</v>
      </c>
      <c r="Y170" s="232" t="s">
        <v>1</v>
      </c>
      <c r="Z170" s="39"/>
      <c r="AA170" s="39"/>
      <c r="AB170" s="39"/>
      <c r="AC170" s="39"/>
      <c r="AD170" s="39"/>
      <c r="AE170" s="39"/>
      <c r="AR170" s="233" t="s">
        <v>144</v>
      </c>
      <c r="AT170" s="233" t="s">
        <v>139</v>
      </c>
      <c r="AU170" s="233" t="s">
        <v>91</v>
      </c>
      <c r="AY170" s="18" t="s">
        <v>137</v>
      </c>
      <c r="BE170" s="234">
        <f>IF(O170="základní",K170,0)</f>
        <v>0</v>
      </c>
      <c r="BF170" s="234">
        <f>IF(O170="snížená",K170,0)</f>
        <v>0</v>
      </c>
      <c r="BG170" s="234">
        <f>IF(O170="zákl. přenesená",K170,0)</f>
        <v>0</v>
      </c>
      <c r="BH170" s="234">
        <f>IF(O170="sníž. přenesená",K170,0)</f>
        <v>0</v>
      </c>
      <c r="BI170" s="234">
        <f>IF(O170="nulová",K170,0)</f>
        <v>0</v>
      </c>
      <c r="BJ170" s="18" t="s">
        <v>89</v>
      </c>
      <c r="BK170" s="234">
        <f>ROUND(P170*H170,2)</f>
        <v>0</v>
      </c>
      <c r="BL170" s="18" t="s">
        <v>144</v>
      </c>
      <c r="BM170" s="233" t="s">
        <v>212</v>
      </c>
    </row>
    <row r="171" s="2" customFormat="1">
      <c r="A171" s="39"/>
      <c r="B171" s="40"/>
      <c r="C171" s="41"/>
      <c r="D171" s="235" t="s">
        <v>146</v>
      </c>
      <c r="E171" s="41"/>
      <c r="F171" s="236" t="s">
        <v>213</v>
      </c>
      <c r="G171" s="41"/>
      <c r="H171" s="41"/>
      <c r="I171" s="237"/>
      <c r="J171" s="237"/>
      <c r="K171" s="41"/>
      <c r="L171" s="41"/>
      <c r="M171" s="45"/>
      <c r="N171" s="238"/>
      <c r="O171" s="239"/>
      <c r="P171" s="92"/>
      <c r="Q171" s="92"/>
      <c r="R171" s="92"/>
      <c r="S171" s="92"/>
      <c r="T171" s="92"/>
      <c r="U171" s="92"/>
      <c r="V171" s="92"/>
      <c r="W171" s="92"/>
      <c r="X171" s="92"/>
      <c r="Y171" s="93"/>
      <c r="Z171" s="39"/>
      <c r="AA171" s="39"/>
      <c r="AB171" s="39"/>
      <c r="AC171" s="39"/>
      <c r="AD171" s="39"/>
      <c r="AE171" s="39"/>
      <c r="AT171" s="18" t="s">
        <v>146</v>
      </c>
      <c r="AU171" s="18" t="s">
        <v>91</v>
      </c>
    </row>
    <row r="172" s="13" customFormat="1">
      <c r="A172" s="13"/>
      <c r="B172" s="240"/>
      <c r="C172" s="241"/>
      <c r="D172" s="235" t="s">
        <v>148</v>
      </c>
      <c r="E172" s="242" t="s">
        <v>1</v>
      </c>
      <c r="F172" s="243" t="s">
        <v>149</v>
      </c>
      <c r="G172" s="241"/>
      <c r="H172" s="242" t="s">
        <v>1</v>
      </c>
      <c r="I172" s="244"/>
      <c r="J172" s="244"/>
      <c r="K172" s="241"/>
      <c r="L172" s="241"/>
      <c r="M172" s="245"/>
      <c r="N172" s="246"/>
      <c r="O172" s="247"/>
      <c r="P172" s="247"/>
      <c r="Q172" s="247"/>
      <c r="R172" s="247"/>
      <c r="S172" s="247"/>
      <c r="T172" s="247"/>
      <c r="U172" s="247"/>
      <c r="V172" s="247"/>
      <c r="W172" s="247"/>
      <c r="X172" s="247"/>
      <c r="Y172" s="248"/>
      <c r="Z172" s="13"/>
      <c r="AA172" s="13"/>
      <c r="AB172" s="13"/>
      <c r="AC172" s="13"/>
      <c r="AD172" s="13"/>
      <c r="AE172" s="13"/>
      <c r="AT172" s="249" t="s">
        <v>148</v>
      </c>
      <c r="AU172" s="249" t="s">
        <v>91</v>
      </c>
      <c r="AV172" s="13" t="s">
        <v>89</v>
      </c>
      <c r="AW172" s="13" t="s">
        <v>5</v>
      </c>
      <c r="AX172" s="13" t="s">
        <v>81</v>
      </c>
      <c r="AY172" s="249" t="s">
        <v>137</v>
      </c>
    </row>
    <row r="173" s="14" customFormat="1">
      <c r="A173" s="14"/>
      <c r="B173" s="250"/>
      <c r="C173" s="251"/>
      <c r="D173" s="235" t="s">
        <v>148</v>
      </c>
      <c r="E173" s="252" t="s">
        <v>1</v>
      </c>
      <c r="F173" s="253" t="s">
        <v>214</v>
      </c>
      <c r="G173" s="251"/>
      <c r="H173" s="254">
        <v>10.800000000000001</v>
      </c>
      <c r="I173" s="255"/>
      <c r="J173" s="255"/>
      <c r="K173" s="251"/>
      <c r="L173" s="251"/>
      <c r="M173" s="256"/>
      <c r="N173" s="257"/>
      <c r="O173" s="258"/>
      <c r="P173" s="258"/>
      <c r="Q173" s="258"/>
      <c r="R173" s="258"/>
      <c r="S173" s="258"/>
      <c r="T173" s="258"/>
      <c r="U173" s="258"/>
      <c r="V173" s="258"/>
      <c r="W173" s="258"/>
      <c r="X173" s="258"/>
      <c r="Y173" s="259"/>
      <c r="Z173" s="14"/>
      <c r="AA173" s="14"/>
      <c r="AB173" s="14"/>
      <c r="AC173" s="14"/>
      <c r="AD173" s="14"/>
      <c r="AE173" s="14"/>
      <c r="AT173" s="260" t="s">
        <v>148</v>
      </c>
      <c r="AU173" s="260" t="s">
        <v>91</v>
      </c>
      <c r="AV173" s="14" t="s">
        <v>91</v>
      </c>
      <c r="AW173" s="14" t="s">
        <v>5</v>
      </c>
      <c r="AX173" s="14" t="s">
        <v>89</v>
      </c>
      <c r="AY173" s="260" t="s">
        <v>137</v>
      </c>
    </row>
    <row r="174" s="2" customFormat="1" ht="24.15" customHeight="1">
      <c r="A174" s="39"/>
      <c r="B174" s="40"/>
      <c r="C174" s="221" t="s">
        <v>215</v>
      </c>
      <c r="D174" s="221" t="s">
        <v>139</v>
      </c>
      <c r="E174" s="222" t="s">
        <v>216</v>
      </c>
      <c r="F174" s="223" t="s">
        <v>217</v>
      </c>
      <c r="G174" s="224" t="s">
        <v>168</v>
      </c>
      <c r="H174" s="225">
        <v>10.800000000000001</v>
      </c>
      <c r="I174" s="226"/>
      <c r="J174" s="226"/>
      <c r="K174" s="227">
        <f>ROUND(P174*H174,2)</f>
        <v>0</v>
      </c>
      <c r="L174" s="223" t="s">
        <v>162</v>
      </c>
      <c r="M174" s="45"/>
      <c r="N174" s="228" t="s">
        <v>1</v>
      </c>
      <c r="O174" s="229" t="s">
        <v>44</v>
      </c>
      <c r="P174" s="230">
        <f>I174+J174</f>
        <v>0</v>
      </c>
      <c r="Q174" s="230">
        <f>ROUND(I174*H174,2)</f>
        <v>0</v>
      </c>
      <c r="R174" s="230">
        <f>ROUND(J174*H174,2)</f>
        <v>0</v>
      </c>
      <c r="S174" s="92"/>
      <c r="T174" s="231">
        <f>S174*H174</f>
        <v>0</v>
      </c>
      <c r="U174" s="231">
        <v>0</v>
      </c>
      <c r="V174" s="231">
        <f>U174*H174</f>
        <v>0</v>
      </c>
      <c r="W174" s="231">
        <v>0</v>
      </c>
      <c r="X174" s="231">
        <f>W174*H174</f>
        <v>0</v>
      </c>
      <c r="Y174" s="232" t="s">
        <v>1</v>
      </c>
      <c r="Z174" s="39"/>
      <c r="AA174" s="39"/>
      <c r="AB174" s="39"/>
      <c r="AC174" s="39"/>
      <c r="AD174" s="39"/>
      <c r="AE174" s="39"/>
      <c r="AR174" s="233" t="s">
        <v>144</v>
      </c>
      <c r="AT174" s="233" t="s">
        <v>139</v>
      </c>
      <c r="AU174" s="233" t="s">
        <v>91</v>
      </c>
      <c r="AY174" s="18" t="s">
        <v>137</v>
      </c>
      <c r="BE174" s="234">
        <f>IF(O174="základní",K174,0)</f>
        <v>0</v>
      </c>
      <c r="BF174" s="234">
        <f>IF(O174="snížená",K174,0)</f>
        <v>0</v>
      </c>
      <c r="BG174" s="234">
        <f>IF(O174="zákl. přenesená",K174,0)</f>
        <v>0</v>
      </c>
      <c r="BH174" s="234">
        <f>IF(O174="sníž. přenesená",K174,0)</f>
        <v>0</v>
      </c>
      <c r="BI174" s="234">
        <f>IF(O174="nulová",K174,0)</f>
        <v>0</v>
      </c>
      <c r="BJ174" s="18" t="s">
        <v>89</v>
      </c>
      <c r="BK174" s="234">
        <f>ROUND(P174*H174,2)</f>
        <v>0</v>
      </c>
      <c r="BL174" s="18" t="s">
        <v>144</v>
      </c>
      <c r="BM174" s="233" t="s">
        <v>218</v>
      </c>
    </row>
    <row r="175" s="2" customFormat="1">
      <c r="A175" s="39"/>
      <c r="B175" s="40"/>
      <c r="C175" s="41"/>
      <c r="D175" s="235" t="s">
        <v>146</v>
      </c>
      <c r="E175" s="41"/>
      <c r="F175" s="236" t="s">
        <v>219</v>
      </c>
      <c r="G175" s="41"/>
      <c r="H175" s="41"/>
      <c r="I175" s="237"/>
      <c r="J175" s="237"/>
      <c r="K175" s="41"/>
      <c r="L175" s="41"/>
      <c r="M175" s="45"/>
      <c r="N175" s="238"/>
      <c r="O175" s="239"/>
      <c r="P175" s="92"/>
      <c r="Q175" s="92"/>
      <c r="R175" s="92"/>
      <c r="S175" s="92"/>
      <c r="T175" s="92"/>
      <c r="U175" s="92"/>
      <c r="V175" s="92"/>
      <c r="W175" s="92"/>
      <c r="X175" s="92"/>
      <c r="Y175" s="93"/>
      <c r="Z175" s="39"/>
      <c r="AA175" s="39"/>
      <c r="AB175" s="39"/>
      <c r="AC175" s="39"/>
      <c r="AD175" s="39"/>
      <c r="AE175" s="39"/>
      <c r="AT175" s="18" t="s">
        <v>146</v>
      </c>
      <c r="AU175" s="18" t="s">
        <v>91</v>
      </c>
    </row>
    <row r="176" s="2" customFormat="1" ht="24.15" customHeight="1">
      <c r="A176" s="39"/>
      <c r="B176" s="40"/>
      <c r="C176" s="221" t="s">
        <v>220</v>
      </c>
      <c r="D176" s="221" t="s">
        <v>139</v>
      </c>
      <c r="E176" s="222" t="s">
        <v>221</v>
      </c>
      <c r="F176" s="223" t="s">
        <v>222</v>
      </c>
      <c r="G176" s="224" t="s">
        <v>142</v>
      </c>
      <c r="H176" s="225">
        <v>126</v>
      </c>
      <c r="I176" s="226"/>
      <c r="J176" s="226"/>
      <c r="K176" s="227">
        <f>ROUND(P176*H176,2)</f>
        <v>0</v>
      </c>
      <c r="L176" s="223" t="s">
        <v>162</v>
      </c>
      <c r="M176" s="45"/>
      <c r="N176" s="228" t="s">
        <v>1</v>
      </c>
      <c r="O176" s="229" t="s">
        <v>44</v>
      </c>
      <c r="P176" s="230">
        <f>I176+J176</f>
        <v>0</v>
      </c>
      <c r="Q176" s="230">
        <f>ROUND(I176*H176,2)</f>
        <v>0</v>
      </c>
      <c r="R176" s="230">
        <f>ROUND(J176*H176,2)</f>
        <v>0</v>
      </c>
      <c r="S176" s="92"/>
      <c r="T176" s="231">
        <f>S176*H176</f>
        <v>0</v>
      </c>
      <c r="U176" s="231">
        <v>0.00085132000000000003</v>
      </c>
      <c r="V176" s="231">
        <f>U176*H176</f>
        <v>0.10726632</v>
      </c>
      <c r="W176" s="231">
        <v>0</v>
      </c>
      <c r="X176" s="231">
        <f>W176*H176</f>
        <v>0</v>
      </c>
      <c r="Y176" s="232" t="s">
        <v>1</v>
      </c>
      <c r="Z176" s="39"/>
      <c r="AA176" s="39"/>
      <c r="AB176" s="39"/>
      <c r="AC176" s="39"/>
      <c r="AD176" s="39"/>
      <c r="AE176" s="39"/>
      <c r="AR176" s="233" t="s">
        <v>144</v>
      </c>
      <c r="AT176" s="233" t="s">
        <v>139</v>
      </c>
      <c r="AU176" s="233" t="s">
        <v>91</v>
      </c>
      <c r="AY176" s="18" t="s">
        <v>137</v>
      </c>
      <c r="BE176" s="234">
        <f>IF(O176="základní",K176,0)</f>
        <v>0</v>
      </c>
      <c r="BF176" s="234">
        <f>IF(O176="snížená",K176,0)</f>
        <v>0</v>
      </c>
      <c r="BG176" s="234">
        <f>IF(O176="zákl. přenesená",K176,0)</f>
        <v>0</v>
      </c>
      <c r="BH176" s="234">
        <f>IF(O176="sníž. přenesená",K176,0)</f>
        <v>0</v>
      </c>
      <c r="BI176" s="234">
        <f>IF(O176="nulová",K176,0)</f>
        <v>0</v>
      </c>
      <c r="BJ176" s="18" t="s">
        <v>89</v>
      </c>
      <c r="BK176" s="234">
        <f>ROUND(P176*H176,2)</f>
        <v>0</v>
      </c>
      <c r="BL176" s="18" t="s">
        <v>144</v>
      </c>
      <c r="BM176" s="233" t="s">
        <v>223</v>
      </c>
    </row>
    <row r="177" s="2" customFormat="1">
      <c r="A177" s="39"/>
      <c r="B177" s="40"/>
      <c r="C177" s="41"/>
      <c r="D177" s="235" t="s">
        <v>146</v>
      </c>
      <c r="E177" s="41"/>
      <c r="F177" s="236" t="s">
        <v>224</v>
      </c>
      <c r="G177" s="41"/>
      <c r="H177" s="41"/>
      <c r="I177" s="237"/>
      <c r="J177" s="237"/>
      <c r="K177" s="41"/>
      <c r="L177" s="41"/>
      <c r="M177" s="45"/>
      <c r="N177" s="238"/>
      <c r="O177" s="239"/>
      <c r="P177" s="92"/>
      <c r="Q177" s="92"/>
      <c r="R177" s="92"/>
      <c r="S177" s="92"/>
      <c r="T177" s="92"/>
      <c r="U177" s="92"/>
      <c r="V177" s="92"/>
      <c r="W177" s="92"/>
      <c r="X177" s="92"/>
      <c r="Y177" s="93"/>
      <c r="Z177" s="39"/>
      <c r="AA177" s="39"/>
      <c r="AB177" s="39"/>
      <c r="AC177" s="39"/>
      <c r="AD177" s="39"/>
      <c r="AE177" s="39"/>
      <c r="AT177" s="18" t="s">
        <v>146</v>
      </c>
      <c r="AU177" s="18" t="s">
        <v>91</v>
      </c>
    </row>
    <row r="178" s="14" customFormat="1">
      <c r="A178" s="14"/>
      <c r="B178" s="250"/>
      <c r="C178" s="251"/>
      <c r="D178" s="235" t="s">
        <v>148</v>
      </c>
      <c r="E178" s="252" t="s">
        <v>1</v>
      </c>
      <c r="F178" s="253" t="s">
        <v>225</v>
      </c>
      <c r="G178" s="251"/>
      <c r="H178" s="254">
        <v>126</v>
      </c>
      <c r="I178" s="255"/>
      <c r="J178" s="255"/>
      <c r="K178" s="251"/>
      <c r="L178" s="251"/>
      <c r="M178" s="256"/>
      <c r="N178" s="257"/>
      <c r="O178" s="258"/>
      <c r="P178" s="258"/>
      <c r="Q178" s="258"/>
      <c r="R178" s="258"/>
      <c r="S178" s="258"/>
      <c r="T178" s="258"/>
      <c r="U178" s="258"/>
      <c r="V178" s="258"/>
      <c r="W178" s="258"/>
      <c r="X178" s="258"/>
      <c r="Y178" s="259"/>
      <c r="Z178" s="14"/>
      <c r="AA178" s="14"/>
      <c r="AB178" s="14"/>
      <c r="AC178" s="14"/>
      <c r="AD178" s="14"/>
      <c r="AE178" s="14"/>
      <c r="AT178" s="260" t="s">
        <v>148</v>
      </c>
      <c r="AU178" s="260" t="s">
        <v>91</v>
      </c>
      <c r="AV178" s="14" t="s">
        <v>91</v>
      </c>
      <c r="AW178" s="14" t="s">
        <v>5</v>
      </c>
      <c r="AX178" s="14" t="s">
        <v>89</v>
      </c>
      <c r="AY178" s="260" t="s">
        <v>137</v>
      </c>
    </row>
    <row r="179" s="2" customFormat="1" ht="24.15" customHeight="1">
      <c r="A179" s="39"/>
      <c r="B179" s="40"/>
      <c r="C179" s="221" t="s">
        <v>226</v>
      </c>
      <c r="D179" s="221" t="s">
        <v>139</v>
      </c>
      <c r="E179" s="222" t="s">
        <v>227</v>
      </c>
      <c r="F179" s="223" t="s">
        <v>228</v>
      </c>
      <c r="G179" s="224" t="s">
        <v>142</v>
      </c>
      <c r="H179" s="225">
        <v>126</v>
      </c>
      <c r="I179" s="226"/>
      <c r="J179" s="226"/>
      <c r="K179" s="227">
        <f>ROUND(P179*H179,2)</f>
        <v>0</v>
      </c>
      <c r="L179" s="223" t="s">
        <v>162</v>
      </c>
      <c r="M179" s="45"/>
      <c r="N179" s="228" t="s">
        <v>1</v>
      </c>
      <c r="O179" s="229" t="s">
        <v>44</v>
      </c>
      <c r="P179" s="230">
        <f>I179+J179</f>
        <v>0</v>
      </c>
      <c r="Q179" s="230">
        <f>ROUND(I179*H179,2)</f>
        <v>0</v>
      </c>
      <c r="R179" s="230">
        <f>ROUND(J179*H179,2)</f>
        <v>0</v>
      </c>
      <c r="S179" s="92"/>
      <c r="T179" s="231">
        <f>S179*H179</f>
        <v>0</v>
      </c>
      <c r="U179" s="231">
        <v>0</v>
      </c>
      <c r="V179" s="231">
        <f>U179*H179</f>
        <v>0</v>
      </c>
      <c r="W179" s="231">
        <v>0</v>
      </c>
      <c r="X179" s="231">
        <f>W179*H179</f>
        <v>0</v>
      </c>
      <c r="Y179" s="232" t="s">
        <v>1</v>
      </c>
      <c r="Z179" s="39"/>
      <c r="AA179" s="39"/>
      <c r="AB179" s="39"/>
      <c r="AC179" s="39"/>
      <c r="AD179" s="39"/>
      <c r="AE179" s="39"/>
      <c r="AR179" s="233" t="s">
        <v>144</v>
      </c>
      <c r="AT179" s="233" t="s">
        <v>139</v>
      </c>
      <c r="AU179" s="233" t="s">
        <v>91</v>
      </c>
      <c r="AY179" s="18" t="s">
        <v>137</v>
      </c>
      <c r="BE179" s="234">
        <f>IF(O179="základní",K179,0)</f>
        <v>0</v>
      </c>
      <c r="BF179" s="234">
        <f>IF(O179="snížená",K179,0)</f>
        <v>0</v>
      </c>
      <c r="BG179" s="234">
        <f>IF(O179="zákl. přenesená",K179,0)</f>
        <v>0</v>
      </c>
      <c r="BH179" s="234">
        <f>IF(O179="sníž. přenesená",K179,0)</f>
        <v>0</v>
      </c>
      <c r="BI179" s="234">
        <f>IF(O179="nulová",K179,0)</f>
        <v>0</v>
      </c>
      <c r="BJ179" s="18" t="s">
        <v>89</v>
      </c>
      <c r="BK179" s="234">
        <f>ROUND(P179*H179,2)</f>
        <v>0</v>
      </c>
      <c r="BL179" s="18" t="s">
        <v>144</v>
      </c>
      <c r="BM179" s="233" t="s">
        <v>229</v>
      </c>
    </row>
    <row r="180" s="2" customFormat="1">
      <c r="A180" s="39"/>
      <c r="B180" s="40"/>
      <c r="C180" s="41"/>
      <c r="D180" s="235" t="s">
        <v>146</v>
      </c>
      <c r="E180" s="41"/>
      <c r="F180" s="236" t="s">
        <v>230</v>
      </c>
      <c r="G180" s="41"/>
      <c r="H180" s="41"/>
      <c r="I180" s="237"/>
      <c r="J180" s="237"/>
      <c r="K180" s="41"/>
      <c r="L180" s="41"/>
      <c r="M180" s="45"/>
      <c r="N180" s="238"/>
      <c r="O180" s="239"/>
      <c r="P180" s="92"/>
      <c r="Q180" s="92"/>
      <c r="R180" s="92"/>
      <c r="S180" s="92"/>
      <c r="T180" s="92"/>
      <c r="U180" s="92"/>
      <c r="V180" s="92"/>
      <c r="W180" s="92"/>
      <c r="X180" s="92"/>
      <c r="Y180" s="93"/>
      <c r="Z180" s="39"/>
      <c r="AA180" s="39"/>
      <c r="AB180" s="39"/>
      <c r="AC180" s="39"/>
      <c r="AD180" s="39"/>
      <c r="AE180" s="39"/>
      <c r="AT180" s="18" t="s">
        <v>146</v>
      </c>
      <c r="AU180" s="18" t="s">
        <v>91</v>
      </c>
    </row>
    <row r="181" s="2" customFormat="1" ht="24.15" customHeight="1">
      <c r="A181" s="39"/>
      <c r="B181" s="40"/>
      <c r="C181" s="221" t="s">
        <v>9</v>
      </c>
      <c r="D181" s="221" t="s">
        <v>139</v>
      </c>
      <c r="E181" s="222" t="s">
        <v>231</v>
      </c>
      <c r="F181" s="223" t="s">
        <v>232</v>
      </c>
      <c r="G181" s="224" t="s">
        <v>168</v>
      </c>
      <c r="H181" s="225">
        <v>125.925</v>
      </c>
      <c r="I181" s="226"/>
      <c r="J181" s="226"/>
      <c r="K181" s="227">
        <f>ROUND(P181*H181,2)</f>
        <v>0</v>
      </c>
      <c r="L181" s="223" t="s">
        <v>162</v>
      </c>
      <c r="M181" s="45"/>
      <c r="N181" s="228" t="s">
        <v>1</v>
      </c>
      <c r="O181" s="229" t="s">
        <v>44</v>
      </c>
      <c r="P181" s="230">
        <f>I181+J181</f>
        <v>0</v>
      </c>
      <c r="Q181" s="230">
        <f>ROUND(I181*H181,2)</f>
        <v>0</v>
      </c>
      <c r="R181" s="230">
        <f>ROUND(J181*H181,2)</f>
        <v>0</v>
      </c>
      <c r="S181" s="92"/>
      <c r="T181" s="231">
        <f>S181*H181</f>
        <v>0</v>
      </c>
      <c r="U181" s="231">
        <v>0</v>
      </c>
      <c r="V181" s="231">
        <f>U181*H181</f>
        <v>0</v>
      </c>
      <c r="W181" s="231">
        <v>0</v>
      </c>
      <c r="X181" s="231">
        <f>W181*H181</f>
        <v>0</v>
      </c>
      <c r="Y181" s="232" t="s">
        <v>1</v>
      </c>
      <c r="Z181" s="39"/>
      <c r="AA181" s="39"/>
      <c r="AB181" s="39"/>
      <c r="AC181" s="39"/>
      <c r="AD181" s="39"/>
      <c r="AE181" s="39"/>
      <c r="AR181" s="233" t="s">
        <v>144</v>
      </c>
      <c r="AT181" s="233" t="s">
        <v>139</v>
      </c>
      <c r="AU181" s="233" t="s">
        <v>91</v>
      </c>
      <c r="AY181" s="18" t="s">
        <v>137</v>
      </c>
      <c r="BE181" s="234">
        <f>IF(O181="základní",K181,0)</f>
        <v>0</v>
      </c>
      <c r="BF181" s="234">
        <f>IF(O181="snížená",K181,0)</f>
        <v>0</v>
      </c>
      <c r="BG181" s="234">
        <f>IF(O181="zákl. přenesená",K181,0)</f>
        <v>0</v>
      </c>
      <c r="BH181" s="234">
        <f>IF(O181="sníž. přenesená",K181,0)</f>
        <v>0</v>
      </c>
      <c r="BI181" s="234">
        <f>IF(O181="nulová",K181,0)</f>
        <v>0</v>
      </c>
      <c r="BJ181" s="18" t="s">
        <v>89</v>
      </c>
      <c r="BK181" s="234">
        <f>ROUND(P181*H181,2)</f>
        <v>0</v>
      </c>
      <c r="BL181" s="18" t="s">
        <v>144</v>
      </c>
      <c r="BM181" s="233" t="s">
        <v>233</v>
      </c>
    </row>
    <row r="182" s="2" customFormat="1">
      <c r="A182" s="39"/>
      <c r="B182" s="40"/>
      <c r="C182" s="41"/>
      <c r="D182" s="235" t="s">
        <v>146</v>
      </c>
      <c r="E182" s="41"/>
      <c r="F182" s="236" t="s">
        <v>234</v>
      </c>
      <c r="G182" s="41"/>
      <c r="H182" s="41"/>
      <c r="I182" s="237"/>
      <c r="J182" s="237"/>
      <c r="K182" s="41"/>
      <c r="L182" s="41"/>
      <c r="M182" s="45"/>
      <c r="N182" s="238"/>
      <c r="O182" s="239"/>
      <c r="P182" s="92"/>
      <c r="Q182" s="92"/>
      <c r="R182" s="92"/>
      <c r="S182" s="92"/>
      <c r="T182" s="92"/>
      <c r="U182" s="92"/>
      <c r="V182" s="92"/>
      <c r="W182" s="92"/>
      <c r="X182" s="92"/>
      <c r="Y182" s="93"/>
      <c r="Z182" s="39"/>
      <c r="AA182" s="39"/>
      <c r="AB182" s="39"/>
      <c r="AC182" s="39"/>
      <c r="AD182" s="39"/>
      <c r="AE182" s="39"/>
      <c r="AT182" s="18" t="s">
        <v>146</v>
      </c>
      <c r="AU182" s="18" t="s">
        <v>91</v>
      </c>
    </row>
    <row r="183" s="14" customFormat="1">
      <c r="A183" s="14"/>
      <c r="B183" s="250"/>
      <c r="C183" s="251"/>
      <c r="D183" s="235" t="s">
        <v>148</v>
      </c>
      <c r="E183" s="252" t="s">
        <v>1</v>
      </c>
      <c r="F183" s="253" t="s">
        <v>235</v>
      </c>
      <c r="G183" s="251"/>
      <c r="H183" s="254">
        <v>115.125</v>
      </c>
      <c r="I183" s="255"/>
      <c r="J183" s="255"/>
      <c r="K183" s="251"/>
      <c r="L183" s="251"/>
      <c r="M183" s="256"/>
      <c r="N183" s="257"/>
      <c r="O183" s="258"/>
      <c r="P183" s="258"/>
      <c r="Q183" s="258"/>
      <c r="R183" s="258"/>
      <c r="S183" s="258"/>
      <c r="T183" s="258"/>
      <c r="U183" s="258"/>
      <c r="V183" s="258"/>
      <c r="W183" s="258"/>
      <c r="X183" s="258"/>
      <c r="Y183" s="259"/>
      <c r="Z183" s="14"/>
      <c r="AA183" s="14"/>
      <c r="AB183" s="14"/>
      <c r="AC183" s="14"/>
      <c r="AD183" s="14"/>
      <c r="AE183" s="14"/>
      <c r="AT183" s="260" t="s">
        <v>148</v>
      </c>
      <c r="AU183" s="260" t="s">
        <v>91</v>
      </c>
      <c r="AV183" s="14" t="s">
        <v>91</v>
      </c>
      <c r="AW183" s="14" t="s">
        <v>5</v>
      </c>
      <c r="AX183" s="14" t="s">
        <v>81</v>
      </c>
      <c r="AY183" s="260" t="s">
        <v>137</v>
      </c>
    </row>
    <row r="184" s="14" customFormat="1">
      <c r="A184" s="14"/>
      <c r="B184" s="250"/>
      <c r="C184" s="251"/>
      <c r="D184" s="235" t="s">
        <v>148</v>
      </c>
      <c r="E184" s="252" t="s">
        <v>1</v>
      </c>
      <c r="F184" s="253" t="s">
        <v>236</v>
      </c>
      <c r="G184" s="251"/>
      <c r="H184" s="254">
        <v>10.800000000000001</v>
      </c>
      <c r="I184" s="255"/>
      <c r="J184" s="255"/>
      <c r="K184" s="251"/>
      <c r="L184" s="251"/>
      <c r="M184" s="256"/>
      <c r="N184" s="257"/>
      <c r="O184" s="258"/>
      <c r="P184" s="258"/>
      <c r="Q184" s="258"/>
      <c r="R184" s="258"/>
      <c r="S184" s="258"/>
      <c r="T184" s="258"/>
      <c r="U184" s="258"/>
      <c r="V184" s="258"/>
      <c r="W184" s="258"/>
      <c r="X184" s="258"/>
      <c r="Y184" s="259"/>
      <c r="Z184" s="14"/>
      <c r="AA184" s="14"/>
      <c r="AB184" s="14"/>
      <c r="AC184" s="14"/>
      <c r="AD184" s="14"/>
      <c r="AE184" s="14"/>
      <c r="AT184" s="260" t="s">
        <v>148</v>
      </c>
      <c r="AU184" s="260" t="s">
        <v>91</v>
      </c>
      <c r="AV184" s="14" t="s">
        <v>91</v>
      </c>
      <c r="AW184" s="14" t="s">
        <v>5</v>
      </c>
      <c r="AX184" s="14" t="s">
        <v>81</v>
      </c>
      <c r="AY184" s="260" t="s">
        <v>137</v>
      </c>
    </row>
    <row r="185" s="15" customFormat="1">
      <c r="A185" s="15"/>
      <c r="B185" s="261"/>
      <c r="C185" s="262"/>
      <c r="D185" s="235" t="s">
        <v>148</v>
      </c>
      <c r="E185" s="263" t="s">
        <v>1</v>
      </c>
      <c r="F185" s="264" t="s">
        <v>152</v>
      </c>
      <c r="G185" s="262"/>
      <c r="H185" s="265">
        <v>125.925</v>
      </c>
      <c r="I185" s="266"/>
      <c r="J185" s="266"/>
      <c r="K185" s="262"/>
      <c r="L185" s="262"/>
      <c r="M185" s="267"/>
      <c r="N185" s="268"/>
      <c r="O185" s="269"/>
      <c r="P185" s="269"/>
      <c r="Q185" s="269"/>
      <c r="R185" s="269"/>
      <c r="S185" s="269"/>
      <c r="T185" s="269"/>
      <c r="U185" s="269"/>
      <c r="V185" s="269"/>
      <c r="W185" s="269"/>
      <c r="X185" s="269"/>
      <c r="Y185" s="270"/>
      <c r="Z185" s="15"/>
      <c r="AA185" s="15"/>
      <c r="AB185" s="15"/>
      <c r="AC185" s="15"/>
      <c r="AD185" s="15"/>
      <c r="AE185" s="15"/>
      <c r="AT185" s="271" t="s">
        <v>148</v>
      </c>
      <c r="AU185" s="271" t="s">
        <v>91</v>
      </c>
      <c r="AV185" s="15" t="s">
        <v>144</v>
      </c>
      <c r="AW185" s="15" t="s">
        <v>5</v>
      </c>
      <c r="AX185" s="15" t="s">
        <v>89</v>
      </c>
      <c r="AY185" s="271" t="s">
        <v>137</v>
      </c>
    </row>
    <row r="186" s="2" customFormat="1" ht="24.15" customHeight="1">
      <c r="A186" s="39"/>
      <c r="B186" s="40"/>
      <c r="C186" s="221" t="s">
        <v>237</v>
      </c>
      <c r="D186" s="221" t="s">
        <v>139</v>
      </c>
      <c r="E186" s="222" t="s">
        <v>238</v>
      </c>
      <c r="F186" s="223" t="s">
        <v>239</v>
      </c>
      <c r="G186" s="224" t="s">
        <v>168</v>
      </c>
      <c r="H186" s="225">
        <v>601.245</v>
      </c>
      <c r="I186" s="226"/>
      <c r="J186" s="226"/>
      <c r="K186" s="227">
        <f>ROUND(P186*H186,2)</f>
        <v>0</v>
      </c>
      <c r="L186" s="223" t="s">
        <v>162</v>
      </c>
      <c r="M186" s="45"/>
      <c r="N186" s="228" t="s">
        <v>1</v>
      </c>
      <c r="O186" s="229" t="s">
        <v>44</v>
      </c>
      <c r="P186" s="230">
        <f>I186+J186</f>
        <v>0</v>
      </c>
      <c r="Q186" s="230">
        <f>ROUND(I186*H186,2)</f>
        <v>0</v>
      </c>
      <c r="R186" s="230">
        <f>ROUND(J186*H186,2)</f>
        <v>0</v>
      </c>
      <c r="S186" s="92"/>
      <c r="T186" s="231">
        <f>S186*H186</f>
        <v>0</v>
      </c>
      <c r="U186" s="231">
        <v>0</v>
      </c>
      <c r="V186" s="231">
        <f>U186*H186</f>
        <v>0</v>
      </c>
      <c r="W186" s="231">
        <v>0</v>
      </c>
      <c r="X186" s="231">
        <f>W186*H186</f>
        <v>0</v>
      </c>
      <c r="Y186" s="232" t="s">
        <v>1</v>
      </c>
      <c r="Z186" s="39"/>
      <c r="AA186" s="39"/>
      <c r="AB186" s="39"/>
      <c r="AC186" s="39"/>
      <c r="AD186" s="39"/>
      <c r="AE186" s="39"/>
      <c r="AR186" s="233" t="s">
        <v>144</v>
      </c>
      <c r="AT186" s="233" t="s">
        <v>139</v>
      </c>
      <c r="AU186" s="233" t="s">
        <v>91</v>
      </c>
      <c r="AY186" s="18" t="s">
        <v>137</v>
      </c>
      <c r="BE186" s="234">
        <f>IF(O186="základní",K186,0)</f>
        <v>0</v>
      </c>
      <c r="BF186" s="234">
        <f>IF(O186="snížená",K186,0)</f>
        <v>0</v>
      </c>
      <c r="BG186" s="234">
        <f>IF(O186="zákl. přenesená",K186,0)</f>
        <v>0</v>
      </c>
      <c r="BH186" s="234">
        <f>IF(O186="sníž. přenesená",K186,0)</f>
        <v>0</v>
      </c>
      <c r="BI186" s="234">
        <f>IF(O186="nulová",K186,0)</f>
        <v>0</v>
      </c>
      <c r="BJ186" s="18" t="s">
        <v>89</v>
      </c>
      <c r="BK186" s="234">
        <f>ROUND(P186*H186,2)</f>
        <v>0</v>
      </c>
      <c r="BL186" s="18" t="s">
        <v>144</v>
      </c>
      <c r="BM186" s="233" t="s">
        <v>240</v>
      </c>
    </row>
    <row r="187" s="2" customFormat="1">
      <c r="A187" s="39"/>
      <c r="B187" s="40"/>
      <c r="C187" s="41"/>
      <c r="D187" s="235" t="s">
        <v>146</v>
      </c>
      <c r="E187" s="41"/>
      <c r="F187" s="236" t="s">
        <v>241</v>
      </c>
      <c r="G187" s="41"/>
      <c r="H187" s="41"/>
      <c r="I187" s="237"/>
      <c r="J187" s="237"/>
      <c r="K187" s="41"/>
      <c r="L187" s="41"/>
      <c r="M187" s="45"/>
      <c r="N187" s="238"/>
      <c r="O187" s="239"/>
      <c r="P187" s="92"/>
      <c r="Q187" s="92"/>
      <c r="R187" s="92"/>
      <c r="S187" s="92"/>
      <c r="T187" s="92"/>
      <c r="U187" s="92"/>
      <c r="V187" s="92"/>
      <c r="W187" s="92"/>
      <c r="X187" s="92"/>
      <c r="Y187" s="93"/>
      <c r="Z187" s="39"/>
      <c r="AA187" s="39"/>
      <c r="AB187" s="39"/>
      <c r="AC187" s="39"/>
      <c r="AD187" s="39"/>
      <c r="AE187" s="39"/>
      <c r="AT187" s="18" t="s">
        <v>146</v>
      </c>
      <c r="AU187" s="18" t="s">
        <v>91</v>
      </c>
    </row>
    <row r="188" s="14" customFormat="1">
      <c r="A188" s="14"/>
      <c r="B188" s="250"/>
      <c r="C188" s="251"/>
      <c r="D188" s="235" t="s">
        <v>148</v>
      </c>
      <c r="E188" s="252" t="s">
        <v>1</v>
      </c>
      <c r="F188" s="253" t="s">
        <v>242</v>
      </c>
      <c r="G188" s="251"/>
      <c r="H188" s="254">
        <v>475.31999999999999</v>
      </c>
      <c r="I188" s="255"/>
      <c r="J188" s="255"/>
      <c r="K188" s="251"/>
      <c r="L188" s="251"/>
      <c r="M188" s="256"/>
      <c r="N188" s="257"/>
      <c r="O188" s="258"/>
      <c r="P188" s="258"/>
      <c r="Q188" s="258"/>
      <c r="R188" s="258"/>
      <c r="S188" s="258"/>
      <c r="T188" s="258"/>
      <c r="U188" s="258"/>
      <c r="V188" s="258"/>
      <c r="W188" s="258"/>
      <c r="X188" s="258"/>
      <c r="Y188" s="259"/>
      <c r="Z188" s="14"/>
      <c r="AA188" s="14"/>
      <c r="AB188" s="14"/>
      <c r="AC188" s="14"/>
      <c r="AD188" s="14"/>
      <c r="AE188" s="14"/>
      <c r="AT188" s="260" t="s">
        <v>148</v>
      </c>
      <c r="AU188" s="260" t="s">
        <v>91</v>
      </c>
      <c r="AV188" s="14" t="s">
        <v>91</v>
      </c>
      <c r="AW188" s="14" t="s">
        <v>5</v>
      </c>
      <c r="AX188" s="14" t="s">
        <v>81</v>
      </c>
      <c r="AY188" s="260" t="s">
        <v>137</v>
      </c>
    </row>
    <row r="189" s="14" customFormat="1">
      <c r="A189" s="14"/>
      <c r="B189" s="250"/>
      <c r="C189" s="251"/>
      <c r="D189" s="235" t="s">
        <v>148</v>
      </c>
      <c r="E189" s="252" t="s">
        <v>1</v>
      </c>
      <c r="F189" s="253" t="s">
        <v>235</v>
      </c>
      <c r="G189" s="251"/>
      <c r="H189" s="254">
        <v>115.125</v>
      </c>
      <c r="I189" s="255"/>
      <c r="J189" s="255"/>
      <c r="K189" s="251"/>
      <c r="L189" s="251"/>
      <c r="M189" s="256"/>
      <c r="N189" s="257"/>
      <c r="O189" s="258"/>
      <c r="P189" s="258"/>
      <c r="Q189" s="258"/>
      <c r="R189" s="258"/>
      <c r="S189" s="258"/>
      <c r="T189" s="258"/>
      <c r="U189" s="258"/>
      <c r="V189" s="258"/>
      <c r="W189" s="258"/>
      <c r="X189" s="258"/>
      <c r="Y189" s="259"/>
      <c r="Z189" s="14"/>
      <c r="AA189" s="14"/>
      <c r="AB189" s="14"/>
      <c r="AC189" s="14"/>
      <c r="AD189" s="14"/>
      <c r="AE189" s="14"/>
      <c r="AT189" s="260" t="s">
        <v>148</v>
      </c>
      <c r="AU189" s="260" t="s">
        <v>91</v>
      </c>
      <c r="AV189" s="14" t="s">
        <v>91</v>
      </c>
      <c r="AW189" s="14" t="s">
        <v>5</v>
      </c>
      <c r="AX189" s="14" t="s">
        <v>81</v>
      </c>
      <c r="AY189" s="260" t="s">
        <v>137</v>
      </c>
    </row>
    <row r="190" s="14" customFormat="1">
      <c r="A190" s="14"/>
      <c r="B190" s="250"/>
      <c r="C190" s="251"/>
      <c r="D190" s="235" t="s">
        <v>148</v>
      </c>
      <c r="E190" s="252" t="s">
        <v>1</v>
      </c>
      <c r="F190" s="253" t="s">
        <v>236</v>
      </c>
      <c r="G190" s="251"/>
      <c r="H190" s="254">
        <v>10.800000000000001</v>
      </c>
      <c r="I190" s="255"/>
      <c r="J190" s="255"/>
      <c r="K190" s="251"/>
      <c r="L190" s="251"/>
      <c r="M190" s="256"/>
      <c r="N190" s="257"/>
      <c r="O190" s="258"/>
      <c r="P190" s="258"/>
      <c r="Q190" s="258"/>
      <c r="R190" s="258"/>
      <c r="S190" s="258"/>
      <c r="T190" s="258"/>
      <c r="U190" s="258"/>
      <c r="V190" s="258"/>
      <c r="W190" s="258"/>
      <c r="X190" s="258"/>
      <c r="Y190" s="259"/>
      <c r="Z190" s="14"/>
      <c r="AA190" s="14"/>
      <c r="AB190" s="14"/>
      <c r="AC190" s="14"/>
      <c r="AD190" s="14"/>
      <c r="AE190" s="14"/>
      <c r="AT190" s="260" t="s">
        <v>148</v>
      </c>
      <c r="AU190" s="260" t="s">
        <v>91</v>
      </c>
      <c r="AV190" s="14" t="s">
        <v>91</v>
      </c>
      <c r="AW190" s="14" t="s">
        <v>5</v>
      </c>
      <c r="AX190" s="14" t="s">
        <v>81</v>
      </c>
      <c r="AY190" s="260" t="s">
        <v>137</v>
      </c>
    </row>
    <row r="191" s="15" customFormat="1">
      <c r="A191" s="15"/>
      <c r="B191" s="261"/>
      <c r="C191" s="262"/>
      <c r="D191" s="235" t="s">
        <v>148</v>
      </c>
      <c r="E191" s="263" t="s">
        <v>1</v>
      </c>
      <c r="F191" s="264" t="s">
        <v>152</v>
      </c>
      <c r="G191" s="262"/>
      <c r="H191" s="265">
        <v>601.245</v>
      </c>
      <c r="I191" s="266"/>
      <c r="J191" s="266"/>
      <c r="K191" s="262"/>
      <c r="L191" s="262"/>
      <c r="M191" s="267"/>
      <c r="N191" s="268"/>
      <c r="O191" s="269"/>
      <c r="P191" s="269"/>
      <c r="Q191" s="269"/>
      <c r="R191" s="269"/>
      <c r="S191" s="269"/>
      <c r="T191" s="269"/>
      <c r="U191" s="269"/>
      <c r="V191" s="269"/>
      <c r="W191" s="269"/>
      <c r="X191" s="269"/>
      <c r="Y191" s="270"/>
      <c r="Z191" s="15"/>
      <c r="AA191" s="15"/>
      <c r="AB191" s="15"/>
      <c r="AC191" s="15"/>
      <c r="AD191" s="15"/>
      <c r="AE191" s="15"/>
      <c r="AT191" s="271" t="s">
        <v>148</v>
      </c>
      <c r="AU191" s="271" t="s">
        <v>91</v>
      </c>
      <c r="AV191" s="15" t="s">
        <v>144</v>
      </c>
      <c r="AW191" s="15" t="s">
        <v>5</v>
      </c>
      <c r="AX191" s="15" t="s">
        <v>89</v>
      </c>
      <c r="AY191" s="271" t="s">
        <v>137</v>
      </c>
    </row>
    <row r="192" s="2" customFormat="1" ht="24.15" customHeight="1">
      <c r="A192" s="39"/>
      <c r="B192" s="40"/>
      <c r="C192" s="221" t="s">
        <v>243</v>
      </c>
      <c r="D192" s="221" t="s">
        <v>139</v>
      </c>
      <c r="E192" s="222" t="s">
        <v>244</v>
      </c>
      <c r="F192" s="223" t="s">
        <v>245</v>
      </c>
      <c r="G192" s="224" t="s">
        <v>168</v>
      </c>
      <c r="H192" s="225">
        <v>2404.98</v>
      </c>
      <c r="I192" s="226"/>
      <c r="J192" s="226"/>
      <c r="K192" s="227">
        <f>ROUND(P192*H192,2)</f>
        <v>0</v>
      </c>
      <c r="L192" s="223" t="s">
        <v>162</v>
      </c>
      <c r="M192" s="45"/>
      <c r="N192" s="228" t="s">
        <v>1</v>
      </c>
      <c r="O192" s="229" t="s">
        <v>44</v>
      </c>
      <c r="P192" s="230">
        <f>I192+J192</f>
        <v>0</v>
      </c>
      <c r="Q192" s="230">
        <f>ROUND(I192*H192,2)</f>
        <v>0</v>
      </c>
      <c r="R192" s="230">
        <f>ROUND(J192*H192,2)</f>
        <v>0</v>
      </c>
      <c r="S192" s="92"/>
      <c r="T192" s="231">
        <f>S192*H192</f>
        <v>0</v>
      </c>
      <c r="U192" s="231">
        <v>0</v>
      </c>
      <c r="V192" s="231">
        <f>U192*H192</f>
        <v>0</v>
      </c>
      <c r="W192" s="231">
        <v>0</v>
      </c>
      <c r="X192" s="231">
        <f>W192*H192</f>
        <v>0</v>
      </c>
      <c r="Y192" s="232" t="s">
        <v>1</v>
      </c>
      <c r="Z192" s="39"/>
      <c r="AA192" s="39"/>
      <c r="AB192" s="39"/>
      <c r="AC192" s="39"/>
      <c r="AD192" s="39"/>
      <c r="AE192" s="39"/>
      <c r="AR192" s="233" t="s">
        <v>144</v>
      </c>
      <c r="AT192" s="233" t="s">
        <v>139</v>
      </c>
      <c r="AU192" s="233" t="s">
        <v>91</v>
      </c>
      <c r="AY192" s="18" t="s">
        <v>137</v>
      </c>
      <c r="BE192" s="234">
        <f>IF(O192="základní",K192,0)</f>
        <v>0</v>
      </c>
      <c r="BF192" s="234">
        <f>IF(O192="snížená",K192,0)</f>
        <v>0</v>
      </c>
      <c r="BG192" s="234">
        <f>IF(O192="zákl. přenesená",K192,0)</f>
        <v>0</v>
      </c>
      <c r="BH192" s="234">
        <f>IF(O192="sníž. přenesená",K192,0)</f>
        <v>0</v>
      </c>
      <c r="BI192" s="234">
        <f>IF(O192="nulová",K192,0)</f>
        <v>0</v>
      </c>
      <c r="BJ192" s="18" t="s">
        <v>89</v>
      </c>
      <c r="BK192" s="234">
        <f>ROUND(P192*H192,2)</f>
        <v>0</v>
      </c>
      <c r="BL192" s="18" t="s">
        <v>144</v>
      </c>
      <c r="BM192" s="233" t="s">
        <v>246</v>
      </c>
    </row>
    <row r="193" s="2" customFormat="1">
      <c r="A193" s="39"/>
      <c r="B193" s="40"/>
      <c r="C193" s="41"/>
      <c r="D193" s="235" t="s">
        <v>146</v>
      </c>
      <c r="E193" s="41"/>
      <c r="F193" s="236" t="s">
        <v>247</v>
      </c>
      <c r="G193" s="41"/>
      <c r="H193" s="41"/>
      <c r="I193" s="237"/>
      <c r="J193" s="237"/>
      <c r="K193" s="41"/>
      <c r="L193" s="41"/>
      <c r="M193" s="45"/>
      <c r="N193" s="238"/>
      <c r="O193" s="239"/>
      <c r="P193" s="92"/>
      <c r="Q193" s="92"/>
      <c r="R193" s="92"/>
      <c r="S193" s="92"/>
      <c r="T193" s="92"/>
      <c r="U193" s="92"/>
      <c r="V193" s="92"/>
      <c r="W193" s="92"/>
      <c r="X193" s="92"/>
      <c r="Y193" s="93"/>
      <c r="Z193" s="39"/>
      <c r="AA193" s="39"/>
      <c r="AB193" s="39"/>
      <c r="AC193" s="39"/>
      <c r="AD193" s="39"/>
      <c r="AE193" s="39"/>
      <c r="AT193" s="18" t="s">
        <v>146</v>
      </c>
      <c r="AU193" s="18" t="s">
        <v>91</v>
      </c>
    </row>
    <row r="194" s="14" customFormat="1">
      <c r="A194" s="14"/>
      <c r="B194" s="250"/>
      <c r="C194" s="251"/>
      <c r="D194" s="235" t="s">
        <v>148</v>
      </c>
      <c r="E194" s="252" t="s">
        <v>1</v>
      </c>
      <c r="F194" s="253" t="s">
        <v>248</v>
      </c>
      <c r="G194" s="251"/>
      <c r="H194" s="254">
        <v>2404.98</v>
      </c>
      <c r="I194" s="255"/>
      <c r="J194" s="255"/>
      <c r="K194" s="251"/>
      <c r="L194" s="251"/>
      <c r="M194" s="256"/>
      <c r="N194" s="257"/>
      <c r="O194" s="258"/>
      <c r="P194" s="258"/>
      <c r="Q194" s="258"/>
      <c r="R194" s="258"/>
      <c r="S194" s="258"/>
      <c r="T194" s="258"/>
      <c r="U194" s="258"/>
      <c r="V194" s="258"/>
      <c r="W194" s="258"/>
      <c r="X194" s="258"/>
      <c r="Y194" s="259"/>
      <c r="Z194" s="14"/>
      <c r="AA194" s="14"/>
      <c r="AB194" s="14"/>
      <c r="AC194" s="14"/>
      <c r="AD194" s="14"/>
      <c r="AE194" s="14"/>
      <c r="AT194" s="260" t="s">
        <v>148</v>
      </c>
      <c r="AU194" s="260" t="s">
        <v>91</v>
      </c>
      <c r="AV194" s="14" t="s">
        <v>91</v>
      </c>
      <c r="AW194" s="14" t="s">
        <v>5</v>
      </c>
      <c r="AX194" s="14" t="s">
        <v>89</v>
      </c>
      <c r="AY194" s="260" t="s">
        <v>137</v>
      </c>
    </row>
    <row r="195" s="2" customFormat="1" ht="24.15" customHeight="1">
      <c r="A195" s="39"/>
      <c r="B195" s="40"/>
      <c r="C195" s="221" t="s">
        <v>249</v>
      </c>
      <c r="D195" s="221" t="s">
        <v>139</v>
      </c>
      <c r="E195" s="222" t="s">
        <v>250</v>
      </c>
      <c r="F195" s="223" t="s">
        <v>251</v>
      </c>
      <c r="G195" s="224" t="s">
        <v>168</v>
      </c>
      <c r="H195" s="225">
        <v>601.245</v>
      </c>
      <c r="I195" s="226"/>
      <c r="J195" s="226"/>
      <c r="K195" s="227">
        <f>ROUND(P195*H195,2)</f>
        <v>0</v>
      </c>
      <c r="L195" s="223" t="s">
        <v>162</v>
      </c>
      <c r="M195" s="45"/>
      <c r="N195" s="228" t="s">
        <v>1</v>
      </c>
      <c r="O195" s="229" t="s">
        <v>44</v>
      </c>
      <c r="P195" s="230">
        <f>I195+J195</f>
        <v>0</v>
      </c>
      <c r="Q195" s="230">
        <f>ROUND(I195*H195,2)</f>
        <v>0</v>
      </c>
      <c r="R195" s="230">
        <f>ROUND(J195*H195,2)</f>
        <v>0</v>
      </c>
      <c r="S195" s="92"/>
      <c r="T195" s="231">
        <f>S195*H195</f>
        <v>0</v>
      </c>
      <c r="U195" s="231">
        <v>0</v>
      </c>
      <c r="V195" s="231">
        <f>U195*H195</f>
        <v>0</v>
      </c>
      <c r="W195" s="231">
        <v>0</v>
      </c>
      <c r="X195" s="231">
        <f>W195*H195</f>
        <v>0</v>
      </c>
      <c r="Y195" s="232" t="s">
        <v>1</v>
      </c>
      <c r="Z195" s="39"/>
      <c r="AA195" s="39"/>
      <c r="AB195" s="39"/>
      <c r="AC195" s="39"/>
      <c r="AD195" s="39"/>
      <c r="AE195" s="39"/>
      <c r="AR195" s="233" t="s">
        <v>144</v>
      </c>
      <c r="AT195" s="233" t="s">
        <v>139</v>
      </c>
      <c r="AU195" s="233" t="s">
        <v>91</v>
      </c>
      <c r="AY195" s="18" t="s">
        <v>137</v>
      </c>
      <c r="BE195" s="234">
        <f>IF(O195="základní",K195,0)</f>
        <v>0</v>
      </c>
      <c r="BF195" s="234">
        <f>IF(O195="snížená",K195,0)</f>
        <v>0</v>
      </c>
      <c r="BG195" s="234">
        <f>IF(O195="zákl. přenesená",K195,0)</f>
        <v>0</v>
      </c>
      <c r="BH195" s="234">
        <f>IF(O195="sníž. přenesená",K195,0)</f>
        <v>0</v>
      </c>
      <c r="BI195" s="234">
        <f>IF(O195="nulová",K195,0)</f>
        <v>0</v>
      </c>
      <c r="BJ195" s="18" t="s">
        <v>89</v>
      </c>
      <c r="BK195" s="234">
        <f>ROUND(P195*H195,2)</f>
        <v>0</v>
      </c>
      <c r="BL195" s="18" t="s">
        <v>144</v>
      </c>
      <c r="BM195" s="233" t="s">
        <v>252</v>
      </c>
    </row>
    <row r="196" s="2" customFormat="1">
      <c r="A196" s="39"/>
      <c r="B196" s="40"/>
      <c r="C196" s="41"/>
      <c r="D196" s="235" t="s">
        <v>146</v>
      </c>
      <c r="E196" s="41"/>
      <c r="F196" s="236" t="s">
        <v>253</v>
      </c>
      <c r="G196" s="41"/>
      <c r="H196" s="41"/>
      <c r="I196" s="237"/>
      <c r="J196" s="237"/>
      <c r="K196" s="41"/>
      <c r="L196" s="41"/>
      <c r="M196" s="45"/>
      <c r="N196" s="238"/>
      <c r="O196" s="239"/>
      <c r="P196" s="92"/>
      <c r="Q196" s="92"/>
      <c r="R196" s="92"/>
      <c r="S196" s="92"/>
      <c r="T196" s="92"/>
      <c r="U196" s="92"/>
      <c r="V196" s="92"/>
      <c r="W196" s="92"/>
      <c r="X196" s="92"/>
      <c r="Y196" s="93"/>
      <c r="Z196" s="39"/>
      <c r="AA196" s="39"/>
      <c r="AB196" s="39"/>
      <c r="AC196" s="39"/>
      <c r="AD196" s="39"/>
      <c r="AE196" s="39"/>
      <c r="AT196" s="18" t="s">
        <v>146</v>
      </c>
      <c r="AU196" s="18" t="s">
        <v>91</v>
      </c>
    </row>
    <row r="197" s="2" customFormat="1" ht="24.15" customHeight="1">
      <c r="A197" s="39"/>
      <c r="B197" s="40"/>
      <c r="C197" s="221" t="s">
        <v>254</v>
      </c>
      <c r="D197" s="221" t="s">
        <v>139</v>
      </c>
      <c r="E197" s="222" t="s">
        <v>255</v>
      </c>
      <c r="F197" s="223" t="s">
        <v>256</v>
      </c>
      <c r="G197" s="224" t="s">
        <v>168</v>
      </c>
      <c r="H197" s="225">
        <v>601.245</v>
      </c>
      <c r="I197" s="226"/>
      <c r="J197" s="226"/>
      <c r="K197" s="227">
        <f>ROUND(P197*H197,2)</f>
        <v>0</v>
      </c>
      <c r="L197" s="223" t="s">
        <v>162</v>
      </c>
      <c r="M197" s="45"/>
      <c r="N197" s="228" t="s">
        <v>1</v>
      </c>
      <c r="O197" s="229" t="s">
        <v>44</v>
      </c>
      <c r="P197" s="230">
        <f>I197+J197</f>
        <v>0</v>
      </c>
      <c r="Q197" s="230">
        <f>ROUND(I197*H197,2)</f>
        <v>0</v>
      </c>
      <c r="R197" s="230">
        <f>ROUND(J197*H197,2)</f>
        <v>0</v>
      </c>
      <c r="S197" s="92"/>
      <c r="T197" s="231">
        <f>S197*H197</f>
        <v>0</v>
      </c>
      <c r="U197" s="231">
        <v>0</v>
      </c>
      <c r="V197" s="231">
        <f>U197*H197</f>
        <v>0</v>
      </c>
      <c r="W197" s="231">
        <v>0</v>
      </c>
      <c r="X197" s="231">
        <f>W197*H197</f>
        <v>0</v>
      </c>
      <c r="Y197" s="232" t="s">
        <v>1</v>
      </c>
      <c r="Z197" s="39"/>
      <c r="AA197" s="39"/>
      <c r="AB197" s="39"/>
      <c r="AC197" s="39"/>
      <c r="AD197" s="39"/>
      <c r="AE197" s="39"/>
      <c r="AR197" s="233" t="s">
        <v>144</v>
      </c>
      <c r="AT197" s="233" t="s">
        <v>139</v>
      </c>
      <c r="AU197" s="233" t="s">
        <v>91</v>
      </c>
      <c r="AY197" s="18" t="s">
        <v>137</v>
      </c>
      <c r="BE197" s="234">
        <f>IF(O197="základní",K197,0)</f>
        <v>0</v>
      </c>
      <c r="BF197" s="234">
        <f>IF(O197="snížená",K197,0)</f>
        <v>0</v>
      </c>
      <c r="BG197" s="234">
        <f>IF(O197="zákl. přenesená",K197,0)</f>
        <v>0</v>
      </c>
      <c r="BH197" s="234">
        <f>IF(O197="sníž. přenesená",K197,0)</f>
        <v>0</v>
      </c>
      <c r="BI197" s="234">
        <f>IF(O197="nulová",K197,0)</f>
        <v>0</v>
      </c>
      <c r="BJ197" s="18" t="s">
        <v>89</v>
      </c>
      <c r="BK197" s="234">
        <f>ROUND(P197*H197,2)</f>
        <v>0</v>
      </c>
      <c r="BL197" s="18" t="s">
        <v>144</v>
      </c>
      <c r="BM197" s="233" t="s">
        <v>257</v>
      </c>
    </row>
    <row r="198" s="2" customFormat="1">
      <c r="A198" s="39"/>
      <c r="B198" s="40"/>
      <c r="C198" s="41"/>
      <c r="D198" s="235" t="s">
        <v>146</v>
      </c>
      <c r="E198" s="41"/>
      <c r="F198" s="236" t="s">
        <v>256</v>
      </c>
      <c r="G198" s="41"/>
      <c r="H198" s="41"/>
      <c r="I198" s="237"/>
      <c r="J198" s="237"/>
      <c r="K198" s="41"/>
      <c r="L198" s="41"/>
      <c r="M198" s="45"/>
      <c r="N198" s="238"/>
      <c r="O198" s="239"/>
      <c r="P198" s="92"/>
      <c r="Q198" s="92"/>
      <c r="R198" s="92"/>
      <c r="S198" s="92"/>
      <c r="T198" s="92"/>
      <c r="U198" s="92"/>
      <c r="V198" s="92"/>
      <c r="W198" s="92"/>
      <c r="X198" s="92"/>
      <c r="Y198" s="93"/>
      <c r="Z198" s="39"/>
      <c r="AA198" s="39"/>
      <c r="AB198" s="39"/>
      <c r="AC198" s="39"/>
      <c r="AD198" s="39"/>
      <c r="AE198" s="39"/>
      <c r="AT198" s="18" t="s">
        <v>146</v>
      </c>
      <c r="AU198" s="18" t="s">
        <v>91</v>
      </c>
    </row>
    <row r="199" s="2" customFormat="1" ht="24.15" customHeight="1">
      <c r="A199" s="39"/>
      <c r="B199" s="40"/>
      <c r="C199" s="221" t="s">
        <v>258</v>
      </c>
      <c r="D199" s="221" t="s">
        <v>139</v>
      </c>
      <c r="E199" s="222" t="s">
        <v>259</v>
      </c>
      <c r="F199" s="223" t="s">
        <v>260</v>
      </c>
      <c r="G199" s="224" t="s">
        <v>261</v>
      </c>
      <c r="H199" s="225">
        <v>1082.241</v>
      </c>
      <c r="I199" s="226"/>
      <c r="J199" s="226"/>
      <c r="K199" s="227">
        <f>ROUND(P199*H199,2)</f>
        <v>0</v>
      </c>
      <c r="L199" s="223" t="s">
        <v>162</v>
      </c>
      <c r="M199" s="45"/>
      <c r="N199" s="228" t="s">
        <v>1</v>
      </c>
      <c r="O199" s="229" t="s">
        <v>44</v>
      </c>
      <c r="P199" s="230">
        <f>I199+J199</f>
        <v>0</v>
      </c>
      <c r="Q199" s="230">
        <f>ROUND(I199*H199,2)</f>
        <v>0</v>
      </c>
      <c r="R199" s="230">
        <f>ROUND(J199*H199,2)</f>
        <v>0</v>
      </c>
      <c r="S199" s="92"/>
      <c r="T199" s="231">
        <f>S199*H199</f>
        <v>0</v>
      </c>
      <c r="U199" s="231">
        <v>0</v>
      </c>
      <c r="V199" s="231">
        <f>U199*H199</f>
        <v>0</v>
      </c>
      <c r="W199" s="231">
        <v>0</v>
      </c>
      <c r="X199" s="231">
        <f>W199*H199</f>
        <v>0</v>
      </c>
      <c r="Y199" s="232" t="s">
        <v>1</v>
      </c>
      <c r="Z199" s="39"/>
      <c r="AA199" s="39"/>
      <c r="AB199" s="39"/>
      <c r="AC199" s="39"/>
      <c r="AD199" s="39"/>
      <c r="AE199" s="39"/>
      <c r="AR199" s="233" t="s">
        <v>144</v>
      </c>
      <c r="AT199" s="233" t="s">
        <v>139</v>
      </c>
      <c r="AU199" s="233" t="s">
        <v>91</v>
      </c>
      <c r="AY199" s="18" t="s">
        <v>137</v>
      </c>
      <c r="BE199" s="234">
        <f>IF(O199="základní",K199,0)</f>
        <v>0</v>
      </c>
      <c r="BF199" s="234">
        <f>IF(O199="snížená",K199,0)</f>
        <v>0</v>
      </c>
      <c r="BG199" s="234">
        <f>IF(O199="zákl. přenesená",K199,0)</f>
        <v>0</v>
      </c>
      <c r="BH199" s="234">
        <f>IF(O199="sníž. přenesená",K199,0)</f>
        <v>0</v>
      </c>
      <c r="BI199" s="234">
        <f>IF(O199="nulová",K199,0)</f>
        <v>0</v>
      </c>
      <c r="BJ199" s="18" t="s">
        <v>89</v>
      </c>
      <c r="BK199" s="234">
        <f>ROUND(P199*H199,2)</f>
        <v>0</v>
      </c>
      <c r="BL199" s="18" t="s">
        <v>144</v>
      </c>
      <c r="BM199" s="233" t="s">
        <v>262</v>
      </c>
    </row>
    <row r="200" s="2" customFormat="1">
      <c r="A200" s="39"/>
      <c r="B200" s="40"/>
      <c r="C200" s="41"/>
      <c r="D200" s="235" t="s">
        <v>146</v>
      </c>
      <c r="E200" s="41"/>
      <c r="F200" s="236" t="s">
        <v>263</v>
      </c>
      <c r="G200" s="41"/>
      <c r="H200" s="41"/>
      <c r="I200" s="237"/>
      <c r="J200" s="237"/>
      <c r="K200" s="41"/>
      <c r="L200" s="41"/>
      <c r="M200" s="45"/>
      <c r="N200" s="238"/>
      <c r="O200" s="239"/>
      <c r="P200" s="92"/>
      <c r="Q200" s="92"/>
      <c r="R200" s="92"/>
      <c r="S200" s="92"/>
      <c r="T200" s="92"/>
      <c r="U200" s="92"/>
      <c r="V200" s="92"/>
      <c r="W200" s="92"/>
      <c r="X200" s="92"/>
      <c r="Y200" s="93"/>
      <c r="Z200" s="39"/>
      <c r="AA200" s="39"/>
      <c r="AB200" s="39"/>
      <c r="AC200" s="39"/>
      <c r="AD200" s="39"/>
      <c r="AE200" s="39"/>
      <c r="AT200" s="18" t="s">
        <v>146</v>
      </c>
      <c r="AU200" s="18" t="s">
        <v>91</v>
      </c>
    </row>
    <row r="201" s="14" customFormat="1">
      <c r="A201" s="14"/>
      <c r="B201" s="250"/>
      <c r="C201" s="251"/>
      <c r="D201" s="235" t="s">
        <v>148</v>
      </c>
      <c r="E201" s="252" t="s">
        <v>1</v>
      </c>
      <c r="F201" s="253" t="s">
        <v>264</v>
      </c>
      <c r="G201" s="251"/>
      <c r="H201" s="254">
        <v>1082.241</v>
      </c>
      <c r="I201" s="255"/>
      <c r="J201" s="255"/>
      <c r="K201" s="251"/>
      <c r="L201" s="251"/>
      <c r="M201" s="256"/>
      <c r="N201" s="257"/>
      <c r="O201" s="258"/>
      <c r="P201" s="258"/>
      <c r="Q201" s="258"/>
      <c r="R201" s="258"/>
      <c r="S201" s="258"/>
      <c r="T201" s="258"/>
      <c r="U201" s="258"/>
      <c r="V201" s="258"/>
      <c r="W201" s="258"/>
      <c r="X201" s="258"/>
      <c r="Y201" s="259"/>
      <c r="Z201" s="14"/>
      <c r="AA201" s="14"/>
      <c r="AB201" s="14"/>
      <c r="AC201" s="14"/>
      <c r="AD201" s="14"/>
      <c r="AE201" s="14"/>
      <c r="AT201" s="260" t="s">
        <v>148</v>
      </c>
      <c r="AU201" s="260" t="s">
        <v>91</v>
      </c>
      <c r="AV201" s="14" t="s">
        <v>91</v>
      </c>
      <c r="AW201" s="14" t="s">
        <v>5</v>
      </c>
      <c r="AX201" s="14" t="s">
        <v>89</v>
      </c>
      <c r="AY201" s="260" t="s">
        <v>137</v>
      </c>
    </row>
    <row r="202" s="2" customFormat="1" ht="24.15" customHeight="1">
      <c r="A202" s="39"/>
      <c r="B202" s="40"/>
      <c r="C202" s="221" t="s">
        <v>8</v>
      </c>
      <c r="D202" s="221" t="s">
        <v>139</v>
      </c>
      <c r="E202" s="222" t="s">
        <v>265</v>
      </c>
      <c r="F202" s="223" t="s">
        <v>266</v>
      </c>
      <c r="G202" s="224" t="s">
        <v>168</v>
      </c>
      <c r="H202" s="225">
        <v>111.59999999999999</v>
      </c>
      <c r="I202" s="226"/>
      <c r="J202" s="226"/>
      <c r="K202" s="227">
        <f>ROUND(P202*H202,2)</f>
        <v>0</v>
      </c>
      <c r="L202" s="223" t="s">
        <v>162</v>
      </c>
      <c r="M202" s="45"/>
      <c r="N202" s="228" t="s">
        <v>1</v>
      </c>
      <c r="O202" s="229" t="s">
        <v>44</v>
      </c>
      <c r="P202" s="230">
        <f>I202+J202</f>
        <v>0</v>
      </c>
      <c r="Q202" s="230">
        <f>ROUND(I202*H202,2)</f>
        <v>0</v>
      </c>
      <c r="R202" s="230">
        <f>ROUND(J202*H202,2)</f>
        <v>0</v>
      </c>
      <c r="S202" s="92"/>
      <c r="T202" s="231">
        <f>S202*H202</f>
        <v>0</v>
      </c>
      <c r="U202" s="231">
        <v>0</v>
      </c>
      <c r="V202" s="231">
        <f>U202*H202</f>
        <v>0</v>
      </c>
      <c r="W202" s="231">
        <v>0</v>
      </c>
      <c r="X202" s="231">
        <f>W202*H202</f>
        <v>0</v>
      </c>
      <c r="Y202" s="232" t="s">
        <v>1</v>
      </c>
      <c r="Z202" s="39"/>
      <c r="AA202" s="39"/>
      <c r="AB202" s="39"/>
      <c r="AC202" s="39"/>
      <c r="AD202" s="39"/>
      <c r="AE202" s="39"/>
      <c r="AR202" s="233" t="s">
        <v>144</v>
      </c>
      <c r="AT202" s="233" t="s">
        <v>139</v>
      </c>
      <c r="AU202" s="233" t="s">
        <v>91</v>
      </c>
      <c r="AY202" s="18" t="s">
        <v>137</v>
      </c>
      <c r="BE202" s="234">
        <f>IF(O202="základní",K202,0)</f>
        <v>0</v>
      </c>
      <c r="BF202" s="234">
        <f>IF(O202="snížená",K202,0)</f>
        <v>0</v>
      </c>
      <c r="BG202" s="234">
        <f>IF(O202="zákl. přenesená",K202,0)</f>
        <v>0</v>
      </c>
      <c r="BH202" s="234">
        <f>IF(O202="sníž. přenesená",K202,0)</f>
        <v>0</v>
      </c>
      <c r="BI202" s="234">
        <f>IF(O202="nulová",K202,0)</f>
        <v>0</v>
      </c>
      <c r="BJ202" s="18" t="s">
        <v>89</v>
      </c>
      <c r="BK202" s="234">
        <f>ROUND(P202*H202,2)</f>
        <v>0</v>
      </c>
      <c r="BL202" s="18" t="s">
        <v>144</v>
      </c>
      <c r="BM202" s="233" t="s">
        <v>267</v>
      </c>
    </row>
    <row r="203" s="2" customFormat="1">
      <c r="A203" s="39"/>
      <c r="B203" s="40"/>
      <c r="C203" s="41"/>
      <c r="D203" s="235" t="s">
        <v>146</v>
      </c>
      <c r="E203" s="41"/>
      <c r="F203" s="236" t="s">
        <v>268</v>
      </c>
      <c r="G203" s="41"/>
      <c r="H203" s="41"/>
      <c r="I203" s="237"/>
      <c r="J203" s="237"/>
      <c r="K203" s="41"/>
      <c r="L203" s="41"/>
      <c r="M203" s="45"/>
      <c r="N203" s="238"/>
      <c r="O203" s="239"/>
      <c r="P203" s="92"/>
      <c r="Q203" s="92"/>
      <c r="R203" s="92"/>
      <c r="S203" s="92"/>
      <c r="T203" s="92"/>
      <c r="U203" s="92"/>
      <c r="V203" s="92"/>
      <c r="W203" s="92"/>
      <c r="X203" s="92"/>
      <c r="Y203" s="93"/>
      <c r="Z203" s="39"/>
      <c r="AA203" s="39"/>
      <c r="AB203" s="39"/>
      <c r="AC203" s="39"/>
      <c r="AD203" s="39"/>
      <c r="AE203" s="39"/>
      <c r="AT203" s="18" t="s">
        <v>146</v>
      </c>
      <c r="AU203" s="18" t="s">
        <v>91</v>
      </c>
    </row>
    <row r="204" s="14" customFormat="1">
      <c r="A204" s="14"/>
      <c r="B204" s="250"/>
      <c r="C204" s="251"/>
      <c r="D204" s="235" t="s">
        <v>148</v>
      </c>
      <c r="E204" s="252" t="s">
        <v>1</v>
      </c>
      <c r="F204" s="253" t="s">
        <v>269</v>
      </c>
      <c r="G204" s="251"/>
      <c r="H204" s="254">
        <v>111.59999999999999</v>
      </c>
      <c r="I204" s="255"/>
      <c r="J204" s="255"/>
      <c r="K204" s="251"/>
      <c r="L204" s="251"/>
      <c r="M204" s="256"/>
      <c r="N204" s="257"/>
      <c r="O204" s="258"/>
      <c r="P204" s="258"/>
      <c r="Q204" s="258"/>
      <c r="R204" s="258"/>
      <c r="S204" s="258"/>
      <c r="T204" s="258"/>
      <c r="U204" s="258"/>
      <c r="V204" s="258"/>
      <c r="W204" s="258"/>
      <c r="X204" s="258"/>
      <c r="Y204" s="259"/>
      <c r="Z204" s="14"/>
      <c r="AA204" s="14"/>
      <c r="AB204" s="14"/>
      <c r="AC204" s="14"/>
      <c r="AD204" s="14"/>
      <c r="AE204" s="14"/>
      <c r="AT204" s="260" t="s">
        <v>148</v>
      </c>
      <c r="AU204" s="260" t="s">
        <v>91</v>
      </c>
      <c r="AV204" s="14" t="s">
        <v>91</v>
      </c>
      <c r="AW204" s="14" t="s">
        <v>5</v>
      </c>
      <c r="AX204" s="14" t="s">
        <v>89</v>
      </c>
      <c r="AY204" s="260" t="s">
        <v>137</v>
      </c>
    </row>
    <row r="205" s="2" customFormat="1" ht="24.15" customHeight="1">
      <c r="A205" s="39"/>
      <c r="B205" s="40"/>
      <c r="C205" s="221" t="s">
        <v>270</v>
      </c>
      <c r="D205" s="221" t="s">
        <v>139</v>
      </c>
      <c r="E205" s="222" t="s">
        <v>271</v>
      </c>
      <c r="F205" s="223" t="s">
        <v>272</v>
      </c>
      <c r="G205" s="224" t="s">
        <v>168</v>
      </c>
      <c r="H205" s="225">
        <v>58.424999999999997</v>
      </c>
      <c r="I205" s="226"/>
      <c r="J205" s="226"/>
      <c r="K205" s="227">
        <f>ROUND(P205*H205,2)</f>
        <v>0</v>
      </c>
      <c r="L205" s="223" t="s">
        <v>162</v>
      </c>
      <c r="M205" s="45"/>
      <c r="N205" s="228" t="s">
        <v>1</v>
      </c>
      <c r="O205" s="229" t="s">
        <v>44</v>
      </c>
      <c r="P205" s="230">
        <f>I205+J205</f>
        <v>0</v>
      </c>
      <c r="Q205" s="230">
        <f>ROUND(I205*H205,2)</f>
        <v>0</v>
      </c>
      <c r="R205" s="230">
        <f>ROUND(J205*H205,2)</f>
        <v>0</v>
      </c>
      <c r="S205" s="92"/>
      <c r="T205" s="231">
        <f>S205*H205</f>
        <v>0</v>
      </c>
      <c r="U205" s="231">
        <v>0</v>
      </c>
      <c r="V205" s="231">
        <f>U205*H205</f>
        <v>0</v>
      </c>
      <c r="W205" s="231">
        <v>0</v>
      </c>
      <c r="X205" s="231">
        <f>W205*H205</f>
        <v>0</v>
      </c>
      <c r="Y205" s="232" t="s">
        <v>1</v>
      </c>
      <c r="Z205" s="39"/>
      <c r="AA205" s="39"/>
      <c r="AB205" s="39"/>
      <c r="AC205" s="39"/>
      <c r="AD205" s="39"/>
      <c r="AE205" s="39"/>
      <c r="AR205" s="233" t="s">
        <v>144</v>
      </c>
      <c r="AT205" s="233" t="s">
        <v>139</v>
      </c>
      <c r="AU205" s="233" t="s">
        <v>91</v>
      </c>
      <c r="AY205" s="18" t="s">
        <v>137</v>
      </c>
      <c r="BE205" s="234">
        <f>IF(O205="základní",K205,0)</f>
        <v>0</v>
      </c>
      <c r="BF205" s="234">
        <f>IF(O205="snížená",K205,0)</f>
        <v>0</v>
      </c>
      <c r="BG205" s="234">
        <f>IF(O205="zákl. přenesená",K205,0)</f>
        <v>0</v>
      </c>
      <c r="BH205" s="234">
        <f>IF(O205="sníž. přenesená",K205,0)</f>
        <v>0</v>
      </c>
      <c r="BI205" s="234">
        <f>IF(O205="nulová",K205,0)</f>
        <v>0</v>
      </c>
      <c r="BJ205" s="18" t="s">
        <v>89</v>
      </c>
      <c r="BK205" s="234">
        <f>ROUND(P205*H205,2)</f>
        <v>0</v>
      </c>
      <c r="BL205" s="18" t="s">
        <v>144</v>
      </c>
      <c r="BM205" s="233" t="s">
        <v>273</v>
      </c>
    </row>
    <row r="206" s="2" customFormat="1">
      <c r="A206" s="39"/>
      <c r="B206" s="40"/>
      <c r="C206" s="41"/>
      <c r="D206" s="235" t="s">
        <v>146</v>
      </c>
      <c r="E206" s="41"/>
      <c r="F206" s="236" t="s">
        <v>274</v>
      </c>
      <c r="G206" s="41"/>
      <c r="H206" s="41"/>
      <c r="I206" s="237"/>
      <c r="J206" s="237"/>
      <c r="K206" s="41"/>
      <c r="L206" s="41"/>
      <c r="M206" s="45"/>
      <c r="N206" s="238"/>
      <c r="O206" s="239"/>
      <c r="P206" s="92"/>
      <c r="Q206" s="92"/>
      <c r="R206" s="92"/>
      <c r="S206" s="92"/>
      <c r="T206" s="92"/>
      <c r="U206" s="92"/>
      <c r="V206" s="92"/>
      <c r="W206" s="92"/>
      <c r="X206" s="92"/>
      <c r="Y206" s="93"/>
      <c r="Z206" s="39"/>
      <c r="AA206" s="39"/>
      <c r="AB206" s="39"/>
      <c r="AC206" s="39"/>
      <c r="AD206" s="39"/>
      <c r="AE206" s="39"/>
      <c r="AT206" s="18" t="s">
        <v>146</v>
      </c>
      <c r="AU206" s="18" t="s">
        <v>91</v>
      </c>
    </row>
    <row r="207" s="13" customFormat="1">
      <c r="A207" s="13"/>
      <c r="B207" s="240"/>
      <c r="C207" s="241"/>
      <c r="D207" s="235" t="s">
        <v>148</v>
      </c>
      <c r="E207" s="242" t="s">
        <v>1</v>
      </c>
      <c r="F207" s="243" t="s">
        <v>275</v>
      </c>
      <c r="G207" s="241"/>
      <c r="H207" s="242" t="s">
        <v>1</v>
      </c>
      <c r="I207" s="244"/>
      <c r="J207" s="244"/>
      <c r="K207" s="241"/>
      <c r="L207" s="241"/>
      <c r="M207" s="245"/>
      <c r="N207" s="246"/>
      <c r="O207" s="247"/>
      <c r="P207" s="247"/>
      <c r="Q207" s="247"/>
      <c r="R207" s="247"/>
      <c r="S207" s="247"/>
      <c r="T207" s="247"/>
      <c r="U207" s="247"/>
      <c r="V207" s="247"/>
      <c r="W207" s="247"/>
      <c r="X207" s="247"/>
      <c r="Y207" s="248"/>
      <c r="Z207" s="13"/>
      <c r="AA207" s="13"/>
      <c r="AB207" s="13"/>
      <c r="AC207" s="13"/>
      <c r="AD207" s="13"/>
      <c r="AE207" s="13"/>
      <c r="AT207" s="249" t="s">
        <v>148</v>
      </c>
      <c r="AU207" s="249" t="s">
        <v>91</v>
      </c>
      <c r="AV207" s="13" t="s">
        <v>89</v>
      </c>
      <c r="AW207" s="13" t="s">
        <v>5</v>
      </c>
      <c r="AX207" s="13" t="s">
        <v>81</v>
      </c>
      <c r="AY207" s="249" t="s">
        <v>137</v>
      </c>
    </row>
    <row r="208" s="14" customFormat="1">
      <c r="A208" s="14"/>
      <c r="B208" s="250"/>
      <c r="C208" s="251"/>
      <c r="D208" s="235" t="s">
        <v>148</v>
      </c>
      <c r="E208" s="252" t="s">
        <v>1</v>
      </c>
      <c r="F208" s="253" t="s">
        <v>276</v>
      </c>
      <c r="G208" s="251"/>
      <c r="H208" s="254">
        <v>6.2999999999999998</v>
      </c>
      <c r="I208" s="255"/>
      <c r="J208" s="255"/>
      <c r="K208" s="251"/>
      <c r="L208" s="251"/>
      <c r="M208" s="256"/>
      <c r="N208" s="257"/>
      <c r="O208" s="258"/>
      <c r="P208" s="258"/>
      <c r="Q208" s="258"/>
      <c r="R208" s="258"/>
      <c r="S208" s="258"/>
      <c r="T208" s="258"/>
      <c r="U208" s="258"/>
      <c r="V208" s="258"/>
      <c r="W208" s="258"/>
      <c r="X208" s="258"/>
      <c r="Y208" s="259"/>
      <c r="Z208" s="14"/>
      <c r="AA208" s="14"/>
      <c r="AB208" s="14"/>
      <c r="AC208" s="14"/>
      <c r="AD208" s="14"/>
      <c r="AE208" s="14"/>
      <c r="AT208" s="260" t="s">
        <v>148</v>
      </c>
      <c r="AU208" s="260" t="s">
        <v>91</v>
      </c>
      <c r="AV208" s="14" t="s">
        <v>91</v>
      </c>
      <c r="AW208" s="14" t="s">
        <v>5</v>
      </c>
      <c r="AX208" s="14" t="s">
        <v>81</v>
      </c>
      <c r="AY208" s="260" t="s">
        <v>137</v>
      </c>
    </row>
    <row r="209" s="14" customFormat="1">
      <c r="A209" s="14"/>
      <c r="B209" s="250"/>
      <c r="C209" s="251"/>
      <c r="D209" s="235" t="s">
        <v>148</v>
      </c>
      <c r="E209" s="252" t="s">
        <v>1</v>
      </c>
      <c r="F209" s="253" t="s">
        <v>277</v>
      </c>
      <c r="G209" s="251"/>
      <c r="H209" s="254">
        <v>52.125</v>
      </c>
      <c r="I209" s="255"/>
      <c r="J209" s="255"/>
      <c r="K209" s="251"/>
      <c r="L209" s="251"/>
      <c r="M209" s="256"/>
      <c r="N209" s="257"/>
      <c r="O209" s="258"/>
      <c r="P209" s="258"/>
      <c r="Q209" s="258"/>
      <c r="R209" s="258"/>
      <c r="S209" s="258"/>
      <c r="T209" s="258"/>
      <c r="U209" s="258"/>
      <c r="V209" s="258"/>
      <c r="W209" s="258"/>
      <c r="X209" s="258"/>
      <c r="Y209" s="259"/>
      <c r="Z209" s="14"/>
      <c r="AA209" s="14"/>
      <c r="AB209" s="14"/>
      <c r="AC209" s="14"/>
      <c r="AD209" s="14"/>
      <c r="AE209" s="14"/>
      <c r="AT209" s="260" t="s">
        <v>148</v>
      </c>
      <c r="AU209" s="260" t="s">
        <v>91</v>
      </c>
      <c r="AV209" s="14" t="s">
        <v>91</v>
      </c>
      <c r="AW209" s="14" t="s">
        <v>5</v>
      </c>
      <c r="AX209" s="14" t="s">
        <v>81</v>
      </c>
      <c r="AY209" s="260" t="s">
        <v>137</v>
      </c>
    </row>
    <row r="210" s="15" customFormat="1">
      <c r="A210" s="15"/>
      <c r="B210" s="261"/>
      <c r="C210" s="262"/>
      <c r="D210" s="235" t="s">
        <v>148</v>
      </c>
      <c r="E210" s="263" t="s">
        <v>1</v>
      </c>
      <c r="F210" s="264" t="s">
        <v>152</v>
      </c>
      <c r="G210" s="262"/>
      <c r="H210" s="265">
        <v>58.424999999999997</v>
      </c>
      <c r="I210" s="266"/>
      <c r="J210" s="266"/>
      <c r="K210" s="262"/>
      <c r="L210" s="262"/>
      <c r="M210" s="267"/>
      <c r="N210" s="268"/>
      <c r="O210" s="269"/>
      <c r="P210" s="269"/>
      <c r="Q210" s="269"/>
      <c r="R210" s="269"/>
      <c r="S210" s="269"/>
      <c r="T210" s="269"/>
      <c r="U210" s="269"/>
      <c r="V210" s="269"/>
      <c r="W210" s="269"/>
      <c r="X210" s="269"/>
      <c r="Y210" s="270"/>
      <c r="Z210" s="15"/>
      <c r="AA210" s="15"/>
      <c r="AB210" s="15"/>
      <c r="AC210" s="15"/>
      <c r="AD210" s="15"/>
      <c r="AE210" s="15"/>
      <c r="AT210" s="271" t="s">
        <v>148</v>
      </c>
      <c r="AU210" s="271" t="s">
        <v>91</v>
      </c>
      <c r="AV210" s="15" t="s">
        <v>144</v>
      </c>
      <c r="AW210" s="15" t="s">
        <v>5</v>
      </c>
      <c r="AX210" s="15" t="s">
        <v>89</v>
      </c>
      <c r="AY210" s="271" t="s">
        <v>137</v>
      </c>
    </row>
    <row r="211" s="2" customFormat="1" ht="24.15" customHeight="1">
      <c r="A211" s="39"/>
      <c r="B211" s="40"/>
      <c r="C211" s="283" t="s">
        <v>278</v>
      </c>
      <c r="D211" s="283" t="s">
        <v>279</v>
      </c>
      <c r="E211" s="284" t="s">
        <v>280</v>
      </c>
      <c r="F211" s="285" t="s">
        <v>281</v>
      </c>
      <c r="G211" s="286" t="s">
        <v>261</v>
      </c>
      <c r="H211" s="287">
        <v>105.16500000000001</v>
      </c>
      <c r="I211" s="288"/>
      <c r="J211" s="289"/>
      <c r="K211" s="290">
        <f>ROUND(P211*H211,2)</f>
        <v>0</v>
      </c>
      <c r="L211" s="285" t="s">
        <v>162</v>
      </c>
      <c r="M211" s="291"/>
      <c r="N211" s="292" t="s">
        <v>1</v>
      </c>
      <c r="O211" s="229" t="s">
        <v>44</v>
      </c>
      <c r="P211" s="230">
        <f>I211+J211</f>
        <v>0</v>
      </c>
      <c r="Q211" s="230">
        <f>ROUND(I211*H211,2)</f>
        <v>0</v>
      </c>
      <c r="R211" s="230">
        <f>ROUND(J211*H211,2)</f>
        <v>0</v>
      </c>
      <c r="S211" s="92"/>
      <c r="T211" s="231">
        <f>S211*H211</f>
        <v>0</v>
      </c>
      <c r="U211" s="231">
        <v>1</v>
      </c>
      <c r="V211" s="231">
        <f>U211*H211</f>
        <v>105.16500000000001</v>
      </c>
      <c r="W211" s="231">
        <v>0</v>
      </c>
      <c r="X211" s="231">
        <f>W211*H211</f>
        <v>0</v>
      </c>
      <c r="Y211" s="232" t="s">
        <v>1</v>
      </c>
      <c r="Z211" s="39"/>
      <c r="AA211" s="39"/>
      <c r="AB211" s="39"/>
      <c r="AC211" s="39"/>
      <c r="AD211" s="39"/>
      <c r="AE211" s="39"/>
      <c r="AR211" s="233" t="s">
        <v>193</v>
      </c>
      <c r="AT211" s="233" t="s">
        <v>279</v>
      </c>
      <c r="AU211" s="233" t="s">
        <v>91</v>
      </c>
      <c r="AY211" s="18" t="s">
        <v>137</v>
      </c>
      <c r="BE211" s="234">
        <f>IF(O211="základní",K211,0)</f>
        <v>0</v>
      </c>
      <c r="BF211" s="234">
        <f>IF(O211="snížená",K211,0)</f>
        <v>0</v>
      </c>
      <c r="BG211" s="234">
        <f>IF(O211="zákl. přenesená",K211,0)</f>
        <v>0</v>
      </c>
      <c r="BH211" s="234">
        <f>IF(O211="sníž. přenesená",K211,0)</f>
        <v>0</v>
      </c>
      <c r="BI211" s="234">
        <f>IF(O211="nulová",K211,0)</f>
        <v>0</v>
      </c>
      <c r="BJ211" s="18" t="s">
        <v>89</v>
      </c>
      <c r="BK211" s="234">
        <f>ROUND(P211*H211,2)</f>
        <v>0</v>
      </c>
      <c r="BL211" s="18" t="s">
        <v>144</v>
      </c>
      <c r="BM211" s="233" t="s">
        <v>282</v>
      </c>
    </row>
    <row r="212" s="2" customFormat="1">
      <c r="A212" s="39"/>
      <c r="B212" s="40"/>
      <c r="C212" s="41"/>
      <c r="D212" s="235" t="s">
        <v>146</v>
      </c>
      <c r="E212" s="41"/>
      <c r="F212" s="236" t="s">
        <v>283</v>
      </c>
      <c r="G212" s="41"/>
      <c r="H212" s="41"/>
      <c r="I212" s="237"/>
      <c r="J212" s="237"/>
      <c r="K212" s="41"/>
      <c r="L212" s="41"/>
      <c r="M212" s="45"/>
      <c r="N212" s="238"/>
      <c r="O212" s="239"/>
      <c r="P212" s="92"/>
      <c r="Q212" s="92"/>
      <c r="R212" s="92"/>
      <c r="S212" s="92"/>
      <c r="T212" s="92"/>
      <c r="U212" s="92"/>
      <c r="V212" s="92"/>
      <c r="W212" s="92"/>
      <c r="X212" s="92"/>
      <c r="Y212" s="93"/>
      <c r="Z212" s="39"/>
      <c r="AA212" s="39"/>
      <c r="AB212" s="39"/>
      <c r="AC212" s="39"/>
      <c r="AD212" s="39"/>
      <c r="AE212" s="39"/>
      <c r="AT212" s="18" t="s">
        <v>146</v>
      </c>
      <c r="AU212" s="18" t="s">
        <v>91</v>
      </c>
    </row>
    <row r="213" s="14" customFormat="1">
      <c r="A213" s="14"/>
      <c r="B213" s="250"/>
      <c r="C213" s="251"/>
      <c r="D213" s="235" t="s">
        <v>148</v>
      </c>
      <c r="E213" s="252" t="s">
        <v>1</v>
      </c>
      <c r="F213" s="253" t="s">
        <v>284</v>
      </c>
      <c r="G213" s="251"/>
      <c r="H213" s="254">
        <v>105.16500000000001</v>
      </c>
      <c r="I213" s="255"/>
      <c r="J213" s="255"/>
      <c r="K213" s="251"/>
      <c r="L213" s="251"/>
      <c r="M213" s="256"/>
      <c r="N213" s="257"/>
      <c r="O213" s="258"/>
      <c r="P213" s="258"/>
      <c r="Q213" s="258"/>
      <c r="R213" s="258"/>
      <c r="S213" s="258"/>
      <c r="T213" s="258"/>
      <c r="U213" s="258"/>
      <c r="V213" s="258"/>
      <c r="W213" s="258"/>
      <c r="X213" s="258"/>
      <c r="Y213" s="259"/>
      <c r="Z213" s="14"/>
      <c r="AA213" s="14"/>
      <c r="AB213" s="14"/>
      <c r="AC213" s="14"/>
      <c r="AD213" s="14"/>
      <c r="AE213" s="14"/>
      <c r="AT213" s="260" t="s">
        <v>148</v>
      </c>
      <c r="AU213" s="260" t="s">
        <v>91</v>
      </c>
      <c r="AV213" s="14" t="s">
        <v>91</v>
      </c>
      <c r="AW213" s="14" t="s">
        <v>5</v>
      </c>
      <c r="AX213" s="14" t="s">
        <v>89</v>
      </c>
      <c r="AY213" s="260" t="s">
        <v>137</v>
      </c>
    </row>
    <row r="214" s="2" customFormat="1" ht="24.15" customHeight="1">
      <c r="A214" s="39"/>
      <c r="B214" s="40"/>
      <c r="C214" s="221" t="s">
        <v>285</v>
      </c>
      <c r="D214" s="221" t="s">
        <v>139</v>
      </c>
      <c r="E214" s="222" t="s">
        <v>286</v>
      </c>
      <c r="F214" s="223" t="s">
        <v>287</v>
      </c>
      <c r="G214" s="224" t="s">
        <v>168</v>
      </c>
      <c r="H214" s="225">
        <v>8.8200000000000003</v>
      </c>
      <c r="I214" s="226"/>
      <c r="J214" s="226"/>
      <c r="K214" s="227">
        <f>ROUND(P214*H214,2)</f>
        <v>0</v>
      </c>
      <c r="L214" s="223" t="s">
        <v>162</v>
      </c>
      <c r="M214" s="45"/>
      <c r="N214" s="228" t="s">
        <v>1</v>
      </c>
      <c r="O214" s="229" t="s">
        <v>44</v>
      </c>
      <c r="P214" s="230">
        <f>I214+J214</f>
        <v>0</v>
      </c>
      <c r="Q214" s="230">
        <f>ROUND(I214*H214,2)</f>
        <v>0</v>
      </c>
      <c r="R214" s="230">
        <f>ROUND(J214*H214,2)</f>
        <v>0</v>
      </c>
      <c r="S214" s="92"/>
      <c r="T214" s="231">
        <f>S214*H214</f>
        <v>0</v>
      </c>
      <c r="U214" s="231">
        <v>0</v>
      </c>
      <c r="V214" s="231">
        <f>U214*H214</f>
        <v>0</v>
      </c>
      <c r="W214" s="231">
        <v>0</v>
      </c>
      <c r="X214" s="231">
        <f>W214*H214</f>
        <v>0</v>
      </c>
      <c r="Y214" s="232" t="s">
        <v>1</v>
      </c>
      <c r="Z214" s="39"/>
      <c r="AA214" s="39"/>
      <c r="AB214" s="39"/>
      <c r="AC214" s="39"/>
      <c r="AD214" s="39"/>
      <c r="AE214" s="39"/>
      <c r="AR214" s="233" t="s">
        <v>144</v>
      </c>
      <c r="AT214" s="233" t="s">
        <v>139</v>
      </c>
      <c r="AU214" s="233" t="s">
        <v>91</v>
      </c>
      <c r="AY214" s="18" t="s">
        <v>137</v>
      </c>
      <c r="BE214" s="234">
        <f>IF(O214="základní",K214,0)</f>
        <v>0</v>
      </c>
      <c r="BF214" s="234">
        <f>IF(O214="snížená",K214,0)</f>
        <v>0</v>
      </c>
      <c r="BG214" s="234">
        <f>IF(O214="zákl. přenesená",K214,0)</f>
        <v>0</v>
      </c>
      <c r="BH214" s="234">
        <f>IF(O214="sníž. přenesená",K214,0)</f>
        <v>0</v>
      </c>
      <c r="BI214" s="234">
        <f>IF(O214="nulová",K214,0)</f>
        <v>0</v>
      </c>
      <c r="BJ214" s="18" t="s">
        <v>89</v>
      </c>
      <c r="BK214" s="234">
        <f>ROUND(P214*H214,2)</f>
        <v>0</v>
      </c>
      <c r="BL214" s="18" t="s">
        <v>144</v>
      </c>
      <c r="BM214" s="233" t="s">
        <v>288</v>
      </c>
    </row>
    <row r="215" s="2" customFormat="1">
      <c r="A215" s="39"/>
      <c r="B215" s="40"/>
      <c r="C215" s="41"/>
      <c r="D215" s="235" t="s">
        <v>146</v>
      </c>
      <c r="E215" s="41"/>
      <c r="F215" s="236" t="s">
        <v>289</v>
      </c>
      <c r="G215" s="41"/>
      <c r="H215" s="41"/>
      <c r="I215" s="237"/>
      <c r="J215" s="237"/>
      <c r="K215" s="41"/>
      <c r="L215" s="41"/>
      <c r="M215" s="45"/>
      <c r="N215" s="238"/>
      <c r="O215" s="239"/>
      <c r="P215" s="92"/>
      <c r="Q215" s="92"/>
      <c r="R215" s="92"/>
      <c r="S215" s="92"/>
      <c r="T215" s="92"/>
      <c r="U215" s="92"/>
      <c r="V215" s="92"/>
      <c r="W215" s="92"/>
      <c r="X215" s="92"/>
      <c r="Y215" s="93"/>
      <c r="Z215" s="39"/>
      <c r="AA215" s="39"/>
      <c r="AB215" s="39"/>
      <c r="AC215" s="39"/>
      <c r="AD215" s="39"/>
      <c r="AE215" s="39"/>
      <c r="AT215" s="18" t="s">
        <v>146</v>
      </c>
      <c r="AU215" s="18" t="s">
        <v>91</v>
      </c>
    </row>
    <row r="216" s="13" customFormat="1">
      <c r="A216" s="13"/>
      <c r="B216" s="240"/>
      <c r="C216" s="241"/>
      <c r="D216" s="235" t="s">
        <v>148</v>
      </c>
      <c r="E216" s="242" t="s">
        <v>1</v>
      </c>
      <c r="F216" s="243" t="s">
        <v>275</v>
      </c>
      <c r="G216" s="241"/>
      <c r="H216" s="242" t="s">
        <v>1</v>
      </c>
      <c r="I216" s="244"/>
      <c r="J216" s="244"/>
      <c r="K216" s="241"/>
      <c r="L216" s="241"/>
      <c r="M216" s="245"/>
      <c r="N216" s="246"/>
      <c r="O216" s="247"/>
      <c r="P216" s="247"/>
      <c r="Q216" s="247"/>
      <c r="R216" s="247"/>
      <c r="S216" s="247"/>
      <c r="T216" s="247"/>
      <c r="U216" s="247"/>
      <c r="V216" s="247"/>
      <c r="W216" s="247"/>
      <c r="X216" s="247"/>
      <c r="Y216" s="248"/>
      <c r="Z216" s="13"/>
      <c r="AA216" s="13"/>
      <c r="AB216" s="13"/>
      <c r="AC216" s="13"/>
      <c r="AD216" s="13"/>
      <c r="AE216" s="13"/>
      <c r="AT216" s="249" t="s">
        <v>148</v>
      </c>
      <c r="AU216" s="249" t="s">
        <v>91</v>
      </c>
      <c r="AV216" s="13" t="s">
        <v>89</v>
      </c>
      <c r="AW216" s="13" t="s">
        <v>5</v>
      </c>
      <c r="AX216" s="13" t="s">
        <v>81</v>
      </c>
      <c r="AY216" s="249" t="s">
        <v>137</v>
      </c>
    </row>
    <row r="217" s="14" customFormat="1">
      <c r="A217" s="14"/>
      <c r="B217" s="250"/>
      <c r="C217" s="251"/>
      <c r="D217" s="235" t="s">
        <v>148</v>
      </c>
      <c r="E217" s="252" t="s">
        <v>1</v>
      </c>
      <c r="F217" s="253" t="s">
        <v>290</v>
      </c>
      <c r="G217" s="251"/>
      <c r="H217" s="254">
        <v>8.8200000000000003</v>
      </c>
      <c r="I217" s="255"/>
      <c r="J217" s="255"/>
      <c r="K217" s="251"/>
      <c r="L217" s="251"/>
      <c r="M217" s="256"/>
      <c r="N217" s="257"/>
      <c r="O217" s="258"/>
      <c r="P217" s="258"/>
      <c r="Q217" s="258"/>
      <c r="R217" s="258"/>
      <c r="S217" s="258"/>
      <c r="T217" s="258"/>
      <c r="U217" s="258"/>
      <c r="V217" s="258"/>
      <c r="W217" s="258"/>
      <c r="X217" s="258"/>
      <c r="Y217" s="259"/>
      <c r="Z217" s="14"/>
      <c r="AA217" s="14"/>
      <c r="AB217" s="14"/>
      <c r="AC217" s="14"/>
      <c r="AD217" s="14"/>
      <c r="AE217" s="14"/>
      <c r="AT217" s="260" t="s">
        <v>148</v>
      </c>
      <c r="AU217" s="260" t="s">
        <v>91</v>
      </c>
      <c r="AV217" s="14" t="s">
        <v>91</v>
      </c>
      <c r="AW217" s="14" t="s">
        <v>5</v>
      </c>
      <c r="AX217" s="14" t="s">
        <v>89</v>
      </c>
      <c r="AY217" s="260" t="s">
        <v>137</v>
      </c>
    </row>
    <row r="218" s="2" customFormat="1" ht="24.15" customHeight="1">
      <c r="A218" s="39"/>
      <c r="B218" s="40"/>
      <c r="C218" s="283" t="s">
        <v>291</v>
      </c>
      <c r="D218" s="283" t="s">
        <v>279</v>
      </c>
      <c r="E218" s="284" t="s">
        <v>292</v>
      </c>
      <c r="F218" s="285" t="s">
        <v>293</v>
      </c>
      <c r="G218" s="286" t="s">
        <v>261</v>
      </c>
      <c r="H218" s="287">
        <v>127.476</v>
      </c>
      <c r="I218" s="288"/>
      <c r="J218" s="289"/>
      <c r="K218" s="290">
        <f>ROUND(P218*H218,2)</f>
        <v>0</v>
      </c>
      <c r="L218" s="285" t="s">
        <v>162</v>
      </c>
      <c r="M218" s="291"/>
      <c r="N218" s="292" t="s">
        <v>1</v>
      </c>
      <c r="O218" s="229" t="s">
        <v>44</v>
      </c>
      <c r="P218" s="230">
        <f>I218+J218</f>
        <v>0</v>
      </c>
      <c r="Q218" s="230">
        <f>ROUND(I218*H218,2)</f>
        <v>0</v>
      </c>
      <c r="R218" s="230">
        <f>ROUND(J218*H218,2)</f>
        <v>0</v>
      </c>
      <c r="S218" s="92"/>
      <c r="T218" s="231">
        <f>S218*H218</f>
        <v>0</v>
      </c>
      <c r="U218" s="231">
        <v>1</v>
      </c>
      <c r="V218" s="231">
        <f>U218*H218</f>
        <v>127.476</v>
      </c>
      <c r="W218" s="231">
        <v>0</v>
      </c>
      <c r="X218" s="231">
        <f>W218*H218</f>
        <v>0</v>
      </c>
      <c r="Y218" s="232" t="s">
        <v>1</v>
      </c>
      <c r="Z218" s="39"/>
      <c r="AA218" s="39"/>
      <c r="AB218" s="39"/>
      <c r="AC218" s="39"/>
      <c r="AD218" s="39"/>
      <c r="AE218" s="39"/>
      <c r="AR218" s="233" t="s">
        <v>193</v>
      </c>
      <c r="AT218" s="233" t="s">
        <v>279</v>
      </c>
      <c r="AU218" s="233" t="s">
        <v>91</v>
      </c>
      <c r="AY218" s="18" t="s">
        <v>137</v>
      </c>
      <c r="BE218" s="234">
        <f>IF(O218="základní",K218,0)</f>
        <v>0</v>
      </c>
      <c r="BF218" s="234">
        <f>IF(O218="snížená",K218,0)</f>
        <v>0</v>
      </c>
      <c r="BG218" s="234">
        <f>IF(O218="zákl. přenesená",K218,0)</f>
        <v>0</v>
      </c>
      <c r="BH218" s="234">
        <f>IF(O218="sníž. přenesená",K218,0)</f>
        <v>0</v>
      </c>
      <c r="BI218" s="234">
        <f>IF(O218="nulová",K218,0)</f>
        <v>0</v>
      </c>
      <c r="BJ218" s="18" t="s">
        <v>89</v>
      </c>
      <c r="BK218" s="234">
        <f>ROUND(P218*H218,2)</f>
        <v>0</v>
      </c>
      <c r="BL218" s="18" t="s">
        <v>144</v>
      </c>
      <c r="BM218" s="233" t="s">
        <v>294</v>
      </c>
    </row>
    <row r="219" s="2" customFormat="1">
      <c r="A219" s="39"/>
      <c r="B219" s="40"/>
      <c r="C219" s="41"/>
      <c r="D219" s="235" t="s">
        <v>146</v>
      </c>
      <c r="E219" s="41"/>
      <c r="F219" s="236" t="s">
        <v>295</v>
      </c>
      <c r="G219" s="41"/>
      <c r="H219" s="41"/>
      <c r="I219" s="237"/>
      <c r="J219" s="237"/>
      <c r="K219" s="41"/>
      <c r="L219" s="41"/>
      <c r="M219" s="45"/>
      <c r="N219" s="238"/>
      <c r="O219" s="239"/>
      <c r="P219" s="92"/>
      <c r="Q219" s="92"/>
      <c r="R219" s="92"/>
      <c r="S219" s="92"/>
      <c r="T219" s="92"/>
      <c r="U219" s="92"/>
      <c r="V219" s="92"/>
      <c r="W219" s="92"/>
      <c r="X219" s="92"/>
      <c r="Y219" s="93"/>
      <c r="Z219" s="39"/>
      <c r="AA219" s="39"/>
      <c r="AB219" s="39"/>
      <c r="AC219" s="39"/>
      <c r="AD219" s="39"/>
      <c r="AE219" s="39"/>
      <c r="AT219" s="18" t="s">
        <v>146</v>
      </c>
      <c r="AU219" s="18" t="s">
        <v>91</v>
      </c>
    </row>
    <row r="220" s="14" customFormat="1">
      <c r="A220" s="14"/>
      <c r="B220" s="250"/>
      <c r="C220" s="251"/>
      <c r="D220" s="235" t="s">
        <v>148</v>
      </c>
      <c r="E220" s="252" t="s">
        <v>1</v>
      </c>
      <c r="F220" s="253" t="s">
        <v>296</v>
      </c>
      <c r="G220" s="251"/>
      <c r="H220" s="254">
        <v>111.59999999999999</v>
      </c>
      <c r="I220" s="255"/>
      <c r="J220" s="255"/>
      <c r="K220" s="251"/>
      <c r="L220" s="251"/>
      <c r="M220" s="256"/>
      <c r="N220" s="257"/>
      <c r="O220" s="258"/>
      <c r="P220" s="258"/>
      <c r="Q220" s="258"/>
      <c r="R220" s="258"/>
      <c r="S220" s="258"/>
      <c r="T220" s="258"/>
      <c r="U220" s="258"/>
      <c r="V220" s="258"/>
      <c r="W220" s="258"/>
      <c r="X220" s="258"/>
      <c r="Y220" s="259"/>
      <c r="Z220" s="14"/>
      <c r="AA220" s="14"/>
      <c r="AB220" s="14"/>
      <c r="AC220" s="14"/>
      <c r="AD220" s="14"/>
      <c r="AE220" s="14"/>
      <c r="AT220" s="260" t="s">
        <v>148</v>
      </c>
      <c r="AU220" s="260" t="s">
        <v>91</v>
      </c>
      <c r="AV220" s="14" t="s">
        <v>91</v>
      </c>
      <c r="AW220" s="14" t="s">
        <v>5</v>
      </c>
      <c r="AX220" s="14" t="s">
        <v>81</v>
      </c>
      <c r="AY220" s="260" t="s">
        <v>137</v>
      </c>
    </row>
    <row r="221" s="14" customFormat="1">
      <c r="A221" s="14"/>
      <c r="B221" s="250"/>
      <c r="C221" s="251"/>
      <c r="D221" s="235" t="s">
        <v>148</v>
      </c>
      <c r="E221" s="252" t="s">
        <v>1</v>
      </c>
      <c r="F221" s="253" t="s">
        <v>297</v>
      </c>
      <c r="G221" s="251"/>
      <c r="H221" s="254">
        <v>15.875999999999999</v>
      </c>
      <c r="I221" s="255"/>
      <c r="J221" s="255"/>
      <c r="K221" s="251"/>
      <c r="L221" s="251"/>
      <c r="M221" s="256"/>
      <c r="N221" s="257"/>
      <c r="O221" s="258"/>
      <c r="P221" s="258"/>
      <c r="Q221" s="258"/>
      <c r="R221" s="258"/>
      <c r="S221" s="258"/>
      <c r="T221" s="258"/>
      <c r="U221" s="258"/>
      <c r="V221" s="258"/>
      <c r="W221" s="258"/>
      <c r="X221" s="258"/>
      <c r="Y221" s="259"/>
      <c r="Z221" s="14"/>
      <c r="AA221" s="14"/>
      <c r="AB221" s="14"/>
      <c r="AC221" s="14"/>
      <c r="AD221" s="14"/>
      <c r="AE221" s="14"/>
      <c r="AT221" s="260" t="s">
        <v>148</v>
      </c>
      <c r="AU221" s="260" t="s">
        <v>91</v>
      </c>
      <c r="AV221" s="14" t="s">
        <v>91</v>
      </c>
      <c r="AW221" s="14" t="s">
        <v>5</v>
      </c>
      <c r="AX221" s="14" t="s">
        <v>81</v>
      </c>
      <c r="AY221" s="260" t="s">
        <v>137</v>
      </c>
    </row>
    <row r="222" s="15" customFormat="1">
      <c r="A222" s="15"/>
      <c r="B222" s="261"/>
      <c r="C222" s="262"/>
      <c r="D222" s="235" t="s">
        <v>148</v>
      </c>
      <c r="E222" s="263" t="s">
        <v>1</v>
      </c>
      <c r="F222" s="264" t="s">
        <v>152</v>
      </c>
      <c r="G222" s="262"/>
      <c r="H222" s="265">
        <v>127.476</v>
      </c>
      <c r="I222" s="266"/>
      <c r="J222" s="266"/>
      <c r="K222" s="262"/>
      <c r="L222" s="262"/>
      <c r="M222" s="267"/>
      <c r="N222" s="268"/>
      <c r="O222" s="269"/>
      <c r="P222" s="269"/>
      <c r="Q222" s="269"/>
      <c r="R222" s="269"/>
      <c r="S222" s="269"/>
      <c r="T222" s="269"/>
      <c r="U222" s="269"/>
      <c r="V222" s="269"/>
      <c r="W222" s="269"/>
      <c r="X222" s="269"/>
      <c r="Y222" s="270"/>
      <c r="Z222" s="15"/>
      <c r="AA222" s="15"/>
      <c r="AB222" s="15"/>
      <c r="AC222" s="15"/>
      <c r="AD222" s="15"/>
      <c r="AE222" s="15"/>
      <c r="AT222" s="271" t="s">
        <v>148</v>
      </c>
      <c r="AU222" s="271" t="s">
        <v>91</v>
      </c>
      <c r="AV222" s="15" t="s">
        <v>144</v>
      </c>
      <c r="AW222" s="15" t="s">
        <v>5</v>
      </c>
      <c r="AX222" s="15" t="s">
        <v>89</v>
      </c>
      <c r="AY222" s="271" t="s">
        <v>137</v>
      </c>
    </row>
    <row r="223" s="2" customFormat="1" ht="24.15" customHeight="1">
      <c r="A223" s="39"/>
      <c r="B223" s="40"/>
      <c r="C223" s="221" t="s">
        <v>298</v>
      </c>
      <c r="D223" s="221" t="s">
        <v>139</v>
      </c>
      <c r="E223" s="222" t="s">
        <v>299</v>
      </c>
      <c r="F223" s="223" t="s">
        <v>300</v>
      </c>
      <c r="G223" s="224" t="s">
        <v>142</v>
      </c>
      <c r="H223" s="225">
        <v>1053.5</v>
      </c>
      <c r="I223" s="226"/>
      <c r="J223" s="226"/>
      <c r="K223" s="227">
        <f>ROUND(P223*H223,2)</f>
        <v>0</v>
      </c>
      <c r="L223" s="223" t="s">
        <v>162</v>
      </c>
      <c r="M223" s="45"/>
      <c r="N223" s="228" t="s">
        <v>1</v>
      </c>
      <c r="O223" s="229" t="s">
        <v>44</v>
      </c>
      <c r="P223" s="230">
        <f>I223+J223</f>
        <v>0</v>
      </c>
      <c r="Q223" s="230">
        <f>ROUND(I223*H223,2)</f>
        <v>0</v>
      </c>
      <c r="R223" s="230">
        <f>ROUND(J223*H223,2)</f>
        <v>0</v>
      </c>
      <c r="S223" s="92"/>
      <c r="T223" s="231">
        <f>S223*H223</f>
        <v>0</v>
      </c>
      <c r="U223" s="231">
        <v>0</v>
      </c>
      <c r="V223" s="231">
        <f>U223*H223</f>
        <v>0</v>
      </c>
      <c r="W223" s="231">
        <v>0</v>
      </c>
      <c r="X223" s="231">
        <f>W223*H223</f>
        <v>0</v>
      </c>
      <c r="Y223" s="232" t="s">
        <v>1</v>
      </c>
      <c r="Z223" s="39"/>
      <c r="AA223" s="39"/>
      <c r="AB223" s="39"/>
      <c r="AC223" s="39"/>
      <c r="AD223" s="39"/>
      <c r="AE223" s="39"/>
      <c r="AR223" s="233" t="s">
        <v>144</v>
      </c>
      <c r="AT223" s="233" t="s">
        <v>139</v>
      </c>
      <c r="AU223" s="233" t="s">
        <v>91</v>
      </c>
      <c r="AY223" s="18" t="s">
        <v>137</v>
      </c>
      <c r="BE223" s="234">
        <f>IF(O223="základní",K223,0)</f>
        <v>0</v>
      </c>
      <c r="BF223" s="234">
        <f>IF(O223="snížená",K223,0)</f>
        <v>0</v>
      </c>
      <c r="BG223" s="234">
        <f>IF(O223="zákl. přenesená",K223,0)</f>
        <v>0</v>
      </c>
      <c r="BH223" s="234">
        <f>IF(O223="sníž. přenesená",K223,0)</f>
        <v>0</v>
      </c>
      <c r="BI223" s="234">
        <f>IF(O223="nulová",K223,0)</f>
        <v>0</v>
      </c>
      <c r="BJ223" s="18" t="s">
        <v>89</v>
      </c>
      <c r="BK223" s="234">
        <f>ROUND(P223*H223,2)</f>
        <v>0</v>
      </c>
      <c r="BL223" s="18" t="s">
        <v>144</v>
      </c>
      <c r="BM223" s="233" t="s">
        <v>301</v>
      </c>
    </row>
    <row r="224" s="2" customFormat="1">
      <c r="A224" s="39"/>
      <c r="B224" s="40"/>
      <c r="C224" s="41"/>
      <c r="D224" s="235" t="s">
        <v>146</v>
      </c>
      <c r="E224" s="41"/>
      <c r="F224" s="236" t="s">
        <v>302</v>
      </c>
      <c r="G224" s="41"/>
      <c r="H224" s="41"/>
      <c r="I224" s="237"/>
      <c r="J224" s="237"/>
      <c r="K224" s="41"/>
      <c r="L224" s="41"/>
      <c r="M224" s="45"/>
      <c r="N224" s="238"/>
      <c r="O224" s="239"/>
      <c r="P224" s="92"/>
      <c r="Q224" s="92"/>
      <c r="R224" s="92"/>
      <c r="S224" s="92"/>
      <c r="T224" s="92"/>
      <c r="U224" s="92"/>
      <c r="V224" s="92"/>
      <c r="W224" s="92"/>
      <c r="X224" s="92"/>
      <c r="Y224" s="93"/>
      <c r="Z224" s="39"/>
      <c r="AA224" s="39"/>
      <c r="AB224" s="39"/>
      <c r="AC224" s="39"/>
      <c r="AD224" s="39"/>
      <c r="AE224" s="39"/>
      <c r="AT224" s="18" t="s">
        <v>146</v>
      </c>
      <c r="AU224" s="18" t="s">
        <v>91</v>
      </c>
    </row>
    <row r="225" s="13" customFormat="1">
      <c r="A225" s="13"/>
      <c r="B225" s="240"/>
      <c r="C225" s="241"/>
      <c r="D225" s="235" t="s">
        <v>148</v>
      </c>
      <c r="E225" s="242" t="s">
        <v>1</v>
      </c>
      <c r="F225" s="243" t="s">
        <v>149</v>
      </c>
      <c r="G225" s="241"/>
      <c r="H225" s="242" t="s">
        <v>1</v>
      </c>
      <c r="I225" s="244"/>
      <c r="J225" s="244"/>
      <c r="K225" s="241"/>
      <c r="L225" s="241"/>
      <c r="M225" s="245"/>
      <c r="N225" s="246"/>
      <c r="O225" s="247"/>
      <c r="P225" s="247"/>
      <c r="Q225" s="247"/>
      <c r="R225" s="247"/>
      <c r="S225" s="247"/>
      <c r="T225" s="247"/>
      <c r="U225" s="247"/>
      <c r="V225" s="247"/>
      <c r="W225" s="247"/>
      <c r="X225" s="247"/>
      <c r="Y225" s="248"/>
      <c r="Z225" s="13"/>
      <c r="AA225" s="13"/>
      <c r="AB225" s="13"/>
      <c r="AC225" s="13"/>
      <c r="AD225" s="13"/>
      <c r="AE225" s="13"/>
      <c r="AT225" s="249" t="s">
        <v>148</v>
      </c>
      <c r="AU225" s="249" t="s">
        <v>91</v>
      </c>
      <c r="AV225" s="13" t="s">
        <v>89</v>
      </c>
      <c r="AW225" s="13" t="s">
        <v>5</v>
      </c>
      <c r="AX225" s="13" t="s">
        <v>81</v>
      </c>
      <c r="AY225" s="249" t="s">
        <v>137</v>
      </c>
    </row>
    <row r="226" s="14" customFormat="1">
      <c r="A226" s="14"/>
      <c r="B226" s="250"/>
      <c r="C226" s="251"/>
      <c r="D226" s="235" t="s">
        <v>148</v>
      </c>
      <c r="E226" s="252" t="s">
        <v>1</v>
      </c>
      <c r="F226" s="253" t="s">
        <v>303</v>
      </c>
      <c r="G226" s="251"/>
      <c r="H226" s="254">
        <v>885</v>
      </c>
      <c r="I226" s="255"/>
      <c r="J226" s="255"/>
      <c r="K226" s="251"/>
      <c r="L226" s="251"/>
      <c r="M226" s="256"/>
      <c r="N226" s="257"/>
      <c r="O226" s="258"/>
      <c r="P226" s="258"/>
      <c r="Q226" s="258"/>
      <c r="R226" s="258"/>
      <c r="S226" s="258"/>
      <c r="T226" s="258"/>
      <c r="U226" s="258"/>
      <c r="V226" s="258"/>
      <c r="W226" s="258"/>
      <c r="X226" s="258"/>
      <c r="Y226" s="259"/>
      <c r="Z226" s="14"/>
      <c r="AA226" s="14"/>
      <c r="AB226" s="14"/>
      <c r="AC226" s="14"/>
      <c r="AD226" s="14"/>
      <c r="AE226" s="14"/>
      <c r="AT226" s="260" t="s">
        <v>148</v>
      </c>
      <c r="AU226" s="260" t="s">
        <v>91</v>
      </c>
      <c r="AV226" s="14" t="s">
        <v>91</v>
      </c>
      <c r="AW226" s="14" t="s">
        <v>5</v>
      </c>
      <c r="AX226" s="14" t="s">
        <v>81</v>
      </c>
      <c r="AY226" s="260" t="s">
        <v>137</v>
      </c>
    </row>
    <row r="227" s="14" customFormat="1">
      <c r="A227" s="14"/>
      <c r="B227" s="250"/>
      <c r="C227" s="251"/>
      <c r="D227" s="235" t="s">
        <v>148</v>
      </c>
      <c r="E227" s="252" t="s">
        <v>1</v>
      </c>
      <c r="F227" s="253" t="s">
        <v>304</v>
      </c>
      <c r="G227" s="251"/>
      <c r="H227" s="254">
        <v>168.5</v>
      </c>
      <c r="I227" s="255"/>
      <c r="J227" s="255"/>
      <c r="K227" s="251"/>
      <c r="L227" s="251"/>
      <c r="M227" s="256"/>
      <c r="N227" s="257"/>
      <c r="O227" s="258"/>
      <c r="P227" s="258"/>
      <c r="Q227" s="258"/>
      <c r="R227" s="258"/>
      <c r="S227" s="258"/>
      <c r="T227" s="258"/>
      <c r="U227" s="258"/>
      <c r="V227" s="258"/>
      <c r="W227" s="258"/>
      <c r="X227" s="258"/>
      <c r="Y227" s="259"/>
      <c r="Z227" s="14"/>
      <c r="AA227" s="14"/>
      <c r="AB227" s="14"/>
      <c r="AC227" s="14"/>
      <c r="AD227" s="14"/>
      <c r="AE227" s="14"/>
      <c r="AT227" s="260" t="s">
        <v>148</v>
      </c>
      <c r="AU227" s="260" t="s">
        <v>91</v>
      </c>
      <c r="AV227" s="14" t="s">
        <v>91</v>
      </c>
      <c r="AW227" s="14" t="s">
        <v>5</v>
      </c>
      <c r="AX227" s="14" t="s">
        <v>81</v>
      </c>
      <c r="AY227" s="260" t="s">
        <v>137</v>
      </c>
    </row>
    <row r="228" s="15" customFormat="1">
      <c r="A228" s="15"/>
      <c r="B228" s="261"/>
      <c r="C228" s="262"/>
      <c r="D228" s="235" t="s">
        <v>148</v>
      </c>
      <c r="E228" s="263" t="s">
        <v>1</v>
      </c>
      <c r="F228" s="264" t="s">
        <v>152</v>
      </c>
      <c r="G228" s="262"/>
      <c r="H228" s="265">
        <v>1053.5</v>
      </c>
      <c r="I228" s="266"/>
      <c r="J228" s="266"/>
      <c r="K228" s="262"/>
      <c r="L228" s="262"/>
      <c r="M228" s="267"/>
      <c r="N228" s="268"/>
      <c r="O228" s="269"/>
      <c r="P228" s="269"/>
      <c r="Q228" s="269"/>
      <c r="R228" s="269"/>
      <c r="S228" s="269"/>
      <c r="T228" s="269"/>
      <c r="U228" s="269"/>
      <c r="V228" s="269"/>
      <c r="W228" s="269"/>
      <c r="X228" s="269"/>
      <c r="Y228" s="270"/>
      <c r="Z228" s="15"/>
      <c r="AA228" s="15"/>
      <c r="AB228" s="15"/>
      <c r="AC228" s="15"/>
      <c r="AD228" s="15"/>
      <c r="AE228" s="15"/>
      <c r="AT228" s="271" t="s">
        <v>148</v>
      </c>
      <c r="AU228" s="271" t="s">
        <v>91</v>
      </c>
      <c r="AV228" s="15" t="s">
        <v>144</v>
      </c>
      <c r="AW228" s="15" t="s">
        <v>5</v>
      </c>
      <c r="AX228" s="15" t="s">
        <v>89</v>
      </c>
      <c r="AY228" s="271" t="s">
        <v>137</v>
      </c>
    </row>
    <row r="229" s="12" customFormat="1" ht="22.8" customHeight="1">
      <c r="A229" s="12"/>
      <c r="B229" s="204"/>
      <c r="C229" s="205"/>
      <c r="D229" s="206" t="s">
        <v>80</v>
      </c>
      <c r="E229" s="219" t="s">
        <v>91</v>
      </c>
      <c r="F229" s="219" t="s">
        <v>305</v>
      </c>
      <c r="G229" s="205"/>
      <c r="H229" s="205"/>
      <c r="I229" s="208"/>
      <c r="J229" s="208"/>
      <c r="K229" s="220">
        <f>BK229</f>
        <v>0</v>
      </c>
      <c r="L229" s="205"/>
      <c r="M229" s="210"/>
      <c r="N229" s="211"/>
      <c r="O229" s="212"/>
      <c r="P229" s="212"/>
      <c r="Q229" s="213">
        <f>SUM(Q230:Q241)</f>
        <v>0</v>
      </c>
      <c r="R229" s="213">
        <f>SUM(R230:R241)</f>
        <v>0</v>
      </c>
      <c r="S229" s="212"/>
      <c r="T229" s="214">
        <f>SUM(T230:T241)</f>
        <v>0</v>
      </c>
      <c r="U229" s="212"/>
      <c r="V229" s="214">
        <f>SUM(V230:V241)</f>
        <v>0</v>
      </c>
      <c r="W229" s="212"/>
      <c r="X229" s="214">
        <f>SUM(X230:X241)</f>
        <v>0</v>
      </c>
      <c r="Y229" s="215"/>
      <c r="Z229" s="12"/>
      <c r="AA229" s="12"/>
      <c r="AB229" s="12"/>
      <c r="AC229" s="12"/>
      <c r="AD229" s="12"/>
      <c r="AE229" s="12"/>
      <c r="AR229" s="216" t="s">
        <v>89</v>
      </c>
      <c r="AT229" s="217" t="s">
        <v>80</v>
      </c>
      <c r="AU229" s="217" t="s">
        <v>89</v>
      </c>
      <c r="AY229" s="216" t="s">
        <v>137</v>
      </c>
      <c r="BK229" s="218">
        <f>SUM(BK230:BK241)</f>
        <v>0</v>
      </c>
    </row>
    <row r="230" s="2" customFormat="1" ht="49.05" customHeight="1">
      <c r="A230" s="39"/>
      <c r="B230" s="40"/>
      <c r="C230" s="221" t="s">
        <v>306</v>
      </c>
      <c r="D230" s="221" t="s">
        <v>139</v>
      </c>
      <c r="E230" s="222" t="s">
        <v>307</v>
      </c>
      <c r="F230" s="223" t="s">
        <v>308</v>
      </c>
      <c r="G230" s="224" t="s">
        <v>142</v>
      </c>
      <c r="H230" s="225">
        <v>625.5</v>
      </c>
      <c r="I230" s="226"/>
      <c r="J230" s="226"/>
      <c r="K230" s="227">
        <f>ROUND(P230*H230,2)</f>
        <v>0</v>
      </c>
      <c r="L230" s="223" t="s">
        <v>1</v>
      </c>
      <c r="M230" s="45"/>
      <c r="N230" s="228" t="s">
        <v>1</v>
      </c>
      <c r="O230" s="229" t="s">
        <v>44</v>
      </c>
      <c r="P230" s="230">
        <f>I230+J230</f>
        <v>0</v>
      </c>
      <c r="Q230" s="230">
        <f>ROUND(I230*H230,2)</f>
        <v>0</v>
      </c>
      <c r="R230" s="230">
        <f>ROUND(J230*H230,2)</f>
        <v>0</v>
      </c>
      <c r="S230" s="92"/>
      <c r="T230" s="231">
        <f>S230*H230</f>
        <v>0</v>
      </c>
      <c r="U230" s="231">
        <v>0</v>
      </c>
      <c r="V230" s="231">
        <f>U230*H230</f>
        <v>0</v>
      </c>
      <c r="W230" s="231">
        <v>0</v>
      </c>
      <c r="X230" s="231">
        <f>W230*H230</f>
        <v>0</v>
      </c>
      <c r="Y230" s="232" t="s">
        <v>1</v>
      </c>
      <c r="Z230" s="39"/>
      <c r="AA230" s="39"/>
      <c r="AB230" s="39"/>
      <c r="AC230" s="39"/>
      <c r="AD230" s="39"/>
      <c r="AE230" s="39"/>
      <c r="AR230" s="233" t="s">
        <v>144</v>
      </c>
      <c r="AT230" s="233" t="s">
        <v>139</v>
      </c>
      <c r="AU230" s="233" t="s">
        <v>91</v>
      </c>
      <c r="AY230" s="18" t="s">
        <v>137</v>
      </c>
      <c r="BE230" s="234">
        <f>IF(O230="základní",K230,0)</f>
        <v>0</v>
      </c>
      <c r="BF230" s="234">
        <f>IF(O230="snížená",K230,0)</f>
        <v>0</v>
      </c>
      <c r="BG230" s="234">
        <f>IF(O230="zákl. přenesená",K230,0)</f>
        <v>0</v>
      </c>
      <c r="BH230" s="234">
        <f>IF(O230="sníž. přenesená",K230,0)</f>
        <v>0</v>
      </c>
      <c r="BI230" s="234">
        <f>IF(O230="nulová",K230,0)</f>
        <v>0</v>
      </c>
      <c r="BJ230" s="18" t="s">
        <v>89</v>
      </c>
      <c r="BK230" s="234">
        <f>ROUND(P230*H230,2)</f>
        <v>0</v>
      </c>
      <c r="BL230" s="18" t="s">
        <v>144</v>
      </c>
      <c r="BM230" s="233" t="s">
        <v>309</v>
      </c>
    </row>
    <row r="231" s="2" customFormat="1">
      <c r="A231" s="39"/>
      <c r="B231" s="40"/>
      <c r="C231" s="41"/>
      <c r="D231" s="235" t="s">
        <v>146</v>
      </c>
      <c r="E231" s="41"/>
      <c r="F231" s="236" t="s">
        <v>308</v>
      </c>
      <c r="G231" s="41"/>
      <c r="H231" s="41"/>
      <c r="I231" s="237"/>
      <c r="J231" s="237"/>
      <c r="K231" s="41"/>
      <c r="L231" s="41"/>
      <c r="M231" s="45"/>
      <c r="N231" s="238"/>
      <c r="O231" s="239"/>
      <c r="P231" s="92"/>
      <c r="Q231" s="92"/>
      <c r="R231" s="92"/>
      <c r="S231" s="92"/>
      <c r="T231" s="92"/>
      <c r="U231" s="92"/>
      <c r="V231" s="92"/>
      <c r="W231" s="92"/>
      <c r="X231" s="92"/>
      <c r="Y231" s="93"/>
      <c r="Z231" s="39"/>
      <c r="AA231" s="39"/>
      <c r="AB231" s="39"/>
      <c r="AC231" s="39"/>
      <c r="AD231" s="39"/>
      <c r="AE231" s="39"/>
      <c r="AT231" s="18" t="s">
        <v>146</v>
      </c>
      <c r="AU231" s="18" t="s">
        <v>91</v>
      </c>
    </row>
    <row r="232" s="14" customFormat="1">
      <c r="A232" s="14"/>
      <c r="B232" s="250"/>
      <c r="C232" s="251"/>
      <c r="D232" s="235" t="s">
        <v>148</v>
      </c>
      <c r="E232" s="252" t="s">
        <v>1</v>
      </c>
      <c r="F232" s="253" t="s">
        <v>310</v>
      </c>
      <c r="G232" s="251"/>
      <c r="H232" s="254">
        <v>625.5</v>
      </c>
      <c r="I232" s="255"/>
      <c r="J232" s="255"/>
      <c r="K232" s="251"/>
      <c r="L232" s="251"/>
      <c r="M232" s="256"/>
      <c r="N232" s="257"/>
      <c r="O232" s="258"/>
      <c r="P232" s="258"/>
      <c r="Q232" s="258"/>
      <c r="R232" s="258"/>
      <c r="S232" s="258"/>
      <c r="T232" s="258"/>
      <c r="U232" s="258"/>
      <c r="V232" s="258"/>
      <c r="W232" s="258"/>
      <c r="X232" s="258"/>
      <c r="Y232" s="259"/>
      <c r="Z232" s="14"/>
      <c r="AA232" s="14"/>
      <c r="AB232" s="14"/>
      <c r="AC232" s="14"/>
      <c r="AD232" s="14"/>
      <c r="AE232" s="14"/>
      <c r="AT232" s="260" t="s">
        <v>148</v>
      </c>
      <c r="AU232" s="260" t="s">
        <v>91</v>
      </c>
      <c r="AV232" s="14" t="s">
        <v>91</v>
      </c>
      <c r="AW232" s="14" t="s">
        <v>5</v>
      </c>
      <c r="AX232" s="14" t="s">
        <v>89</v>
      </c>
      <c r="AY232" s="260" t="s">
        <v>137</v>
      </c>
    </row>
    <row r="233" s="2" customFormat="1" ht="14.4" customHeight="1">
      <c r="A233" s="39"/>
      <c r="B233" s="40"/>
      <c r="C233" s="283" t="s">
        <v>311</v>
      </c>
      <c r="D233" s="283" t="s">
        <v>279</v>
      </c>
      <c r="E233" s="284" t="s">
        <v>312</v>
      </c>
      <c r="F233" s="285" t="s">
        <v>313</v>
      </c>
      <c r="G233" s="286" t="s">
        <v>142</v>
      </c>
      <c r="H233" s="287">
        <v>625.5</v>
      </c>
      <c r="I233" s="288"/>
      <c r="J233" s="289"/>
      <c r="K233" s="290">
        <f>ROUND(P233*H233,2)</f>
        <v>0</v>
      </c>
      <c r="L233" s="285" t="s">
        <v>1</v>
      </c>
      <c r="M233" s="291"/>
      <c r="N233" s="292" t="s">
        <v>1</v>
      </c>
      <c r="O233" s="229" t="s">
        <v>44</v>
      </c>
      <c r="P233" s="230">
        <f>I233+J233</f>
        <v>0</v>
      </c>
      <c r="Q233" s="230">
        <f>ROUND(I233*H233,2)</f>
        <v>0</v>
      </c>
      <c r="R233" s="230">
        <f>ROUND(J233*H233,2)</f>
        <v>0</v>
      </c>
      <c r="S233" s="92"/>
      <c r="T233" s="231">
        <f>S233*H233</f>
        <v>0</v>
      </c>
      <c r="U233" s="231">
        <v>0</v>
      </c>
      <c r="V233" s="231">
        <f>U233*H233</f>
        <v>0</v>
      </c>
      <c r="W233" s="231">
        <v>0</v>
      </c>
      <c r="X233" s="231">
        <f>W233*H233</f>
        <v>0</v>
      </c>
      <c r="Y233" s="232" t="s">
        <v>1</v>
      </c>
      <c r="Z233" s="39"/>
      <c r="AA233" s="39"/>
      <c r="AB233" s="39"/>
      <c r="AC233" s="39"/>
      <c r="AD233" s="39"/>
      <c r="AE233" s="39"/>
      <c r="AR233" s="233" t="s">
        <v>193</v>
      </c>
      <c r="AT233" s="233" t="s">
        <v>279</v>
      </c>
      <c r="AU233" s="233" t="s">
        <v>91</v>
      </c>
      <c r="AY233" s="18" t="s">
        <v>137</v>
      </c>
      <c r="BE233" s="234">
        <f>IF(O233="základní",K233,0)</f>
        <v>0</v>
      </c>
      <c r="BF233" s="234">
        <f>IF(O233="snížená",K233,0)</f>
        <v>0</v>
      </c>
      <c r="BG233" s="234">
        <f>IF(O233="zákl. přenesená",K233,0)</f>
        <v>0</v>
      </c>
      <c r="BH233" s="234">
        <f>IF(O233="sníž. přenesená",K233,0)</f>
        <v>0</v>
      </c>
      <c r="BI233" s="234">
        <f>IF(O233="nulová",K233,0)</f>
        <v>0</v>
      </c>
      <c r="BJ233" s="18" t="s">
        <v>89</v>
      </c>
      <c r="BK233" s="234">
        <f>ROUND(P233*H233,2)</f>
        <v>0</v>
      </c>
      <c r="BL233" s="18" t="s">
        <v>144</v>
      </c>
      <c r="BM233" s="233" t="s">
        <v>314</v>
      </c>
    </row>
    <row r="234" s="2" customFormat="1">
      <c r="A234" s="39"/>
      <c r="B234" s="40"/>
      <c r="C234" s="41"/>
      <c r="D234" s="235" t="s">
        <v>146</v>
      </c>
      <c r="E234" s="41"/>
      <c r="F234" s="236" t="s">
        <v>313</v>
      </c>
      <c r="G234" s="41"/>
      <c r="H234" s="41"/>
      <c r="I234" s="237"/>
      <c r="J234" s="237"/>
      <c r="K234" s="41"/>
      <c r="L234" s="41"/>
      <c r="M234" s="45"/>
      <c r="N234" s="238"/>
      <c r="O234" s="239"/>
      <c r="P234" s="92"/>
      <c r="Q234" s="92"/>
      <c r="R234" s="92"/>
      <c r="S234" s="92"/>
      <c r="T234" s="92"/>
      <c r="U234" s="92"/>
      <c r="V234" s="92"/>
      <c r="W234" s="92"/>
      <c r="X234" s="92"/>
      <c r="Y234" s="93"/>
      <c r="Z234" s="39"/>
      <c r="AA234" s="39"/>
      <c r="AB234" s="39"/>
      <c r="AC234" s="39"/>
      <c r="AD234" s="39"/>
      <c r="AE234" s="39"/>
      <c r="AT234" s="18" t="s">
        <v>146</v>
      </c>
      <c r="AU234" s="18" t="s">
        <v>91</v>
      </c>
    </row>
    <row r="235" s="14" customFormat="1">
      <c r="A235" s="14"/>
      <c r="B235" s="250"/>
      <c r="C235" s="251"/>
      <c r="D235" s="235" t="s">
        <v>148</v>
      </c>
      <c r="E235" s="252" t="s">
        <v>1</v>
      </c>
      <c r="F235" s="253" t="s">
        <v>315</v>
      </c>
      <c r="G235" s="251"/>
      <c r="H235" s="254">
        <v>625.5</v>
      </c>
      <c r="I235" s="255"/>
      <c r="J235" s="255"/>
      <c r="K235" s="251"/>
      <c r="L235" s="251"/>
      <c r="M235" s="256"/>
      <c r="N235" s="257"/>
      <c r="O235" s="258"/>
      <c r="P235" s="258"/>
      <c r="Q235" s="258"/>
      <c r="R235" s="258"/>
      <c r="S235" s="258"/>
      <c r="T235" s="258"/>
      <c r="U235" s="258"/>
      <c r="V235" s="258"/>
      <c r="W235" s="258"/>
      <c r="X235" s="258"/>
      <c r="Y235" s="259"/>
      <c r="Z235" s="14"/>
      <c r="AA235" s="14"/>
      <c r="AB235" s="14"/>
      <c r="AC235" s="14"/>
      <c r="AD235" s="14"/>
      <c r="AE235" s="14"/>
      <c r="AT235" s="260" t="s">
        <v>148</v>
      </c>
      <c r="AU235" s="260" t="s">
        <v>91</v>
      </c>
      <c r="AV235" s="14" t="s">
        <v>91</v>
      </c>
      <c r="AW235" s="14" t="s">
        <v>5</v>
      </c>
      <c r="AX235" s="14" t="s">
        <v>89</v>
      </c>
      <c r="AY235" s="260" t="s">
        <v>137</v>
      </c>
    </row>
    <row r="236" s="2" customFormat="1" ht="24.15" customHeight="1">
      <c r="A236" s="39"/>
      <c r="B236" s="40"/>
      <c r="C236" s="221" t="s">
        <v>316</v>
      </c>
      <c r="D236" s="221" t="s">
        <v>139</v>
      </c>
      <c r="E236" s="222" t="s">
        <v>317</v>
      </c>
      <c r="F236" s="223" t="s">
        <v>318</v>
      </c>
      <c r="G236" s="224" t="s">
        <v>161</v>
      </c>
      <c r="H236" s="225">
        <v>347.5</v>
      </c>
      <c r="I236" s="226"/>
      <c r="J236" s="226"/>
      <c r="K236" s="227">
        <f>ROUND(P236*H236,2)</f>
        <v>0</v>
      </c>
      <c r="L236" s="223" t="s">
        <v>1</v>
      </c>
      <c r="M236" s="45"/>
      <c r="N236" s="228" t="s">
        <v>1</v>
      </c>
      <c r="O236" s="229" t="s">
        <v>44</v>
      </c>
      <c r="P236" s="230">
        <f>I236+J236</f>
        <v>0</v>
      </c>
      <c r="Q236" s="230">
        <f>ROUND(I236*H236,2)</f>
        <v>0</v>
      </c>
      <c r="R236" s="230">
        <f>ROUND(J236*H236,2)</f>
        <v>0</v>
      </c>
      <c r="S236" s="92"/>
      <c r="T236" s="231">
        <f>S236*H236</f>
        <v>0</v>
      </c>
      <c r="U236" s="231">
        <v>0</v>
      </c>
      <c r="V236" s="231">
        <f>U236*H236</f>
        <v>0</v>
      </c>
      <c r="W236" s="231">
        <v>0</v>
      </c>
      <c r="X236" s="231">
        <f>W236*H236</f>
        <v>0</v>
      </c>
      <c r="Y236" s="232" t="s">
        <v>1</v>
      </c>
      <c r="Z236" s="39"/>
      <c r="AA236" s="39"/>
      <c r="AB236" s="39"/>
      <c r="AC236" s="39"/>
      <c r="AD236" s="39"/>
      <c r="AE236" s="39"/>
      <c r="AR236" s="233" t="s">
        <v>144</v>
      </c>
      <c r="AT236" s="233" t="s">
        <v>139</v>
      </c>
      <c r="AU236" s="233" t="s">
        <v>91</v>
      </c>
      <c r="AY236" s="18" t="s">
        <v>137</v>
      </c>
      <c r="BE236" s="234">
        <f>IF(O236="základní",K236,0)</f>
        <v>0</v>
      </c>
      <c r="BF236" s="234">
        <f>IF(O236="snížená",K236,0)</f>
        <v>0</v>
      </c>
      <c r="BG236" s="234">
        <f>IF(O236="zákl. přenesená",K236,0)</f>
        <v>0</v>
      </c>
      <c r="BH236" s="234">
        <f>IF(O236="sníž. přenesená",K236,0)</f>
        <v>0</v>
      </c>
      <c r="BI236" s="234">
        <f>IF(O236="nulová",K236,0)</f>
        <v>0</v>
      </c>
      <c r="BJ236" s="18" t="s">
        <v>89</v>
      </c>
      <c r="BK236" s="234">
        <f>ROUND(P236*H236,2)</f>
        <v>0</v>
      </c>
      <c r="BL236" s="18" t="s">
        <v>144</v>
      </c>
      <c r="BM236" s="233" t="s">
        <v>319</v>
      </c>
    </row>
    <row r="237" s="2" customFormat="1">
      <c r="A237" s="39"/>
      <c r="B237" s="40"/>
      <c r="C237" s="41"/>
      <c r="D237" s="235" t="s">
        <v>146</v>
      </c>
      <c r="E237" s="41"/>
      <c r="F237" s="236" t="s">
        <v>318</v>
      </c>
      <c r="G237" s="41"/>
      <c r="H237" s="41"/>
      <c r="I237" s="237"/>
      <c r="J237" s="237"/>
      <c r="K237" s="41"/>
      <c r="L237" s="41"/>
      <c r="M237" s="45"/>
      <c r="N237" s="238"/>
      <c r="O237" s="239"/>
      <c r="P237" s="92"/>
      <c r="Q237" s="92"/>
      <c r="R237" s="92"/>
      <c r="S237" s="92"/>
      <c r="T237" s="92"/>
      <c r="U237" s="92"/>
      <c r="V237" s="92"/>
      <c r="W237" s="92"/>
      <c r="X237" s="92"/>
      <c r="Y237" s="93"/>
      <c r="Z237" s="39"/>
      <c r="AA237" s="39"/>
      <c r="AB237" s="39"/>
      <c r="AC237" s="39"/>
      <c r="AD237" s="39"/>
      <c r="AE237" s="39"/>
      <c r="AT237" s="18" t="s">
        <v>146</v>
      </c>
      <c r="AU237" s="18" t="s">
        <v>91</v>
      </c>
    </row>
    <row r="238" s="13" customFormat="1">
      <c r="A238" s="13"/>
      <c r="B238" s="240"/>
      <c r="C238" s="241"/>
      <c r="D238" s="235" t="s">
        <v>148</v>
      </c>
      <c r="E238" s="242" t="s">
        <v>1</v>
      </c>
      <c r="F238" s="243" t="s">
        <v>149</v>
      </c>
      <c r="G238" s="241"/>
      <c r="H238" s="242" t="s">
        <v>1</v>
      </c>
      <c r="I238" s="244"/>
      <c r="J238" s="244"/>
      <c r="K238" s="241"/>
      <c r="L238" s="241"/>
      <c r="M238" s="245"/>
      <c r="N238" s="246"/>
      <c r="O238" s="247"/>
      <c r="P238" s="247"/>
      <c r="Q238" s="247"/>
      <c r="R238" s="247"/>
      <c r="S238" s="247"/>
      <c r="T238" s="247"/>
      <c r="U238" s="247"/>
      <c r="V238" s="247"/>
      <c r="W238" s="247"/>
      <c r="X238" s="247"/>
      <c r="Y238" s="248"/>
      <c r="Z238" s="13"/>
      <c r="AA238" s="13"/>
      <c r="AB238" s="13"/>
      <c r="AC238" s="13"/>
      <c r="AD238" s="13"/>
      <c r="AE238" s="13"/>
      <c r="AT238" s="249" t="s">
        <v>148</v>
      </c>
      <c r="AU238" s="249" t="s">
        <v>91</v>
      </c>
      <c r="AV238" s="13" t="s">
        <v>89</v>
      </c>
      <c r="AW238" s="13" t="s">
        <v>5</v>
      </c>
      <c r="AX238" s="13" t="s">
        <v>81</v>
      </c>
      <c r="AY238" s="249" t="s">
        <v>137</v>
      </c>
    </row>
    <row r="239" s="14" customFormat="1">
      <c r="A239" s="14"/>
      <c r="B239" s="250"/>
      <c r="C239" s="251"/>
      <c r="D239" s="235" t="s">
        <v>148</v>
      </c>
      <c r="E239" s="252" t="s">
        <v>1</v>
      </c>
      <c r="F239" s="253" t="s">
        <v>320</v>
      </c>
      <c r="G239" s="251"/>
      <c r="H239" s="254">
        <v>347.5</v>
      </c>
      <c r="I239" s="255"/>
      <c r="J239" s="255"/>
      <c r="K239" s="251"/>
      <c r="L239" s="251"/>
      <c r="M239" s="256"/>
      <c r="N239" s="257"/>
      <c r="O239" s="258"/>
      <c r="P239" s="258"/>
      <c r="Q239" s="258"/>
      <c r="R239" s="258"/>
      <c r="S239" s="258"/>
      <c r="T239" s="258"/>
      <c r="U239" s="258"/>
      <c r="V239" s="258"/>
      <c r="W239" s="258"/>
      <c r="X239" s="258"/>
      <c r="Y239" s="259"/>
      <c r="Z239" s="14"/>
      <c r="AA239" s="14"/>
      <c r="AB239" s="14"/>
      <c r="AC239" s="14"/>
      <c r="AD239" s="14"/>
      <c r="AE239" s="14"/>
      <c r="AT239" s="260" t="s">
        <v>148</v>
      </c>
      <c r="AU239" s="260" t="s">
        <v>91</v>
      </c>
      <c r="AV239" s="14" t="s">
        <v>91</v>
      </c>
      <c r="AW239" s="14" t="s">
        <v>5</v>
      </c>
      <c r="AX239" s="14" t="s">
        <v>89</v>
      </c>
      <c r="AY239" s="260" t="s">
        <v>137</v>
      </c>
    </row>
    <row r="240" s="2" customFormat="1" ht="14.4" customHeight="1">
      <c r="A240" s="39"/>
      <c r="B240" s="40"/>
      <c r="C240" s="283" t="s">
        <v>321</v>
      </c>
      <c r="D240" s="283" t="s">
        <v>279</v>
      </c>
      <c r="E240" s="284" t="s">
        <v>322</v>
      </c>
      <c r="F240" s="285" t="s">
        <v>323</v>
      </c>
      <c r="G240" s="286" t="s">
        <v>161</v>
      </c>
      <c r="H240" s="287">
        <v>347.5</v>
      </c>
      <c r="I240" s="288"/>
      <c r="J240" s="289"/>
      <c r="K240" s="290">
        <f>ROUND(P240*H240,2)</f>
        <v>0</v>
      </c>
      <c r="L240" s="285" t="s">
        <v>1</v>
      </c>
      <c r="M240" s="291"/>
      <c r="N240" s="292" t="s">
        <v>1</v>
      </c>
      <c r="O240" s="229" t="s">
        <v>44</v>
      </c>
      <c r="P240" s="230">
        <f>I240+J240</f>
        <v>0</v>
      </c>
      <c r="Q240" s="230">
        <f>ROUND(I240*H240,2)</f>
        <v>0</v>
      </c>
      <c r="R240" s="230">
        <f>ROUND(J240*H240,2)</f>
        <v>0</v>
      </c>
      <c r="S240" s="92"/>
      <c r="T240" s="231">
        <f>S240*H240</f>
        <v>0</v>
      </c>
      <c r="U240" s="231">
        <v>0</v>
      </c>
      <c r="V240" s="231">
        <f>U240*H240</f>
        <v>0</v>
      </c>
      <c r="W240" s="231">
        <v>0</v>
      </c>
      <c r="X240" s="231">
        <f>W240*H240</f>
        <v>0</v>
      </c>
      <c r="Y240" s="232" t="s">
        <v>1</v>
      </c>
      <c r="Z240" s="39"/>
      <c r="AA240" s="39"/>
      <c r="AB240" s="39"/>
      <c r="AC240" s="39"/>
      <c r="AD240" s="39"/>
      <c r="AE240" s="39"/>
      <c r="AR240" s="233" t="s">
        <v>193</v>
      </c>
      <c r="AT240" s="233" t="s">
        <v>279</v>
      </c>
      <c r="AU240" s="233" t="s">
        <v>91</v>
      </c>
      <c r="AY240" s="18" t="s">
        <v>137</v>
      </c>
      <c r="BE240" s="234">
        <f>IF(O240="základní",K240,0)</f>
        <v>0</v>
      </c>
      <c r="BF240" s="234">
        <f>IF(O240="snížená",K240,0)</f>
        <v>0</v>
      </c>
      <c r="BG240" s="234">
        <f>IF(O240="zákl. přenesená",K240,0)</f>
        <v>0</v>
      </c>
      <c r="BH240" s="234">
        <f>IF(O240="sníž. přenesená",K240,0)</f>
        <v>0</v>
      </c>
      <c r="BI240" s="234">
        <f>IF(O240="nulová",K240,0)</f>
        <v>0</v>
      </c>
      <c r="BJ240" s="18" t="s">
        <v>89</v>
      </c>
      <c r="BK240" s="234">
        <f>ROUND(P240*H240,2)</f>
        <v>0</v>
      </c>
      <c r="BL240" s="18" t="s">
        <v>144</v>
      </c>
      <c r="BM240" s="233" t="s">
        <v>324</v>
      </c>
    </row>
    <row r="241" s="2" customFormat="1">
      <c r="A241" s="39"/>
      <c r="B241" s="40"/>
      <c r="C241" s="41"/>
      <c r="D241" s="235" t="s">
        <v>146</v>
      </c>
      <c r="E241" s="41"/>
      <c r="F241" s="236" t="s">
        <v>323</v>
      </c>
      <c r="G241" s="41"/>
      <c r="H241" s="41"/>
      <c r="I241" s="237"/>
      <c r="J241" s="237"/>
      <c r="K241" s="41"/>
      <c r="L241" s="41"/>
      <c r="M241" s="45"/>
      <c r="N241" s="238"/>
      <c r="O241" s="239"/>
      <c r="P241" s="92"/>
      <c r="Q241" s="92"/>
      <c r="R241" s="92"/>
      <c r="S241" s="92"/>
      <c r="T241" s="92"/>
      <c r="U241" s="92"/>
      <c r="V241" s="92"/>
      <c r="W241" s="92"/>
      <c r="X241" s="92"/>
      <c r="Y241" s="93"/>
      <c r="Z241" s="39"/>
      <c r="AA241" s="39"/>
      <c r="AB241" s="39"/>
      <c r="AC241" s="39"/>
      <c r="AD241" s="39"/>
      <c r="AE241" s="39"/>
      <c r="AT241" s="18" t="s">
        <v>146</v>
      </c>
      <c r="AU241" s="18" t="s">
        <v>91</v>
      </c>
    </row>
    <row r="242" s="12" customFormat="1" ht="22.8" customHeight="1">
      <c r="A242" s="12"/>
      <c r="B242" s="204"/>
      <c r="C242" s="205"/>
      <c r="D242" s="206" t="s">
        <v>80</v>
      </c>
      <c r="E242" s="219" t="s">
        <v>144</v>
      </c>
      <c r="F242" s="219" t="s">
        <v>325</v>
      </c>
      <c r="G242" s="205"/>
      <c r="H242" s="205"/>
      <c r="I242" s="208"/>
      <c r="J242" s="208"/>
      <c r="K242" s="220">
        <f>BK242</f>
        <v>0</v>
      </c>
      <c r="L242" s="205"/>
      <c r="M242" s="210"/>
      <c r="N242" s="211"/>
      <c r="O242" s="212"/>
      <c r="P242" s="212"/>
      <c r="Q242" s="213">
        <f>SUM(Q243:Q253)</f>
        <v>0</v>
      </c>
      <c r="R242" s="213">
        <f>SUM(R243:R253)</f>
        <v>0</v>
      </c>
      <c r="S242" s="212"/>
      <c r="T242" s="214">
        <f>SUM(T243:T253)</f>
        <v>0</v>
      </c>
      <c r="U242" s="212"/>
      <c r="V242" s="214">
        <f>SUM(V243:V253)</f>
        <v>18.472999999999999</v>
      </c>
      <c r="W242" s="212"/>
      <c r="X242" s="214">
        <f>SUM(X243:X253)</f>
        <v>0</v>
      </c>
      <c r="Y242" s="215"/>
      <c r="Z242" s="12"/>
      <c r="AA242" s="12"/>
      <c r="AB242" s="12"/>
      <c r="AC242" s="12"/>
      <c r="AD242" s="12"/>
      <c r="AE242" s="12"/>
      <c r="AR242" s="216" t="s">
        <v>89</v>
      </c>
      <c r="AT242" s="217" t="s">
        <v>80</v>
      </c>
      <c r="AU242" s="217" t="s">
        <v>89</v>
      </c>
      <c r="AY242" s="216" t="s">
        <v>137</v>
      </c>
      <c r="BK242" s="218">
        <f>SUM(BK243:BK253)</f>
        <v>0</v>
      </c>
    </row>
    <row r="243" s="2" customFormat="1" ht="24.15" customHeight="1">
      <c r="A243" s="39"/>
      <c r="B243" s="40"/>
      <c r="C243" s="221" t="s">
        <v>326</v>
      </c>
      <c r="D243" s="221" t="s">
        <v>139</v>
      </c>
      <c r="E243" s="222" t="s">
        <v>327</v>
      </c>
      <c r="F243" s="223" t="s">
        <v>328</v>
      </c>
      <c r="G243" s="224" t="s">
        <v>168</v>
      </c>
      <c r="H243" s="225">
        <v>10.263</v>
      </c>
      <c r="I243" s="226"/>
      <c r="J243" s="226"/>
      <c r="K243" s="227">
        <f>ROUND(P243*H243,2)</f>
        <v>0</v>
      </c>
      <c r="L243" s="223" t="s">
        <v>162</v>
      </c>
      <c r="M243" s="45"/>
      <c r="N243" s="228" t="s">
        <v>1</v>
      </c>
      <c r="O243" s="229" t="s">
        <v>44</v>
      </c>
      <c r="P243" s="230">
        <f>I243+J243</f>
        <v>0</v>
      </c>
      <c r="Q243" s="230">
        <f>ROUND(I243*H243,2)</f>
        <v>0</v>
      </c>
      <c r="R243" s="230">
        <f>ROUND(J243*H243,2)</f>
        <v>0</v>
      </c>
      <c r="S243" s="92"/>
      <c r="T243" s="231">
        <f>S243*H243</f>
        <v>0</v>
      </c>
      <c r="U243" s="231">
        <v>0</v>
      </c>
      <c r="V243" s="231">
        <f>U243*H243</f>
        <v>0</v>
      </c>
      <c r="W243" s="231">
        <v>0</v>
      </c>
      <c r="X243" s="231">
        <f>W243*H243</f>
        <v>0</v>
      </c>
      <c r="Y243" s="232" t="s">
        <v>1</v>
      </c>
      <c r="Z243" s="39"/>
      <c r="AA243" s="39"/>
      <c r="AB243" s="39"/>
      <c r="AC243" s="39"/>
      <c r="AD243" s="39"/>
      <c r="AE243" s="39"/>
      <c r="AR243" s="233" t="s">
        <v>144</v>
      </c>
      <c r="AT243" s="233" t="s">
        <v>139</v>
      </c>
      <c r="AU243" s="233" t="s">
        <v>91</v>
      </c>
      <c r="AY243" s="18" t="s">
        <v>137</v>
      </c>
      <c r="BE243" s="234">
        <f>IF(O243="základní",K243,0)</f>
        <v>0</v>
      </c>
      <c r="BF243" s="234">
        <f>IF(O243="snížená",K243,0)</f>
        <v>0</v>
      </c>
      <c r="BG243" s="234">
        <f>IF(O243="zákl. přenesená",K243,0)</f>
        <v>0</v>
      </c>
      <c r="BH243" s="234">
        <f>IF(O243="sníž. přenesená",K243,0)</f>
        <v>0</v>
      </c>
      <c r="BI243" s="234">
        <f>IF(O243="nulová",K243,0)</f>
        <v>0</v>
      </c>
      <c r="BJ243" s="18" t="s">
        <v>89</v>
      </c>
      <c r="BK243" s="234">
        <f>ROUND(P243*H243,2)</f>
        <v>0</v>
      </c>
      <c r="BL243" s="18" t="s">
        <v>144</v>
      </c>
      <c r="BM243" s="233" t="s">
        <v>329</v>
      </c>
    </row>
    <row r="244" s="2" customFormat="1">
      <c r="A244" s="39"/>
      <c r="B244" s="40"/>
      <c r="C244" s="41"/>
      <c r="D244" s="235" t="s">
        <v>146</v>
      </c>
      <c r="E244" s="41"/>
      <c r="F244" s="236" t="s">
        <v>330</v>
      </c>
      <c r="G244" s="41"/>
      <c r="H244" s="41"/>
      <c r="I244" s="237"/>
      <c r="J244" s="237"/>
      <c r="K244" s="41"/>
      <c r="L244" s="41"/>
      <c r="M244" s="45"/>
      <c r="N244" s="238"/>
      <c r="O244" s="239"/>
      <c r="P244" s="92"/>
      <c r="Q244" s="92"/>
      <c r="R244" s="92"/>
      <c r="S244" s="92"/>
      <c r="T244" s="92"/>
      <c r="U244" s="92"/>
      <c r="V244" s="92"/>
      <c r="W244" s="92"/>
      <c r="X244" s="92"/>
      <c r="Y244" s="93"/>
      <c r="Z244" s="39"/>
      <c r="AA244" s="39"/>
      <c r="AB244" s="39"/>
      <c r="AC244" s="39"/>
      <c r="AD244" s="39"/>
      <c r="AE244" s="39"/>
      <c r="AT244" s="18" t="s">
        <v>146</v>
      </c>
      <c r="AU244" s="18" t="s">
        <v>91</v>
      </c>
    </row>
    <row r="245" s="14" customFormat="1">
      <c r="A245" s="14"/>
      <c r="B245" s="250"/>
      <c r="C245" s="251"/>
      <c r="D245" s="235" t="s">
        <v>148</v>
      </c>
      <c r="E245" s="252" t="s">
        <v>1</v>
      </c>
      <c r="F245" s="253" t="s">
        <v>331</v>
      </c>
      <c r="G245" s="251"/>
      <c r="H245" s="254">
        <v>1.575</v>
      </c>
      <c r="I245" s="255"/>
      <c r="J245" s="255"/>
      <c r="K245" s="251"/>
      <c r="L245" s="251"/>
      <c r="M245" s="256"/>
      <c r="N245" s="257"/>
      <c r="O245" s="258"/>
      <c r="P245" s="258"/>
      <c r="Q245" s="258"/>
      <c r="R245" s="258"/>
      <c r="S245" s="258"/>
      <c r="T245" s="258"/>
      <c r="U245" s="258"/>
      <c r="V245" s="258"/>
      <c r="W245" s="258"/>
      <c r="X245" s="258"/>
      <c r="Y245" s="259"/>
      <c r="Z245" s="14"/>
      <c r="AA245" s="14"/>
      <c r="AB245" s="14"/>
      <c r="AC245" s="14"/>
      <c r="AD245" s="14"/>
      <c r="AE245" s="14"/>
      <c r="AT245" s="260" t="s">
        <v>148</v>
      </c>
      <c r="AU245" s="260" t="s">
        <v>91</v>
      </c>
      <c r="AV245" s="14" t="s">
        <v>91</v>
      </c>
      <c r="AW245" s="14" t="s">
        <v>5</v>
      </c>
      <c r="AX245" s="14" t="s">
        <v>81</v>
      </c>
      <c r="AY245" s="260" t="s">
        <v>137</v>
      </c>
    </row>
    <row r="246" s="14" customFormat="1">
      <c r="A246" s="14"/>
      <c r="B246" s="250"/>
      <c r="C246" s="251"/>
      <c r="D246" s="235" t="s">
        <v>148</v>
      </c>
      <c r="E246" s="252" t="s">
        <v>1</v>
      </c>
      <c r="F246" s="253" t="s">
        <v>332</v>
      </c>
      <c r="G246" s="251"/>
      <c r="H246" s="254">
        <v>8.6880000000000006</v>
      </c>
      <c r="I246" s="255"/>
      <c r="J246" s="255"/>
      <c r="K246" s="251"/>
      <c r="L246" s="251"/>
      <c r="M246" s="256"/>
      <c r="N246" s="257"/>
      <c r="O246" s="258"/>
      <c r="P246" s="258"/>
      <c r="Q246" s="258"/>
      <c r="R246" s="258"/>
      <c r="S246" s="258"/>
      <c r="T246" s="258"/>
      <c r="U246" s="258"/>
      <c r="V246" s="258"/>
      <c r="W246" s="258"/>
      <c r="X246" s="258"/>
      <c r="Y246" s="259"/>
      <c r="Z246" s="14"/>
      <c r="AA246" s="14"/>
      <c r="AB246" s="14"/>
      <c r="AC246" s="14"/>
      <c r="AD246" s="14"/>
      <c r="AE246" s="14"/>
      <c r="AT246" s="260" t="s">
        <v>148</v>
      </c>
      <c r="AU246" s="260" t="s">
        <v>91</v>
      </c>
      <c r="AV246" s="14" t="s">
        <v>91</v>
      </c>
      <c r="AW246" s="14" t="s">
        <v>5</v>
      </c>
      <c r="AX246" s="14" t="s">
        <v>81</v>
      </c>
      <c r="AY246" s="260" t="s">
        <v>137</v>
      </c>
    </row>
    <row r="247" s="15" customFormat="1">
      <c r="A247" s="15"/>
      <c r="B247" s="261"/>
      <c r="C247" s="262"/>
      <c r="D247" s="235" t="s">
        <v>148</v>
      </c>
      <c r="E247" s="263" t="s">
        <v>1</v>
      </c>
      <c r="F247" s="264" t="s">
        <v>152</v>
      </c>
      <c r="G247" s="262"/>
      <c r="H247" s="265">
        <v>10.263</v>
      </c>
      <c r="I247" s="266"/>
      <c r="J247" s="266"/>
      <c r="K247" s="262"/>
      <c r="L247" s="262"/>
      <c r="M247" s="267"/>
      <c r="N247" s="268"/>
      <c r="O247" s="269"/>
      <c r="P247" s="269"/>
      <c r="Q247" s="269"/>
      <c r="R247" s="269"/>
      <c r="S247" s="269"/>
      <c r="T247" s="269"/>
      <c r="U247" s="269"/>
      <c r="V247" s="269"/>
      <c r="W247" s="269"/>
      <c r="X247" s="269"/>
      <c r="Y247" s="270"/>
      <c r="Z247" s="15"/>
      <c r="AA247" s="15"/>
      <c r="AB247" s="15"/>
      <c r="AC247" s="15"/>
      <c r="AD247" s="15"/>
      <c r="AE247" s="15"/>
      <c r="AT247" s="271" t="s">
        <v>148</v>
      </c>
      <c r="AU247" s="271" t="s">
        <v>91</v>
      </c>
      <c r="AV247" s="15" t="s">
        <v>144</v>
      </c>
      <c r="AW247" s="15" t="s">
        <v>5</v>
      </c>
      <c r="AX247" s="15" t="s">
        <v>89</v>
      </c>
      <c r="AY247" s="271" t="s">
        <v>137</v>
      </c>
    </row>
    <row r="248" s="2" customFormat="1" ht="24.15" customHeight="1">
      <c r="A248" s="39"/>
      <c r="B248" s="40"/>
      <c r="C248" s="283" t="s">
        <v>333</v>
      </c>
      <c r="D248" s="283" t="s">
        <v>279</v>
      </c>
      <c r="E248" s="284" t="s">
        <v>334</v>
      </c>
      <c r="F248" s="285" t="s">
        <v>335</v>
      </c>
      <c r="G248" s="286" t="s">
        <v>261</v>
      </c>
      <c r="H248" s="287">
        <v>18.472999999999999</v>
      </c>
      <c r="I248" s="288"/>
      <c r="J248" s="289"/>
      <c r="K248" s="290">
        <f>ROUND(P248*H248,2)</f>
        <v>0</v>
      </c>
      <c r="L248" s="285" t="s">
        <v>162</v>
      </c>
      <c r="M248" s="291"/>
      <c r="N248" s="292" t="s">
        <v>1</v>
      </c>
      <c r="O248" s="229" t="s">
        <v>44</v>
      </c>
      <c r="P248" s="230">
        <f>I248+J248</f>
        <v>0</v>
      </c>
      <c r="Q248" s="230">
        <f>ROUND(I248*H248,2)</f>
        <v>0</v>
      </c>
      <c r="R248" s="230">
        <f>ROUND(J248*H248,2)</f>
        <v>0</v>
      </c>
      <c r="S248" s="92"/>
      <c r="T248" s="231">
        <f>S248*H248</f>
        <v>0</v>
      </c>
      <c r="U248" s="231">
        <v>1</v>
      </c>
      <c r="V248" s="231">
        <f>U248*H248</f>
        <v>18.472999999999999</v>
      </c>
      <c r="W248" s="231">
        <v>0</v>
      </c>
      <c r="X248" s="231">
        <f>W248*H248</f>
        <v>0</v>
      </c>
      <c r="Y248" s="232" t="s">
        <v>1</v>
      </c>
      <c r="Z248" s="39"/>
      <c r="AA248" s="39"/>
      <c r="AB248" s="39"/>
      <c r="AC248" s="39"/>
      <c r="AD248" s="39"/>
      <c r="AE248" s="39"/>
      <c r="AR248" s="233" t="s">
        <v>193</v>
      </c>
      <c r="AT248" s="233" t="s">
        <v>279</v>
      </c>
      <c r="AU248" s="233" t="s">
        <v>91</v>
      </c>
      <c r="AY248" s="18" t="s">
        <v>137</v>
      </c>
      <c r="BE248" s="234">
        <f>IF(O248="základní",K248,0)</f>
        <v>0</v>
      </c>
      <c r="BF248" s="234">
        <f>IF(O248="snížená",K248,0)</f>
        <v>0</v>
      </c>
      <c r="BG248" s="234">
        <f>IF(O248="zákl. přenesená",K248,0)</f>
        <v>0</v>
      </c>
      <c r="BH248" s="234">
        <f>IF(O248="sníž. přenesená",K248,0)</f>
        <v>0</v>
      </c>
      <c r="BI248" s="234">
        <f>IF(O248="nulová",K248,0)</f>
        <v>0</v>
      </c>
      <c r="BJ248" s="18" t="s">
        <v>89</v>
      </c>
      <c r="BK248" s="234">
        <f>ROUND(P248*H248,2)</f>
        <v>0</v>
      </c>
      <c r="BL248" s="18" t="s">
        <v>144</v>
      </c>
      <c r="BM248" s="233" t="s">
        <v>336</v>
      </c>
    </row>
    <row r="249" s="2" customFormat="1">
      <c r="A249" s="39"/>
      <c r="B249" s="40"/>
      <c r="C249" s="41"/>
      <c r="D249" s="235" t="s">
        <v>146</v>
      </c>
      <c r="E249" s="41"/>
      <c r="F249" s="236" t="s">
        <v>337</v>
      </c>
      <c r="G249" s="41"/>
      <c r="H249" s="41"/>
      <c r="I249" s="237"/>
      <c r="J249" s="237"/>
      <c r="K249" s="41"/>
      <c r="L249" s="41"/>
      <c r="M249" s="45"/>
      <c r="N249" s="238"/>
      <c r="O249" s="239"/>
      <c r="P249" s="92"/>
      <c r="Q249" s="92"/>
      <c r="R249" s="92"/>
      <c r="S249" s="92"/>
      <c r="T249" s="92"/>
      <c r="U249" s="92"/>
      <c r="V249" s="92"/>
      <c r="W249" s="92"/>
      <c r="X249" s="92"/>
      <c r="Y249" s="93"/>
      <c r="Z249" s="39"/>
      <c r="AA249" s="39"/>
      <c r="AB249" s="39"/>
      <c r="AC249" s="39"/>
      <c r="AD249" s="39"/>
      <c r="AE249" s="39"/>
      <c r="AT249" s="18" t="s">
        <v>146</v>
      </c>
      <c r="AU249" s="18" t="s">
        <v>91</v>
      </c>
    </row>
    <row r="250" s="14" customFormat="1">
      <c r="A250" s="14"/>
      <c r="B250" s="250"/>
      <c r="C250" s="251"/>
      <c r="D250" s="235" t="s">
        <v>148</v>
      </c>
      <c r="E250" s="252" t="s">
        <v>1</v>
      </c>
      <c r="F250" s="253" t="s">
        <v>338</v>
      </c>
      <c r="G250" s="251"/>
      <c r="H250" s="254">
        <v>18.472999999999999</v>
      </c>
      <c r="I250" s="255"/>
      <c r="J250" s="255"/>
      <c r="K250" s="251"/>
      <c r="L250" s="251"/>
      <c r="M250" s="256"/>
      <c r="N250" s="257"/>
      <c r="O250" s="258"/>
      <c r="P250" s="258"/>
      <c r="Q250" s="258"/>
      <c r="R250" s="258"/>
      <c r="S250" s="258"/>
      <c r="T250" s="258"/>
      <c r="U250" s="258"/>
      <c r="V250" s="258"/>
      <c r="W250" s="258"/>
      <c r="X250" s="258"/>
      <c r="Y250" s="259"/>
      <c r="Z250" s="14"/>
      <c r="AA250" s="14"/>
      <c r="AB250" s="14"/>
      <c r="AC250" s="14"/>
      <c r="AD250" s="14"/>
      <c r="AE250" s="14"/>
      <c r="AT250" s="260" t="s">
        <v>148</v>
      </c>
      <c r="AU250" s="260" t="s">
        <v>91</v>
      </c>
      <c r="AV250" s="14" t="s">
        <v>91</v>
      </c>
      <c r="AW250" s="14" t="s">
        <v>5</v>
      </c>
      <c r="AX250" s="14" t="s">
        <v>89</v>
      </c>
      <c r="AY250" s="260" t="s">
        <v>137</v>
      </c>
    </row>
    <row r="251" s="2" customFormat="1" ht="24.15" customHeight="1">
      <c r="A251" s="39"/>
      <c r="B251" s="40"/>
      <c r="C251" s="221" t="s">
        <v>339</v>
      </c>
      <c r="D251" s="221" t="s">
        <v>139</v>
      </c>
      <c r="E251" s="222" t="s">
        <v>340</v>
      </c>
      <c r="F251" s="223" t="s">
        <v>341</v>
      </c>
      <c r="G251" s="224" t="s">
        <v>168</v>
      </c>
      <c r="H251" s="225">
        <v>0.90000000000000002</v>
      </c>
      <c r="I251" s="226"/>
      <c r="J251" s="226"/>
      <c r="K251" s="227">
        <f>ROUND(P251*H251,2)</f>
        <v>0</v>
      </c>
      <c r="L251" s="223" t="s">
        <v>162</v>
      </c>
      <c r="M251" s="45"/>
      <c r="N251" s="228" t="s">
        <v>1</v>
      </c>
      <c r="O251" s="229" t="s">
        <v>44</v>
      </c>
      <c r="P251" s="230">
        <f>I251+J251</f>
        <v>0</v>
      </c>
      <c r="Q251" s="230">
        <f>ROUND(I251*H251,2)</f>
        <v>0</v>
      </c>
      <c r="R251" s="230">
        <f>ROUND(J251*H251,2)</f>
        <v>0</v>
      </c>
      <c r="S251" s="92"/>
      <c r="T251" s="231">
        <f>S251*H251</f>
        <v>0</v>
      </c>
      <c r="U251" s="231">
        <v>0</v>
      </c>
      <c r="V251" s="231">
        <f>U251*H251</f>
        <v>0</v>
      </c>
      <c r="W251" s="231">
        <v>0</v>
      </c>
      <c r="X251" s="231">
        <f>W251*H251</f>
        <v>0</v>
      </c>
      <c r="Y251" s="232" t="s">
        <v>1</v>
      </c>
      <c r="Z251" s="39"/>
      <c r="AA251" s="39"/>
      <c r="AB251" s="39"/>
      <c r="AC251" s="39"/>
      <c r="AD251" s="39"/>
      <c r="AE251" s="39"/>
      <c r="AR251" s="233" t="s">
        <v>144</v>
      </c>
      <c r="AT251" s="233" t="s">
        <v>139</v>
      </c>
      <c r="AU251" s="233" t="s">
        <v>91</v>
      </c>
      <c r="AY251" s="18" t="s">
        <v>137</v>
      </c>
      <c r="BE251" s="234">
        <f>IF(O251="základní",K251,0)</f>
        <v>0</v>
      </c>
      <c r="BF251" s="234">
        <f>IF(O251="snížená",K251,0)</f>
        <v>0</v>
      </c>
      <c r="BG251" s="234">
        <f>IF(O251="zákl. přenesená",K251,0)</f>
        <v>0</v>
      </c>
      <c r="BH251" s="234">
        <f>IF(O251="sníž. přenesená",K251,0)</f>
        <v>0</v>
      </c>
      <c r="BI251" s="234">
        <f>IF(O251="nulová",K251,0)</f>
        <v>0</v>
      </c>
      <c r="BJ251" s="18" t="s">
        <v>89</v>
      </c>
      <c r="BK251" s="234">
        <f>ROUND(P251*H251,2)</f>
        <v>0</v>
      </c>
      <c r="BL251" s="18" t="s">
        <v>144</v>
      </c>
      <c r="BM251" s="233" t="s">
        <v>342</v>
      </c>
    </row>
    <row r="252" s="2" customFormat="1">
      <c r="A252" s="39"/>
      <c r="B252" s="40"/>
      <c r="C252" s="41"/>
      <c r="D252" s="235" t="s">
        <v>146</v>
      </c>
      <c r="E252" s="41"/>
      <c r="F252" s="236" t="s">
        <v>343</v>
      </c>
      <c r="G252" s="41"/>
      <c r="H252" s="41"/>
      <c r="I252" s="237"/>
      <c r="J252" s="237"/>
      <c r="K252" s="41"/>
      <c r="L252" s="41"/>
      <c r="M252" s="45"/>
      <c r="N252" s="238"/>
      <c r="O252" s="239"/>
      <c r="P252" s="92"/>
      <c r="Q252" s="92"/>
      <c r="R252" s="92"/>
      <c r="S252" s="92"/>
      <c r="T252" s="92"/>
      <c r="U252" s="92"/>
      <c r="V252" s="92"/>
      <c r="W252" s="92"/>
      <c r="X252" s="92"/>
      <c r="Y252" s="93"/>
      <c r="Z252" s="39"/>
      <c r="AA252" s="39"/>
      <c r="AB252" s="39"/>
      <c r="AC252" s="39"/>
      <c r="AD252" s="39"/>
      <c r="AE252" s="39"/>
      <c r="AT252" s="18" t="s">
        <v>146</v>
      </c>
      <c r="AU252" s="18" t="s">
        <v>91</v>
      </c>
    </row>
    <row r="253" s="14" customFormat="1">
      <c r="A253" s="14"/>
      <c r="B253" s="250"/>
      <c r="C253" s="251"/>
      <c r="D253" s="235" t="s">
        <v>148</v>
      </c>
      <c r="E253" s="252" t="s">
        <v>1</v>
      </c>
      <c r="F253" s="253" t="s">
        <v>344</v>
      </c>
      <c r="G253" s="251"/>
      <c r="H253" s="254">
        <v>0.90000000000000002</v>
      </c>
      <c r="I253" s="255"/>
      <c r="J253" s="255"/>
      <c r="K253" s="251"/>
      <c r="L253" s="251"/>
      <c r="M253" s="256"/>
      <c r="N253" s="257"/>
      <c r="O253" s="258"/>
      <c r="P253" s="258"/>
      <c r="Q253" s="258"/>
      <c r="R253" s="258"/>
      <c r="S253" s="258"/>
      <c r="T253" s="258"/>
      <c r="U253" s="258"/>
      <c r="V253" s="258"/>
      <c r="W253" s="258"/>
      <c r="X253" s="258"/>
      <c r="Y253" s="259"/>
      <c r="Z253" s="14"/>
      <c r="AA253" s="14"/>
      <c r="AB253" s="14"/>
      <c r="AC253" s="14"/>
      <c r="AD253" s="14"/>
      <c r="AE253" s="14"/>
      <c r="AT253" s="260" t="s">
        <v>148</v>
      </c>
      <c r="AU253" s="260" t="s">
        <v>91</v>
      </c>
      <c r="AV253" s="14" t="s">
        <v>91</v>
      </c>
      <c r="AW253" s="14" t="s">
        <v>5</v>
      </c>
      <c r="AX253" s="14" t="s">
        <v>89</v>
      </c>
      <c r="AY253" s="260" t="s">
        <v>137</v>
      </c>
    </row>
    <row r="254" s="12" customFormat="1" ht="22.8" customHeight="1">
      <c r="A254" s="12"/>
      <c r="B254" s="204"/>
      <c r="C254" s="205"/>
      <c r="D254" s="206" t="s">
        <v>80</v>
      </c>
      <c r="E254" s="219" t="s">
        <v>176</v>
      </c>
      <c r="F254" s="219" t="s">
        <v>345</v>
      </c>
      <c r="G254" s="205"/>
      <c r="H254" s="205"/>
      <c r="I254" s="208"/>
      <c r="J254" s="208"/>
      <c r="K254" s="220">
        <f>BK254</f>
        <v>0</v>
      </c>
      <c r="L254" s="205"/>
      <c r="M254" s="210"/>
      <c r="N254" s="211"/>
      <c r="O254" s="212"/>
      <c r="P254" s="212"/>
      <c r="Q254" s="213">
        <f>SUM(Q255:Q309)</f>
        <v>0</v>
      </c>
      <c r="R254" s="213">
        <f>SUM(R255:R309)</f>
        <v>0</v>
      </c>
      <c r="S254" s="212"/>
      <c r="T254" s="214">
        <f>SUM(T255:T309)</f>
        <v>0</v>
      </c>
      <c r="U254" s="212"/>
      <c r="V254" s="214">
        <f>SUM(V255:V309)</f>
        <v>44.120500000000007</v>
      </c>
      <c r="W254" s="212"/>
      <c r="X254" s="214">
        <f>SUM(X255:X309)</f>
        <v>0</v>
      </c>
      <c r="Y254" s="215"/>
      <c r="Z254" s="12"/>
      <c r="AA254" s="12"/>
      <c r="AB254" s="12"/>
      <c r="AC254" s="12"/>
      <c r="AD254" s="12"/>
      <c r="AE254" s="12"/>
      <c r="AR254" s="216" t="s">
        <v>89</v>
      </c>
      <c r="AT254" s="217" t="s">
        <v>80</v>
      </c>
      <c r="AU254" s="217" t="s">
        <v>89</v>
      </c>
      <c r="AY254" s="216" t="s">
        <v>137</v>
      </c>
      <c r="BK254" s="218">
        <f>SUM(BK255:BK309)</f>
        <v>0</v>
      </c>
    </row>
    <row r="255" s="2" customFormat="1" ht="24.15" customHeight="1">
      <c r="A255" s="39"/>
      <c r="B255" s="40"/>
      <c r="C255" s="221" t="s">
        <v>346</v>
      </c>
      <c r="D255" s="221" t="s">
        <v>139</v>
      </c>
      <c r="E255" s="222" t="s">
        <v>347</v>
      </c>
      <c r="F255" s="223" t="s">
        <v>348</v>
      </c>
      <c r="G255" s="224" t="s">
        <v>142</v>
      </c>
      <c r="H255" s="225">
        <v>283.5</v>
      </c>
      <c r="I255" s="226"/>
      <c r="J255" s="226"/>
      <c r="K255" s="227">
        <f>ROUND(P255*H255,2)</f>
        <v>0</v>
      </c>
      <c r="L255" s="223" t="s">
        <v>162</v>
      </c>
      <c r="M255" s="45"/>
      <c r="N255" s="228" t="s">
        <v>1</v>
      </c>
      <c r="O255" s="229" t="s">
        <v>44</v>
      </c>
      <c r="P255" s="230">
        <f>I255+J255</f>
        <v>0</v>
      </c>
      <c r="Q255" s="230">
        <f>ROUND(I255*H255,2)</f>
        <v>0</v>
      </c>
      <c r="R255" s="230">
        <f>ROUND(J255*H255,2)</f>
        <v>0</v>
      </c>
      <c r="S255" s="92"/>
      <c r="T255" s="231">
        <f>S255*H255</f>
        <v>0</v>
      </c>
      <c r="U255" s="231">
        <v>0</v>
      </c>
      <c r="V255" s="231">
        <f>U255*H255</f>
        <v>0</v>
      </c>
      <c r="W255" s="231">
        <v>0</v>
      </c>
      <c r="X255" s="231">
        <f>W255*H255</f>
        <v>0</v>
      </c>
      <c r="Y255" s="232" t="s">
        <v>1</v>
      </c>
      <c r="Z255" s="39"/>
      <c r="AA255" s="39"/>
      <c r="AB255" s="39"/>
      <c r="AC255" s="39"/>
      <c r="AD255" s="39"/>
      <c r="AE255" s="39"/>
      <c r="AR255" s="233" t="s">
        <v>144</v>
      </c>
      <c r="AT255" s="233" t="s">
        <v>139</v>
      </c>
      <c r="AU255" s="233" t="s">
        <v>91</v>
      </c>
      <c r="AY255" s="18" t="s">
        <v>137</v>
      </c>
      <c r="BE255" s="234">
        <f>IF(O255="základní",K255,0)</f>
        <v>0</v>
      </c>
      <c r="BF255" s="234">
        <f>IF(O255="snížená",K255,0)</f>
        <v>0</v>
      </c>
      <c r="BG255" s="234">
        <f>IF(O255="zákl. přenesená",K255,0)</f>
        <v>0</v>
      </c>
      <c r="BH255" s="234">
        <f>IF(O255="sníž. přenesená",K255,0)</f>
        <v>0</v>
      </c>
      <c r="BI255" s="234">
        <f>IF(O255="nulová",K255,0)</f>
        <v>0</v>
      </c>
      <c r="BJ255" s="18" t="s">
        <v>89</v>
      </c>
      <c r="BK255" s="234">
        <f>ROUND(P255*H255,2)</f>
        <v>0</v>
      </c>
      <c r="BL255" s="18" t="s">
        <v>144</v>
      </c>
      <c r="BM255" s="233" t="s">
        <v>349</v>
      </c>
    </row>
    <row r="256" s="2" customFormat="1">
      <c r="A256" s="39"/>
      <c r="B256" s="40"/>
      <c r="C256" s="41"/>
      <c r="D256" s="235" t="s">
        <v>146</v>
      </c>
      <c r="E256" s="41"/>
      <c r="F256" s="236" t="s">
        <v>350</v>
      </c>
      <c r="G256" s="41"/>
      <c r="H256" s="41"/>
      <c r="I256" s="237"/>
      <c r="J256" s="237"/>
      <c r="K256" s="41"/>
      <c r="L256" s="41"/>
      <c r="M256" s="45"/>
      <c r="N256" s="238"/>
      <c r="O256" s="239"/>
      <c r="P256" s="92"/>
      <c r="Q256" s="92"/>
      <c r="R256" s="92"/>
      <c r="S256" s="92"/>
      <c r="T256" s="92"/>
      <c r="U256" s="92"/>
      <c r="V256" s="92"/>
      <c r="W256" s="92"/>
      <c r="X256" s="92"/>
      <c r="Y256" s="93"/>
      <c r="Z256" s="39"/>
      <c r="AA256" s="39"/>
      <c r="AB256" s="39"/>
      <c r="AC256" s="39"/>
      <c r="AD256" s="39"/>
      <c r="AE256" s="39"/>
      <c r="AT256" s="18" t="s">
        <v>146</v>
      </c>
      <c r="AU256" s="18" t="s">
        <v>91</v>
      </c>
    </row>
    <row r="257" s="13" customFormat="1">
      <c r="A257" s="13"/>
      <c r="B257" s="240"/>
      <c r="C257" s="241"/>
      <c r="D257" s="235" t="s">
        <v>148</v>
      </c>
      <c r="E257" s="242" t="s">
        <v>1</v>
      </c>
      <c r="F257" s="243" t="s">
        <v>351</v>
      </c>
      <c r="G257" s="241"/>
      <c r="H257" s="242" t="s">
        <v>1</v>
      </c>
      <c r="I257" s="244"/>
      <c r="J257" s="244"/>
      <c r="K257" s="241"/>
      <c r="L257" s="241"/>
      <c r="M257" s="245"/>
      <c r="N257" s="246"/>
      <c r="O257" s="247"/>
      <c r="P257" s="247"/>
      <c r="Q257" s="247"/>
      <c r="R257" s="247"/>
      <c r="S257" s="247"/>
      <c r="T257" s="247"/>
      <c r="U257" s="247"/>
      <c r="V257" s="247"/>
      <c r="W257" s="247"/>
      <c r="X257" s="247"/>
      <c r="Y257" s="248"/>
      <c r="Z257" s="13"/>
      <c r="AA257" s="13"/>
      <c r="AB257" s="13"/>
      <c r="AC257" s="13"/>
      <c r="AD257" s="13"/>
      <c r="AE257" s="13"/>
      <c r="AT257" s="249" t="s">
        <v>148</v>
      </c>
      <c r="AU257" s="249" t="s">
        <v>91</v>
      </c>
      <c r="AV257" s="13" t="s">
        <v>89</v>
      </c>
      <c r="AW257" s="13" t="s">
        <v>5</v>
      </c>
      <c r="AX257" s="13" t="s">
        <v>81</v>
      </c>
      <c r="AY257" s="249" t="s">
        <v>137</v>
      </c>
    </row>
    <row r="258" s="14" customFormat="1">
      <c r="A258" s="14"/>
      <c r="B258" s="250"/>
      <c r="C258" s="251"/>
      <c r="D258" s="235" t="s">
        <v>148</v>
      </c>
      <c r="E258" s="252" t="s">
        <v>1</v>
      </c>
      <c r="F258" s="253" t="s">
        <v>352</v>
      </c>
      <c r="G258" s="251"/>
      <c r="H258" s="254">
        <v>168.5</v>
      </c>
      <c r="I258" s="255"/>
      <c r="J258" s="255"/>
      <c r="K258" s="251"/>
      <c r="L258" s="251"/>
      <c r="M258" s="256"/>
      <c r="N258" s="257"/>
      <c r="O258" s="258"/>
      <c r="P258" s="258"/>
      <c r="Q258" s="258"/>
      <c r="R258" s="258"/>
      <c r="S258" s="258"/>
      <c r="T258" s="258"/>
      <c r="U258" s="258"/>
      <c r="V258" s="258"/>
      <c r="W258" s="258"/>
      <c r="X258" s="258"/>
      <c r="Y258" s="259"/>
      <c r="Z258" s="14"/>
      <c r="AA258" s="14"/>
      <c r="AB258" s="14"/>
      <c r="AC258" s="14"/>
      <c r="AD258" s="14"/>
      <c r="AE258" s="14"/>
      <c r="AT258" s="260" t="s">
        <v>148</v>
      </c>
      <c r="AU258" s="260" t="s">
        <v>91</v>
      </c>
      <c r="AV258" s="14" t="s">
        <v>91</v>
      </c>
      <c r="AW258" s="14" t="s">
        <v>5</v>
      </c>
      <c r="AX258" s="14" t="s">
        <v>81</v>
      </c>
      <c r="AY258" s="260" t="s">
        <v>137</v>
      </c>
    </row>
    <row r="259" s="14" customFormat="1">
      <c r="A259" s="14"/>
      <c r="B259" s="250"/>
      <c r="C259" s="251"/>
      <c r="D259" s="235" t="s">
        <v>148</v>
      </c>
      <c r="E259" s="252" t="s">
        <v>1</v>
      </c>
      <c r="F259" s="253" t="s">
        <v>353</v>
      </c>
      <c r="G259" s="251"/>
      <c r="H259" s="254">
        <v>115</v>
      </c>
      <c r="I259" s="255"/>
      <c r="J259" s="255"/>
      <c r="K259" s="251"/>
      <c r="L259" s="251"/>
      <c r="M259" s="256"/>
      <c r="N259" s="257"/>
      <c r="O259" s="258"/>
      <c r="P259" s="258"/>
      <c r="Q259" s="258"/>
      <c r="R259" s="258"/>
      <c r="S259" s="258"/>
      <c r="T259" s="258"/>
      <c r="U259" s="258"/>
      <c r="V259" s="258"/>
      <c r="W259" s="258"/>
      <c r="X259" s="258"/>
      <c r="Y259" s="259"/>
      <c r="Z259" s="14"/>
      <c r="AA259" s="14"/>
      <c r="AB259" s="14"/>
      <c r="AC259" s="14"/>
      <c r="AD259" s="14"/>
      <c r="AE259" s="14"/>
      <c r="AT259" s="260" t="s">
        <v>148</v>
      </c>
      <c r="AU259" s="260" t="s">
        <v>91</v>
      </c>
      <c r="AV259" s="14" t="s">
        <v>91</v>
      </c>
      <c r="AW259" s="14" t="s">
        <v>5</v>
      </c>
      <c r="AX259" s="14" t="s">
        <v>81</v>
      </c>
      <c r="AY259" s="260" t="s">
        <v>137</v>
      </c>
    </row>
    <row r="260" s="16" customFormat="1">
      <c r="A260" s="16"/>
      <c r="B260" s="272"/>
      <c r="C260" s="273"/>
      <c r="D260" s="235" t="s">
        <v>148</v>
      </c>
      <c r="E260" s="274" t="s">
        <v>1</v>
      </c>
      <c r="F260" s="275" t="s">
        <v>172</v>
      </c>
      <c r="G260" s="273"/>
      <c r="H260" s="276">
        <v>283.5</v>
      </c>
      <c r="I260" s="277"/>
      <c r="J260" s="277"/>
      <c r="K260" s="273"/>
      <c r="L260" s="273"/>
      <c r="M260" s="278"/>
      <c r="N260" s="279"/>
      <c r="O260" s="280"/>
      <c r="P260" s="280"/>
      <c r="Q260" s="280"/>
      <c r="R260" s="280"/>
      <c r="S260" s="280"/>
      <c r="T260" s="280"/>
      <c r="U260" s="280"/>
      <c r="V260" s="280"/>
      <c r="W260" s="280"/>
      <c r="X260" s="280"/>
      <c r="Y260" s="281"/>
      <c r="Z260" s="16"/>
      <c r="AA260" s="16"/>
      <c r="AB260" s="16"/>
      <c r="AC260" s="16"/>
      <c r="AD260" s="16"/>
      <c r="AE260" s="16"/>
      <c r="AT260" s="282" t="s">
        <v>148</v>
      </c>
      <c r="AU260" s="282" t="s">
        <v>91</v>
      </c>
      <c r="AV260" s="16" t="s">
        <v>158</v>
      </c>
      <c r="AW260" s="16" t="s">
        <v>5</v>
      </c>
      <c r="AX260" s="16" t="s">
        <v>81</v>
      </c>
      <c r="AY260" s="282" t="s">
        <v>137</v>
      </c>
    </row>
    <row r="261" s="15" customFormat="1">
      <c r="A261" s="15"/>
      <c r="B261" s="261"/>
      <c r="C261" s="262"/>
      <c r="D261" s="235" t="s">
        <v>148</v>
      </c>
      <c r="E261" s="263" t="s">
        <v>1</v>
      </c>
      <c r="F261" s="264" t="s">
        <v>152</v>
      </c>
      <c r="G261" s="262"/>
      <c r="H261" s="265">
        <v>283.5</v>
      </c>
      <c r="I261" s="266"/>
      <c r="J261" s="266"/>
      <c r="K261" s="262"/>
      <c r="L261" s="262"/>
      <c r="M261" s="267"/>
      <c r="N261" s="268"/>
      <c r="O261" s="269"/>
      <c r="P261" s="269"/>
      <c r="Q261" s="269"/>
      <c r="R261" s="269"/>
      <c r="S261" s="269"/>
      <c r="T261" s="269"/>
      <c r="U261" s="269"/>
      <c r="V261" s="269"/>
      <c r="W261" s="269"/>
      <c r="X261" s="269"/>
      <c r="Y261" s="270"/>
      <c r="Z261" s="15"/>
      <c r="AA261" s="15"/>
      <c r="AB261" s="15"/>
      <c r="AC261" s="15"/>
      <c r="AD261" s="15"/>
      <c r="AE261" s="15"/>
      <c r="AT261" s="271" t="s">
        <v>148</v>
      </c>
      <c r="AU261" s="271" t="s">
        <v>91</v>
      </c>
      <c r="AV261" s="15" t="s">
        <v>144</v>
      </c>
      <c r="AW261" s="15" t="s">
        <v>5</v>
      </c>
      <c r="AX261" s="15" t="s">
        <v>89</v>
      </c>
      <c r="AY261" s="271" t="s">
        <v>137</v>
      </c>
    </row>
    <row r="262" s="2" customFormat="1" ht="24.15" customHeight="1">
      <c r="A262" s="39"/>
      <c r="B262" s="40"/>
      <c r="C262" s="221" t="s">
        <v>354</v>
      </c>
      <c r="D262" s="221" t="s">
        <v>139</v>
      </c>
      <c r="E262" s="222" t="s">
        <v>355</v>
      </c>
      <c r="F262" s="223" t="s">
        <v>356</v>
      </c>
      <c r="G262" s="224" t="s">
        <v>142</v>
      </c>
      <c r="H262" s="225">
        <v>384</v>
      </c>
      <c r="I262" s="226"/>
      <c r="J262" s="226"/>
      <c r="K262" s="227">
        <f>ROUND(P262*H262,2)</f>
        <v>0</v>
      </c>
      <c r="L262" s="223" t="s">
        <v>1</v>
      </c>
      <c r="M262" s="45"/>
      <c r="N262" s="228" t="s">
        <v>1</v>
      </c>
      <c r="O262" s="229" t="s">
        <v>44</v>
      </c>
      <c r="P262" s="230">
        <f>I262+J262</f>
        <v>0</v>
      </c>
      <c r="Q262" s="230">
        <f>ROUND(I262*H262,2)</f>
        <v>0</v>
      </c>
      <c r="R262" s="230">
        <f>ROUND(J262*H262,2)</f>
        <v>0</v>
      </c>
      <c r="S262" s="92"/>
      <c r="T262" s="231">
        <f>S262*H262</f>
        <v>0</v>
      </c>
      <c r="U262" s="231">
        <v>0</v>
      </c>
      <c r="V262" s="231">
        <f>U262*H262</f>
        <v>0</v>
      </c>
      <c r="W262" s="231">
        <v>0</v>
      </c>
      <c r="X262" s="231">
        <f>W262*H262</f>
        <v>0</v>
      </c>
      <c r="Y262" s="232" t="s">
        <v>1</v>
      </c>
      <c r="Z262" s="39"/>
      <c r="AA262" s="39"/>
      <c r="AB262" s="39"/>
      <c r="AC262" s="39"/>
      <c r="AD262" s="39"/>
      <c r="AE262" s="39"/>
      <c r="AR262" s="233" t="s">
        <v>144</v>
      </c>
      <c r="AT262" s="233" t="s">
        <v>139</v>
      </c>
      <c r="AU262" s="233" t="s">
        <v>91</v>
      </c>
      <c r="AY262" s="18" t="s">
        <v>137</v>
      </c>
      <c r="BE262" s="234">
        <f>IF(O262="základní",K262,0)</f>
        <v>0</v>
      </c>
      <c r="BF262" s="234">
        <f>IF(O262="snížená",K262,0)</f>
        <v>0</v>
      </c>
      <c r="BG262" s="234">
        <f>IF(O262="zákl. přenesená",K262,0)</f>
        <v>0</v>
      </c>
      <c r="BH262" s="234">
        <f>IF(O262="sníž. přenesená",K262,0)</f>
        <v>0</v>
      </c>
      <c r="BI262" s="234">
        <f>IF(O262="nulová",K262,0)</f>
        <v>0</v>
      </c>
      <c r="BJ262" s="18" t="s">
        <v>89</v>
      </c>
      <c r="BK262" s="234">
        <f>ROUND(P262*H262,2)</f>
        <v>0</v>
      </c>
      <c r="BL262" s="18" t="s">
        <v>144</v>
      </c>
      <c r="BM262" s="233" t="s">
        <v>357</v>
      </c>
    </row>
    <row r="263" s="2" customFormat="1">
      <c r="A263" s="39"/>
      <c r="B263" s="40"/>
      <c r="C263" s="41"/>
      <c r="D263" s="235" t="s">
        <v>146</v>
      </c>
      <c r="E263" s="41"/>
      <c r="F263" s="236" t="s">
        <v>358</v>
      </c>
      <c r="G263" s="41"/>
      <c r="H263" s="41"/>
      <c r="I263" s="237"/>
      <c r="J263" s="237"/>
      <c r="K263" s="41"/>
      <c r="L263" s="41"/>
      <c r="M263" s="45"/>
      <c r="N263" s="238"/>
      <c r="O263" s="239"/>
      <c r="P263" s="92"/>
      <c r="Q263" s="92"/>
      <c r="R263" s="92"/>
      <c r="S263" s="92"/>
      <c r="T263" s="92"/>
      <c r="U263" s="92"/>
      <c r="V263" s="92"/>
      <c r="W263" s="92"/>
      <c r="X263" s="92"/>
      <c r="Y263" s="93"/>
      <c r="Z263" s="39"/>
      <c r="AA263" s="39"/>
      <c r="AB263" s="39"/>
      <c r="AC263" s="39"/>
      <c r="AD263" s="39"/>
      <c r="AE263" s="39"/>
      <c r="AT263" s="18" t="s">
        <v>146</v>
      </c>
      <c r="AU263" s="18" t="s">
        <v>91</v>
      </c>
    </row>
    <row r="264" s="13" customFormat="1">
      <c r="A264" s="13"/>
      <c r="B264" s="240"/>
      <c r="C264" s="241"/>
      <c r="D264" s="235" t="s">
        <v>148</v>
      </c>
      <c r="E264" s="242" t="s">
        <v>1</v>
      </c>
      <c r="F264" s="243" t="s">
        <v>351</v>
      </c>
      <c r="G264" s="241"/>
      <c r="H264" s="242" t="s">
        <v>1</v>
      </c>
      <c r="I264" s="244"/>
      <c r="J264" s="244"/>
      <c r="K264" s="241"/>
      <c r="L264" s="241"/>
      <c r="M264" s="245"/>
      <c r="N264" s="246"/>
      <c r="O264" s="247"/>
      <c r="P264" s="247"/>
      <c r="Q264" s="247"/>
      <c r="R264" s="247"/>
      <c r="S264" s="247"/>
      <c r="T264" s="247"/>
      <c r="U264" s="247"/>
      <c r="V264" s="247"/>
      <c r="W264" s="247"/>
      <c r="X264" s="247"/>
      <c r="Y264" s="248"/>
      <c r="Z264" s="13"/>
      <c r="AA264" s="13"/>
      <c r="AB264" s="13"/>
      <c r="AC264" s="13"/>
      <c r="AD264" s="13"/>
      <c r="AE264" s="13"/>
      <c r="AT264" s="249" t="s">
        <v>148</v>
      </c>
      <c r="AU264" s="249" t="s">
        <v>91</v>
      </c>
      <c r="AV264" s="13" t="s">
        <v>89</v>
      </c>
      <c r="AW264" s="13" t="s">
        <v>5</v>
      </c>
      <c r="AX264" s="13" t="s">
        <v>81</v>
      </c>
      <c r="AY264" s="249" t="s">
        <v>137</v>
      </c>
    </row>
    <row r="265" s="14" customFormat="1">
      <c r="A265" s="14"/>
      <c r="B265" s="250"/>
      <c r="C265" s="251"/>
      <c r="D265" s="235" t="s">
        <v>148</v>
      </c>
      <c r="E265" s="252" t="s">
        <v>1</v>
      </c>
      <c r="F265" s="253" t="s">
        <v>359</v>
      </c>
      <c r="G265" s="251"/>
      <c r="H265" s="254">
        <v>373</v>
      </c>
      <c r="I265" s="255"/>
      <c r="J265" s="255"/>
      <c r="K265" s="251"/>
      <c r="L265" s="251"/>
      <c r="M265" s="256"/>
      <c r="N265" s="257"/>
      <c r="O265" s="258"/>
      <c r="P265" s="258"/>
      <c r="Q265" s="258"/>
      <c r="R265" s="258"/>
      <c r="S265" s="258"/>
      <c r="T265" s="258"/>
      <c r="U265" s="258"/>
      <c r="V265" s="258"/>
      <c r="W265" s="258"/>
      <c r="X265" s="258"/>
      <c r="Y265" s="259"/>
      <c r="Z265" s="14"/>
      <c r="AA265" s="14"/>
      <c r="AB265" s="14"/>
      <c r="AC265" s="14"/>
      <c r="AD265" s="14"/>
      <c r="AE265" s="14"/>
      <c r="AT265" s="260" t="s">
        <v>148</v>
      </c>
      <c r="AU265" s="260" t="s">
        <v>91</v>
      </c>
      <c r="AV265" s="14" t="s">
        <v>91</v>
      </c>
      <c r="AW265" s="14" t="s">
        <v>5</v>
      </c>
      <c r="AX265" s="14" t="s">
        <v>81</v>
      </c>
      <c r="AY265" s="260" t="s">
        <v>137</v>
      </c>
    </row>
    <row r="266" s="14" customFormat="1">
      <c r="A266" s="14"/>
      <c r="B266" s="250"/>
      <c r="C266" s="251"/>
      <c r="D266" s="235" t="s">
        <v>148</v>
      </c>
      <c r="E266" s="252" t="s">
        <v>1</v>
      </c>
      <c r="F266" s="253" t="s">
        <v>360</v>
      </c>
      <c r="G266" s="251"/>
      <c r="H266" s="254">
        <v>11</v>
      </c>
      <c r="I266" s="255"/>
      <c r="J266" s="255"/>
      <c r="K266" s="251"/>
      <c r="L266" s="251"/>
      <c r="M266" s="256"/>
      <c r="N266" s="257"/>
      <c r="O266" s="258"/>
      <c r="P266" s="258"/>
      <c r="Q266" s="258"/>
      <c r="R266" s="258"/>
      <c r="S266" s="258"/>
      <c r="T266" s="258"/>
      <c r="U266" s="258"/>
      <c r="V266" s="258"/>
      <c r="W266" s="258"/>
      <c r="X266" s="258"/>
      <c r="Y266" s="259"/>
      <c r="Z266" s="14"/>
      <c r="AA266" s="14"/>
      <c r="AB266" s="14"/>
      <c r="AC266" s="14"/>
      <c r="AD266" s="14"/>
      <c r="AE266" s="14"/>
      <c r="AT266" s="260" t="s">
        <v>148</v>
      </c>
      <c r="AU266" s="260" t="s">
        <v>91</v>
      </c>
      <c r="AV266" s="14" t="s">
        <v>91</v>
      </c>
      <c r="AW266" s="14" t="s">
        <v>5</v>
      </c>
      <c r="AX266" s="14" t="s">
        <v>81</v>
      </c>
      <c r="AY266" s="260" t="s">
        <v>137</v>
      </c>
    </row>
    <row r="267" s="15" customFormat="1">
      <c r="A267" s="15"/>
      <c r="B267" s="261"/>
      <c r="C267" s="262"/>
      <c r="D267" s="235" t="s">
        <v>148</v>
      </c>
      <c r="E267" s="263" t="s">
        <v>1</v>
      </c>
      <c r="F267" s="264" t="s">
        <v>152</v>
      </c>
      <c r="G267" s="262"/>
      <c r="H267" s="265">
        <v>384</v>
      </c>
      <c r="I267" s="266"/>
      <c r="J267" s="266"/>
      <c r="K267" s="262"/>
      <c r="L267" s="262"/>
      <c r="M267" s="267"/>
      <c r="N267" s="268"/>
      <c r="O267" s="269"/>
      <c r="P267" s="269"/>
      <c r="Q267" s="269"/>
      <c r="R267" s="269"/>
      <c r="S267" s="269"/>
      <c r="T267" s="269"/>
      <c r="U267" s="269"/>
      <c r="V267" s="269"/>
      <c r="W267" s="269"/>
      <c r="X267" s="269"/>
      <c r="Y267" s="270"/>
      <c r="Z267" s="15"/>
      <c r="AA267" s="15"/>
      <c r="AB267" s="15"/>
      <c r="AC267" s="15"/>
      <c r="AD267" s="15"/>
      <c r="AE267" s="15"/>
      <c r="AT267" s="271" t="s">
        <v>148</v>
      </c>
      <c r="AU267" s="271" t="s">
        <v>91</v>
      </c>
      <c r="AV267" s="15" t="s">
        <v>144</v>
      </c>
      <c r="AW267" s="15" t="s">
        <v>5</v>
      </c>
      <c r="AX267" s="15" t="s">
        <v>89</v>
      </c>
      <c r="AY267" s="271" t="s">
        <v>137</v>
      </c>
    </row>
    <row r="268" s="2" customFormat="1" ht="24.15" customHeight="1">
      <c r="A268" s="39"/>
      <c r="B268" s="40"/>
      <c r="C268" s="221" t="s">
        <v>361</v>
      </c>
      <c r="D268" s="221" t="s">
        <v>139</v>
      </c>
      <c r="E268" s="222" t="s">
        <v>362</v>
      </c>
      <c r="F268" s="223" t="s">
        <v>363</v>
      </c>
      <c r="G268" s="224" t="s">
        <v>142</v>
      </c>
      <c r="H268" s="225">
        <v>1798</v>
      </c>
      <c r="I268" s="226"/>
      <c r="J268" s="226"/>
      <c r="K268" s="227">
        <f>ROUND(P268*H268,2)</f>
        <v>0</v>
      </c>
      <c r="L268" s="223" t="s">
        <v>162</v>
      </c>
      <c r="M268" s="45"/>
      <c r="N268" s="228" t="s">
        <v>1</v>
      </c>
      <c r="O268" s="229" t="s">
        <v>44</v>
      </c>
      <c r="P268" s="230">
        <f>I268+J268</f>
        <v>0</v>
      </c>
      <c r="Q268" s="230">
        <f>ROUND(I268*H268,2)</f>
        <v>0</v>
      </c>
      <c r="R268" s="230">
        <f>ROUND(J268*H268,2)</f>
        <v>0</v>
      </c>
      <c r="S268" s="92"/>
      <c r="T268" s="231">
        <f>S268*H268</f>
        <v>0</v>
      </c>
      <c r="U268" s="231">
        <v>0</v>
      </c>
      <c r="V268" s="231">
        <f>U268*H268</f>
        <v>0</v>
      </c>
      <c r="W268" s="231">
        <v>0</v>
      </c>
      <c r="X268" s="231">
        <f>W268*H268</f>
        <v>0</v>
      </c>
      <c r="Y268" s="232" t="s">
        <v>1</v>
      </c>
      <c r="Z268" s="39"/>
      <c r="AA268" s="39"/>
      <c r="AB268" s="39"/>
      <c r="AC268" s="39"/>
      <c r="AD268" s="39"/>
      <c r="AE268" s="39"/>
      <c r="AR268" s="233" t="s">
        <v>144</v>
      </c>
      <c r="AT268" s="233" t="s">
        <v>139</v>
      </c>
      <c r="AU268" s="233" t="s">
        <v>91</v>
      </c>
      <c r="AY268" s="18" t="s">
        <v>137</v>
      </c>
      <c r="BE268" s="234">
        <f>IF(O268="základní",K268,0)</f>
        <v>0</v>
      </c>
      <c r="BF268" s="234">
        <f>IF(O268="snížená",K268,0)</f>
        <v>0</v>
      </c>
      <c r="BG268" s="234">
        <f>IF(O268="zákl. přenesená",K268,0)</f>
        <v>0</v>
      </c>
      <c r="BH268" s="234">
        <f>IF(O268="sníž. přenesená",K268,0)</f>
        <v>0</v>
      </c>
      <c r="BI268" s="234">
        <f>IF(O268="nulová",K268,0)</f>
        <v>0</v>
      </c>
      <c r="BJ268" s="18" t="s">
        <v>89</v>
      </c>
      <c r="BK268" s="234">
        <f>ROUND(P268*H268,2)</f>
        <v>0</v>
      </c>
      <c r="BL268" s="18" t="s">
        <v>144</v>
      </c>
      <c r="BM268" s="233" t="s">
        <v>364</v>
      </c>
    </row>
    <row r="269" s="2" customFormat="1">
      <c r="A269" s="39"/>
      <c r="B269" s="40"/>
      <c r="C269" s="41"/>
      <c r="D269" s="235" t="s">
        <v>146</v>
      </c>
      <c r="E269" s="41"/>
      <c r="F269" s="236" t="s">
        <v>365</v>
      </c>
      <c r="G269" s="41"/>
      <c r="H269" s="41"/>
      <c r="I269" s="237"/>
      <c r="J269" s="237"/>
      <c r="K269" s="41"/>
      <c r="L269" s="41"/>
      <c r="M269" s="45"/>
      <c r="N269" s="238"/>
      <c r="O269" s="239"/>
      <c r="P269" s="92"/>
      <c r="Q269" s="92"/>
      <c r="R269" s="92"/>
      <c r="S269" s="92"/>
      <c r="T269" s="92"/>
      <c r="U269" s="92"/>
      <c r="V269" s="92"/>
      <c r="W269" s="92"/>
      <c r="X269" s="92"/>
      <c r="Y269" s="93"/>
      <c r="Z269" s="39"/>
      <c r="AA269" s="39"/>
      <c r="AB269" s="39"/>
      <c r="AC269" s="39"/>
      <c r="AD269" s="39"/>
      <c r="AE269" s="39"/>
      <c r="AT269" s="18" t="s">
        <v>146</v>
      </c>
      <c r="AU269" s="18" t="s">
        <v>91</v>
      </c>
    </row>
    <row r="270" s="13" customFormat="1">
      <c r="A270" s="13"/>
      <c r="B270" s="240"/>
      <c r="C270" s="241"/>
      <c r="D270" s="235" t="s">
        <v>148</v>
      </c>
      <c r="E270" s="242" t="s">
        <v>1</v>
      </c>
      <c r="F270" s="243" t="s">
        <v>351</v>
      </c>
      <c r="G270" s="241"/>
      <c r="H270" s="242" t="s">
        <v>1</v>
      </c>
      <c r="I270" s="244"/>
      <c r="J270" s="244"/>
      <c r="K270" s="241"/>
      <c r="L270" s="241"/>
      <c r="M270" s="245"/>
      <c r="N270" s="246"/>
      <c r="O270" s="247"/>
      <c r="P270" s="247"/>
      <c r="Q270" s="247"/>
      <c r="R270" s="247"/>
      <c r="S270" s="247"/>
      <c r="T270" s="247"/>
      <c r="U270" s="247"/>
      <c r="V270" s="247"/>
      <c r="W270" s="247"/>
      <c r="X270" s="247"/>
      <c r="Y270" s="248"/>
      <c r="Z270" s="13"/>
      <c r="AA270" s="13"/>
      <c r="AB270" s="13"/>
      <c r="AC270" s="13"/>
      <c r="AD270" s="13"/>
      <c r="AE270" s="13"/>
      <c r="AT270" s="249" t="s">
        <v>148</v>
      </c>
      <c r="AU270" s="249" t="s">
        <v>91</v>
      </c>
      <c r="AV270" s="13" t="s">
        <v>89</v>
      </c>
      <c r="AW270" s="13" t="s">
        <v>5</v>
      </c>
      <c r="AX270" s="13" t="s">
        <v>81</v>
      </c>
      <c r="AY270" s="249" t="s">
        <v>137</v>
      </c>
    </row>
    <row r="271" s="14" customFormat="1">
      <c r="A271" s="14"/>
      <c r="B271" s="250"/>
      <c r="C271" s="251"/>
      <c r="D271" s="235" t="s">
        <v>148</v>
      </c>
      <c r="E271" s="252" t="s">
        <v>1</v>
      </c>
      <c r="F271" s="253" t="s">
        <v>366</v>
      </c>
      <c r="G271" s="251"/>
      <c r="H271" s="254">
        <v>899</v>
      </c>
      <c r="I271" s="255"/>
      <c r="J271" s="255"/>
      <c r="K271" s="251"/>
      <c r="L271" s="251"/>
      <c r="M271" s="256"/>
      <c r="N271" s="257"/>
      <c r="O271" s="258"/>
      <c r="P271" s="258"/>
      <c r="Q271" s="258"/>
      <c r="R271" s="258"/>
      <c r="S271" s="258"/>
      <c r="T271" s="258"/>
      <c r="U271" s="258"/>
      <c r="V271" s="258"/>
      <c r="W271" s="258"/>
      <c r="X271" s="258"/>
      <c r="Y271" s="259"/>
      <c r="Z271" s="14"/>
      <c r="AA271" s="14"/>
      <c r="AB271" s="14"/>
      <c r="AC271" s="14"/>
      <c r="AD271" s="14"/>
      <c r="AE271" s="14"/>
      <c r="AT271" s="260" t="s">
        <v>148</v>
      </c>
      <c r="AU271" s="260" t="s">
        <v>91</v>
      </c>
      <c r="AV271" s="14" t="s">
        <v>91</v>
      </c>
      <c r="AW271" s="14" t="s">
        <v>5</v>
      </c>
      <c r="AX271" s="14" t="s">
        <v>81</v>
      </c>
      <c r="AY271" s="260" t="s">
        <v>137</v>
      </c>
    </row>
    <row r="272" s="14" customFormat="1">
      <c r="A272" s="14"/>
      <c r="B272" s="250"/>
      <c r="C272" s="251"/>
      <c r="D272" s="235" t="s">
        <v>148</v>
      </c>
      <c r="E272" s="252" t="s">
        <v>1</v>
      </c>
      <c r="F272" s="253" t="s">
        <v>367</v>
      </c>
      <c r="G272" s="251"/>
      <c r="H272" s="254">
        <v>899</v>
      </c>
      <c r="I272" s="255"/>
      <c r="J272" s="255"/>
      <c r="K272" s="251"/>
      <c r="L272" s="251"/>
      <c r="M272" s="256"/>
      <c r="N272" s="257"/>
      <c r="O272" s="258"/>
      <c r="P272" s="258"/>
      <c r="Q272" s="258"/>
      <c r="R272" s="258"/>
      <c r="S272" s="258"/>
      <c r="T272" s="258"/>
      <c r="U272" s="258"/>
      <c r="V272" s="258"/>
      <c r="W272" s="258"/>
      <c r="X272" s="258"/>
      <c r="Y272" s="259"/>
      <c r="Z272" s="14"/>
      <c r="AA272" s="14"/>
      <c r="AB272" s="14"/>
      <c r="AC272" s="14"/>
      <c r="AD272" s="14"/>
      <c r="AE272" s="14"/>
      <c r="AT272" s="260" t="s">
        <v>148</v>
      </c>
      <c r="AU272" s="260" t="s">
        <v>91</v>
      </c>
      <c r="AV272" s="14" t="s">
        <v>91</v>
      </c>
      <c r="AW272" s="14" t="s">
        <v>5</v>
      </c>
      <c r="AX272" s="14" t="s">
        <v>81</v>
      </c>
      <c r="AY272" s="260" t="s">
        <v>137</v>
      </c>
    </row>
    <row r="273" s="15" customFormat="1">
      <c r="A273" s="15"/>
      <c r="B273" s="261"/>
      <c r="C273" s="262"/>
      <c r="D273" s="235" t="s">
        <v>148</v>
      </c>
      <c r="E273" s="263" t="s">
        <v>1</v>
      </c>
      <c r="F273" s="264" t="s">
        <v>152</v>
      </c>
      <c r="G273" s="262"/>
      <c r="H273" s="265">
        <v>1798</v>
      </c>
      <c r="I273" s="266"/>
      <c r="J273" s="266"/>
      <c r="K273" s="262"/>
      <c r="L273" s="262"/>
      <c r="M273" s="267"/>
      <c r="N273" s="268"/>
      <c r="O273" s="269"/>
      <c r="P273" s="269"/>
      <c r="Q273" s="269"/>
      <c r="R273" s="269"/>
      <c r="S273" s="269"/>
      <c r="T273" s="269"/>
      <c r="U273" s="269"/>
      <c r="V273" s="269"/>
      <c r="W273" s="269"/>
      <c r="X273" s="269"/>
      <c r="Y273" s="270"/>
      <c r="Z273" s="15"/>
      <c r="AA273" s="15"/>
      <c r="AB273" s="15"/>
      <c r="AC273" s="15"/>
      <c r="AD273" s="15"/>
      <c r="AE273" s="15"/>
      <c r="AT273" s="271" t="s">
        <v>148</v>
      </c>
      <c r="AU273" s="271" t="s">
        <v>91</v>
      </c>
      <c r="AV273" s="15" t="s">
        <v>144</v>
      </c>
      <c r="AW273" s="15" t="s">
        <v>5</v>
      </c>
      <c r="AX273" s="15" t="s">
        <v>89</v>
      </c>
      <c r="AY273" s="271" t="s">
        <v>137</v>
      </c>
    </row>
    <row r="274" s="2" customFormat="1" ht="24.15" customHeight="1">
      <c r="A274" s="39"/>
      <c r="B274" s="40"/>
      <c r="C274" s="221" t="s">
        <v>368</v>
      </c>
      <c r="D274" s="221" t="s">
        <v>139</v>
      </c>
      <c r="E274" s="222" t="s">
        <v>369</v>
      </c>
      <c r="F274" s="223" t="s">
        <v>370</v>
      </c>
      <c r="G274" s="224" t="s">
        <v>142</v>
      </c>
      <c r="H274" s="225">
        <v>2107</v>
      </c>
      <c r="I274" s="226"/>
      <c r="J274" s="226"/>
      <c r="K274" s="227">
        <f>ROUND(P274*H274,2)</f>
        <v>0</v>
      </c>
      <c r="L274" s="223" t="s">
        <v>1</v>
      </c>
      <c r="M274" s="45"/>
      <c r="N274" s="228" t="s">
        <v>1</v>
      </c>
      <c r="O274" s="229" t="s">
        <v>44</v>
      </c>
      <c r="P274" s="230">
        <f>I274+J274</f>
        <v>0</v>
      </c>
      <c r="Q274" s="230">
        <f>ROUND(I274*H274,2)</f>
        <v>0</v>
      </c>
      <c r="R274" s="230">
        <f>ROUND(J274*H274,2)</f>
        <v>0</v>
      </c>
      <c r="S274" s="92"/>
      <c r="T274" s="231">
        <f>S274*H274</f>
        <v>0</v>
      </c>
      <c r="U274" s="231">
        <v>0</v>
      </c>
      <c r="V274" s="231">
        <f>U274*H274</f>
        <v>0</v>
      </c>
      <c r="W274" s="231">
        <v>0</v>
      </c>
      <c r="X274" s="231">
        <f>W274*H274</f>
        <v>0</v>
      </c>
      <c r="Y274" s="232" t="s">
        <v>1</v>
      </c>
      <c r="Z274" s="39"/>
      <c r="AA274" s="39"/>
      <c r="AB274" s="39"/>
      <c r="AC274" s="39"/>
      <c r="AD274" s="39"/>
      <c r="AE274" s="39"/>
      <c r="AR274" s="233" t="s">
        <v>144</v>
      </c>
      <c r="AT274" s="233" t="s">
        <v>139</v>
      </c>
      <c r="AU274" s="233" t="s">
        <v>91</v>
      </c>
      <c r="AY274" s="18" t="s">
        <v>137</v>
      </c>
      <c r="BE274" s="234">
        <f>IF(O274="základní",K274,0)</f>
        <v>0</v>
      </c>
      <c r="BF274" s="234">
        <f>IF(O274="snížená",K274,0)</f>
        <v>0</v>
      </c>
      <c r="BG274" s="234">
        <f>IF(O274="zákl. přenesená",K274,0)</f>
        <v>0</v>
      </c>
      <c r="BH274" s="234">
        <f>IF(O274="sníž. přenesená",K274,0)</f>
        <v>0</v>
      </c>
      <c r="BI274" s="234">
        <f>IF(O274="nulová",K274,0)</f>
        <v>0</v>
      </c>
      <c r="BJ274" s="18" t="s">
        <v>89</v>
      </c>
      <c r="BK274" s="234">
        <f>ROUND(P274*H274,2)</f>
        <v>0</v>
      </c>
      <c r="BL274" s="18" t="s">
        <v>144</v>
      </c>
      <c r="BM274" s="233" t="s">
        <v>371</v>
      </c>
    </row>
    <row r="275" s="2" customFormat="1">
      <c r="A275" s="39"/>
      <c r="B275" s="40"/>
      <c r="C275" s="41"/>
      <c r="D275" s="235" t="s">
        <v>146</v>
      </c>
      <c r="E275" s="41"/>
      <c r="F275" s="236" t="s">
        <v>372</v>
      </c>
      <c r="G275" s="41"/>
      <c r="H275" s="41"/>
      <c r="I275" s="237"/>
      <c r="J275" s="237"/>
      <c r="K275" s="41"/>
      <c r="L275" s="41"/>
      <c r="M275" s="45"/>
      <c r="N275" s="238"/>
      <c r="O275" s="239"/>
      <c r="P275" s="92"/>
      <c r="Q275" s="92"/>
      <c r="R275" s="92"/>
      <c r="S275" s="92"/>
      <c r="T275" s="92"/>
      <c r="U275" s="92"/>
      <c r="V275" s="92"/>
      <c r="W275" s="92"/>
      <c r="X275" s="92"/>
      <c r="Y275" s="93"/>
      <c r="Z275" s="39"/>
      <c r="AA275" s="39"/>
      <c r="AB275" s="39"/>
      <c r="AC275" s="39"/>
      <c r="AD275" s="39"/>
      <c r="AE275" s="39"/>
      <c r="AT275" s="18" t="s">
        <v>146</v>
      </c>
      <c r="AU275" s="18" t="s">
        <v>91</v>
      </c>
    </row>
    <row r="276" s="13" customFormat="1">
      <c r="A276" s="13"/>
      <c r="B276" s="240"/>
      <c r="C276" s="241"/>
      <c r="D276" s="235" t="s">
        <v>148</v>
      </c>
      <c r="E276" s="242" t="s">
        <v>1</v>
      </c>
      <c r="F276" s="243" t="s">
        <v>351</v>
      </c>
      <c r="G276" s="241"/>
      <c r="H276" s="242" t="s">
        <v>1</v>
      </c>
      <c r="I276" s="244"/>
      <c r="J276" s="244"/>
      <c r="K276" s="241"/>
      <c r="L276" s="241"/>
      <c r="M276" s="245"/>
      <c r="N276" s="246"/>
      <c r="O276" s="247"/>
      <c r="P276" s="247"/>
      <c r="Q276" s="247"/>
      <c r="R276" s="247"/>
      <c r="S276" s="247"/>
      <c r="T276" s="247"/>
      <c r="U276" s="247"/>
      <c r="V276" s="247"/>
      <c r="W276" s="247"/>
      <c r="X276" s="247"/>
      <c r="Y276" s="248"/>
      <c r="Z276" s="13"/>
      <c r="AA276" s="13"/>
      <c r="AB276" s="13"/>
      <c r="AC276" s="13"/>
      <c r="AD276" s="13"/>
      <c r="AE276" s="13"/>
      <c r="AT276" s="249" t="s">
        <v>148</v>
      </c>
      <c r="AU276" s="249" t="s">
        <v>91</v>
      </c>
      <c r="AV276" s="13" t="s">
        <v>89</v>
      </c>
      <c r="AW276" s="13" t="s">
        <v>5</v>
      </c>
      <c r="AX276" s="13" t="s">
        <v>81</v>
      </c>
      <c r="AY276" s="249" t="s">
        <v>137</v>
      </c>
    </row>
    <row r="277" s="14" customFormat="1">
      <c r="A277" s="14"/>
      <c r="B277" s="250"/>
      <c r="C277" s="251"/>
      <c r="D277" s="235" t="s">
        <v>148</v>
      </c>
      <c r="E277" s="252" t="s">
        <v>1</v>
      </c>
      <c r="F277" s="253" t="s">
        <v>373</v>
      </c>
      <c r="G277" s="251"/>
      <c r="H277" s="254">
        <v>1770</v>
      </c>
      <c r="I277" s="255"/>
      <c r="J277" s="255"/>
      <c r="K277" s="251"/>
      <c r="L277" s="251"/>
      <c r="M277" s="256"/>
      <c r="N277" s="257"/>
      <c r="O277" s="258"/>
      <c r="P277" s="258"/>
      <c r="Q277" s="258"/>
      <c r="R277" s="258"/>
      <c r="S277" s="258"/>
      <c r="T277" s="258"/>
      <c r="U277" s="258"/>
      <c r="V277" s="258"/>
      <c r="W277" s="258"/>
      <c r="X277" s="258"/>
      <c r="Y277" s="259"/>
      <c r="Z277" s="14"/>
      <c r="AA277" s="14"/>
      <c r="AB277" s="14"/>
      <c r="AC277" s="14"/>
      <c r="AD277" s="14"/>
      <c r="AE277" s="14"/>
      <c r="AT277" s="260" t="s">
        <v>148</v>
      </c>
      <c r="AU277" s="260" t="s">
        <v>91</v>
      </c>
      <c r="AV277" s="14" t="s">
        <v>91</v>
      </c>
      <c r="AW277" s="14" t="s">
        <v>5</v>
      </c>
      <c r="AX277" s="14" t="s">
        <v>81</v>
      </c>
      <c r="AY277" s="260" t="s">
        <v>137</v>
      </c>
    </row>
    <row r="278" s="14" customFormat="1">
      <c r="A278" s="14"/>
      <c r="B278" s="250"/>
      <c r="C278" s="251"/>
      <c r="D278" s="235" t="s">
        <v>148</v>
      </c>
      <c r="E278" s="252" t="s">
        <v>1</v>
      </c>
      <c r="F278" s="253" t="s">
        <v>374</v>
      </c>
      <c r="G278" s="251"/>
      <c r="H278" s="254">
        <v>337</v>
      </c>
      <c r="I278" s="255"/>
      <c r="J278" s="255"/>
      <c r="K278" s="251"/>
      <c r="L278" s="251"/>
      <c r="M278" s="256"/>
      <c r="N278" s="257"/>
      <c r="O278" s="258"/>
      <c r="P278" s="258"/>
      <c r="Q278" s="258"/>
      <c r="R278" s="258"/>
      <c r="S278" s="258"/>
      <c r="T278" s="258"/>
      <c r="U278" s="258"/>
      <c r="V278" s="258"/>
      <c r="W278" s="258"/>
      <c r="X278" s="258"/>
      <c r="Y278" s="259"/>
      <c r="Z278" s="14"/>
      <c r="AA278" s="14"/>
      <c r="AB278" s="14"/>
      <c r="AC278" s="14"/>
      <c r="AD278" s="14"/>
      <c r="AE278" s="14"/>
      <c r="AT278" s="260" t="s">
        <v>148</v>
      </c>
      <c r="AU278" s="260" t="s">
        <v>91</v>
      </c>
      <c r="AV278" s="14" t="s">
        <v>91</v>
      </c>
      <c r="AW278" s="14" t="s">
        <v>5</v>
      </c>
      <c r="AX278" s="14" t="s">
        <v>81</v>
      </c>
      <c r="AY278" s="260" t="s">
        <v>137</v>
      </c>
    </row>
    <row r="279" s="15" customFormat="1">
      <c r="A279" s="15"/>
      <c r="B279" s="261"/>
      <c r="C279" s="262"/>
      <c r="D279" s="235" t="s">
        <v>148</v>
      </c>
      <c r="E279" s="263" t="s">
        <v>1</v>
      </c>
      <c r="F279" s="264" t="s">
        <v>152</v>
      </c>
      <c r="G279" s="262"/>
      <c r="H279" s="265">
        <v>2107</v>
      </c>
      <c r="I279" s="266"/>
      <c r="J279" s="266"/>
      <c r="K279" s="262"/>
      <c r="L279" s="262"/>
      <c r="M279" s="267"/>
      <c r="N279" s="268"/>
      <c r="O279" s="269"/>
      <c r="P279" s="269"/>
      <c r="Q279" s="269"/>
      <c r="R279" s="269"/>
      <c r="S279" s="269"/>
      <c r="T279" s="269"/>
      <c r="U279" s="269"/>
      <c r="V279" s="269"/>
      <c r="W279" s="269"/>
      <c r="X279" s="269"/>
      <c r="Y279" s="270"/>
      <c r="Z279" s="15"/>
      <c r="AA279" s="15"/>
      <c r="AB279" s="15"/>
      <c r="AC279" s="15"/>
      <c r="AD279" s="15"/>
      <c r="AE279" s="15"/>
      <c r="AT279" s="271" t="s">
        <v>148</v>
      </c>
      <c r="AU279" s="271" t="s">
        <v>91</v>
      </c>
      <c r="AV279" s="15" t="s">
        <v>144</v>
      </c>
      <c r="AW279" s="15" t="s">
        <v>5</v>
      </c>
      <c r="AX279" s="15" t="s">
        <v>89</v>
      </c>
      <c r="AY279" s="271" t="s">
        <v>137</v>
      </c>
    </row>
    <row r="280" s="2" customFormat="1" ht="24.15" customHeight="1">
      <c r="A280" s="39"/>
      <c r="B280" s="40"/>
      <c r="C280" s="221" t="s">
        <v>375</v>
      </c>
      <c r="D280" s="221" t="s">
        <v>139</v>
      </c>
      <c r="E280" s="222" t="s">
        <v>376</v>
      </c>
      <c r="F280" s="223" t="s">
        <v>377</v>
      </c>
      <c r="G280" s="224" t="s">
        <v>142</v>
      </c>
      <c r="H280" s="225">
        <v>915</v>
      </c>
      <c r="I280" s="226"/>
      <c r="J280" s="226"/>
      <c r="K280" s="227">
        <f>ROUND(P280*H280,2)</f>
        <v>0</v>
      </c>
      <c r="L280" s="223" t="s">
        <v>162</v>
      </c>
      <c r="M280" s="45"/>
      <c r="N280" s="228" t="s">
        <v>1</v>
      </c>
      <c r="O280" s="229" t="s">
        <v>44</v>
      </c>
      <c r="P280" s="230">
        <f>I280+J280</f>
        <v>0</v>
      </c>
      <c r="Q280" s="230">
        <f>ROUND(I280*H280,2)</f>
        <v>0</v>
      </c>
      <c r="R280" s="230">
        <f>ROUND(J280*H280,2)</f>
        <v>0</v>
      </c>
      <c r="S280" s="92"/>
      <c r="T280" s="231">
        <f>S280*H280</f>
        <v>0</v>
      </c>
      <c r="U280" s="231">
        <v>0.00060999999999999997</v>
      </c>
      <c r="V280" s="231">
        <f>U280*H280</f>
        <v>0.55814999999999992</v>
      </c>
      <c r="W280" s="231">
        <v>0</v>
      </c>
      <c r="X280" s="231">
        <f>W280*H280</f>
        <v>0</v>
      </c>
      <c r="Y280" s="232" t="s">
        <v>1</v>
      </c>
      <c r="Z280" s="39"/>
      <c r="AA280" s="39"/>
      <c r="AB280" s="39"/>
      <c r="AC280" s="39"/>
      <c r="AD280" s="39"/>
      <c r="AE280" s="39"/>
      <c r="AR280" s="233" t="s">
        <v>144</v>
      </c>
      <c r="AT280" s="233" t="s">
        <v>139</v>
      </c>
      <c r="AU280" s="233" t="s">
        <v>91</v>
      </c>
      <c r="AY280" s="18" t="s">
        <v>137</v>
      </c>
      <c r="BE280" s="234">
        <f>IF(O280="základní",K280,0)</f>
        <v>0</v>
      </c>
      <c r="BF280" s="234">
        <f>IF(O280="snížená",K280,0)</f>
        <v>0</v>
      </c>
      <c r="BG280" s="234">
        <f>IF(O280="zákl. přenesená",K280,0)</f>
        <v>0</v>
      </c>
      <c r="BH280" s="234">
        <f>IF(O280="sníž. přenesená",K280,0)</f>
        <v>0</v>
      </c>
      <c r="BI280" s="234">
        <f>IF(O280="nulová",K280,0)</f>
        <v>0</v>
      </c>
      <c r="BJ280" s="18" t="s">
        <v>89</v>
      </c>
      <c r="BK280" s="234">
        <f>ROUND(P280*H280,2)</f>
        <v>0</v>
      </c>
      <c r="BL280" s="18" t="s">
        <v>144</v>
      </c>
      <c r="BM280" s="233" t="s">
        <v>378</v>
      </c>
    </row>
    <row r="281" s="2" customFormat="1">
      <c r="A281" s="39"/>
      <c r="B281" s="40"/>
      <c r="C281" s="41"/>
      <c r="D281" s="235" t="s">
        <v>146</v>
      </c>
      <c r="E281" s="41"/>
      <c r="F281" s="236" t="s">
        <v>379</v>
      </c>
      <c r="G281" s="41"/>
      <c r="H281" s="41"/>
      <c r="I281" s="237"/>
      <c r="J281" s="237"/>
      <c r="K281" s="41"/>
      <c r="L281" s="41"/>
      <c r="M281" s="45"/>
      <c r="N281" s="238"/>
      <c r="O281" s="239"/>
      <c r="P281" s="92"/>
      <c r="Q281" s="92"/>
      <c r="R281" s="92"/>
      <c r="S281" s="92"/>
      <c r="T281" s="92"/>
      <c r="U281" s="92"/>
      <c r="V281" s="92"/>
      <c r="W281" s="92"/>
      <c r="X281" s="92"/>
      <c r="Y281" s="93"/>
      <c r="Z281" s="39"/>
      <c r="AA281" s="39"/>
      <c r="AB281" s="39"/>
      <c r="AC281" s="39"/>
      <c r="AD281" s="39"/>
      <c r="AE281" s="39"/>
      <c r="AT281" s="18" t="s">
        <v>146</v>
      </c>
      <c r="AU281" s="18" t="s">
        <v>91</v>
      </c>
    </row>
    <row r="282" s="13" customFormat="1">
      <c r="A282" s="13"/>
      <c r="B282" s="240"/>
      <c r="C282" s="241"/>
      <c r="D282" s="235" t="s">
        <v>148</v>
      </c>
      <c r="E282" s="242" t="s">
        <v>1</v>
      </c>
      <c r="F282" s="243" t="s">
        <v>351</v>
      </c>
      <c r="G282" s="241"/>
      <c r="H282" s="242" t="s">
        <v>1</v>
      </c>
      <c r="I282" s="244"/>
      <c r="J282" s="244"/>
      <c r="K282" s="241"/>
      <c r="L282" s="241"/>
      <c r="M282" s="245"/>
      <c r="N282" s="246"/>
      <c r="O282" s="247"/>
      <c r="P282" s="247"/>
      <c r="Q282" s="247"/>
      <c r="R282" s="247"/>
      <c r="S282" s="247"/>
      <c r="T282" s="247"/>
      <c r="U282" s="247"/>
      <c r="V282" s="247"/>
      <c r="W282" s="247"/>
      <c r="X282" s="247"/>
      <c r="Y282" s="248"/>
      <c r="Z282" s="13"/>
      <c r="AA282" s="13"/>
      <c r="AB282" s="13"/>
      <c r="AC282" s="13"/>
      <c r="AD282" s="13"/>
      <c r="AE282" s="13"/>
      <c r="AT282" s="249" t="s">
        <v>148</v>
      </c>
      <c r="AU282" s="249" t="s">
        <v>91</v>
      </c>
      <c r="AV282" s="13" t="s">
        <v>89</v>
      </c>
      <c r="AW282" s="13" t="s">
        <v>5</v>
      </c>
      <c r="AX282" s="13" t="s">
        <v>81</v>
      </c>
      <c r="AY282" s="249" t="s">
        <v>137</v>
      </c>
    </row>
    <row r="283" s="14" customFormat="1">
      <c r="A283" s="14"/>
      <c r="B283" s="250"/>
      <c r="C283" s="251"/>
      <c r="D283" s="235" t="s">
        <v>148</v>
      </c>
      <c r="E283" s="252" t="s">
        <v>1</v>
      </c>
      <c r="F283" s="253" t="s">
        <v>380</v>
      </c>
      <c r="G283" s="251"/>
      <c r="H283" s="254">
        <v>915</v>
      </c>
      <c r="I283" s="255"/>
      <c r="J283" s="255"/>
      <c r="K283" s="251"/>
      <c r="L283" s="251"/>
      <c r="M283" s="256"/>
      <c r="N283" s="257"/>
      <c r="O283" s="258"/>
      <c r="P283" s="258"/>
      <c r="Q283" s="258"/>
      <c r="R283" s="258"/>
      <c r="S283" s="258"/>
      <c r="T283" s="258"/>
      <c r="U283" s="258"/>
      <c r="V283" s="258"/>
      <c r="W283" s="258"/>
      <c r="X283" s="258"/>
      <c r="Y283" s="259"/>
      <c r="Z283" s="14"/>
      <c r="AA283" s="14"/>
      <c r="AB283" s="14"/>
      <c r="AC283" s="14"/>
      <c r="AD283" s="14"/>
      <c r="AE283" s="14"/>
      <c r="AT283" s="260" t="s">
        <v>148</v>
      </c>
      <c r="AU283" s="260" t="s">
        <v>91</v>
      </c>
      <c r="AV283" s="14" t="s">
        <v>91</v>
      </c>
      <c r="AW283" s="14" t="s">
        <v>5</v>
      </c>
      <c r="AX283" s="14" t="s">
        <v>89</v>
      </c>
      <c r="AY283" s="260" t="s">
        <v>137</v>
      </c>
    </row>
    <row r="284" s="2" customFormat="1" ht="24.15" customHeight="1">
      <c r="A284" s="39"/>
      <c r="B284" s="40"/>
      <c r="C284" s="221" t="s">
        <v>381</v>
      </c>
      <c r="D284" s="221" t="s">
        <v>139</v>
      </c>
      <c r="E284" s="222" t="s">
        <v>382</v>
      </c>
      <c r="F284" s="223" t="s">
        <v>383</v>
      </c>
      <c r="G284" s="224" t="s">
        <v>142</v>
      </c>
      <c r="H284" s="225">
        <v>915</v>
      </c>
      <c r="I284" s="226"/>
      <c r="J284" s="226"/>
      <c r="K284" s="227">
        <f>ROUND(P284*H284,2)</f>
        <v>0</v>
      </c>
      <c r="L284" s="223" t="s">
        <v>143</v>
      </c>
      <c r="M284" s="45"/>
      <c r="N284" s="228" t="s">
        <v>1</v>
      </c>
      <c r="O284" s="229" t="s">
        <v>44</v>
      </c>
      <c r="P284" s="230">
        <f>I284+J284</f>
        <v>0</v>
      </c>
      <c r="Q284" s="230">
        <f>ROUND(I284*H284,2)</f>
        <v>0</v>
      </c>
      <c r="R284" s="230">
        <f>ROUND(J284*H284,2)</f>
        <v>0</v>
      </c>
      <c r="S284" s="92"/>
      <c r="T284" s="231">
        <f>S284*H284</f>
        <v>0</v>
      </c>
      <c r="U284" s="231">
        <v>0</v>
      </c>
      <c r="V284" s="231">
        <f>U284*H284</f>
        <v>0</v>
      </c>
      <c r="W284" s="231">
        <v>0</v>
      </c>
      <c r="X284" s="231">
        <f>W284*H284</f>
        <v>0</v>
      </c>
      <c r="Y284" s="232" t="s">
        <v>1</v>
      </c>
      <c r="Z284" s="39"/>
      <c r="AA284" s="39"/>
      <c r="AB284" s="39"/>
      <c r="AC284" s="39"/>
      <c r="AD284" s="39"/>
      <c r="AE284" s="39"/>
      <c r="AR284" s="233" t="s">
        <v>144</v>
      </c>
      <c r="AT284" s="233" t="s">
        <v>139</v>
      </c>
      <c r="AU284" s="233" t="s">
        <v>91</v>
      </c>
      <c r="AY284" s="18" t="s">
        <v>137</v>
      </c>
      <c r="BE284" s="234">
        <f>IF(O284="základní",K284,0)</f>
        <v>0</v>
      </c>
      <c r="BF284" s="234">
        <f>IF(O284="snížená",K284,0)</f>
        <v>0</v>
      </c>
      <c r="BG284" s="234">
        <f>IF(O284="zákl. přenesená",K284,0)</f>
        <v>0</v>
      </c>
      <c r="BH284" s="234">
        <f>IF(O284="sníž. přenesená",K284,0)</f>
        <v>0</v>
      </c>
      <c r="BI284" s="234">
        <f>IF(O284="nulová",K284,0)</f>
        <v>0</v>
      </c>
      <c r="BJ284" s="18" t="s">
        <v>89</v>
      </c>
      <c r="BK284" s="234">
        <f>ROUND(P284*H284,2)</f>
        <v>0</v>
      </c>
      <c r="BL284" s="18" t="s">
        <v>144</v>
      </c>
      <c r="BM284" s="233" t="s">
        <v>384</v>
      </c>
    </row>
    <row r="285" s="2" customFormat="1">
      <c r="A285" s="39"/>
      <c r="B285" s="40"/>
      <c r="C285" s="41"/>
      <c r="D285" s="235" t="s">
        <v>146</v>
      </c>
      <c r="E285" s="41"/>
      <c r="F285" s="236" t="s">
        <v>385</v>
      </c>
      <c r="G285" s="41"/>
      <c r="H285" s="41"/>
      <c r="I285" s="237"/>
      <c r="J285" s="237"/>
      <c r="K285" s="41"/>
      <c r="L285" s="41"/>
      <c r="M285" s="45"/>
      <c r="N285" s="238"/>
      <c r="O285" s="239"/>
      <c r="P285" s="92"/>
      <c r="Q285" s="92"/>
      <c r="R285" s="92"/>
      <c r="S285" s="92"/>
      <c r="T285" s="92"/>
      <c r="U285" s="92"/>
      <c r="V285" s="92"/>
      <c r="W285" s="92"/>
      <c r="X285" s="92"/>
      <c r="Y285" s="93"/>
      <c r="Z285" s="39"/>
      <c r="AA285" s="39"/>
      <c r="AB285" s="39"/>
      <c r="AC285" s="39"/>
      <c r="AD285" s="39"/>
      <c r="AE285" s="39"/>
      <c r="AT285" s="18" t="s">
        <v>146</v>
      </c>
      <c r="AU285" s="18" t="s">
        <v>91</v>
      </c>
    </row>
    <row r="286" s="13" customFormat="1">
      <c r="A286" s="13"/>
      <c r="B286" s="240"/>
      <c r="C286" s="241"/>
      <c r="D286" s="235" t="s">
        <v>148</v>
      </c>
      <c r="E286" s="242" t="s">
        <v>1</v>
      </c>
      <c r="F286" s="243" t="s">
        <v>351</v>
      </c>
      <c r="G286" s="241"/>
      <c r="H286" s="242" t="s">
        <v>1</v>
      </c>
      <c r="I286" s="244"/>
      <c r="J286" s="244"/>
      <c r="K286" s="241"/>
      <c r="L286" s="241"/>
      <c r="M286" s="245"/>
      <c r="N286" s="246"/>
      <c r="O286" s="247"/>
      <c r="P286" s="247"/>
      <c r="Q286" s="247"/>
      <c r="R286" s="247"/>
      <c r="S286" s="247"/>
      <c r="T286" s="247"/>
      <c r="U286" s="247"/>
      <c r="V286" s="247"/>
      <c r="W286" s="247"/>
      <c r="X286" s="247"/>
      <c r="Y286" s="248"/>
      <c r="Z286" s="13"/>
      <c r="AA286" s="13"/>
      <c r="AB286" s="13"/>
      <c r="AC286" s="13"/>
      <c r="AD286" s="13"/>
      <c r="AE286" s="13"/>
      <c r="AT286" s="249" t="s">
        <v>148</v>
      </c>
      <c r="AU286" s="249" t="s">
        <v>91</v>
      </c>
      <c r="AV286" s="13" t="s">
        <v>89</v>
      </c>
      <c r="AW286" s="13" t="s">
        <v>5</v>
      </c>
      <c r="AX286" s="13" t="s">
        <v>81</v>
      </c>
      <c r="AY286" s="249" t="s">
        <v>137</v>
      </c>
    </row>
    <row r="287" s="14" customFormat="1">
      <c r="A287" s="14"/>
      <c r="B287" s="250"/>
      <c r="C287" s="251"/>
      <c r="D287" s="235" t="s">
        <v>148</v>
      </c>
      <c r="E287" s="252" t="s">
        <v>1</v>
      </c>
      <c r="F287" s="253" t="s">
        <v>386</v>
      </c>
      <c r="G287" s="251"/>
      <c r="H287" s="254">
        <v>915</v>
      </c>
      <c r="I287" s="255"/>
      <c r="J287" s="255"/>
      <c r="K287" s="251"/>
      <c r="L287" s="251"/>
      <c r="M287" s="256"/>
      <c r="N287" s="257"/>
      <c r="O287" s="258"/>
      <c r="P287" s="258"/>
      <c r="Q287" s="258"/>
      <c r="R287" s="258"/>
      <c r="S287" s="258"/>
      <c r="T287" s="258"/>
      <c r="U287" s="258"/>
      <c r="V287" s="258"/>
      <c r="W287" s="258"/>
      <c r="X287" s="258"/>
      <c r="Y287" s="259"/>
      <c r="Z287" s="14"/>
      <c r="AA287" s="14"/>
      <c r="AB287" s="14"/>
      <c r="AC287" s="14"/>
      <c r="AD287" s="14"/>
      <c r="AE287" s="14"/>
      <c r="AT287" s="260" t="s">
        <v>148</v>
      </c>
      <c r="AU287" s="260" t="s">
        <v>91</v>
      </c>
      <c r="AV287" s="14" t="s">
        <v>91</v>
      </c>
      <c r="AW287" s="14" t="s">
        <v>5</v>
      </c>
      <c r="AX287" s="14" t="s">
        <v>89</v>
      </c>
      <c r="AY287" s="260" t="s">
        <v>137</v>
      </c>
    </row>
    <row r="288" s="2" customFormat="1" ht="24.15" customHeight="1">
      <c r="A288" s="39"/>
      <c r="B288" s="40"/>
      <c r="C288" s="221" t="s">
        <v>387</v>
      </c>
      <c r="D288" s="221" t="s">
        <v>139</v>
      </c>
      <c r="E288" s="222" t="s">
        <v>388</v>
      </c>
      <c r="F288" s="223" t="s">
        <v>389</v>
      </c>
      <c r="G288" s="224" t="s">
        <v>142</v>
      </c>
      <c r="H288" s="225">
        <v>899</v>
      </c>
      <c r="I288" s="226"/>
      <c r="J288" s="226"/>
      <c r="K288" s="227">
        <f>ROUND(P288*H288,2)</f>
        <v>0</v>
      </c>
      <c r="L288" s="223" t="s">
        <v>143</v>
      </c>
      <c r="M288" s="45"/>
      <c r="N288" s="228" t="s">
        <v>1</v>
      </c>
      <c r="O288" s="229" t="s">
        <v>44</v>
      </c>
      <c r="P288" s="230">
        <f>I288+J288</f>
        <v>0</v>
      </c>
      <c r="Q288" s="230">
        <f>ROUND(I288*H288,2)</f>
        <v>0</v>
      </c>
      <c r="R288" s="230">
        <f>ROUND(J288*H288,2)</f>
        <v>0</v>
      </c>
      <c r="S288" s="92"/>
      <c r="T288" s="231">
        <f>S288*H288</f>
        <v>0</v>
      </c>
      <c r="U288" s="231">
        <v>0</v>
      </c>
      <c r="V288" s="231">
        <f>U288*H288</f>
        <v>0</v>
      </c>
      <c r="W288" s="231">
        <v>0</v>
      </c>
      <c r="X288" s="231">
        <f>W288*H288</f>
        <v>0</v>
      </c>
      <c r="Y288" s="232" t="s">
        <v>1</v>
      </c>
      <c r="Z288" s="39"/>
      <c r="AA288" s="39"/>
      <c r="AB288" s="39"/>
      <c r="AC288" s="39"/>
      <c r="AD288" s="39"/>
      <c r="AE288" s="39"/>
      <c r="AR288" s="233" t="s">
        <v>144</v>
      </c>
      <c r="AT288" s="233" t="s">
        <v>139</v>
      </c>
      <c r="AU288" s="233" t="s">
        <v>91</v>
      </c>
      <c r="AY288" s="18" t="s">
        <v>137</v>
      </c>
      <c r="BE288" s="234">
        <f>IF(O288="základní",K288,0)</f>
        <v>0</v>
      </c>
      <c r="BF288" s="234">
        <f>IF(O288="snížená",K288,0)</f>
        <v>0</v>
      </c>
      <c r="BG288" s="234">
        <f>IF(O288="zákl. přenesená",K288,0)</f>
        <v>0</v>
      </c>
      <c r="BH288" s="234">
        <f>IF(O288="sníž. přenesená",K288,0)</f>
        <v>0</v>
      </c>
      <c r="BI288" s="234">
        <f>IF(O288="nulová",K288,0)</f>
        <v>0</v>
      </c>
      <c r="BJ288" s="18" t="s">
        <v>89</v>
      </c>
      <c r="BK288" s="234">
        <f>ROUND(P288*H288,2)</f>
        <v>0</v>
      </c>
      <c r="BL288" s="18" t="s">
        <v>144</v>
      </c>
      <c r="BM288" s="233" t="s">
        <v>390</v>
      </c>
    </row>
    <row r="289" s="2" customFormat="1">
      <c r="A289" s="39"/>
      <c r="B289" s="40"/>
      <c r="C289" s="41"/>
      <c r="D289" s="235" t="s">
        <v>146</v>
      </c>
      <c r="E289" s="41"/>
      <c r="F289" s="236" t="s">
        <v>391</v>
      </c>
      <c r="G289" s="41"/>
      <c r="H289" s="41"/>
      <c r="I289" s="237"/>
      <c r="J289" s="237"/>
      <c r="K289" s="41"/>
      <c r="L289" s="41"/>
      <c r="M289" s="45"/>
      <c r="N289" s="238"/>
      <c r="O289" s="239"/>
      <c r="P289" s="92"/>
      <c r="Q289" s="92"/>
      <c r="R289" s="92"/>
      <c r="S289" s="92"/>
      <c r="T289" s="92"/>
      <c r="U289" s="92"/>
      <c r="V289" s="92"/>
      <c r="W289" s="92"/>
      <c r="X289" s="92"/>
      <c r="Y289" s="93"/>
      <c r="Z289" s="39"/>
      <c r="AA289" s="39"/>
      <c r="AB289" s="39"/>
      <c r="AC289" s="39"/>
      <c r="AD289" s="39"/>
      <c r="AE289" s="39"/>
      <c r="AT289" s="18" t="s">
        <v>146</v>
      </c>
      <c r="AU289" s="18" t="s">
        <v>91</v>
      </c>
    </row>
    <row r="290" s="13" customFormat="1">
      <c r="A290" s="13"/>
      <c r="B290" s="240"/>
      <c r="C290" s="241"/>
      <c r="D290" s="235" t="s">
        <v>148</v>
      </c>
      <c r="E290" s="242" t="s">
        <v>1</v>
      </c>
      <c r="F290" s="243" t="s">
        <v>351</v>
      </c>
      <c r="G290" s="241"/>
      <c r="H290" s="242" t="s">
        <v>1</v>
      </c>
      <c r="I290" s="244"/>
      <c r="J290" s="244"/>
      <c r="K290" s="241"/>
      <c r="L290" s="241"/>
      <c r="M290" s="245"/>
      <c r="N290" s="246"/>
      <c r="O290" s="247"/>
      <c r="P290" s="247"/>
      <c r="Q290" s="247"/>
      <c r="R290" s="247"/>
      <c r="S290" s="247"/>
      <c r="T290" s="247"/>
      <c r="U290" s="247"/>
      <c r="V290" s="247"/>
      <c r="W290" s="247"/>
      <c r="X290" s="247"/>
      <c r="Y290" s="248"/>
      <c r="Z290" s="13"/>
      <c r="AA290" s="13"/>
      <c r="AB290" s="13"/>
      <c r="AC290" s="13"/>
      <c r="AD290" s="13"/>
      <c r="AE290" s="13"/>
      <c r="AT290" s="249" t="s">
        <v>148</v>
      </c>
      <c r="AU290" s="249" t="s">
        <v>91</v>
      </c>
      <c r="AV290" s="13" t="s">
        <v>89</v>
      </c>
      <c r="AW290" s="13" t="s">
        <v>5</v>
      </c>
      <c r="AX290" s="13" t="s">
        <v>81</v>
      </c>
      <c r="AY290" s="249" t="s">
        <v>137</v>
      </c>
    </row>
    <row r="291" s="14" customFormat="1">
      <c r="A291" s="14"/>
      <c r="B291" s="250"/>
      <c r="C291" s="251"/>
      <c r="D291" s="235" t="s">
        <v>148</v>
      </c>
      <c r="E291" s="252" t="s">
        <v>1</v>
      </c>
      <c r="F291" s="253" t="s">
        <v>392</v>
      </c>
      <c r="G291" s="251"/>
      <c r="H291" s="254">
        <v>899</v>
      </c>
      <c r="I291" s="255"/>
      <c r="J291" s="255"/>
      <c r="K291" s="251"/>
      <c r="L291" s="251"/>
      <c r="M291" s="256"/>
      <c r="N291" s="257"/>
      <c r="O291" s="258"/>
      <c r="P291" s="258"/>
      <c r="Q291" s="258"/>
      <c r="R291" s="258"/>
      <c r="S291" s="258"/>
      <c r="T291" s="258"/>
      <c r="U291" s="258"/>
      <c r="V291" s="258"/>
      <c r="W291" s="258"/>
      <c r="X291" s="258"/>
      <c r="Y291" s="259"/>
      <c r="Z291" s="14"/>
      <c r="AA291" s="14"/>
      <c r="AB291" s="14"/>
      <c r="AC291" s="14"/>
      <c r="AD291" s="14"/>
      <c r="AE291" s="14"/>
      <c r="AT291" s="260" t="s">
        <v>148</v>
      </c>
      <c r="AU291" s="260" t="s">
        <v>91</v>
      </c>
      <c r="AV291" s="14" t="s">
        <v>91</v>
      </c>
      <c r="AW291" s="14" t="s">
        <v>5</v>
      </c>
      <c r="AX291" s="14" t="s">
        <v>89</v>
      </c>
      <c r="AY291" s="260" t="s">
        <v>137</v>
      </c>
    </row>
    <row r="292" s="2" customFormat="1" ht="24.15" customHeight="1">
      <c r="A292" s="39"/>
      <c r="B292" s="40"/>
      <c r="C292" s="221" t="s">
        <v>393</v>
      </c>
      <c r="D292" s="221" t="s">
        <v>139</v>
      </c>
      <c r="E292" s="222" t="s">
        <v>394</v>
      </c>
      <c r="F292" s="223" t="s">
        <v>395</v>
      </c>
      <c r="G292" s="224" t="s">
        <v>142</v>
      </c>
      <c r="H292" s="225">
        <v>11</v>
      </c>
      <c r="I292" s="226"/>
      <c r="J292" s="226"/>
      <c r="K292" s="227">
        <f>ROUND(P292*H292,2)</f>
        <v>0</v>
      </c>
      <c r="L292" s="223" t="s">
        <v>162</v>
      </c>
      <c r="M292" s="45"/>
      <c r="N292" s="228" t="s">
        <v>1</v>
      </c>
      <c r="O292" s="229" t="s">
        <v>44</v>
      </c>
      <c r="P292" s="230">
        <f>I292+J292</f>
        <v>0</v>
      </c>
      <c r="Q292" s="230">
        <f>ROUND(I292*H292,2)</f>
        <v>0</v>
      </c>
      <c r="R292" s="230">
        <f>ROUND(J292*H292,2)</f>
        <v>0</v>
      </c>
      <c r="S292" s="92"/>
      <c r="T292" s="231">
        <f>S292*H292</f>
        <v>0</v>
      </c>
      <c r="U292" s="231">
        <v>0.10362</v>
      </c>
      <c r="V292" s="231">
        <f>U292*H292</f>
        <v>1.1398200000000001</v>
      </c>
      <c r="W292" s="231">
        <v>0</v>
      </c>
      <c r="X292" s="231">
        <f>W292*H292</f>
        <v>0</v>
      </c>
      <c r="Y292" s="232" t="s">
        <v>1</v>
      </c>
      <c r="Z292" s="39"/>
      <c r="AA292" s="39"/>
      <c r="AB292" s="39"/>
      <c r="AC292" s="39"/>
      <c r="AD292" s="39"/>
      <c r="AE292" s="39"/>
      <c r="AR292" s="233" t="s">
        <v>144</v>
      </c>
      <c r="AT292" s="233" t="s">
        <v>139</v>
      </c>
      <c r="AU292" s="233" t="s">
        <v>91</v>
      </c>
      <c r="AY292" s="18" t="s">
        <v>137</v>
      </c>
      <c r="BE292" s="234">
        <f>IF(O292="základní",K292,0)</f>
        <v>0</v>
      </c>
      <c r="BF292" s="234">
        <f>IF(O292="snížená",K292,0)</f>
        <v>0</v>
      </c>
      <c r="BG292" s="234">
        <f>IF(O292="zákl. přenesená",K292,0)</f>
        <v>0</v>
      </c>
      <c r="BH292" s="234">
        <f>IF(O292="sníž. přenesená",K292,0)</f>
        <v>0</v>
      </c>
      <c r="BI292" s="234">
        <f>IF(O292="nulová",K292,0)</f>
        <v>0</v>
      </c>
      <c r="BJ292" s="18" t="s">
        <v>89</v>
      </c>
      <c r="BK292" s="234">
        <f>ROUND(P292*H292,2)</f>
        <v>0</v>
      </c>
      <c r="BL292" s="18" t="s">
        <v>144</v>
      </c>
      <c r="BM292" s="233" t="s">
        <v>396</v>
      </c>
    </row>
    <row r="293" s="2" customFormat="1">
      <c r="A293" s="39"/>
      <c r="B293" s="40"/>
      <c r="C293" s="41"/>
      <c r="D293" s="235" t="s">
        <v>146</v>
      </c>
      <c r="E293" s="41"/>
      <c r="F293" s="236" t="s">
        <v>397</v>
      </c>
      <c r="G293" s="41"/>
      <c r="H293" s="41"/>
      <c r="I293" s="237"/>
      <c r="J293" s="237"/>
      <c r="K293" s="41"/>
      <c r="L293" s="41"/>
      <c r="M293" s="45"/>
      <c r="N293" s="238"/>
      <c r="O293" s="239"/>
      <c r="P293" s="92"/>
      <c r="Q293" s="92"/>
      <c r="R293" s="92"/>
      <c r="S293" s="92"/>
      <c r="T293" s="92"/>
      <c r="U293" s="92"/>
      <c r="V293" s="92"/>
      <c r="W293" s="92"/>
      <c r="X293" s="92"/>
      <c r="Y293" s="93"/>
      <c r="Z293" s="39"/>
      <c r="AA293" s="39"/>
      <c r="AB293" s="39"/>
      <c r="AC293" s="39"/>
      <c r="AD293" s="39"/>
      <c r="AE293" s="39"/>
      <c r="AT293" s="18" t="s">
        <v>146</v>
      </c>
      <c r="AU293" s="18" t="s">
        <v>91</v>
      </c>
    </row>
    <row r="294" s="13" customFormat="1">
      <c r="A294" s="13"/>
      <c r="B294" s="240"/>
      <c r="C294" s="241"/>
      <c r="D294" s="235" t="s">
        <v>148</v>
      </c>
      <c r="E294" s="242" t="s">
        <v>1</v>
      </c>
      <c r="F294" s="243" t="s">
        <v>351</v>
      </c>
      <c r="G294" s="241"/>
      <c r="H294" s="242" t="s">
        <v>1</v>
      </c>
      <c r="I294" s="244"/>
      <c r="J294" s="244"/>
      <c r="K294" s="241"/>
      <c r="L294" s="241"/>
      <c r="M294" s="245"/>
      <c r="N294" s="246"/>
      <c r="O294" s="247"/>
      <c r="P294" s="247"/>
      <c r="Q294" s="247"/>
      <c r="R294" s="247"/>
      <c r="S294" s="247"/>
      <c r="T294" s="247"/>
      <c r="U294" s="247"/>
      <c r="V294" s="247"/>
      <c r="W294" s="247"/>
      <c r="X294" s="247"/>
      <c r="Y294" s="248"/>
      <c r="Z294" s="13"/>
      <c r="AA294" s="13"/>
      <c r="AB294" s="13"/>
      <c r="AC294" s="13"/>
      <c r="AD294" s="13"/>
      <c r="AE294" s="13"/>
      <c r="AT294" s="249" t="s">
        <v>148</v>
      </c>
      <c r="AU294" s="249" t="s">
        <v>91</v>
      </c>
      <c r="AV294" s="13" t="s">
        <v>89</v>
      </c>
      <c r="AW294" s="13" t="s">
        <v>5</v>
      </c>
      <c r="AX294" s="13" t="s">
        <v>81</v>
      </c>
      <c r="AY294" s="249" t="s">
        <v>137</v>
      </c>
    </row>
    <row r="295" s="14" customFormat="1">
      <c r="A295" s="14"/>
      <c r="B295" s="250"/>
      <c r="C295" s="251"/>
      <c r="D295" s="235" t="s">
        <v>148</v>
      </c>
      <c r="E295" s="252" t="s">
        <v>1</v>
      </c>
      <c r="F295" s="253" t="s">
        <v>398</v>
      </c>
      <c r="G295" s="251"/>
      <c r="H295" s="254">
        <v>11</v>
      </c>
      <c r="I295" s="255"/>
      <c r="J295" s="255"/>
      <c r="K295" s="251"/>
      <c r="L295" s="251"/>
      <c r="M295" s="256"/>
      <c r="N295" s="257"/>
      <c r="O295" s="258"/>
      <c r="P295" s="258"/>
      <c r="Q295" s="258"/>
      <c r="R295" s="258"/>
      <c r="S295" s="258"/>
      <c r="T295" s="258"/>
      <c r="U295" s="258"/>
      <c r="V295" s="258"/>
      <c r="W295" s="258"/>
      <c r="X295" s="258"/>
      <c r="Y295" s="259"/>
      <c r="Z295" s="14"/>
      <c r="AA295" s="14"/>
      <c r="AB295" s="14"/>
      <c r="AC295" s="14"/>
      <c r="AD295" s="14"/>
      <c r="AE295" s="14"/>
      <c r="AT295" s="260" t="s">
        <v>148</v>
      </c>
      <c r="AU295" s="260" t="s">
        <v>91</v>
      </c>
      <c r="AV295" s="14" t="s">
        <v>91</v>
      </c>
      <c r="AW295" s="14" t="s">
        <v>5</v>
      </c>
      <c r="AX295" s="14" t="s">
        <v>89</v>
      </c>
      <c r="AY295" s="260" t="s">
        <v>137</v>
      </c>
    </row>
    <row r="296" s="2" customFormat="1" ht="24.15" customHeight="1">
      <c r="A296" s="39"/>
      <c r="B296" s="40"/>
      <c r="C296" s="283" t="s">
        <v>399</v>
      </c>
      <c r="D296" s="283" t="s">
        <v>279</v>
      </c>
      <c r="E296" s="284" t="s">
        <v>400</v>
      </c>
      <c r="F296" s="285" t="s">
        <v>401</v>
      </c>
      <c r="G296" s="286" t="s">
        <v>142</v>
      </c>
      <c r="H296" s="287">
        <v>11.220000000000001</v>
      </c>
      <c r="I296" s="288"/>
      <c r="J296" s="289"/>
      <c r="K296" s="290">
        <f>ROUND(P296*H296,2)</f>
        <v>0</v>
      </c>
      <c r="L296" s="285" t="s">
        <v>143</v>
      </c>
      <c r="M296" s="291"/>
      <c r="N296" s="292" t="s">
        <v>1</v>
      </c>
      <c r="O296" s="229" t="s">
        <v>44</v>
      </c>
      <c r="P296" s="230">
        <f>I296+J296</f>
        <v>0</v>
      </c>
      <c r="Q296" s="230">
        <f>ROUND(I296*H296,2)</f>
        <v>0</v>
      </c>
      <c r="R296" s="230">
        <f>ROUND(J296*H296,2)</f>
        <v>0</v>
      </c>
      <c r="S296" s="92"/>
      <c r="T296" s="231">
        <f>S296*H296</f>
        <v>0</v>
      </c>
      <c r="U296" s="231">
        <v>0.17999999999999999</v>
      </c>
      <c r="V296" s="231">
        <f>U296*H296</f>
        <v>2.0196000000000001</v>
      </c>
      <c r="W296" s="231">
        <v>0</v>
      </c>
      <c r="X296" s="231">
        <f>W296*H296</f>
        <v>0</v>
      </c>
      <c r="Y296" s="232" t="s">
        <v>1</v>
      </c>
      <c r="Z296" s="39"/>
      <c r="AA296" s="39"/>
      <c r="AB296" s="39"/>
      <c r="AC296" s="39"/>
      <c r="AD296" s="39"/>
      <c r="AE296" s="39"/>
      <c r="AR296" s="233" t="s">
        <v>193</v>
      </c>
      <c r="AT296" s="233" t="s">
        <v>279</v>
      </c>
      <c r="AU296" s="233" t="s">
        <v>91</v>
      </c>
      <c r="AY296" s="18" t="s">
        <v>137</v>
      </c>
      <c r="BE296" s="234">
        <f>IF(O296="základní",K296,0)</f>
        <v>0</v>
      </c>
      <c r="BF296" s="234">
        <f>IF(O296="snížená",K296,0)</f>
        <v>0</v>
      </c>
      <c r="BG296" s="234">
        <f>IF(O296="zákl. přenesená",K296,0)</f>
        <v>0</v>
      </c>
      <c r="BH296" s="234">
        <f>IF(O296="sníž. přenesená",K296,0)</f>
        <v>0</v>
      </c>
      <c r="BI296" s="234">
        <f>IF(O296="nulová",K296,0)</f>
        <v>0</v>
      </c>
      <c r="BJ296" s="18" t="s">
        <v>89</v>
      </c>
      <c r="BK296" s="234">
        <f>ROUND(P296*H296,2)</f>
        <v>0</v>
      </c>
      <c r="BL296" s="18" t="s">
        <v>144</v>
      </c>
      <c r="BM296" s="233" t="s">
        <v>402</v>
      </c>
    </row>
    <row r="297" s="2" customFormat="1">
      <c r="A297" s="39"/>
      <c r="B297" s="40"/>
      <c r="C297" s="41"/>
      <c r="D297" s="235" t="s">
        <v>146</v>
      </c>
      <c r="E297" s="41"/>
      <c r="F297" s="236" t="s">
        <v>403</v>
      </c>
      <c r="G297" s="41"/>
      <c r="H297" s="41"/>
      <c r="I297" s="237"/>
      <c r="J297" s="237"/>
      <c r="K297" s="41"/>
      <c r="L297" s="41"/>
      <c r="M297" s="45"/>
      <c r="N297" s="238"/>
      <c r="O297" s="239"/>
      <c r="P297" s="92"/>
      <c r="Q297" s="92"/>
      <c r="R297" s="92"/>
      <c r="S297" s="92"/>
      <c r="T297" s="92"/>
      <c r="U297" s="92"/>
      <c r="V297" s="92"/>
      <c r="W297" s="92"/>
      <c r="X297" s="92"/>
      <c r="Y297" s="93"/>
      <c r="Z297" s="39"/>
      <c r="AA297" s="39"/>
      <c r="AB297" s="39"/>
      <c r="AC297" s="39"/>
      <c r="AD297" s="39"/>
      <c r="AE297" s="39"/>
      <c r="AT297" s="18" t="s">
        <v>146</v>
      </c>
      <c r="AU297" s="18" t="s">
        <v>91</v>
      </c>
    </row>
    <row r="298" s="2" customFormat="1">
      <c r="A298" s="39"/>
      <c r="B298" s="40"/>
      <c r="C298" s="41"/>
      <c r="D298" s="235" t="s">
        <v>404</v>
      </c>
      <c r="E298" s="41"/>
      <c r="F298" s="293" t="s">
        <v>405</v>
      </c>
      <c r="G298" s="41"/>
      <c r="H298" s="41"/>
      <c r="I298" s="237"/>
      <c r="J298" s="237"/>
      <c r="K298" s="41"/>
      <c r="L298" s="41"/>
      <c r="M298" s="45"/>
      <c r="N298" s="238"/>
      <c r="O298" s="239"/>
      <c r="P298" s="92"/>
      <c r="Q298" s="92"/>
      <c r="R298" s="92"/>
      <c r="S298" s="92"/>
      <c r="T298" s="92"/>
      <c r="U298" s="92"/>
      <c r="V298" s="92"/>
      <c r="W298" s="92"/>
      <c r="X298" s="92"/>
      <c r="Y298" s="93"/>
      <c r="Z298" s="39"/>
      <c r="AA298" s="39"/>
      <c r="AB298" s="39"/>
      <c r="AC298" s="39"/>
      <c r="AD298" s="39"/>
      <c r="AE298" s="39"/>
      <c r="AT298" s="18" t="s">
        <v>404</v>
      </c>
      <c r="AU298" s="18" t="s">
        <v>91</v>
      </c>
    </row>
    <row r="299" s="14" customFormat="1">
      <c r="A299" s="14"/>
      <c r="B299" s="250"/>
      <c r="C299" s="251"/>
      <c r="D299" s="235" t="s">
        <v>148</v>
      </c>
      <c r="E299" s="252" t="s">
        <v>1</v>
      </c>
      <c r="F299" s="253" t="s">
        <v>398</v>
      </c>
      <c r="G299" s="251"/>
      <c r="H299" s="254">
        <v>11</v>
      </c>
      <c r="I299" s="255"/>
      <c r="J299" s="255"/>
      <c r="K299" s="251"/>
      <c r="L299" s="251"/>
      <c r="M299" s="256"/>
      <c r="N299" s="257"/>
      <c r="O299" s="258"/>
      <c r="P299" s="258"/>
      <c r="Q299" s="258"/>
      <c r="R299" s="258"/>
      <c r="S299" s="258"/>
      <c r="T299" s="258"/>
      <c r="U299" s="258"/>
      <c r="V299" s="258"/>
      <c r="W299" s="258"/>
      <c r="X299" s="258"/>
      <c r="Y299" s="259"/>
      <c r="Z299" s="14"/>
      <c r="AA299" s="14"/>
      <c r="AB299" s="14"/>
      <c r="AC299" s="14"/>
      <c r="AD299" s="14"/>
      <c r="AE299" s="14"/>
      <c r="AT299" s="260" t="s">
        <v>148</v>
      </c>
      <c r="AU299" s="260" t="s">
        <v>91</v>
      </c>
      <c r="AV299" s="14" t="s">
        <v>91</v>
      </c>
      <c r="AW299" s="14" t="s">
        <v>5</v>
      </c>
      <c r="AX299" s="14" t="s">
        <v>81</v>
      </c>
      <c r="AY299" s="260" t="s">
        <v>137</v>
      </c>
    </row>
    <row r="300" s="16" customFormat="1">
      <c r="A300" s="16"/>
      <c r="B300" s="272"/>
      <c r="C300" s="273"/>
      <c r="D300" s="235" t="s">
        <v>148</v>
      </c>
      <c r="E300" s="274" t="s">
        <v>1</v>
      </c>
      <c r="F300" s="275" t="s">
        <v>172</v>
      </c>
      <c r="G300" s="273"/>
      <c r="H300" s="276">
        <v>11</v>
      </c>
      <c r="I300" s="277"/>
      <c r="J300" s="277"/>
      <c r="K300" s="273"/>
      <c r="L300" s="273"/>
      <c r="M300" s="278"/>
      <c r="N300" s="279"/>
      <c r="O300" s="280"/>
      <c r="P300" s="280"/>
      <c r="Q300" s="280"/>
      <c r="R300" s="280"/>
      <c r="S300" s="280"/>
      <c r="T300" s="280"/>
      <c r="U300" s="280"/>
      <c r="V300" s="280"/>
      <c r="W300" s="280"/>
      <c r="X300" s="280"/>
      <c r="Y300" s="281"/>
      <c r="Z300" s="16"/>
      <c r="AA300" s="16"/>
      <c r="AB300" s="16"/>
      <c r="AC300" s="16"/>
      <c r="AD300" s="16"/>
      <c r="AE300" s="16"/>
      <c r="AT300" s="282" t="s">
        <v>148</v>
      </c>
      <c r="AU300" s="282" t="s">
        <v>91</v>
      </c>
      <c r="AV300" s="16" t="s">
        <v>158</v>
      </c>
      <c r="AW300" s="16" t="s">
        <v>5</v>
      </c>
      <c r="AX300" s="16" t="s">
        <v>81</v>
      </c>
      <c r="AY300" s="282" t="s">
        <v>137</v>
      </c>
    </row>
    <row r="301" s="14" customFormat="1">
      <c r="A301" s="14"/>
      <c r="B301" s="250"/>
      <c r="C301" s="251"/>
      <c r="D301" s="235" t="s">
        <v>148</v>
      </c>
      <c r="E301" s="252" t="s">
        <v>1</v>
      </c>
      <c r="F301" s="253" t="s">
        <v>406</v>
      </c>
      <c r="G301" s="251"/>
      <c r="H301" s="254">
        <v>11.220000000000001</v>
      </c>
      <c r="I301" s="255"/>
      <c r="J301" s="255"/>
      <c r="K301" s="251"/>
      <c r="L301" s="251"/>
      <c r="M301" s="256"/>
      <c r="N301" s="257"/>
      <c r="O301" s="258"/>
      <c r="P301" s="258"/>
      <c r="Q301" s="258"/>
      <c r="R301" s="258"/>
      <c r="S301" s="258"/>
      <c r="T301" s="258"/>
      <c r="U301" s="258"/>
      <c r="V301" s="258"/>
      <c r="W301" s="258"/>
      <c r="X301" s="258"/>
      <c r="Y301" s="259"/>
      <c r="Z301" s="14"/>
      <c r="AA301" s="14"/>
      <c r="AB301" s="14"/>
      <c r="AC301" s="14"/>
      <c r="AD301" s="14"/>
      <c r="AE301" s="14"/>
      <c r="AT301" s="260" t="s">
        <v>148</v>
      </c>
      <c r="AU301" s="260" t="s">
        <v>91</v>
      </c>
      <c r="AV301" s="14" t="s">
        <v>91</v>
      </c>
      <c r="AW301" s="14" t="s">
        <v>5</v>
      </c>
      <c r="AX301" s="14" t="s">
        <v>89</v>
      </c>
      <c r="AY301" s="260" t="s">
        <v>137</v>
      </c>
    </row>
    <row r="302" s="2" customFormat="1" ht="24.15" customHeight="1">
      <c r="A302" s="39"/>
      <c r="B302" s="40"/>
      <c r="C302" s="221" t="s">
        <v>407</v>
      </c>
      <c r="D302" s="221" t="s">
        <v>139</v>
      </c>
      <c r="E302" s="222" t="s">
        <v>408</v>
      </c>
      <c r="F302" s="223" t="s">
        <v>409</v>
      </c>
      <c r="G302" s="224" t="s">
        <v>142</v>
      </c>
      <c r="H302" s="225">
        <v>168.5</v>
      </c>
      <c r="I302" s="226"/>
      <c r="J302" s="226"/>
      <c r="K302" s="227">
        <f>ROUND(P302*H302,2)</f>
        <v>0</v>
      </c>
      <c r="L302" s="223" t="s">
        <v>410</v>
      </c>
      <c r="M302" s="45"/>
      <c r="N302" s="228" t="s">
        <v>1</v>
      </c>
      <c r="O302" s="229" t="s">
        <v>44</v>
      </c>
      <c r="P302" s="230">
        <f>I302+J302</f>
        <v>0</v>
      </c>
      <c r="Q302" s="230">
        <f>ROUND(I302*H302,2)</f>
        <v>0</v>
      </c>
      <c r="R302" s="230">
        <f>ROUND(J302*H302,2)</f>
        <v>0</v>
      </c>
      <c r="S302" s="92"/>
      <c r="T302" s="231">
        <f>S302*H302</f>
        <v>0</v>
      </c>
      <c r="U302" s="231">
        <v>0.098000000000000004</v>
      </c>
      <c r="V302" s="231">
        <f>U302*H302</f>
        <v>16.513000000000002</v>
      </c>
      <c r="W302" s="231">
        <v>0</v>
      </c>
      <c r="X302" s="231">
        <f>W302*H302</f>
        <v>0</v>
      </c>
      <c r="Y302" s="232" t="s">
        <v>1</v>
      </c>
      <c r="Z302" s="39"/>
      <c r="AA302" s="39"/>
      <c r="AB302" s="39"/>
      <c r="AC302" s="39"/>
      <c r="AD302" s="39"/>
      <c r="AE302" s="39"/>
      <c r="AR302" s="233" t="s">
        <v>144</v>
      </c>
      <c r="AT302" s="233" t="s">
        <v>139</v>
      </c>
      <c r="AU302" s="233" t="s">
        <v>91</v>
      </c>
      <c r="AY302" s="18" t="s">
        <v>137</v>
      </c>
      <c r="BE302" s="234">
        <f>IF(O302="základní",K302,0)</f>
        <v>0</v>
      </c>
      <c r="BF302" s="234">
        <f>IF(O302="snížená",K302,0)</f>
        <v>0</v>
      </c>
      <c r="BG302" s="234">
        <f>IF(O302="zákl. přenesená",K302,0)</f>
        <v>0</v>
      </c>
      <c r="BH302" s="234">
        <f>IF(O302="sníž. přenesená",K302,0)</f>
        <v>0</v>
      </c>
      <c r="BI302" s="234">
        <f>IF(O302="nulová",K302,0)</f>
        <v>0</v>
      </c>
      <c r="BJ302" s="18" t="s">
        <v>89</v>
      </c>
      <c r="BK302" s="234">
        <f>ROUND(P302*H302,2)</f>
        <v>0</v>
      </c>
      <c r="BL302" s="18" t="s">
        <v>144</v>
      </c>
      <c r="BM302" s="233" t="s">
        <v>411</v>
      </c>
    </row>
    <row r="303" s="2" customFormat="1">
      <c r="A303" s="39"/>
      <c r="B303" s="40"/>
      <c r="C303" s="41"/>
      <c r="D303" s="235" t="s">
        <v>146</v>
      </c>
      <c r="E303" s="41"/>
      <c r="F303" s="236" t="s">
        <v>412</v>
      </c>
      <c r="G303" s="41"/>
      <c r="H303" s="41"/>
      <c r="I303" s="237"/>
      <c r="J303" s="237"/>
      <c r="K303" s="41"/>
      <c r="L303" s="41"/>
      <c r="M303" s="45"/>
      <c r="N303" s="238"/>
      <c r="O303" s="239"/>
      <c r="P303" s="92"/>
      <c r="Q303" s="92"/>
      <c r="R303" s="92"/>
      <c r="S303" s="92"/>
      <c r="T303" s="92"/>
      <c r="U303" s="92"/>
      <c r="V303" s="92"/>
      <c r="W303" s="92"/>
      <c r="X303" s="92"/>
      <c r="Y303" s="93"/>
      <c r="Z303" s="39"/>
      <c r="AA303" s="39"/>
      <c r="AB303" s="39"/>
      <c r="AC303" s="39"/>
      <c r="AD303" s="39"/>
      <c r="AE303" s="39"/>
      <c r="AT303" s="18" t="s">
        <v>146</v>
      </c>
      <c r="AU303" s="18" t="s">
        <v>91</v>
      </c>
    </row>
    <row r="304" s="2" customFormat="1">
      <c r="A304" s="39"/>
      <c r="B304" s="40"/>
      <c r="C304" s="41"/>
      <c r="D304" s="235" t="s">
        <v>413</v>
      </c>
      <c r="E304" s="41"/>
      <c r="F304" s="293" t="s">
        <v>414</v>
      </c>
      <c r="G304" s="41"/>
      <c r="H304" s="41"/>
      <c r="I304" s="237"/>
      <c r="J304" s="237"/>
      <c r="K304" s="41"/>
      <c r="L304" s="41"/>
      <c r="M304" s="45"/>
      <c r="N304" s="238"/>
      <c r="O304" s="239"/>
      <c r="P304" s="92"/>
      <c r="Q304" s="92"/>
      <c r="R304" s="92"/>
      <c r="S304" s="92"/>
      <c r="T304" s="92"/>
      <c r="U304" s="92"/>
      <c r="V304" s="92"/>
      <c r="W304" s="92"/>
      <c r="X304" s="92"/>
      <c r="Y304" s="93"/>
      <c r="Z304" s="39"/>
      <c r="AA304" s="39"/>
      <c r="AB304" s="39"/>
      <c r="AC304" s="39"/>
      <c r="AD304" s="39"/>
      <c r="AE304" s="39"/>
      <c r="AT304" s="18" t="s">
        <v>413</v>
      </c>
      <c r="AU304" s="18" t="s">
        <v>91</v>
      </c>
    </row>
    <row r="305" s="13" customFormat="1">
      <c r="A305" s="13"/>
      <c r="B305" s="240"/>
      <c r="C305" s="241"/>
      <c r="D305" s="235" t="s">
        <v>148</v>
      </c>
      <c r="E305" s="242" t="s">
        <v>1</v>
      </c>
      <c r="F305" s="243" t="s">
        <v>149</v>
      </c>
      <c r="G305" s="241"/>
      <c r="H305" s="242" t="s">
        <v>1</v>
      </c>
      <c r="I305" s="244"/>
      <c r="J305" s="244"/>
      <c r="K305" s="241"/>
      <c r="L305" s="241"/>
      <c r="M305" s="245"/>
      <c r="N305" s="246"/>
      <c r="O305" s="247"/>
      <c r="P305" s="247"/>
      <c r="Q305" s="247"/>
      <c r="R305" s="247"/>
      <c r="S305" s="247"/>
      <c r="T305" s="247"/>
      <c r="U305" s="247"/>
      <c r="V305" s="247"/>
      <c r="W305" s="247"/>
      <c r="X305" s="247"/>
      <c r="Y305" s="248"/>
      <c r="Z305" s="13"/>
      <c r="AA305" s="13"/>
      <c r="AB305" s="13"/>
      <c r="AC305" s="13"/>
      <c r="AD305" s="13"/>
      <c r="AE305" s="13"/>
      <c r="AT305" s="249" t="s">
        <v>148</v>
      </c>
      <c r="AU305" s="249" t="s">
        <v>91</v>
      </c>
      <c r="AV305" s="13" t="s">
        <v>89</v>
      </c>
      <c r="AW305" s="13" t="s">
        <v>5</v>
      </c>
      <c r="AX305" s="13" t="s">
        <v>81</v>
      </c>
      <c r="AY305" s="249" t="s">
        <v>137</v>
      </c>
    </row>
    <row r="306" s="14" customFormat="1">
      <c r="A306" s="14"/>
      <c r="B306" s="250"/>
      <c r="C306" s="251"/>
      <c r="D306" s="235" t="s">
        <v>148</v>
      </c>
      <c r="E306" s="252" t="s">
        <v>1</v>
      </c>
      <c r="F306" s="253" t="s">
        <v>415</v>
      </c>
      <c r="G306" s="251"/>
      <c r="H306" s="254">
        <v>168.5</v>
      </c>
      <c r="I306" s="255"/>
      <c r="J306" s="255"/>
      <c r="K306" s="251"/>
      <c r="L306" s="251"/>
      <c r="M306" s="256"/>
      <c r="N306" s="257"/>
      <c r="O306" s="258"/>
      <c r="P306" s="258"/>
      <c r="Q306" s="258"/>
      <c r="R306" s="258"/>
      <c r="S306" s="258"/>
      <c r="T306" s="258"/>
      <c r="U306" s="258"/>
      <c r="V306" s="258"/>
      <c r="W306" s="258"/>
      <c r="X306" s="258"/>
      <c r="Y306" s="259"/>
      <c r="Z306" s="14"/>
      <c r="AA306" s="14"/>
      <c r="AB306" s="14"/>
      <c r="AC306" s="14"/>
      <c r="AD306" s="14"/>
      <c r="AE306" s="14"/>
      <c r="AT306" s="260" t="s">
        <v>148</v>
      </c>
      <c r="AU306" s="260" t="s">
        <v>91</v>
      </c>
      <c r="AV306" s="14" t="s">
        <v>91</v>
      </c>
      <c r="AW306" s="14" t="s">
        <v>5</v>
      </c>
      <c r="AX306" s="14" t="s">
        <v>89</v>
      </c>
      <c r="AY306" s="260" t="s">
        <v>137</v>
      </c>
    </row>
    <row r="307" s="2" customFormat="1" ht="24.15" customHeight="1">
      <c r="A307" s="39"/>
      <c r="B307" s="40"/>
      <c r="C307" s="283" t="s">
        <v>416</v>
      </c>
      <c r="D307" s="283" t="s">
        <v>279</v>
      </c>
      <c r="E307" s="284" t="s">
        <v>417</v>
      </c>
      <c r="F307" s="285" t="s">
        <v>418</v>
      </c>
      <c r="G307" s="286" t="s">
        <v>142</v>
      </c>
      <c r="H307" s="287">
        <v>171.87000000000001</v>
      </c>
      <c r="I307" s="288"/>
      <c r="J307" s="289"/>
      <c r="K307" s="290">
        <f>ROUND(P307*H307,2)</f>
        <v>0</v>
      </c>
      <c r="L307" s="285" t="s">
        <v>1</v>
      </c>
      <c r="M307" s="291"/>
      <c r="N307" s="292" t="s">
        <v>1</v>
      </c>
      <c r="O307" s="229" t="s">
        <v>44</v>
      </c>
      <c r="P307" s="230">
        <f>I307+J307</f>
        <v>0</v>
      </c>
      <c r="Q307" s="230">
        <f>ROUND(I307*H307,2)</f>
        <v>0</v>
      </c>
      <c r="R307" s="230">
        <f>ROUND(J307*H307,2)</f>
        <v>0</v>
      </c>
      <c r="S307" s="92"/>
      <c r="T307" s="231">
        <f>S307*H307</f>
        <v>0</v>
      </c>
      <c r="U307" s="231">
        <v>0.13900000000000001</v>
      </c>
      <c r="V307" s="231">
        <f>U307*H307</f>
        <v>23.889930000000003</v>
      </c>
      <c r="W307" s="231">
        <v>0</v>
      </c>
      <c r="X307" s="231">
        <f>W307*H307</f>
        <v>0</v>
      </c>
      <c r="Y307" s="232" t="s">
        <v>1</v>
      </c>
      <c r="Z307" s="39"/>
      <c r="AA307" s="39"/>
      <c r="AB307" s="39"/>
      <c r="AC307" s="39"/>
      <c r="AD307" s="39"/>
      <c r="AE307" s="39"/>
      <c r="AR307" s="233" t="s">
        <v>193</v>
      </c>
      <c r="AT307" s="233" t="s">
        <v>279</v>
      </c>
      <c r="AU307" s="233" t="s">
        <v>91</v>
      </c>
      <c r="AY307" s="18" t="s">
        <v>137</v>
      </c>
      <c r="BE307" s="234">
        <f>IF(O307="základní",K307,0)</f>
        <v>0</v>
      </c>
      <c r="BF307" s="234">
        <f>IF(O307="snížená",K307,0)</f>
        <v>0</v>
      </c>
      <c r="BG307" s="234">
        <f>IF(O307="zákl. přenesená",K307,0)</f>
        <v>0</v>
      </c>
      <c r="BH307" s="234">
        <f>IF(O307="sníž. přenesená",K307,0)</f>
        <v>0</v>
      </c>
      <c r="BI307" s="234">
        <f>IF(O307="nulová",K307,0)</f>
        <v>0</v>
      </c>
      <c r="BJ307" s="18" t="s">
        <v>89</v>
      </c>
      <c r="BK307" s="234">
        <f>ROUND(P307*H307,2)</f>
        <v>0</v>
      </c>
      <c r="BL307" s="18" t="s">
        <v>144</v>
      </c>
      <c r="BM307" s="233" t="s">
        <v>419</v>
      </c>
    </row>
    <row r="308" s="2" customFormat="1">
      <c r="A308" s="39"/>
      <c r="B308" s="40"/>
      <c r="C308" s="41"/>
      <c r="D308" s="235" t="s">
        <v>146</v>
      </c>
      <c r="E308" s="41"/>
      <c r="F308" s="236" t="s">
        <v>418</v>
      </c>
      <c r="G308" s="41"/>
      <c r="H308" s="41"/>
      <c r="I308" s="237"/>
      <c r="J308" s="237"/>
      <c r="K308" s="41"/>
      <c r="L308" s="41"/>
      <c r="M308" s="45"/>
      <c r="N308" s="238"/>
      <c r="O308" s="239"/>
      <c r="P308" s="92"/>
      <c r="Q308" s="92"/>
      <c r="R308" s="92"/>
      <c r="S308" s="92"/>
      <c r="T308" s="92"/>
      <c r="U308" s="92"/>
      <c r="V308" s="92"/>
      <c r="W308" s="92"/>
      <c r="X308" s="92"/>
      <c r="Y308" s="93"/>
      <c r="Z308" s="39"/>
      <c r="AA308" s="39"/>
      <c r="AB308" s="39"/>
      <c r="AC308" s="39"/>
      <c r="AD308" s="39"/>
      <c r="AE308" s="39"/>
      <c r="AT308" s="18" t="s">
        <v>146</v>
      </c>
      <c r="AU308" s="18" t="s">
        <v>91</v>
      </c>
    </row>
    <row r="309" s="14" customFormat="1">
      <c r="A309" s="14"/>
      <c r="B309" s="250"/>
      <c r="C309" s="251"/>
      <c r="D309" s="235" t="s">
        <v>148</v>
      </c>
      <c r="E309" s="252" t="s">
        <v>1</v>
      </c>
      <c r="F309" s="253" t="s">
        <v>420</v>
      </c>
      <c r="G309" s="251"/>
      <c r="H309" s="254">
        <v>171.87000000000001</v>
      </c>
      <c r="I309" s="255"/>
      <c r="J309" s="255"/>
      <c r="K309" s="251"/>
      <c r="L309" s="251"/>
      <c r="M309" s="256"/>
      <c r="N309" s="257"/>
      <c r="O309" s="258"/>
      <c r="P309" s="258"/>
      <c r="Q309" s="258"/>
      <c r="R309" s="258"/>
      <c r="S309" s="258"/>
      <c r="T309" s="258"/>
      <c r="U309" s="258"/>
      <c r="V309" s="258"/>
      <c r="W309" s="258"/>
      <c r="X309" s="258"/>
      <c r="Y309" s="259"/>
      <c r="Z309" s="14"/>
      <c r="AA309" s="14"/>
      <c r="AB309" s="14"/>
      <c r="AC309" s="14"/>
      <c r="AD309" s="14"/>
      <c r="AE309" s="14"/>
      <c r="AT309" s="260" t="s">
        <v>148</v>
      </c>
      <c r="AU309" s="260" t="s">
        <v>91</v>
      </c>
      <c r="AV309" s="14" t="s">
        <v>91</v>
      </c>
      <c r="AW309" s="14" t="s">
        <v>5</v>
      </c>
      <c r="AX309" s="14" t="s">
        <v>89</v>
      </c>
      <c r="AY309" s="260" t="s">
        <v>137</v>
      </c>
    </row>
    <row r="310" s="12" customFormat="1" ht="22.8" customHeight="1">
      <c r="A310" s="12"/>
      <c r="B310" s="204"/>
      <c r="C310" s="205"/>
      <c r="D310" s="206" t="s">
        <v>80</v>
      </c>
      <c r="E310" s="219" t="s">
        <v>181</v>
      </c>
      <c r="F310" s="219" t="s">
        <v>421</v>
      </c>
      <c r="G310" s="205"/>
      <c r="H310" s="205"/>
      <c r="I310" s="208"/>
      <c r="J310" s="208"/>
      <c r="K310" s="220">
        <f>BK310</f>
        <v>0</v>
      </c>
      <c r="L310" s="205"/>
      <c r="M310" s="210"/>
      <c r="N310" s="211"/>
      <c r="O310" s="212"/>
      <c r="P310" s="212"/>
      <c r="Q310" s="213">
        <f>SUM(Q311:Q315)</f>
        <v>0</v>
      </c>
      <c r="R310" s="213">
        <f>SUM(R311:R315)</f>
        <v>0</v>
      </c>
      <c r="S310" s="212"/>
      <c r="T310" s="214">
        <f>SUM(T311:T315)</f>
        <v>0</v>
      </c>
      <c r="U310" s="212"/>
      <c r="V310" s="214">
        <f>SUM(V311:V315)</f>
        <v>7.4863800000000005</v>
      </c>
      <c r="W310" s="212"/>
      <c r="X310" s="214">
        <f>SUM(X311:X315)</f>
        <v>0</v>
      </c>
      <c r="Y310" s="215"/>
      <c r="Z310" s="12"/>
      <c r="AA310" s="12"/>
      <c r="AB310" s="12"/>
      <c r="AC310" s="12"/>
      <c r="AD310" s="12"/>
      <c r="AE310" s="12"/>
      <c r="AR310" s="216" t="s">
        <v>89</v>
      </c>
      <c r="AT310" s="217" t="s">
        <v>80</v>
      </c>
      <c r="AU310" s="217" t="s">
        <v>89</v>
      </c>
      <c r="AY310" s="216" t="s">
        <v>137</v>
      </c>
      <c r="BK310" s="218">
        <f>SUM(BK311:BK315)</f>
        <v>0</v>
      </c>
    </row>
    <row r="311" s="2" customFormat="1" ht="24.15" customHeight="1">
      <c r="A311" s="39"/>
      <c r="B311" s="40"/>
      <c r="C311" s="221" t="s">
        <v>422</v>
      </c>
      <c r="D311" s="221" t="s">
        <v>139</v>
      </c>
      <c r="E311" s="222" t="s">
        <v>423</v>
      </c>
      <c r="F311" s="223" t="s">
        <v>424</v>
      </c>
      <c r="G311" s="224" t="s">
        <v>168</v>
      </c>
      <c r="H311" s="225">
        <v>3.7810000000000001</v>
      </c>
      <c r="I311" s="226"/>
      <c r="J311" s="226"/>
      <c r="K311" s="227">
        <f>ROUND(P311*H311,2)</f>
        <v>0</v>
      </c>
      <c r="L311" s="223" t="s">
        <v>1</v>
      </c>
      <c r="M311" s="45"/>
      <c r="N311" s="228" t="s">
        <v>1</v>
      </c>
      <c r="O311" s="229" t="s">
        <v>44</v>
      </c>
      <c r="P311" s="230">
        <f>I311+J311</f>
        <v>0</v>
      </c>
      <c r="Q311" s="230">
        <f>ROUND(I311*H311,2)</f>
        <v>0</v>
      </c>
      <c r="R311" s="230">
        <f>ROUND(J311*H311,2)</f>
        <v>0</v>
      </c>
      <c r="S311" s="92"/>
      <c r="T311" s="231">
        <f>S311*H311</f>
        <v>0</v>
      </c>
      <c r="U311" s="231">
        <v>1.98</v>
      </c>
      <c r="V311" s="231">
        <f>U311*H311</f>
        <v>7.4863800000000005</v>
      </c>
      <c r="W311" s="231">
        <v>0</v>
      </c>
      <c r="X311" s="231">
        <f>W311*H311</f>
        <v>0</v>
      </c>
      <c r="Y311" s="232" t="s">
        <v>1</v>
      </c>
      <c r="Z311" s="39"/>
      <c r="AA311" s="39"/>
      <c r="AB311" s="39"/>
      <c r="AC311" s="39"/>
      <c r="AD311" s="39"/>
      <c r="AE311" s="39"/>
      <c r="AR311" s="233" t="s">
        <v>144</v>
      </c>
      <c r="AT311" s="233" t="s">
        <v>139</v>
      </c>
      <c r="AU311" s="233" t="s">
        <v>91</v>
      </c>
      <c r="AY311" s="18" t="s">
        <v>137</v>
      </c>
      <c r="BE311" s="234">
        <f>IF(O311="základní",K311,0)</f>
        <v>0</v>
      </c>
      <c r="BF311" s="234">
        <f>IF(O311="snížená",K311,0)</f>
        <v>0</v>
      </c>
      <c r="BG311" s="234">
        <f>IF(O311="zákl. přenesená",K311,0)</f>
        <v>0</v>
      </c>
      <c r="BH311" s="234">
        <f>IF(O311="sníž. přenesená",K311,0)</f>
        <v>0</v>
      </c>
      <c r="BI311" s="234">
        <f>IF(O311="nulová",K311,0)</f>
        <v>0</v>
      </c>
      <c r="BJ311" s="18" t="s">
        <v>89</v>
      </c>
      <c r="BK311" s="234">
        <f>ROUND(P311*H311,2)</f>
        <v>0</v>
      </c>
      <c r="BL311" s="18" t="s">
        <v>144</v>
      </c>
      <c r="BM311" s="233" t="s">
        <v>425</v>
      </c>
    </row>
    <row r="312" s="2" customFormat="1">
      <c r="A312" s="39"/>
      <c r="B312" s="40"/>
      <c r="C312" s="41"/>
      <c r="D312" s="235" t="s">
        <v>146</v>
      </c>
      <c r="E312" s="41"/>
      <c r="F312" s="236" t="s">
        <v>424</v>
      </c>
      <c r="G312" s="41"/>
      <c r="H312" s="41"/>
      <c r="I312" s="237"/>
      <c r="J312" s="237"/>
      <c r="K312" s="41"/>
      <c r="L312" s="41"/>
      <c r="M312" s="45"/>
      <c r="N312" s="238"/>
      <c r="O312" s="239"/>
      <c r="P312" s="92"/>
      <c r="Q312" s="92"/>
      <c r="R312" s="92"/>
      <c r="S312" s="92"/>
      <c r="T312" s="92"/>
      <c r="U312" s="92"/>
      <c r="V312" s="92"/>
      <c r="W312" s="92"/>
      <c r="X312" s="92"/>
      <c r="Y312" s="93"/>
      <c r="Z312" s="39"/>
      <c r="AA312" s="39"/>
      <c r="AB312" s="39"/>
      <c r="AC312" s="39"/>
      <c r="AD312" s="39"/>
      <c r="AE312" s="39"/>
      <c r="AT312" s="18" t="s">
        <v>146</v>
      </c>
      <c r="AU312" s="18" t="s">
        <v>91</v>
      </c>
    </row>
    <row r="313" s="2" customFormat="1">
      <c r="A313" s="39"/>
      <c r="B313" s="40"/>
      <c r="C313" s="41"/>
      <c r="D313" s="235" t="s">
        <v>413</v>
      </c>
      <c r="E313" s="41"/>
      <c r="F313" s="293" t="s">
        <v>426</v>
      </c>
      <c r="G313" s="41"/>
      <c r="H313" s="41"/>
      <c r="I313" s="237"/>
      <c r="J313" s="237"/>
      <c r="K313" s="41"/>
      <c r="L313" s="41"/>
      <c r="M313" s="45"/>
      <c r="N313" s="238"/>
      <c r="O313" s="239"/>
      <c r="P313" s="92"/>
      <c r="Q313" s="92"/>
      <c r="R313" s="92"/>
      <c r="S313" s="92"/>
      <c r="T313" s="92"/>
      <c r="U313" s="92"/>
      <c r="V313" s="92"/>
      <c r="W313" s="92"/>
      <c r="X313" s="92"/>
      <c r="Y313" s="93"/>
      <c r="Z313" s="39"/>
      <c r="AA313" s="39"/>
      <c r="AB313" s="39"/>
      <c r="AC313" s="39"/>
      <c r="AD313" s="39"/>
      <c r="AE313" s="39"/>
      <c r="AT313" s="18" t="s">
        <v>413</v>
      </c>
      <c r="AU313" s="18" t="s">
        <v>91</v>
      </c>
    </row>
    <row r="314" s="13" customFormat="1">
      <c r="A314" s="13"/>
      <c r="B314" s="240"/>
      <c r="C314" s="241"/>
      <c r="D314" s="235" t="s">
        <v>148</v>
      </c>
      <c r="E314" s="242" t="s">
        <v>1</v>
      </c>
      <c r="F314" s="243" t="s">
        <v>149</v>
      </c>
      <c r="G314" s="241"/>
      <c r="H314" s="242" t="s">
        <v>1</v>
      </c>
      <c r="I314" s="244"/>
      <c r="J314" s="244"/>
      <c r="K314" s="241"/>
      <c r="L314" s="241"/>
      <c r="M314" s="245"/>
      <c r="N314" s="246"/>
      <c r="O314" s="247"/>
      <c r="P314" s="247"/>
      <c r="Q314" s="247"/>
      <c r="R314" s="247"/>
      <c r="S314" s="247"/>
      <c r="T314" s="247"/>
      <c r="U314" s="247"/>
      <c r="V314" s="247"/>
      <c r="W314" s="247"/>
      <c r="X314" s="247"/>
      <c r="Y314" s="248"/>
      <c r="Z314" s="13"/>
      <c r="AA314" s="13"/>
      <c r="AB314" s="13"/>
      <c r="AC314" s="13"/>
      <c r="AD314" s="13"/>
      <c r="AE314" s="13"/>
      <c r="AT314" s="249" t="s">
        <v>148</v>
      </c>
      <c r="AU314" s="249" t="s">
        <v>91</v>
      </c>
      <c r="AV314" s="13" t="s">
        <v>89</v>
      </c>
      <c r="AW314" s="13" t="s">
        <v>5</v>
      </c>
      <c r="AX314" s="13" t="s">
        <v>81</v>
      </c>
      <c r="AY314" s="249" t="s">
        <v>137</v>
      </c>
    </row>
    <row r="315" s="14" customFormat="1">
      <c r="A315" s="14"/>
      <c r="B315" s="250"/>
      <c r="C315" s="251"/>
      <c r="D315" s="235" t="s">
        <v>148</v>
      </c>
      <c r="E315" s="252" t="s">
        <v>1</v>
      </c>
      <c r="F315" s="253" t="s">
        <v>427</v>
      </c>
      <c r="G315" s="251"/>
      <c r="H315" s="254">
        <v>3.7810000000000001</v>
      </c>
      <c r="I315" s="255"/>
      <c r="J315" s="255"/>
      <c r="K315" s="251"/>
      <c r="L315" s="251"/>
      <c r="M315" s="256"/>
      <c r="N315" s="257"/>
      <c r="O315" s="258"/>
      <c r="P315" s="258"/>
      <c r="Q315" s="258"/>
      <c r="R315" s="258"/>
      <c r="S315" s="258"/>
      <c r="T315" s="258"/>
      <c r="U315" s="258"/>
      <c r="V315" s="258"/>
      <c r="W315" s="258"/>
      <c r="X315" s="258"/>
      <c r="Y315" s="259"/>
      <c r="Z315" s="14"/>
      <c r="AA315" s="14"/>
      <c r="AB315" s="14"/>
      <c r="AC315" s="14"/>
      <c r="AD315" s="14"/>
      <c r="AE315" s="14"/>
      <c r="AT315" s="260" t="s">
        <v>148</v>
      </c>
      <c r="AU315" s="260" t="s">
        <v>91</v>
      </c>
      <c r="AV315" s="14" t="s">
        <v>91</v>
      </c>
      <c r="AW315" s="14" t="s">
        <v>5</v>
      </c>
      <c r="AX315" s="14" t="s">
        <v>89</v>
      </c>
      <c r="AY315" s="260" t="s">
        <v>137</v>
      </c>
    </row>
    <row r="316" s="12" customFormat="1" ht="22.8" customHeight="1">
      <c r="A316" s="12"/>
      <c r="B316" s="204"/>
      <c r="C316" s="205"/>
      <c r="D316" s="206" t="s">
        <v>80</v>
      </c>
      <c r="E316" s="219" t="s">
        <v>193</v>
      </c>
      <c r="F316" s="219" t="s">
        <v>428</v>
      </c>
      <c r="G316" s="205"/>
      <c r="H316" s="205"/>
      <c r="I316" s="208"/>
      <c r="J316" s="208"/>
      <c r="K316" s="220">
        <f>BK316</f>
        <v>0</v>
      </c>
      <c r="L316" s="205"/>
      <c r="M316" s="210"/>
      <c r="N316" s="211"/>
      <c r="O316" s="212"/>
      <c r="P316" s="212"/>
      <c r="Q316" s="213">
        <f>SUM(Q317:Q358)</f>
        <v>0</v>
      </c>
      <c r="R316" s="213">
        <f>SUM(R317:R358)</f>
        <v>0</v>
      </c>
      <c r="S316" s="212"/>
      <c r="T316" s="214">
        <f>SUM(T317:T358)</f>
        <v>0</v>
      </c>
      <c r="U316" s="212"/>
      <c r="V316" s="214">
        <f>SUM(V317:V358)</f>
        <v>11.053051</v>
      </c>
      <c r="W316" s="212"/>
      <c r="X316" s="214">
        <f>SUM(X317:X358)</f>
        <v>0</v>
      </c>
      <c r="Y316" s="215"/>
      <c r="Z316" s="12"/>
      <c r="AA316" s="12"/>
      <c r="AB316" s="12"/>
      <c r="AC316" s="12"/>
      <c r="AD316" s="12"/>
      <c r="AE316" s="12"/>
      <c r="AR316" s="216" t="s">
        <v>89</v>
      </c>
      <c r="AT316" s="217" t="s">
        <v>80</v>
      </c>
      <c r="AU316" s="217" t="s">
        <v>89</v>
      </c>
      <c r="AY316" s="216" t="s">
        <v>137</v>
      </c>
      <c r="BK316" s="218">
        <f>SUM(BK317:BK358)</f>
        <v>0</v>
      </c>
    </row>
    <row r="317" s="2" customFormat="1" ht="24.15" customHeight="1">
      <c r="A317" s="39"/>
      <c r="B317" s="40"/>
      <c r="C317" s="221" t="s">
        <v>429</v>
      </c>
      <c r="D317" s="221" t="s">
        <v>139</v>
      </c>
      <c r="E317" s="222" t="s">
        <v>430</v>
      </c>
      <c r="F317" s="223" t="s">
        <v>431</v>
      </c>
      <c r="G317" s="224" t="s">
        <v>161</v>
      </c>
      <c r="H317" s="225">
        <v>100</v>
      </c>
      <c r="I317" s="226"/>
      <c r="J317" s="226"/>
      <c r="K317" s="227">
        <f>ROUND(P317*H317,2)</f>
        <v>0</v>
      </c>
      <c r="L317" s="223" t="s">
        <v>162</v>
      </c>
      <c r="M317" s="45"/>
      <c r="N317" s="228" t="s">
        <v>1</v>
      </c>
      <c r="O317" s="229" t="s">
        <v>44</v>
      </c>
      <c r="P317" s="230">
        <f>I317+J317</f>
        <v>0</v>
      </c>
      <c r="Q317" s="230">
        <f>ROUND(I317*H317,2)</f>
        <v>0</v>
      </c>
      <c r="R317" s="230">
        <f>ROUND(J317*H317,2)</f>
        <v>0</v>
      </c>
      <c r="S317" s="92"/>
      <c r="T317" s="231">
        <f>S317*H317</f>
        <v>0</v>
      </c>
      <c r="U317" s="231">
        <v>6.0000000000000002E-05</v>
      </c>
      <c r="V317" s="231">
        <f>U317*H317</f>
        <v>0.0060000000000000001</v>
      </c>
      <c r="W317" s="231">
        <v>0</v>
      </c>
      <c r="X317" s="231">
        <f>W317*H317</f>
        <v>0</v>
      </c>
      <c r="Y317" s="232" t="s">
        <v>1</v>
      </c>
      <c r="Z317" s="39"/>
      <c r="AA317" s="39"/>
      <c r="AB317" s="39"/>
      <c r="AC317" s="39"/>
      <c r="AD317" s="39"/>
      <c r="AE317" s="39"/>
      <c r="AR317" s="233" t="s">
        <v>144</v>
      </c>
      <c r="AT317" s="233" t="s">
        <v>139</v>
      </c>
      <c r="AU317" s="233" t="s">
        <v>91</v>
      </c>
      <c r="AY317" s="18" t="s">
        <v>137</v>
      </c>
      <c r="BE317" s="234">
        <f>IF(O317="základní",K317,0)</f>
        <v>0</v>
      </c>
      <c r="BF317" s="234">
        <f>IF(O317="snížená",K317,0)</f>
        <v>0</v>
      </c>
      <c r="BG317" s="234">
        <f>IF(O317="zákl. přenesená",K317,0)</f>
        <v>0</v>
      </c>
      <c r="BH317" s="234">
        <f>IF(O317="sníž. přenesená",K317,0)</f>
        <v>0</v>
      </c>
      <c r="BI317" s="234">
        <f>IF(O317="nulová",K317,0)</f>
        <v>0</v>
      </c>
      <c r="BJ317" s="18" t="s">
        <v>89</v>
      </c>
      <c r="BK317" s="234">
        <f>ROUND(P317*H317,2)</f>
        <v>0</v>
      </c>
      <c r="BL317" s="18" t="s">
        <v>144</v>
      </c>
      <c r="BM317" s="233" t="s">
        <v>432</v>
      </c>
    </row>
    <row r="318" s="2" customFormat="1">
      <c r="A318" s="39"/>
      <c r="B318" s="40"/>
      <c r="C318" s="41"/>
      <c r="D318" s="235" t="s">
        <v>146</v>
      </c>
      <c r="E318" s="41"/>
      <c r="F318" s="236" t="s">
        <v>433</v>
      </c>
      <c r="G318" s="41"/>
      <c r="H318" s="41"/>
      <c r="I318" s="237"/>
      <c r="J318" s="237"/>
      <c r="K318" s="41"/>
      <c r="L318" s="41"/>
      <c r="M318" s="45"/>
      <c r="N318" s="238"/>
      <c r="O318" s="239"/>
      <c r="P318" s="92"/>
      <c r="Q318" s="92"/>
      <c r="R318" s="92"/>
      <c r="S318" s="92"/>
      <c r="T318" s="92"/>
      <c r="U318" s="92"/>
      <c r="V318" s="92"/>
      <c r="W318" s="92"/>
      <c r="X318" s="92"/>
      <c r="Y318" s="93"/>
      <c r="Z318" s="39"/>
      <c r="AA318" s="39"/>
      <c r="AB318" s="39"/>
      <c r="AC318" s="39"/>
      <c r="AD318" s="39"/>
      <c r="AE318" s="39"/>
      <c r="AT318" s="18" t="s">
        <v>146</v>
      </c>
      <c r="AU318" s="18" t="s">
        <v>91</v>
      </c>
    </row>
    <row r="319" s="13" customFormat="1">
      <c r="A319" s="13"/>
      <c r="B319" s="240"/>
      <c r="C319" s="241"/>
      <c r="D319" s="235" t="s">
        <v>148</v>
      </c>
      <c r="E319" s="242" t="s">
        <v>1</v>
      </c>
      <c r="F319" s="243" t="s">
        <v>434</v>
      </c>
      <c r="G319" s="241"/>
      <c r="H319" s="242" t="s">
        <v>1</v>
      </c>
      <c r="I319" s="244"/>
      <c r="J319" s="244"/>
      <c r="K319" s="241"/>
      <c r="L319" s="241"/>
      <c r="M319" s="245"/>
      <c r="N319" s="246"/>
      <c r="O319" s="247"/>
      <c r="P319" s="247"/>
      <c r="Q319" s="247"/>
      <c r="R319" s="247"/>
      <c r="S319" s="247"/>
      <c r="T319" s="247"/>
      <c r="U319" s="247"/>
      <c r="V319" s="247"/>
      <c r="W319" s="247"/>
      <c r="X319" s="247"/>
      <c r="Y319" s="248"/>
      <c r="Z319" s="13"/>
      <c r="AA319" s="13"/>
      <c r="AB319" s="13"/>
      <c r="AC319" s="13"/>
      <c r="AD319" s="13"/>
      <c r="AE319" s="13"/>
      <c r="AT319" s="249" t="s">
        <v>148</v>
      </c>
      <c r="AU319" s="249" t="s">
        <v>91</v>
      </c>
      <c r="AV319" s="13" t="s">
        <v>89</v>
      </c>
      <c r="AW319" s="13" t="s">
        <v>5</v>
      </c>
      <c r="AX319" s="13" t="s">
        <v>81</v>
      </c>
      <c r="AY319" s="249" t="s">
        <v>137</v>
      </c>
    </row>
    <row r="320" s="13" customFormat="1">
      <c r="A320" s="13"/>
      <c r="B320" s="240"/>
      <c r="C320" s="241"/>
      <c r="D320" s="235" t="s">
        <v>148</v>
      </c>
      <c r="E320" s="242" t="s">
        <v>1</v>
      </c>
      <c r="F320" s="243" t="s">
        <v>149</v>
      </c>
      <c r="G320" s="241"/>
      <c r="H320" s="242" t="s">
        <v>1</v>
      </c>
      <c r="I320" s="244"/>
      <c r="J320" s="244"/>
      <c r="K320" s="241"/>
      <c r="L320" s="241"/>
      <c r="M320" s="245"/>
      <c r="N320" s="246"/>
      <c r="O320" s="247"/>
      <c r="P320" s="247"/>
      <c r="Q320" s="247"/>
      <c r="R320" s="247"/>
      <c r="S320" s="247"/>
      <c r="T320" s="247"/>
      <c r="U320" s="247"/>
      <c r="V320" s="247"/>
      <c r="W320" s="247"/>
      <c r="X320" s="247"/>
      <c r="Y320" s="248"/>
      <c r="Z320" s="13"/>
      <c r="AA320" s="13"/>
      <c r="AB320" s="13"/>
      <c r="AC320" s="13"/>
      <c r="AD320" s="13"/>
      <c r="AE320" s="13"/>
      <c r="AT320" s="249" t="s">
        <v>148</v>
      </c>
      <c r="AU320" s="249" t="s">
        <v>91</v>
      </c>
      <c r="AV320" s="13" t="s">
        <v>89</v>
      </c>
      <c r="AW320" s="13" t="s">
        <v>5</v>
      </c>
      <c r="AX320" s="13" t="s">
        <v>81</v>
      </c>
      <c r="AY320" s="249" t="s">
        <v>137</v>
      </c>
    </row>
    <row r="321" s="14" customFormat="1">
      <c r="A321" s="14"/>
      <c r="B321" s="250"/>
      <c r="C321" s="251"/>
      <c r="D321" s="235" t="s">
        <v>148</v>
      </c>
      <c r="E321" s="252" t="s">
        <v>1</v>
      </c>
      <c r="F321" s="253" t="s">
        <v>435</v>
      </c>
      <c r="G321" s="251"/>
      <c r="H321" s="254">
        <v>100</v>
      </c>
      <c r="I321" s="255"/>
      <c r="J321" s="255"/>
      <c r="K321" s="251"/>
      <c r="L321" s="251"/>
      <c r="M321" s="256"/>
      <c r="N321" s="257"/>
      <c r="O321" s="258"/>
      <c r="P321" s="258"/>
      <c r="Q321" s="258"/>
      <c r="R321" s="258"/>
      <c r="S321" s="258"/>
      <c r="T321" s="258"/>
      <c r="U321" s="258"/>
      <c r="V321" s="258"/>
      <c r="W321" s="258"/>
      <c r="X321" s="258"/>
      <c r="Y321" s="259"/>
      <c r="Z321" s="14"/>
      <c r="AA321" s="14"/>
      <c r="AB321" s="14"/>
      <c r="AC321" s="14"/>
      <c r="AD321" s="14"/>
      <c r="AE321" s="14"/>
      <c r="AT321" s="260" t="s">
        <v>148</v>
      </c>
      <c r="AU321" s="260" t="s">
        <v>91</v>
      </c>
      <c r="AV321" s="14" t="s">
        <v>91</v>
      </c>
      <c r="AW321" s="14" t="s">
        <v>5</v>
      </c>
      <c r="AX321" s="14" t="s">
        <v>89</v>
      </c>
      <c r="AY321" s="260" t="s">
        <v>137</v>
      </c>
    </row>
    <row r="322" s="2" customFormat="1" ht="24.15" customHeight="1">
      <c r="A322" s="39"/>
      <c r="B322" s="40"/>
      <c r="C322" s="283" t="s">
        <v>436</v>
      </c>
      <c r="D322" s="283" t="s">
        <v>279</v>
      </c>
      <c r="E322" s="284" t="s">
        <v>437</v>
      </c>
      <c r="F322" s="285" t="s">
        <v>438</v>
      </c>
      <c r="G322" s="286" t="s">
        <v>161</v>
      </c>
      <c r="H322" s="287">
        <v>100</v>
      </c>
      <c r="I322" s="288"/>
      <c r="J322" s="289"/>
      <c r="K322" s="290">
        <f>ROUND(P322*H322,2)</f>
        <v>0</v>
      </c>
      <c r="L322" s="285" t="s">
        <v>162</v>
      </c>
      <c r="M322" s="291"/>
      <c r="N322" s="292" t="s">
        <v>1</v>
      </c>
      <c r="O322" s="229" t="s">
        <v>44</v>
      </c>
      <c r="P322" s="230">
        <f>I322+J322</f>
        <v>0</v>
      </c>
      <c r="Q322" s="230">
        <f>ROUND(I322*H322,2)</f>
        <v>0</v>
      </c>
      <c r="R322" s="230">
        <f>ROUND(J322*H322,2)</f>
        <v>0</v>
      </c>
      <c r="S322" s="92"/>
      <c r="T322" s="231">
        <f>S322*H322</f>
        <v>0</v>
      </c>
      <c r="U322" s="231">
        <v>0.0037000000000000002</v>
      </c>
      <c r="V322" s="231">
        <f>U322*H322</f>
        <v>0.37</v>
      </c>
      <c r="W322" s="231">
        <v>0</v>
      </c>
      <c r="X322" s="231">
        <f>W322*H322</f>
        <v>0</v>
      </c>
      <c r="Y322" s="232" t="s">
        <v>1</v>
      </c>
      <c r="Z322" s="39"/>
      <c r="AA322" s="39"/>
      <c r="AB322" s="39"/>
      <c r="AC322" s="39"/>
      <c r="AD322" s="39"/>
      <c r="AE322" s="39"/>
      <c r="AR322" s="233" t="s">
        <v>193</v>
      </c>
      <c r="AT322" s="233" t="s">
        <v>279</v>
      </c>
      <c r="AU322" s="233" t="s">
        <v>91</v>
      </c>
      <c r="AY322" s="18" t="s">
        <v>137</v>
      </c>
      <c r="BE322" s="234">
        <f>IF(O322="základní",K322,0)</f>
        <v>0</v>
      </c>
      <c r="BF322" s="234">
        <f>IF(O322="snížená",K322,0)</f>
        <v>0</v>
      </c>
      <c r="BG322" s="234">
        <f>IF(O322="zákl. přenesená",K322,0)</f>
        <v>0</v>
      </c>
      <c r="BH322" s="234">
        <f>IF(O322="sníž. přenesená",K322,0)</f>
        <v>0</v>
      </c>
      <c r="BI322" s="234">
        <f>IF(O322="nulová",K322,0)</f>
        <v>0</v>
      </c>
      <c r="BJ322" s="18" t="s">
        <v>89</v>
      </c>
      <c r="BK322" s="234">
        <f>ROUND(P322*H322,2)</f>
        <v>0</v>
      </c>
      <c r="BL322" s="18" t="s">
        <v>144</v>
      </c>
      <c r="BM322" s="233" t="s">
        <v>439</v>
      </c>
    </row>
    <row r="323" s="2" customFormat="1">
      <c r="A323" s="39"/>
      <c r="B323" s="40"/>
      <c r="C323" s="41"/>
      <c r="D323" s="235" t="s">
        <v>146</v>
      </c>
      <c r="E323" s="41"/>
      <c r="F323" s="236" t="s">
        <v>440</v>
      </c>
      <c r="G323" s="41"/>
      <c r="H323" s="41"/>
      <c r="I323" s="237"/>
      <c r="J323" s="237"/>
      <c r="K323" s="41"/>
      <c r="L323" s="41"/>
      <c r="M323" s="45"/>
      <c r="N323" s="238"/>
      <c r="O323" s="239"/>
      <c r="P323" s="92"/>
      <c r="Q323" s="92"/>
      <c r="R323" s="92"/>
      <c r="S323" s="92"/>
      <c r="T323" s="92"/>
      <c r="U323" s="92"/>
      <c r="V323" s="92"/>
      <c r="W323" s="92"/>
      <c r="X323" s="92"/>
      <c r="Y323" s="93"/>
      <c r="Z323" s="39"/>
      <c r="AA323" s="39"/>
      <c r="AB323" s="39"/>
      <c r="AC323" s="39"/>
      <c r="AD323" s="39"/>
      <c r="AE323" s="39"/>
      <c r="AT323" s="18" t="s">
        <v>146</v>
      </c>
      <c r="AU323" s="18" t="s">
        <v>91</v>
      </c>
    </row>
    <row r="324" s="2" customFormat="1" ht="24.15" customHeight="1">
      <c r="A324" s="39"/>
      <c r="B324" s="40"/>
      <c r="C324" s="221" t="s">
        <v>441</v>
      </c>
      <c r="D324" s="221" t="s">
        <v>139</v>
      </c>
      <c r="E324" s="222" t="s">
        <v>442</v>
      </c>
      <c r="F324" s="223" t="s">
        <v>443</v>
      </c>
      <c r="G324" s="224" t="s">
        <v>161</v>
      </c>
      <c r="H324" s="225">
        <v>6</v>
      </c>
      <c r="I324" s="226"/>
      <c r="J324" s="226"/>
      <c r="K324" s="227">
        <f>ROUND(P324*H324,2)</f>
        <v>0</v>
      </c>
      <c r="L324" s="223" t="s">
        <v>410</v>
      </c>
      <c r="M324" s="45"/>
      <c r="N324" s="228" t="s">
        <v>1</v>
      </c>
      <c r="O324" s="229" t="s">
        <v>44</v>
      </c>
      <c r="P324" s="230">
        <f>I324+J324</f>
        <v>0</v>
      </c>
      <c r="Q324" s="230">
        <f>ROUND(I324*H324,2)</f>
        <v>0</v>
      </c>
      <c r="R324" s="230">
        <f>ROUND(J324*H324,2)</f>
        <v>0</v>
      </c>
      <c r="S324" s="92"/>
      <c r="T324" s="231">
        <f>S324*H324</f>
        <v>0</v>
      </c>
      <c r="U324" s="231">
        <v>6.0000000000000002E-06</v>
      </c>
      <c r="V324" s="231">
        <f>U324*H324</f>
        <v>3.6000000000000001E-05</v>
      </c>
      <c r="W324" s="231">
        <v>0</v>
      </c>
      <c r="X324" s="231">
        <f>W324*H324</f>
        <v>0</v>
      </c>
      <c r="Y324" s="232" t="s">
        <v>1</v>
      </c>
      <c r="Z324" s="39"/>
      <c r="AA324" s="39"/>
      <c r="AB324" s="39"/>
      <c r="AC324" s="39"/>
      <c r="AD324" s="39"/>
      <c r="AE324" s="39"/>
      <c r="AR324" s="233" t="s">
        <v>144</v>
      </c>
      <c r="AT324" s="233" t="s">
        <v>139</v>
      </c>
      <c r="AU324" s="233" t="s">
        <v>91</v>
      </c>
      <c r="AY324" s="18" t="s">
        <v>137</v>
      </c>
      <c r="BE324" s="234">
        <f>IF(O324="základní",K324,0)</f>
        <v>0</v>
      </c>
      <c r="BF324" s="234">
        <f>IF(O324="snížená",K324,0)</f>
        <v>0</v>
      </c>
      <c r="BG324" s="234">
        <f>IF(O324="zákl. přenesená",K324,0)</f>
        <v>0</v>
      </c>
      <c r="BH324" s="234">
        <f>IF(O324="sníž. přenesená",K324,0)</f>
        <v>0</v>
      </c>
      <c r="BI324" s="234">
        <f>IF(O324="nulová",K324,0)</f>
        <v>0</v>
      </c>
      <c r="BJ324" s="18" t="s">
        <v>89</v>
      </c>
      <c r="BK324" s="234">
        <f>ROUND(P324*H324,2)</f>
        <v>0</v>
      </c>
      <c r="BL324" s="18" t="s">
        <v>144</v>
      </c>
      <c r="BM324" s="233" t="s">
        <v>444</v>
      </c>
    </row>
    <row r="325" s="2" customFormat="1">
      <c r="A325" s="39"/>
      <c r="B325" s="40"/>
      <c r="C325" s="41"/>
      <c r="D325" s="235" t="s">
        <v>146</v>
      </c>
      <c r="E325" s="41"/>
      <c r="F325" s="236" t="s">
        <v>445</v>
      </c>
      <c r="G325" s="41"/>
      <c r="H325" s="41"/>
      <c r="I325" s="237"/>
      <c r="J325" s="237"/>
      <c r="K325" s="41"/>
      <c r="L325" s="41"/>
      <c r="M325" s="45"/>
      <c r="N325" s="238"/>
      <c r="O325" s="239"/>
      <c r="P325" s="92"/>
      <c r="Q325" s="92"/>
      <c r="R325" s="92"/>
      <c r="S325" s="92"/>
      <c r="T325" s="92"/>
      <c r="U325" s="92"/>
      <c r="V325" s="92"/>
      <c r="W325" s="92"/>
      <c r="X325" s="92"/>
      <c r="Y325" s="93"/>
      <c r="Z325" s="39"/>
      <c r="AA325" s="39"/>
      <c r="AB325" s="39"/>
      <c r="AC325" s="39"/>
      <c r="AD325" s="39"/>
      <c r="AE325" s="39"/>
      <c r="AT325" s="18" t="s">
        <v>146</v>
      </c>
      <c r="AU325" s="18" t="s">
        <v>91</v>
      </c>
    </row>
    <row r="326" s="2" customFormat="1">
      <c r="A326" s="39"/>
      <c r="B326" s="40"/>
      <c r="C326" s="41"/>
      <c r="D326" s="235" t="s">
        <v>413</v>
      </c>
      <c r="E326" s="41"/>
      <c r="F326" s="293" t="s">
        <v>446</v>
      </c>
      <c r="G326" s="41"/>
      <c r="H326" s="41"/>
      <c r="I326" s="237"/>
      <c r="J326" s="237"/>
      <c r="K326" s="41"/>
      <c r="L326" s="41"/>
      <c r="M326" s="45"/>
      <c r="N326" s="238"/>
      <c r="O326" s="239"/>
      <c r="P326" s="92"/>
      <c r="Q326" s="92"/>
      <c r="R326" s="92"/>
      <c r="S326" s="92"/>
      <c r="T326" s="92"/>
      <c r="U326" s="92"/>
      <c r="V326" s="92"/>
      <c r="W326" s="92"/>
      <c r="X326" s="92"/>
      <c r="Y326" s="93"/>
      <c r="Z326" s="39"/>
      <c r="AA326" s="39"/>
      <c r="AB326" s="39"/>
      <c r="AC326" s="39"/>
      <c r="AD326" s="39"/>
      <c r="AE326" s="39"/>
      <c r="AT326" s="18" t="s">
        <v>413</v>
      </c>
      <c r="AU326" s="18" t="s">
        <v>91</v>
      </c>
    </row>
    <row r="327" s="14" customFormat="1">
      <c r="A327" s="14"/>
      <c r="B327" s="250"/>
      <c r="C327" s="251"/>
      <c r="D327" s="235" t="s">
        <v>148</v>
      </c>
      <c r="E327" s="252" t="s">
        <v>1</v>
      </c>
      <c r="F327" s="253" t="s">
        <v>447</v>
      </c>
      <c r="G327" s="251"/>
      <c r="H327" s="254">
        <v>6</v>
      </c>
      <c r="I327" s="255"/>
      <c r="J327" s="255"/>
      <c r="K327" s="251"/>
      <c r="L327" s="251"/>
      <c r="M327" s="256"/>
      <c r="N327" s="257"/>
      <c r="O327" s="258"/>
      <c r="P327" s="258"/>
      <c r="Q327" s="258"/>
      <c r="R327" s="258"/>
      <c r="S327" s="258"/>
      <c r="T327" s="258"/>
      <c r="U327" s="258"/>
      <c r="V327" s="258"/>
      <c r="W327" s="258"/>
      <c r="X327" s="258"/>
      <c r="Y327" s="259"/>
      <c r="Z327" s="14"/>
      <c r="AA327" s="14"/>
      <c r="AB327" s="14"/>
      <c r="AC327" s="14"/>
      <c r="AD327" s="14"/>
      <c r="AE327" s="14"/>
      <c r="AT327" s="260" t="s">
        <v>148</v>
      </c>
      <c r="AU327" s="260" t="s">
        <v>91</v>
      </c>
      <c r="AV327" s="14" t="s">
        <v>91</v>
      </c>
      <c r="AW327" s="14" t="s">
        <v>5</v>
      </c>
      <c r="AX327" s="14" t="s">
        <v>89</v>
      </c>
      <c r="AY327" s="260" t="s">
        <v>137</v>
      </c>
    </row>
    <row r="328" s="2" customFormat="1" ht="24.15" customHeight="1">
      <c r="A328" s="39"/>
      <c r="B328" s="40"/>
      <c r="C328" s="283" t="s">
        <v>448</v>
      </c>
      <c r="D328" s="283" t="s">
        <v>279</v>
      </c>
      <c r="E328" s="284" t="s">
        <v>449</v>
      </c>
      <c r="F328" s="285" t="s">
        <v>450</v>
      </c>
      <c r="G328" s="286" t="s">
        <v>451</v>
      </c>
      <c r="H328" s="287">
        <v>6</v>
      </c>
      <c r="I328" s="288"/>
      <c r="J328" s="289"/>
      <c r="K328" s="290">
        <f>ROUND(P328*H328,2)</f>
        <v>0</v>
      </c>
      <c r="L328" s="285" t="s">
        <v>410</v>
      </c>
      <c r="M328" s="291"/>
      <c r="N328" s="292" t="s">
        <v>1</v>
      </c>
      <c r="O328" s="229" t="s">
        <v>44</v>
      </c>
      <c r="P328" s="230">
        <f>I328+J328</f>
        <v>0</v>
      </c>
      <c r="Q328" s="230">
        <f>ROUND(I328*H328,2)</f>
        <v>0</v>
      </c>
      <c r="R328" s="230">
        <f>ROUND(J328*H328,2)</f>
        <v>0</v>
      </c>
      <c r="S328" s="92"/>
      <c r="T328" s="231">
        <f>S328*H328</f>
        <v>0</v>
      </c>
      <c r="U328" s="231">
        <v>0.0016000000000000001</v>
      </c>
      <c r="V328" s="231">
        <f>U328*H328</f>
        <v>0.0096000000000000009</v>
      </c>
      <c r="W328" s="231">
        <v>0</v>
      </c>
      <c r="X328" s="231">
        <f>W328*H328</f>
        <v>0</v>
      </c>
      <c r="Y328" s="232" t="s">
        <v>1</v>
      </c>
      <c r="Z328" s="39"/>
      <c r="AA328" s="39"/>
      <c r="AB328" s="39"/>
      <c r="AC328" s="39"/>
      <c r="AD328" s="39"/>
      <c r="AE328" s="39"/>
      <c r="AR328" s="233" t="s">
        <v>193</v>
      </c>
      <c r="AT328" s="233" t="s">
        <v>279</v>
      </c>
      <c r="AU328" s="233" t="s">
        <v>91</v>
      </c>
      <c r="AY328" s="18" t="s">
        <v>137</v>
      </c>
      <c r="BE328" s="234">
        <f>IF(O328="základní",K328,0)</f>
        <v>0</v>
      </c>
      <c r="BF328" s="234">
        <f>IF(O328="snížená",K328,0)</f>
        <v>0</v>
      </c>
      <c r="BG328" s="234">
        <f>IF(O328="zákl. přenesená",K328,0)</f>
        <v>0</v>
      </c>
      <c r="BH328" s="234">
        <f>IF(O328="sníž. přenesená",K328,0)</f>
        <v>0</v>
      </c>
      <c r="BI328" s="234">
        <f>IF(O328="nulová",K328,0)</f>
        <v>0</v>
      </c>
      <c r="BJ328" s="18" t="s">
        <v>89</v>
      </c>
      <c r="BK328" s="234">
        <f>ROUND(P328*H328,2)</f>
        <v>0</v>
      </c>
      <c r="BL328" s="18" t="s">
        <v>144</v>
      </c>
      <c r="BM328" s="233" t="s">
        <v>452</v>
      </c>
    </row>
    <row r="329" s="2" customFormat="1">
      <c r="A329" s="39"/>
      <c r="B329" s="40"/>
      <c r="C329" s="41"/>
      <c r="D329" s="235" t="s">
        <v>146</v>
      </c>
      <c r="E329" s="41"/>
      <c r="F329" s="236" t="s">
        <v>453</v>
      </c>
      <c r="G329" s="41"/>
      <c r="H329" s="41"/>
      <c r="I329" s="237"/>
      <c r="J329" s="237"/>
      <c r="K329" s="41"/>
      <c r="L329" s="41"/>
      <c r="M329" s="45"/>
      <c r="N329" s="238"/>
      <c r="O329" s="239"/>
      <c r="P329" s="92"/>
      <c r="Q329" s="92"/>
      <c r="R329" s="92"/>
      <c r="S329" s="92"/>
      <c r="T329" s="92"/>
      <c r="U329" s="92"/>
      <c r="V329" s="92"/>
      <c r="W329" s="92"/>
      <c r="X329" s="92"/>
      <c r="Y329" s="93"/>
      <c r="Z329" s="39"/>
      <c r="AA329" s="39"/>
      <c r="AB329" s="39"/>
      <c r="AC329" s="39"/>
      <c r="AD329" s="39"/>
      <c r="AE329" s="39"/>
      <c r="AT329" s="18" t="s">
        <v>146</v>
      </c>
      <c r="AU329" s="18" t="s">
        <v>91</v>
      </c>
    </row>
    <row r="330" s="2" customFormat="1" ht="24.15" customHeight="1">
      <c r="A330" s="39"/>
      <c r="B330" s="40"/>
      <c r="C330" s="221" t="s">
        <v>454</v>
      </c>
      <c r="D330" s="221" t="s">
        <v>139</v>
      </c>
      <c r="E330" s="222" t="s">
        <v>455</v>
      </c>
      <c r="F330" s="223" t="s">
        <v>456</v>
      </c>
      <c r="G330" s="224" t="s">
        <v>161</v>
      </c>
      <c r="H330" s="225">
        <v>35</v>
      </c>
      <c r="I330" s="226"/>
      <c r="J330" s="226"/>
      <c r="K330" s="227">
        <f>ROUND(P330*H330,2)</f>
        <v>0</v>
      </c>
      <c r="L330" s="223" t="s">
        <v>162</v>
      </c>
      <c r="M330" s="45"/>
      <c r="N330" s="228" t="s">
        <v>1</v>
      </c>
      <c r="O330" s="229" t="s">
        <v>44</v>
      </c>
      <c r="P330" s="230">
        <f>I330+J330</f>
        <v>0</v>
      </c>
      <c r="Q330" s="230">
        <f>ROUND(I330*H330,2)</f>
        <v>0</v>
      </c>
      <c r="R330" s="230">
        <f>ROUND(J330*H330,2)</f>
        <v>0</v>
      </c>
      <c r="S330" s="92"/>
      <c r="T330" s="231">
        <f>S330*H330</f>
        <v>0</v>
      </c>
      <c r="U330" s="231">
        <v>0</v>
      </c>
      <c r="V330" s="231">
        <f>U330*H330</f>
        <v>0</v>
      </c>
      <c r="W330" s="231">
        <v>0</v>
      </c>
      <c r="X330" s="231">
        <f>W330*H330</f>
        <v>0</v>
      </c>
      <c r="Y330" s="232" t="s">
        <v>1</v>
      </c>
      <c r="Z330" s="39"/>
      <c r="AA330" s="39"/>
      <c r="AB330" s="39"/>
      <c r="AC330" s="39"/>
      <c r="AD330" s="39"/>
      <c r="AE330" s="39"/>
      <c r="AR330" s="233" t="s">
        <v>144</v>
      </c>
      <c r="AT330" s="233" t="s">
        <v>139</v>
      </c>
      <c r="AU330" s="233" t="s">
        <v>91</v>
      </c>
      <c r="AY330" s="18" t="s">
        <v>137</v>
      </c>
      <c r="BE330" s="234">
        <f>IF(O330="základní",K330,0)</f>
        <v>0</v>
      </c>
      <c r="BF330" s="234">
        <f>IF(O330="snížená",K330,0)</f>
        <v>0</v>
      </c>
      <c r="BG330" s="234">
        <f>IF(O330="zákl. přenesená",K330,0)</f>
        <v>0</v>
      </c>
      <c r="BH330" s="234">
        <f>IF(O330="sníž. přenesená",K330,0)</f>
        <v>0</v>
      </c>
      <c r="BI330" s="234">
        <f>IF(O330="nulová",K330,0)</f>
        <v>0</v>
      </c>
      <c r="BJ330" s="18" t="s">
        <v>89</v>
      </c>
      <c r="BK330" s="234">
        <f>ROUND(P330*H330,2)</f>
        <v>0</v>
      </c>
      <c r="BL330" s="18" t="s">
        <v>144</v>
      </c>
      <c r="BM330" s="233" t="s">
        <v>457</v>
      </c>
    </row>
    <row r="331" s="2" customFormat="1">
      <c r="A331" s="39"/>
      <c r="B331" s="40"/>
      <c r="C331" s="41"/>
      <c r="D331" s="235" t="s">
        <v>146</v>
      </c>
      <c r="E331" s="41"/>
      <c r="F331" s="236" t="s">
        <v>458</v>
      </c>
      <c r="G331" s="41"/>
      <c r="H331" s="41"/>
      <c r="I331" s="237"/>
      <c r="J331" s="237"/>
      <c r="K331" s="41"/>
      <c r="L331" s="41"/>
      <c r="M331" s="45"/>
      <c r="N331" s="238"/>
      <c r="O331" s="239"/>
      <c r="P331" s="92"/>
      <c r="Q331" s="92"/>
      <c r="R331" s="92"/>
      <c r="S331" s="92"/>
      <c r="T331" s="92"/>
      <c r="U331" s="92"/>
      <c r="V331" s="92"/>
      <c r="W331" s="92"/>
      <c r="X331" s="92"/>
      <c r="Y331" s="93"/>
      <c r="Z331" s="39"/>
      <c r="AA331" s="39"/>
      <c r="AB331" s="39"/>
      <c r="AC331" s="39"/>
      <c r="AD331" s="39"/>
      <c r="AE331" s="39"/>
      <c r="AT331" s="18" t="s">
        <v>146</v>
      </c>
      <c r="AU331" s="18" t="s">
        <v>91</v>
      </c>
    </row>
    <row r="332" s="14" customFormat="1">
      <c r="A332" s="14"/>
      <c r="B332" s="250"/>
      <c r="C332" s="251"/>
      <c r="D332" s="235" t="s">
        <v>148</v>
      </c>
      <c r="E332" s="252" t="s">
        <v>1</v>
      </c>
      <c r="F332" s="253" t="s">
        <v>459</v>
      </c>
      <c r="G332" s="251"/>
      <c r="H332" s="254">
        <v>35</v>
      </c>
      <c r="I332" s="255"/>
      <c r="J332" s="255"/>
      <c r="K332" s="251"/>
      <c r="L332" s="251"/>
      <c r="M332" s="256"/>
      <c r="N332" s="257"/>
      <c r="O332" s="258"/>
      <c r="P332" s="258"/>
      <c r="Q332" s="258"/>
      <c r="R332" s="258"/>
      <c r="S332" s="258"/>
      <c r="T332" s="258"/>
      <c r="U332" s="258"/>
      <c r="V332" s="258"/>
      <c r="W332" s="258"/>
      <c r="X332" s="258"/>
      <c r="Y332" s="259"/>
      <c r="Z332" s="14"/>
      <c r="AA332" s="14"/>
      <c r="AB332" s="14"/>
      <c r="AC332" s="14"/>
      <c r="AD332" s="14"/>
      <c r="AE332" s="14"/>
      <c r="AT332" s="260" t="s">
        <v>148</v>
      </c>
      <c r="AU332" s="260" t="s">
        <v>91</v>
      </c>
      <c r="AV332" s="14" t="s">
        <v>91</v>
      </c>
      <c r="AW332" s="14" t="s">
        <v>5</v>
      </c>
      <c r="AX332" s="14" t="s">
        <v>89</v>
      </c>
      <c r="AY332" s="260" t="s">
        <v>137</v>
      </c>
    </row>
    <row r="333" s="2" customFormat="1" ht="24.15" customHeight="1">
      <c r="A333" s="39"/>
      <c r="B333" s="40"/>
      <c r="C333" s="283" t="s">
        <v>460</v>
      </c>
      <c r="D333" s="283" t="s">
        <v>279</v>
      </c>
      <c r="E333" s="284" t="s">
        <v>461</v>
      </c>
      <c r="F333" s="285" t="s">
        <v>462</v>
      </c>
      <c r="G333" s="286" t="s">
        <v>451</v>
      </c>
      <c r="H333" s="287">
        <v>17.5</v>
      </c>
      <c r="I333" s="288"/>
      <c r="J333" s="289"/>
      <c r="K333" s="290">
        <f>ROUND(P333*H333,2)</f>
        <v>0</v>
      </c>
      <c r="L333" s="285" t="s">
        <v>162</v>
      </c>
      <c r="M333" s="291"/>
      <c r="N333" s="292" t="s">
        <v>1</v>
      </c>
      <c r="O333" s="229" t="s">
        <v>44</v>
      </c>
      <c r="P333" s="230">
        <f>I333+J333</f>
        <v>0</v>
      </c>
      <c r="Q333" s="230">
        <f>ROUND(I333*H333,2)</f>
        <v>0</v>
      </c>
      <c r="R333" s="230">
        <f>ROUND(J333*H333,2)</f>
        <v>0</v>
      </c>
      <c r="S333" s="92"/>
      <c r="T333" s="231">
        <f>S333*H333</f>
        <v>0</v>
      </c>
      <c r="U333" s="231">
        <v>0.0071700000000000002</v>
      </c>
      <c r="V333" s="231">
        <f>U333*H333</f>
        <v>0.125475</v>
      </c>
      <c r="W333" s="231">
        <v>0</v>
      </c>
      <c r="X333" s="231">
        <f>W333*H333</f>
        <v>0</v>
      </c>
      <c r="Y333" s="232" t="s">
        <v>1</v>
      </c>
      <c r="Z333" s="39"/>
      <c r="AA333" s="39"/>
      <c r="AB333" s="39"/>
      <c r="AC333" s="39"/>
      <c r="AD333" s="39"/>
      <c r="AE333" s="39"/>
      <c r="AR333" s="233" t="s">
        <v>193</v>
      </c>
      <c r="AT333" s="233" t="s">
        <v>279</v>
      </c>
      <c r="AU333" s="233" t="s">
        <v>91</v>
      </c>
      <c r="AY333" s="18" t="s">
        <v>137</v>
      </c>
      <c r="BE333" s="234">
        <f>IF(O333="základní",K333,0)</f>
        <v>0</v>
      </c>
      <c r="BF333" s="234">
        <f>IF(O333="snížená",K333,0)</f>
        <v>0</v>
      </c>
      <c r="BG333" s="234">
        <f>IF(O333="zákl. přenesená",K333,0)</f>
        <v>0</v>
      </c>
      <c r="BH333" s="234">
        <f>IF(O333="sníž. přenesená",K333,0)</f>
        <v>0</v>
      </c>
      <c r="BI333" s="234">
        <f>IF(O333="nulová",K333,0)</f>
        <v>0</v>
      </c>
      <c r="BJ333" s="18" t="s">
        <v>89</v>
      </c>
      <c r="BK333" s="234">
        <f>ROUND(P333*H333,2)</f>
        <v>0</v>
      </c>
      <c r="BL333" s="18" t="s">
        <v>144</v>
      </c>
      <c r="BM333" s="233" t="s">
        <v>463</v>
      </c>
    </row>
    <row r="334" s="2" customFormat="1">
      <c r="A334" s="39"/>
      <c r="B334" s="40"/>
      <c r="C334" s="41"/>
      <c r="D334" s="235" t="s">
        <v>146</v>
      </c>
      <c r="E334" s="41"/>
      <c r="F334" s="236" t="s">
        <v>464</v>
      </c>
      <c r="G334" s="41"/>
      <c r="H334" s="41"/>
      <c r="I334" s="237"/>
      <c r="J334" s="237"/>
      <c r="K334" s="41"/>
      <c r="L334" s="41"/>
      <c r="M334" s="45"/>
      <c r="N334" s="238"/>
      <c r="O334" s="239"/>
      <c r="P334" s="92"/>
      <c r="Q334" s="92"/>
      <c r="R334" s="92"/>
      <c r="S334" s="92"/>
      <c r="T334" s="92"/>
      <c r="U334" s="92"/>
      <c r="V334" s="92"/>
      <c r="W334" s="92"/>
      <c r="X334" s="92"/>
      <c r="Y334" s="93"/>
      <c r="Z334" s="39"/>
      <c r="AA334" s="39"/>
      <c r="AB334" s="39"/>
      <c r="AC334" s="39"/>
      <c r="AD334" s="39"/>
      <c r="AE334" s="39"/>
      <c r="AT334" s="18" t="s">
        <v>146</v>
      </c>
      <c r="AU334" s="18" t="s">
        <v>91</v>
      </c>
    </row>
    <row r="335" s="14" customFormat="1">
      <c r="A335" s="14"/>
      <c r="B335" s="250"/>
      <c r="C335" s="251"/>
      <c r="D335" s="235" t="s">
        <v>148</v>
      </c>
      <c r="E335" s="252" t="s">
        <v>1</v>
      </c>
      <c r="F335" s="253" t="s">
        <v>465</v>
      </c>
      <c r="G335" s="251"/>
      <c r="H335" s="254">
        <v>17.5</v>
      </c>
      <c r="I335" s="255"/>
      <c r="J335" s="255"/>
      <c r="K335" s="251"/>
      <c r="L335" s="251"/>
      <c r="M335" s="256"/>
      <c r="N335" s="257"/>
      <c r="O335" s="258"/>
      <c r="P335" s="258"/>
      <c r="Q335" s="258"/>
      <c r="R335" s="258"/>
      <c r="S335" s="258"/>
      <c r="T335" s="258"/>
      <c r="U335" s="258"/>
      <c r="V335" s="258"/>
      <c r="W335" s="258"/>
      <c r="X335" s="258"/>
      <c r="Y335" s="259"/>
      <c r="Z335" s="14"/>
      <c r="AA335" s="14"/>
      <c r="AB335" s="14"/>
      <c r="AC335" s="14"/>
      <c r="AD335" s="14"/>
      <c r="AE335" s="14"/>
      <c r="AT335" s="260" t="s">
        <v>148</v>
      </c>
      <c r="AU335" s="260" t="s">
        <v>91</v>
      </c>
      <c r="AV335" s="14" t="s">
        <v>91</v>
      </c>
      <c r="AW335" s="14" t="s">
        <v>5</v>
      </c>
      <c r="AX335" s="14" t="s">
        <v>89</v>
      </c>
      <c r="AY335" s="260" t="s">
        <v>137</v>
      </c>
    </row>
    <row r="336" s="2" customFormat="1" ht="24.15" customHeight="1">
      <c r="A336" s="39"/>
      <c r="B336" s="40"/>
      <c r="C336" s="221" t="s">
        <v>466</v>
      </c>
      <c r="D336" s="221" t="s">
        <v>139</v>
      </c>
      <c r="E336" s="222" t="s">
        <v>467</v>
      </c>
      <c r="F336" s="223" t="s">
        <v>468</v>
      </c>
      <c r="G336" s="224" t="s">
        <v>451</v>
      </c>
      <c r="H336" s="225">
        <v>2</v>
      </c>
      <c r="I336" s="226"/>
      <c r="J336" s="226"/>
      <c r="K336" s="227">
        <f>ROUND(P336*H336,2)</f>
        <v>0</v>
      </c>
      <c r="L336" s="223" t="s">
        <v>410</v>
      </c>
      <c r="M336" s="45"/>
      <c r="N336" s="228" t="s">
        <v>1</v>
      </c>
      <c r="O336" s="229" t="s">
        <v>44</v>
      </c>
      <c r="P336" s="230">
        <f>I336+J336</f>
        <v>0</v>
      </c>
      <c r="Q336" s="230">
        <f>ROUND(I336*H336,2)</f>
        <v>0</v>
      </c>
      <c r="R336" s="230">
        <f>ROUND(J336*H336,2)</f>
        <v>0</v>
      </c>
      <c r="S336" s="92"/>
      <c r="T336" s="231">
        <f>S336*H336</f>
        <v>0</v>
      </c>
      <c r="U336" s="231">
        <v>0</v>
      </c>
      <c r="V336" s="231">
        <f>U336*H336</f>
        <v>0</v>
      </c>
      <c r="W336" s="231">
        <v>0</v>
      </c>
      <c r="X336" s="231">
        <f>W336*H336</f>
        <v>0</v>
      </c>
      <c r="Y336" s="232" t="s">
        <v>1</v>
      </c>
      <c r="Z336" s="39"/>
      <c r="AA336" s="39"/>
      <c r="AB336" s="39"/>
      <c r="AC336" s="39"/>
      <c r="AD336" s="39"/>
      <c r="AE336" s="39"/>
      <c r="AR336" s="233" t="s">
        <v>144</v>
      </c>
      <c r="AT336" s="233" t="s">
        <v>139</v>
      </c>
      <c r="AU336" s="233" t="s">
        <v>91</v>
      </c>
      <c r="AY336" s="18" t="s">
        <v>137</v>
      </c>
      <c r="BE336" s="234">
        <f>IF(O336="základní",K336,0)</f>
        <v>0</v>
      </c>
      <c r="BF336" s="234">
        <f>IF(O336="snížená",K336,0)</f>
        <v>0</v>
      </c>
      <c r="BG336" s="234">
        <f>IF(O336="zákl. přenesená",K336,0)</f>
        <v>0</v>
      </c>
      <c r="BH336" s="234">
        <f>IF(O336="sníž. přenesená",K336,0)</f>
        <v>0</v>
      </c>
      <c r="BI336" s="234">
        <f>IF(O336="nulová",K336,0)</f>
        <v>0</v>
      </c>
      <c r="BJ336" s="18" t="s">
        <v>89</v>
      </c>
      <c r="BK336" s="234">
        <f>ROUND(P336*H336,2)</f>
        <v>0</v>
      </c>
      <c r="BL336" s="18" t="s">
        <v>144</v>
      </c>
      <c r="BM336" s="233" t="s">
        <v>469</v>
      </c>
    </row>
    <row r="337" s="2" customFormat="1">
      <c r="A337" s="39"/>
      <c r="B337" s="40"/>
      <c r="C337" s="41"/>
      <c r="D337" s="235" t="s">
        <v>146</v>
      </c>
      <c r="E337" s="41"/>
      <c r="F337" s="236" t="s">
        <v>470</v>
      </c>
      <c r="G337" s="41"/>
      <c r="H337" s="41"/>
      <c r="I337" s="237"/>
      <c r="J337" s="237"/>
      <c r="K337" s="41"/>
      <c r="L337" s="41"/>
      <c r="M337" s="45"/>
      <c r="N337" s="238"/>
      <c r="O337" s="239"/>
      <c r="P337" s="92"/>
      <c r="Q337" s="92"/>
      <c r="R337" s="92"/>
      <c r="S337" s="92"/>
      <c r="T337" s="92"/>
      <c r="U337" s="92"/>
      <c r="V337" s="92"/>
      <c r="W337" s="92"/>
      <c r="X337" s="92"/>
      <c r="Y337" s="93"/>
      <c r="Z337" s="39"/>
      <c r="AA337" s="39"/>
      <c r="AB337" s="39"/>
      <c r="AC337" s="39"/>
      <c r="AD337" s="39"/>
      <c r="AE337" s="39"/>
      <c r="AT337" s="18" t="s">
        <v>146</v>
      </c>
      <c r="AU337" s="18" t="s">
        <v>91</v>
      </c>
    </row>
    <row r="338" s="2" customFormat="1">
      <c r="A338" s="39"/>
      <c r="B338" s="40"/>
      <c r="C338" s="41"/>
      <c r="D338" s="235" t="s">
        <v>413</v>
      </c>
      <c r="E338" s="41"/>
      <c r="F338" s="293" t="s">
        <v>471</v>
      </c>
      <c r="G338" s="41"/>
      <c r="H338" s="41"/>
      <c r="I338" s="237"/>
      <c r="J338" s="237"/>
      <c r="K338" s="41"/>
      <c r="L338" s="41"/>
      <c r="M338" s="45"/>
      <c r="N338" s="238"/>
      <c r="O338" s="239"/>
      <c r="P338" s="92"/>
      <c r="Q338" s="92"/>
      <c r="R338" s="92"/>
      <c r="S338" s="92"/>
      <c r="T338" s="92"/>
      <c r="U338" s="92"/>
      <c r="V338" s="92"/>
      <c r="W338" s="92"/>
      <c r="X338" s="92"/>
      <c r="Y338" s="93"/>
      <c r="Z338" s="39"/>
      <c r="AA338" s="39"/>
      <c r="AB338" s="39"/>
      <c r="AC338" s="39"/>
      <c r="AD338" s="39"/>
      <c r="AE338" s="39"/>
      <c r="AT338" s="18" t="s">
        <v>413</v>
      </c>
      <c r="AU338" s="18" t="s">
        <v>91</v>
      </c>
    </row>
    <row r="339" s="2" customFormat="1" ht="24.15" customHeight="1">
      <c r="A339" s="39"/>
      <c r="B339" s="40"/>
      <c r="C339" s="221" t="s">
        <v>472</v>
      </c>
      <c r="D339" s="221" t="s">
        <v>139</v>
      </c>
      <c r="E339" s="222" t="s">
        <v>473</v>
      </c>
      <c r="F339" s="223" t="s">
        <v>474</v>
      </c>
      <c r="G339" s="224" t="s">
        <v>451</v>
      </c>
      <c r="H339" s="225">
        <v>18</v>
      </c>
      <c r="I339" s="226"/>
      <c r="J339" s="226"/>
      <c r="K339" s="227">
        <f>ROUND(P339*H339,2)</f>
        <v>0</v>
      </c>
      <c r="L339" s="223" t="s">
        <v>162</v>
      </c>
      <c r="M339" s="45"/>
      <c r="N339" s="228" t="s">
        <v>1</v>
      </c>
      <c r="O339" s="229" t="s">
        <v>44</v>
      </c>
      <c r="P339" s="230">
        <f>I339+J339</f>
        <v>0</v>
      </c>
      <c r="Q339" s="230">
        <f>ROUND(I339*H339,2)</f>
        <v>0</v>
      </c>
      <c r="R339" s="230">
        <f>ROUND(J339*H339,2)</f>
        <v>0</v>
      </c>
      <c r="S339" s="92"/>
      <c r="T339" s="231">
        <f>S339*H339</f>
        <v>0</v>
      </c>
      <c r="U339" s="231">
        <v>1.0000000000000001E-05</v>
      </c>
      <c r="V339" s="231">
        <f>U339*H339</f>
        <v>0.00018000000000000001</v>
      </c>
      <c r="W339" s="231">
        <v>0</v>
      </c>
      <c r="X339" s="231">
        <f>W339*H339</f>
        <v>0</v>
      </c>
      <c r="Y339" s="232" t="s">
        <v>1</v>
      </c>
      <c r="Z339" s="39"/>
      <c r="AA339" s="39"/>
      <c r="AB339" s="39"/>
      <c r="AC339" s="39"/>
      <c r="AD339" s="39"/>
      <c r="AE339" s="39"/>
      <c r="AR339" s="233" t="s">
        <v>144</v>
      </c>
      <c r="AT339" s="233" t="s">
        <v>139</v>
      </c>
      <c r="AU339" s="233" t="s">
        <v>91</v>
      </c>
      <c r="AY339" s="18" t="s">
        <v>137</v>
      </c>
      <c r="BE339" s="234">
        <f>IF(O339="základní",K339,0)</f>
        <v>0</v>
      </c>
      <c r="BF339" s="234">
        <f>IF(O339="snížená",K339,0)</f>
        <v>0</v>
      </c>
      <c r="BG339" s="234">
        <f>IF(O339="zákl. přenesená",K339,0)</f>
        <v>0</v>
      </c>
      <c r="BH339" s="234">
        <f>IF(O339="sníž. přenesená",K339,0)</f>
        <v>0</v>
      </c>
      <c r="BI339" s="234">
        <f>IF(O339="nulová",K339,0)</f>
        <v>0</v>
      </c>
      <c r="BJ339" s="18" t="s">
        <v>89</v>
      </c>
      <c r="BK339" s="234">
        <f>ROUND(P339*H339,2)</f>
        <v>0</v>
      </c>
      <c r="BL339" s="18" t="s">
        <v>144</v>
      </c>
      <c r="BM339" s="233" t="s">
        <v>475</v>
      </c>
    </row>
    <row r="340" s="2" customFormat="1">
      <c r="A340" s="39"/>
      <c r="B340" s="40"/>
      <c r="C340" s="41"/>
      <c r="D340" s="235" t="s">
        <v>146</v>
      </c>
      <c r="E340" s="41"/>
      <c r="F340" s="236" t="s">
        <v>476</v>
      </c>
      <c r="G340" s="41"/>
      <c r="H340" s="41"/>
      <c r="I340" s="237"/>
      <c r="J340" s="237"/>
      <c r="K340" s="41"/>
      <c r="L340" s="41"/>
      <c r="M340" s="45"/>
      <c r="N340" s="238"/>
      <c r="O340" s="239"/>
      <c r="P340" s="92"/>
      <c r="Q340" s="92"/>
      <c r="R340" s="92"/>
      <c r="S340" s="92"/>
      <c r="T340" s="92"/>
      <c r="U340" s="92"/>
      <c r="V340" s="92"/>
      <c r="W340" s="92"/>
      <c r="X340" s="92"/>
      <c r="Y340" s="93"/>
      <c r="Z340" s="39"/>
      <c r="AA340" s="39"/>
      <c r="AB340" s="39"/>
      <c r="AC340" s="39"/>
      <c r="AD340" s="39"/>
      <c r="AE340" s="39"/>
      <c r="AT340" s="18" t="s">
        <v>146</v>
      </c>
      <c r="AU340" s="18" t="s">
        <v>91</v>
      </c>
    </row>
    <row r="341" s="14" customFormat="1">
      <c r="A341" s="14"/>
      <c r="B341" s="250"/>
      <c r="C341" s="251"/>
      <c r="D341" s="235" t="s">
        <v>148</v>
      </c>
      <c r="E341" s="252" t="s">
        <v>1</v>
      </c>
      <c r="F341" s="253" t="s">
        <v>477</v>
      </c>
      <c r="G341" s="251"/>
      <c r="H341" s="254">
        <v>18</v>
      </c>
      <c r="I341" s="255"/>
      <c r="J341" s="255"/>
      <c r="K341" s="251"/>
      <c r="L341" s="251"/>
      <c r="M341" s="256"/>
      <c r="N341" s="257"/>
      <c r="O341" s="258"/>
      <c r="P341" s="258"/>
      <c r="Q341" s="258"/>
      <c r="R341" s="258"/>
      <c r="S341" s="258"/>
      <c r="T341" s="258"/>
      <c r="U341" s="258"/>
      <c r="V341" s="258"/>
      <c r="W341" s="258"/>
      <c r="X341" s="258"/>
      <c r="Y341" s="259"/>
      <c r="Z341" s="14"/>
      <c r="AA341" s="14"/>
      <c r="AB341" s="14"/>
      <c r="AC341" s="14"/>
      <c r="AD341" s="14"/>
      <c r="AE341" s="14"/>
      <c r="AT341" s="260" t="s">
        <v>148</v>
      </c>
      <c r="AU341" s="260" t="s">
        <v>91</v>
      </c>
      <c r="AV341" s="14" t="s">
        <v>91</v>
      </c>
      <c r="AW341" s="14" t="s">
        <v>5</v>
      </c>
      <c r="AX341" s="14" t="s">
        <v>89</v>
      </c>
      <c r="AY341" s="260" t="s">
        <v>137</v>
      </c>
    </row>
    <row r="342" s="2" customFormat="1" ht="14.4" customHeight="1">
      <c r="A342" s="39"/>
      <c r="B342" s="40"/>
      <c r="C342" s="283" t="s">
        <v>478</v>
      </c>
      <c r="D342" s="283" t="s">
        <v>279</v>
      </c>
      <c r="E342" s="284" t="s">
        <v>479</v>
      </c>
      <c r="F342" s="285" t="s">
        <v>480</v>
      </c>
      <c r="G342" s="286" t="s">
        <v>451</v>
      </c>
      <c r="H342" s="287">
        <v>20</v>
      </c>
      <c r="I342" s="288"/>
      <c r="J342" s="289"/>
      <c r="K342" s="290">
        <f>ROUND(P342*H342,2)</f>
        <v>0</v>
      </c>
      <c r="L342" s="285" t="s">
        <v>1</v>
      </c>
      <c r="M342" s="291"/>
      <c r="N342" s="292" t="s">
        <v>1</v>
      </c>
      <c r="O342" s="229" t="s">
        <v>44</v>
      </c>
      <c r="P342" s="230">
        <f>I342+J342</f>
        <v>0</v>
      </c>
      <c r="Q342" s="230">
        <f>ROUND(I342*H342,2)</f>
        <v>0</v>
      </c>
      <c r="R342" s="230">
        <f>ROUND(J342*H342,2)</f>
        <v>0</v>
      </c>
      <c r="S342" s="92"/>
      <c r="T342" s="231">
        <f>S342*H342</f>
        <v>0</v>
      </c>
      <c r="U342" s="231">
        <v>0</v>
      </c>
      <c r="V342" s="231">
        <f>U342*H342</f>
        <v>0</v>
      </c>
      <c r="W342" s="231">
        <v>0</v>
      </c>
      <c r="X342" s="231">
        <f>W342*H342</f>
        <v>0</v>
      </c>
      <c r="Y342" s="232" t="s">
        <v>1</v>
      </c>
      <c r="Z342" s="39"/>
      <c r="AA342" s="39"/>
      <c r="AB342" s="39"/>
      <c r="AC342" s="39"/>
      <c r="AD342" s="39"/>
      <c r="AE342" s="39"/>
      <c r="AR342" s="233" t="s">
        <v>193</v>
      </c>
      <c r="AT342" s="233" t="s">
        <v>279</v>
      </c>
      <c r="AU342" s="233" t="s">
        <v>91</v>
      </c>
      <c r="AY342" s="18" t="s">
        <v>137</v>
      </c>
      <c r="BE342" s="234">
        <f>IF(O342="základní",K342,0)</f>
        <v>0</v>
      </c>
      <c r="BF342" s="234">
        <f>IF(O342="snížená",K342,0)</f>
        <v>0</v>
      </c>
      <c r="BG342" s="234">
        <f>IF(O342="zákl. přenesená",K342,0)</f>
        <v>0</v>
      </c>
      <c r="BH342" s="234">
        <f>IF(O342="sníž. přenesená",K342,0)</f>
        <v>0</v>
      </c>
      <c r="BI342" s="234">
        <f>IF(O342="nulová",K342,0)</f>
        <v>0</v>
      </c>
      <c r="BJ342" s="18" t="s">
        <v>89</v>
      </c>
      <c r="BK342" s="234">
        <f>ROUND(P342*H342,2)</f>
        <v>0</v>
      </c>
      <c r="BL342" s="18" t="s">
        <v>144</v>
      </c>
      <c r="BM342" s="233" t="s">
        <v>481</v>
      </c>
    </row>
    <row r="343" s="2" customFormat="1">
      <c r="A343" s="39"/>
      <c r="B343" s="40"/>
      <c r="C343" s="41"/>
      <c r="D343" s="235" t="s">
        <v>146</v>
      </c>
      <c r="E343" s="41"/>
      <c r="F343" s="236" t="s">
        <v>480</v>
      </c>
      <c r="G343" s="41"/>
      <c r="H343" s="41"/>
      <c r="I343" s="237"/>
      <c r="J343" s="237"/>
      <c r="K343" s="41"/>
      <c r="L343" s="41"/>
      <c r="M343" s="45"/>
      <c r="N343" s="238"/>
      <c r="O343" s="239"/>
      <c r="P343" s="92"/>
      <c r="Q343" s="92"/>
      <c r="R343" s="92"/>
      <c r="S343" s="92"/>
      <c r="T343" s="92"/>
      <c r="U343" s="92"/>
      <c r="V343" s="92"/>
      <c r="W343" s="92"/>
      <c r="X343" s="92"/>
      <c r="Y343" s="93"/>
      <c r="Z343" s="39"/>
      <c r="AA343" s="39"/>
      <c r="AB343" s="39"/>
      <c r="AC343" s="39"/>
      <c r="AD343" s="39"/>
      <c r="AE343" s="39"/>
      <c r="AT343" s="18" t="s">
        <v>146</v>
      </c>
      <c r="AU343" s="18" t="s">
        <v>91</v>
      </c>
    </row>
    <row r="344" s="14" customFormat="1">
      <c r="A344" s="14"/>
      <c r="B344" s="250"/>
      <c r="C344" s="251"/>
      <c r="D344" s="235" t="s">
        <v>148</v>
      </c>
      <c r="E344" s="252" t="s">
        <v>1</v>
      </c>
      <c r="F344" s="253" t="s">
        <v>482</v>
      </c>
      <c r="G344" s="251"/>
      <c r="H344" s="254">
        <v>20</v>
      </c>
      <c r="I344" s="255"/>
      <c r="J344" s="255"/>
      <c r="K344" s="251"/>
      <c r="L344" s="251"/>
      <c r="M344" s="256"/>
      <c r="N344" s="257"/>
      <c r="O344" s="258"/>
      <c r="P344" s="258"/>
      <c r="Q344" s="258"/>
      <c r="R344" s="258"/>
      <c r="S344" s="258"/>
      <c r="T344" s="258"/>
      <c r="U344" s="258"/>
      <c r="V344" s="258"/>
      <c r="W344" s="258"/>
      <c r="X344" s="258"/>
      <c r="Y344" s="259"/>
      <c r="Z344" s="14"/>
      <c r="AA344" s="14"/>
      <c r="AB344" s="14"/>
      <c r="AC344" s="14"/>
      <c r="AD344" s="14"/>
      <c r="AE344" s="14"/>
      <c r="AT344" s="260" t="s">
        <v>148</v>
      </c>
      <c r="AU344" s="260" t="s">
        <v>91</v>
      </c>
      <c r="AV344" s="14" t="s">
        <v>91</v>
      </c>
      <c r="AW344" s="14" t="s">
        <v>5</v>
      </c>
      <c r="AX344" s="14" t="s">
        <v>89</v>
      </c>
      <c r="AY344" s="260" t="s">
        <v>137</v>
      </c>
    </row>
    <row r="345" s="2" customFormat="1" ht="24.15" customHeight="1">
      <c r="A345" s="39"/>
      <c r="B345" s="40"/>
      <c r="C345" s="221" t="s">
        <v>483</v>
      </c>
      <c r="D345" s="221" t="s">
        <v>139</v>
      </c>
      <c r="E345" s="222" t="s">
        <v>484</v>
      </c>
      <c r="F345" s="223" t="s">
        <v>485</v>
      </c>
      <c r="G345" s="224" t="s">
        <v>451</v>
      </c>
      <c r="H345" s="225">
        <v>9</v>
      </c>
      <c r="I345" s="226"/>
      <c r="J345" s="226"/>
      <c r="K345" s="227">
        <f>ROUND(P345*H345,2)</f>
        <v>0</v>
      </c>
      <c r="L345" s="223" t="s">
        <v>1</v>
      </c>
      <c r="M345" s="45"/>
      <c r="N345" s="228" t="s">
        <v>1</v>
      </c>
      <c r="O345" s="229" t="s">
        <v>44</v>
      </c>
      <c r="P345" s="230">
        <f>I345+J345</f>
        <v>0</v>
      </c>
      <c r="Q345" s="230">
        <f>ROUND(I345*H345,2)</f>
        <v>0</v>
      </c>
      <c r="R345" s="230">
        <f>ROUND(J345*H345,2)</f>
        <v>0</v>
      </c>
      <c r="S345" s="92"/>
      <c r="T345" s="231">
        <f>S345*H345</f>
        <v>0</v>
      </c>
      <c r="U345" s="231">
        <v>0.00085999999999999998</v>
      </c>
      <c r="V345" s="231">
        <f>U345*H345</f>
        <v>0.0077399999999999995</v>
      </c>
      <c r="W345" s="231">
        <v>0</v>
      </c>
      <c r="X345" s="231">
        <f>W345*H345</f>
        <v>0</v>
      </c>
      <c r="Y345" s="232" t="s">
        <v>1</v>
      </c>
      <c r="Z345" s="39"/>
      <c r="AA345" s="39"/>
      <c r="AB345" s="39"/>
      <c r="AC345" s="39"/>
      <c r="AD345" s="39"/>
      <c r="AE345" s="39"/>
      <c r="AR345" s="233" t="s">
        <v>144</v>
      </c>
      <c r="AT345" s="233" t="s">
        <v>139</v>
      </c>
      <c r="AU345" s="233" t="s">
        <v>91</v>
      </c>
      <c r="AY345" s="18" t="s">
        <v>137</v>
      </c>
      <c r="BE345" s="234">
        <f>IF(O345="základní",K345,0)</f>
        <v>0</v>
      </c>
      <c r="BF345" s="234">
        <f>IF(O345="snížená",K345,0)</f>
        <v>0</v>
      </c>
      <c r="BG345" s="234">
        <f>IF(O345="zákl. přenesená",K345,0)</f>
        <v>0</v>
      </c>
      <c r="BH345" s="234">
        <f>IF(O345="sníž. přenesená",K345,0)</f>
        <v>0</v>
      </c>
      <c r="BI345" s="234">
        <f>IF(O345="nulová",K345,0)</f>
        <v>0</v>
      </c>
      <c r="BJ345" s="18" t="s">
        <v>89</v>
      </c>
      <c r="BK345" s="234">
        <f>ROUND(P345*H345,2)</f>
        <v>0</v>
      </c>
      <c r="BL345" s="18" t="s">
        <v>144</v>
      </c>
      <c r="BM345" s="233" t="s">
        <v>486</v>
      </c>
    </row>
    <row r="346" s="2" customFormat="1">
      <c r="A346" s="39"/>
      <c r="B346" s="40"/>
      <c r="C346" s="41"/>
      <c r="D346" s="235" t="s">
        <v>146</v>
      </c>
      <c r="E346" s="41"/>
      <c r="F346" s="236" t="s">
        <v>485</v>
      </c>
      <c r="G346" s="41"/>
      <c r="H346" s="41"/>
      <c r="I346" s="237"/>
      <c r="J346" s="237"/>
      <c r="K346" s="41"/>
      <c r="L346" s="41"/>
      <c r="M346" s="45"/>
      <c r="N346" s="238"/>
      <c r="O346" s="239"/>
      <c r="P346" s="92"/>
      <c r="Q346" s="92"/>
      <c r="R346" s="92"/>
      <c r="S346" s="92"/>
      <c r="T346" s="92"/>
      <c r="U346" s="92"/>
      <c r="V346" s="92"/>
      <c r="W346" s="92"/>
      <c r="X346" s="92"/>
      <c r="Y346" s="93"/>
      <c r="Z346" s="39"/>
      <c r="AA346" s="39"/>
      <c r="AB346" s="39"/>
      <c r="AC346" s="39"/>
      <c r="AD346" s="39"/>
      <c r="AE346" s="39"/>
      <c r="AT346" s="18" t="s">
        <v>146</v>
      </c>
      <c r="AU346" s="18" t="s">
        <v>91</v>
      </c>
    </row>
    <row r="347" s="2" customFormat="1" ht="14.4" customHeight="1">
      <c r="A347" s="39"/>
      <c r="B347" s="40"/>
      <c r="C347" s="283" t="s">
        <v>487</v>
      </c>
      <c r="D347" s="283" t="s">
        <v>279</v>
      </c>
      <c r="E347" s="284" t="s">
        <v>488</v>
      </c>
      <c r="F347" s="285" t="s">
        <v>489</v>
      </c>
      <c r="G347" s="286" t="s">
        <v>451</v>
      </c>
      <c r="H347" s="287">
        <v>9</v>
      </c>
      <c r="I347" s="288"/>
      <c r="J347" s="289"/>
      <c r="K347" s="290">
        <f>ROUND(P347*H347,2)</f>
        <v>0</v>
      </c>
      <c r="L347" s="285" t="s">
        <v>1</v>
      </c>
      <c r="M347" s="291"/>
      <c r="N347" s="292" t="s">
        <v>1</v>
      </c>
      <c r="O347" s="229" t="s">
        <v>44</v>
      </c>
      <c r="P347" s="230">
        <f>I347+J347</f>
        <v>0</v>
      </c>
      <c r="Q347" s="230">
        <f>ROUND(I347*H347,2)</f>
        <v>0</v>
      </c>
      <c r="R347" s="230">
        <f>ROUND(J347*H347,2)</f>
        <v>0</v>
      </c>
      <c r="S347" s="92"/>
      <c r="T347" s="231">
        <f>S347*H347</f>
        <v>0</v>
      </c>
      <c r="U347" s="231">
        <v>0</v>
      </c>
      <c r="V347" s="231">
        <f>U347*H347</f>
        <v>0</v>
      </c>
      <c r="W347" s="231">
        <v>0</v>
      </c>
      <c r="X347" s="231">
        <f>W347*H347</f>
        <v>0</v>
      </c>
      <c r="Y347" s="232" t="s">
        <v>1</v>
      </c>
      <c r="Z347" s="39"/>
      <c r="AA347" s="39"/>
      <c r="AB347" s="39"/>
      <c r="AC347" s="39"/>
      <c r="AD347" s="39"/>
      <c r="AE347" s="39"/>
      <c r="AR347" s="233" t="s">
        <v>193</v>
      </c>
      <c r="AT347" s="233" t="s">
        <v>279</v>
      </c>
      <c r="AU347" s="233" t="s">
        <v>91</v>
      </c>
      <c r="AY347" s="18" t="s">
        <v>137</v>
      </c>
      <c r="BE347" s="234">
        <f>IF(O347="základní",K347,0)</f>
        <v>0</v>
      </c>
      <c r="BF347" s="234">
        <f>IF(O347="snížená",K347,0)</f>
        <v>0</v>
      </c>
      <c r="BG347" s="234">
        <f>IF(O347="zákl. přenesená",K347,0)</f>
        <v>0</v>
      </c>
      <c r="BH347" s="234">
        <f>IF(O347="sníž. přenesená",K347,0)</f>
        <v>0</v>
      </c>
      <c r="BI347" s="234">
        <f>IF(O347="nulová",K347,0)</f>
        <v>0</v>
      </c>
      <c r="BJ347" s="18" t="s">
        <v>89</v>
      </c>
      <c r="BK347" s="234">
        <f>ROUND(P347*H347,2)</f>
        <v>0</v>
      </c>
      <c r="BL347" s="18" t="s">
        <v>144</v>
      </c>
      <c r="BM347" s="233" t="s">
        <v>490</v>
      </c>
    </row>
    <row r="348" s="2" customFormat="1">
      <c r="A348" s="39"/>
      <c r="B348" s="40"/>
      <c r="C348" s="41"/>
      <c r="D348" s="235" t="s">
        <v>146</v>
      </c>
      <c r="E348" s="41"/>
      <c r="F348" s="236" t="s">
        <v>489</v>
      </c>
      <c r="G348" s="41"/>
      <c r="H348" s="41"/>
      <c r="I348" s="237"/>
      <c r="J348" s="237"/>
      <c r="K348" s="41"/>
      <c r="L348" s="41"/>
      <c r="M348" s="45"/>
      <c r="N348" s="238"/>
      <c r="O348" s="239"/>
      <c r="P348" s="92"/>
      <c r="Q348" s="92"/>
      <c r="R348" s="92"/>
      <c r="S348" s="92"/>
      <c r="T348" s="92"/>
      <c r="U348" s="92"/>
      <c r="V348" s="92"/>
      <c r="W348" s="92"/>
      <c r="X348" s="92"/>
      <c r="Y348" s="93"/>
      <c r="Z348" s="39"/>
      <c r="AA348" s="39"/>
      <c r="AB348" s="39"/>
      <c r="AC348" s="39"/>
      <c r="AD348" s="39"/>
      <c r="AE348" s="39"/>
      <c r="AT348" s="18" t="s">
        <v>146</v>
      </c>
      <c r="AU348" s="18" t="s">
        <v>91</v>
      </c>
    </row>
    <row r="349" s="14" customFormat="1">
      <c r="A349" s="14"/>
      <c r="B349" s="250"/>
      <c r="C349" s="251"/>
      <c r="D349" s="235" t="s">
        <v>148</v>
      </c>
      <c r="E349" s="252" t="s">
        <v>1</v>
      </c>
      <c r="F349" s="253" t="s">
        <v>491</v>
      </c>
      <c r="G349" s="251"/>
      <c r="H349" s="254">
        <v>9</v>
      </c>
      <c r="I349" s="255"/>
      <c r="J349" s="255"/>
      <c r="K349" s="251"/>
      <c r="L349" s="251"/>
      <c r="M349" s="256"/>
      <c r="N349" s="257"/>
      <c r="O349" s="258"/>
      <c r="P349" s="258"/>
      <c r="Q349" s="258"/>
      <c r="R349" s="258"/>
      <c r="S349" s="258"/>
      <c r="T349" s="258"/>
      <c r="U349" s="258"/>
      <c r="V349" s="258"/>
      <c r="W349" s="258"/>
      <c r="X349" s="258"/>
      <c r="Y349" s="259"/>
      <c r="Z349" s="14"/>
      <c r="AA349" s="14"/>
      <c r="AB349" s="14"/>
      <c r="AC349" s="14"/>
      <c r="AD349" s="14"/>
      <c r="AE349" s="14"/>
      <c r="AT349" s="260" t="s">
        <v>148</v>
      </c>
      <c r="AU349" s="260" t="s">
        <v>91</v>
      </c>
      <c r="AV349" s="14" t="s">
        <v>91</v>
      </c>
      <c r="AW349" s="14" t="s">
        <v>5</v>
      </c>
      <c r="AX349" s="14" t="s">
        <v>89</v>
      </c>
      <c r="AY349" s="260" t="s">
        <v>137</v>
      </c>
    </row>
    <row r="350" s="2" customFormat="1" ht="24.15" customHeight="1">
      <c r="A350" s="39"/>
      <c r="B350" s="40"/>
      <c r="C350" s="221" t="s">
        <v>492</v>
      </c>
      <c r="D350" s="221" t="s">
        <v>139</v>
      </c>
      <c r="E350" s="222" t="s">
        <v>493</v>
      </c>
      <c r="F350" s="223" t="s">
        <v>494</v>
      </c>
      <c r="G350" s="224" t="s">
        <v>451</v>
      </c>
      <c r="H350" s="225">
        <v>9</v>
      </c>
      <c r="I350" s="226"/>
      <c r="J350" s="226"/>
      <c r="K350" s="227">
        <f>ROUND(P350*H350,2)</f>
        <v>0</v>
      </c>
      <c r="L350" s="223" t="s">
        <v>1</v>
      </c>
      <c r="M350" s="45"/>
      <c r="N350" s="228" t="s">
        <v>1</v>
      </c>
      <c r="O350" s="229" t="s">
        <v>44</v>
      </c>
      <c r="P350" s="230">
        <f>I350+J350</f>
        <v>0</v>
      </c>
      <c r="Q350" s="230">
        <f>ROUND(I350*H350,2)</f>
        <v>0</v>
      </c>
      <c r="R350" s="230">
        <f>ROUND(J350*H350,2)</f>
        <v>0</v>
      </c>
      <c r="S350" s="92"/>
      <c r="T350" s="231">
        <f>S350*H350</f>
        <v>0</v>
      </c>
      <c r="U350" s="231">
        <v>0.34089999999999998</v>
      </c>
      <c r="V350" s="231">
        <f>U350*H350</f>
        <v>3.0680999999999998</v>
      </c>
      <c r="W350" s="231">
        <v>0</v>
      </c>
      <c r="X350" s="231">
        <f>W350*H350</f>
        <v>0</v>
      </c>
      <c r="Y350" s="232" t="s">
        <v>1</v>
      </c>
      <c r="Z350" s="39"/>
      <c r="AA350" s="39"/>
      <c r="AB350" s="39"/>
      <c r="AC350" s="39"/>
      <c r="AD350" s="39"/>
      <c r="AE350" s="39"/>
      <c r="AR350" s="233" t="s">
        <v>144</v>
      </c>
      <c r="AT350" s="233" t="s">
        <v>139</v>
      </c>
      <c r="AU350" s="233" t="s">
        <v>91</v>
      </c>
      <c r="AY350" s="18" t="s">
        <v>137</v>
      </c>
      <c r="BE350" s="234">
        <f>IF(O350="základní",K350,0)</f>
        <v>0</v>
      </c>
      <c r="BF350" s="234">
        <f>IF(O350="snížená",K350,0)</f>
        <v>0</v>
      </c>
      <c r="BG350" s="234">
        <f>IF(O350="zákl. přenesená",K350,0)</f>
        <v>0</v>
      </c>
      <c r="BH350" s="234">
        <f>IF(O350="sníž. přenesená",K350,0)</f>
        <v>0</v>
      </c>
      <c r="BI350" s="234">
        <f>IF(O350="nulová",K350,0)</f>
        <v>0</v>
      </c>
      <c r="BJ350" s="18" t="s">
        <v>89</v>
      </c>
      <c r="BK350" s="234">
        <f>ROUND(P350*H350,2)</f>
        <v>0</v>
      </c>
      <c r="BL350" s="18" t="s">
        <v>144</v>
      </c>
      <c r="BM350" s="233" t="s">
        <v>495</v>
      </c>
    </row>
    <row r="351" s="2" customFormat="1">
      <c r="A351" s="39"/>
      <c r="B351" s="40"/>
      <c r="C351" s="41"/>
      <c r="D351" s="235" t="s">
        <v>146</v>
      </c>
      <c r="E351" s="41"/>
      <c r="F351" s="236" t="s">
        <v>496</v>
      </c>
      <c r="G351" s="41"/>
      <c r="H351" s="41"/>
      <c r="I351" s="237"/>
      <c r="J351" s="237"/>
      <c r="K351" s="41"/>
      <c r="L351" s="41"/>
      <c r="M351" s="45"/>
      <c r="N351" s="238"/>
      <c r="O351" s="239"/>
      <c r="P351" s="92"/>
      <c r="Q351" s="92"/>
      <c r="R351" s="92"/>
      <c r="S351" s="92"/>
      <c r="T351" s="92"/>
      <c r="U351" s="92"/>
      <c r="V351" s="92"/>
      <c r="W351" s="92"/>
      <c r="X351" s="92"/>
      <c r="Y351" s="93"/>
      <c r="Z351" s="39"/>
      <c r="AA351" s="39"/>
      <c r="AB351" s="39"/>
      <c r="AC351" s="39"/>
      <c r="AD351" s="39"/>
      <c r="AE351" s="39"/>
      <c r="AT351" s="18" t="s">
        <v>146</v>
      </c>
      <c r="AU351" s="18" t="s">
        <v>91</v>
      </c>
    </row>
    <row r="352" s="2" customFormat="1" ht="14.4" customHeight="1">
      <c r="A352" s="39"/>
      <c r="B352" s="40"/>
      <c r="C352" s="283" t="s">
        <v>497</v>
      </c>
      <c r="D352" s="283" t="s">
        <v>279</v>
      </c>
      <c r="E352" s="284" t="s">
        <v>498</v>
      </c>
      <c r="F352" s="285" t="s">
        <v>499</v>
      </c>
      <c r="G352" s="286" t="s">
        <v>500</v>
      </c>
      <c r="H352" s="287">
        <v>9</v>
      </c>
      <c r="I352" s="288"/>
      <c r="J352" s="289"/>
      <c r="K352" s="290">
        <f>ROUND(P352*H352,2)</f>
        <v>0</v>
      </c>
      <c r="L352" s="285" t="s">
        <v>1</v>
      </c>
      <c r="M352" s="291"/>
      <c r="N352" s="292" t="s">
        <v>1</v>
      </c>
      <c r="O352" s="229" t="s">
        <v>44</v>
      </c>
      <c r="P352" s="230">
        <f>I352+J352</f>
        <v>0</v>
      </c>
      <c r="Q352" s="230">
        <f>ROUND(I352*H352,2)</f>
        <v>0</v>
      </c>
      <c r="R352" s="230">
        <f>ROUND(J352*H352,2)</f>
        <v>0</v>
      </c>
      <c r="S352" s="92"/>
      <c r="T352" s="231">
        <f>S352*H352</f>
        <v>0</v>
      </c>
      <c r="U352" s="231">
        <v>0</v>
      </c>
      <c r="V352" s="231">
        <f>U352*H352</f>
        <v>0</v>
      </c>
      <c r="W352" s="231">
        <v>0</v>
      </c>
      <c r="X352" s="231">
        <f>W352*H352</f>
        <v>0</v>
      </c>
      <c r="Y352" s="232" t="s">
        <v>1</v>
      </c>
      <c r="Z352" s="39"/>
      <c r="AA352" s="39"/>
      <c r="AB352" s="39"/>
      <c r="AC352" s="39"/>
      <c r="AD352" s="39"/>
      <c r="AE352" s="39"/>
      <c r="AR352" s="233" t="s">
        <v>193</v>
      </c>
      <c r="AT352" s="233" t="s">
        <v>279</v>
      </c>
      <c r="AU352" s="233" t="s">
        <v>91</v>
      </c>
      <c r="AY352" s="18" t="s">
        <v>137</v>
      </c>
      <c r="BE352" s="234">
        <f>IF(O352="základní",K352,0)</f>
        <v>0</v>
      </c>
      <c r="BF352" s="234">
        <f>IF(O352="snížená",K352,0)</f>
        <v>0</v>
      </c>
      <c r="BG352" s="234">
        <f>IF(O352="zákl. přenesená",K352,0)</f>
        <v>0</v>
      </c>
      <c r="BH352" s="234">
        <f>IF(O352="sníž. přenesená",K352,0)</f>
        <v>0</v>
      </c>
      <c r="BI352" s="234">
        <f>IF(O352="nulová",K352,0)</f>
        <v>0</v>
      </c>
      <c r="BJ352" s="18" t="s">
        <v>89</v>
      </c>
      <c r="BK352" s="234">
        <f>ROUND(P352*H352,2)</f>
        <v>0</v>
      </c>
      <c r="BL352" s="18" t="s">
        <v>144</v>
      </c>
      <c r="BM352" s="233" t="s">
        <v>501</v>
      </c>
    </row>
    <row r="353" s="2" customFormat="1">
      <c r="A353" s="39"/>
      <c r="B353" s="40"/>
      <c r="C353" s="41"/>
      <c r="D353" s="235" t="s">
        <v>146</v>
      </c>
      <c r="E353" s="41"/>
      <c r="F353" s="236" t="s">
        <v>499</v>
      </c>
      <c r="G353" s="41"/>
      <c r="H353" s="41"/>
      <c r="I353" s="237"/>
      <c r="J353" s="237"/>
      <c r="K353" s="41"/>
      <c r="L353" s="41"/>
      <c r="M353" s="45"/>
      <c r="N353" s="238"/>
      <c r="O353" s="239"/>
      <c r="P353" s="92"/>
      <c r="Q353" s="92"/>
      <c r="R353" s="92"/>
      <c r="S353" s="92"/>
      <c r="T353" s="92"/>
      <c r="U353" s="92"/>
      <c r="V353" s="92"/>
      <c r="W353" s="92"/>
      <c r="X353" s="92"/>
      <c r="Y353" s="93"/>
      <c r="Z353" s="39"/>
      <c r="AA353" s="39"/>
      <c r="AB353" s="39"/>
      <c r="AC353" s="39"/>
      <c r="AD353" s="39"/>
      <c r="AE353" s="39"/>
      <c r="AT353" s="18" t="s">
        <v>146</v>
      </c>
      <c r="AU353" s="18" t="s">
        <v>91</v>
      </c>
    </row>
    <row r="354" s="2" customFormat="1" ht="14.4" customHeight="1">
      <c r="A354" s="39"/>
      <c r="B354" s="40"/>
      <c r="C354" s="283" t="s">
        <v>502</v>
      </c>
      <c r="D354" s="283" t="s">
        <v>279</v>
      </c>
      <c r="E354" s="284" t="s">
        <v>503</v>
      </c>
      <c r="F354" s="285" t="s">
        <v>504</v>
      </c>
      <c r="G354" s="286" t="s">
        <v>500</v>
      </c>
      <c r="H354" s="287">
        <v>9</v>
      </c>
      <c r="I354" s="288"/>
      <c r="J354" s="289"/>
      <c r="K354" s="290">
        <f>ROUND(P354*H354,2)</f>
        <v>0</v>
      </c>
      <c r="L354" s="285" t="s">
        <v>1</v>
      </c>
      <c r="M354" s="291"/>
      <c r="N354" s="292" t="s">
        <v>1</v>
      </c>
      <c r="O354" s="229" t="s">
        <v>44</v>
      </c>
      <c r="P354" s="230">
        <f>I354+J354</f>
        <v>0</v>
      </c>
      <c r="Q354" s="230">
        <f>ROUND(I354*H354,2)</f>
        <v>0</v>
      </c>
      <c r="R354" s="230">
        <f>ROUND(J354*H354,2)</f>
        <v>0</v>
      </c>
      <c r="S354" s="92"/>
      <c r="T354" s="231">
        <f>S354*H354</f>
        <v>0</v>
      </c>
      <c r="U354" s="231">
        <v>0</v>
      </c>
      <c r="V354" s="231">
        <f>U354*H354</f>
        <v>0</v>
      </c>
      <c r="W354" s="231">
        <v>0</v>
      </c>
      <c r="X354" s="231">
        <f>W354*H354</f>
        <v>0</v>
      </c>
      <c r="Y354" s="232" t="s">
        <v>1</v>
      </c>
      <c r="Z354" s="39"/>
      <c r="AA354" s="39"/>
      <c r="AB354" s="39"/>
      <c r="AC354" s="39"/>
      <c r="AD354" s="39"/>
      <c r="AE354" s="39"/>
      <c r="AR354" s="233" t="s">
        <v>193</v>
      </c>
      <c r="AT354" s="233" t="s">
        <v>279</v>
      </c>
      <c r="AU354" s="233" t="s">
        <v>91</v>
      </c>
      <c r="AY354" s="18" t="s">
        <v>137</v>
      </c>
      <c r="BE354" s="234">
        <f>IF(O354="základní",K354,0)</f>
        <v>0</v>
      </c>
      <c r="BF354" s="234">
        <f>IF(O354="snížená",K354,0)</f>
        <v>0</v>
      </c>
      <c r="BG354" s="234">
        <f>IF(O354="zákl. přenesená",K354,0)</f>
        <v>0</v>
      </c>
      <c r="BH354" s="234">
        <f>IF(O354="sníž. přenesená",K354,0)</f>
        <v>0</v>
      </c>
      <c r="BI354" s="234">
        <f>IF(O354="nulová",K354,0)</f>
        <v>0</v>
      </c>
      <c r="BJ354" s="18" t="s">
        <v>89</v>
      </c>
      <c r="BK354" s="234">
        <f>ROUND(P354*H354,2)</f>
        <v>0</v>
      </c>
      <c r="BL354" s="18" t="s">
        <v>144</v>
      </c>
      <c r="BM354" s="233" t="s">
        <v>505</v>
      </c>
    </row>
    <row r="355" s="2" customFormat="1">
      <c r="A355" s="39"/>
      <c r="B355" s="40"/>
      <c r="C355" s="41"/>
      <c r="D355" s="235" t="s">
        <v>146</v>
      </c>
      <c r="E355" s="41"/>
      <c r="F355" s="236" t="s">
        <v>504</v>
      </c>
      <c r="G355" s="41"/>
      <c r="H355" s="41"/>
      <c r="I355" s="237"/>
      <c r="J355" s="237"/>
      <c r="K355" s="41"/>
      <c r="L355" s="41"/>
      <c r="M355" s="45"/>
      <c r="N355" s="238"/>
      <c r="O355" s="239"/>
      <c r="P355" s="92"/>
      <c r="Q355" s="92"/>
      <c r="R355" s="92"/>
      <c r="S355" s="92"/>
      <c r="T355" s="92"/>
      <c r="U355" s="92"/>
      <c r="V355" s="92"/>
      <c r="W355" s="92"/>
      <c r="X355" s="92"/>
      <c r="Y355" s="93"/>
      <c r="Z355" s="39"/>
      <c r="AA355" s="39"/>
      <c r="AB355" s="39"/>
      <c r="AC355" s="39"/>
      <c r="AD355" s="39"/>
      <c r="AE355" s="39"/>
      <c r="AT355" s="18" t="s">
        <v>146</v>
      </c>
      <c r="AU355" s="18" t="s">
        <v>91</v>
      </c>
    </row>
    <row r="356" s="2" customFormat="1" ht="24.15" customHeight="1">
      <c r="A356" s="39"/>
      <c r="B356" s="40"/>
      <c r="C356" s="221" t="s">
        <v>506</v>
      </c>
      <c r="D356" s="221" t="s">
        <v>139</v>
      </c>
      <c r="E356" s="222" t="s">
        <v>507</v>
      </c>
      <c r="F356" s="223" t="s">
        <v>508</v>
      </c>
      <c r="G356" s="224" t="s">
        <v>451</v>
      </c>
      <c r="H356" s="225">
        <v>24</v>
      </c>
      <c r="I356" s="226"/>
      <c r="J356" s="226"/>
      <c r="K356" s="227">
        <f>ROUND(P356*H356,2)</f>
        <v>0</v>
      </c>
      <c r="L356" s="223" t="s">
        <v>162</v>
      </c>
      <c r="M356" s="45"/>
      <c r="N356" s="228" t="s">
        <v>1</v>
      </c>
      <c r="O356" s="229" t="s">
        <v>44</v>
      </c>
      <c r="P356" s="230">
        <f>I356+J356</f>
        <v>0</v>
      </c>
      <c r="Q356" s="230">
        <f>ROUND(I356*H356,2)</f>
        <v>0</v>
      </c>
      <c r="R356" s="230">
        <f>ROUND(J356*H356,2)</f>
        <v>0</v>
      </c>
      <c r="S356" s="92"/>
      <c r="T356" s="231">
        <f>S356*H356</f>
        <v>0</v>
      </c>
      <c r="U356" s="231">
        <v>0.31108000000000002</v>
      </c>
      <c r="V356" s="231">
        <f>U356*H356</f>
        <v>7.4659200000000006</v>
      </c>
      <c r="W356" s="231">
        <v>0</v>
      </c>
      <c r="X356" s="231">
        <f>W356*H356</f>
        <v>0</v>
      </c>
      <c r="Y356" s="232" t="s">
        <v>1</v>
      </c>
      <c r="Z356" s="39"/>
      <c r="AA356" s="39"/>
      <c r="AB356" s="39"/>
      <c r="AC356" s="39"/>
      <c r="AD356" s="39"/>
      <c r="AE356" s="39"/>
      <c r="AR356" s="233" t="s">
        <v>144</v>
      </c>
      <c r="AT356" s="233" t="s">
        <v>139</v>
      </c>
      <c r="AU356" s="233" t="s">
        <v>91</v>
      </c>
      <c r="AY356" s="18" t="s">
        <v>137</v>
      </c>
      <c r="BE356" s="234">
        <f>IF(O356="základní",K356,0)</f>
        <v>0</v>
      </c>
      <c r="BF356" s="234">
        <f>IF(O356="snížená",K356,0)</f>
        <v>0</v>
      </c>
      <c r="BG356" s="234">
        <f>IF(O356="zákl. přenesená",K356,0)</f>
        <v>0</v>
      </c>
      <c r="BH356" s="234">
        <f>IF(O356="sníž. přenesená",K356,0)</f>
        <v>0</v>
      </c>
      <c r="BI356" s="234">
        <f>IF(O356="nulová",K356,0)</f>
        <v>0</v>
      </c>
      <c r="BJ356" s="18" t="s">
        <v>89</v>
      </c>
      <c r="BK356" s="234">
        <f>ROUND(P356*H356,2)</f>
        <v>0</v>
      </c>
      <c r="BL356" s="18" t="s">
        <v>144</v>
      </c>
      <c r="BM356" s="233" t="s">
        <v>509</v>
      </c>
    </row>
    <row r="357" s="2" customFormat="1">
      <c r="A357" s="39"/>
      <c r="B357" s="40"/>
      <c r="C357" s="41"/>
      <c r="D357" s="235" t="s">
        <v>146</v>
      </c>
      <c r="E357" s="41"/>
      <c r="F357" s="236" t="s">
        <v>510</v>
      </c>
      <c r="G357" s="41"/>
      <c r="H357" s="41"/>
      <c r="I357" s="237"/>
      <c r="J357" s="237"/>
      <c r="K357" s="41"/>
      <c r="L357" s="41"/>
      <c r="M357" s="45"/>
      <c r="N357" s="238"/>
      <c r="O357" s="239"/>
      <c r="P357" s="92"/>
      <c r="Q357" s="92"/>
      <c r="R357" s="92"/>
      <c r="S357" s="92"/>
      <c r="T357" s="92"/>
      <c r="U357" s="92"/>
      <c r="V357" s="92"/>
      <c r="W357" s="92"/>
      <c r="X357" s="92"/>
      <c r="Y357" s="93"/>
      <c r="Z357" s="39"/>
      <c r="AA357" s="39"/>
      <c r="AB357" s="39"/>
      <c r="AC357" s="39"/>
      <c r="AD357" s="39"/>
      <c r="AE357" s="39"/>
      <c r="AT357" s="18" t="s">
        <v>146</v>
      </c>
      <c r="AU357" s="18" t="s">
        <v>91</v>
      </c>
    </row>
    <row r="358" s="14" customFormat="1">
      <c r="A358" s="14"/>
      <c r="B358" s="250"/>
      <c r="C358" s="251"/>
      <c r="D358" s="235" t="s">
        <v>148</v>
      </c>
      <c r="E358" s="252" t="s">
        <v>1</v>
      </c>
      <c r="F358" s="253" t="s">
        <v>511</v>
      </c>
      <c r="G358" s="251"/>
      <c r="H358" s="254">
        <v>24</v>
      </c>
      <c r="I358" s="255"/>
      <c r="J358" s="255"/>
      <c r="K358" s="251"/>
      <c r="L358" s="251"/>
      <c r="M358" s="256"/>
      <c r="N358" s="257"/>
      <c r="O358" s="258"/>
      <c r="P358" s="258"/>
      <c r="Q358" s="258"/>
      <c r="R358" s="258"/>
      <c r="S358" s="258"/>
      <c r="T358" s="258"/>
      <c r="U358" s="258"/>
      <c r="V358" s="258"/>
      <c r="W358" s="258"/>
      <c r="X358" s="258"/>
      <c r="Y358" s="259"/>
      <c r="Z358" s="14"/>
      <c r="AA358" s="14"/>
      <c r="AB358" s="14"/>
      <c r="AC358" s="14"/>
      <c r="AD358" s="14"/>
      <c r="AE358" s="14"/>
      <c r="AT358" s="260" t="s">
        <v>148</v>
      </c>
      <c r="AU358" s="260" t="s">
        <v>91</v>
      </c>
      <c r="AV358" s="14" t="s">
        <v>91</v>
      </c>
      <c r="AW358" s="14" t="s">
        <v>5</v>
      </c>
      <c r="AX358" s="14" t="s">
        <v>89</v>
      </c>
      <c r="AY358" s="260" t="s">
        <v>137</v>
      </c>
    </row>
    <row r="359" s="12" customFormat="1" ht="22.8" customHeight="1">
      <c r="A359" s="12"/>
      <c r="B359" s="204"/>
      <c r="C359" s="205"/>
      <c r="D359" s="206" t="s">
        <v>80</v>
      </c>
      <c r="E359" s="219" t="s">
        <v>198</v>
      </c>
      <c r="F359" s="219" t="s">
        <v>512</v>
      </c>
      <c r="G359" s="205"/>
      <c r="H359" s="205"/>
      <c r="I359" s="208"/>
      <c r="J359" s="208"/>
      <c r="K359" s="220">
        <f>BK359</f>
        <v>0</v>
      </c>
      <c r="L359" s="205"/>
      <c r="M359" s="210"/>
      <c r="N359" s="211"/>
      <c r="O359" s="212"/>
      <c r="P359" s="212"/>
      <c r="Q359" s="213">
        <f>Q360+SUM(Q361:Q430)</f>
        <v>0</v>
      </c>
      <c r="R359" s="213">
        <f>R360+SUM(R361:R430)</f>
        <v>0</v>
      </c>
      <c r="S359" s="212"/>
      <c r="T359" s="214">
        <f>T360+SUM(T361:T430)</f>
        <v>0</v>
      </c>
      <c r="U359" s="212"/>
      <c r="V359" s="214">
        <f>V360+SUM(V361:V430)</f>
        <v>168.29000190000002</v>
      </c>
      <c r="W359" s="212"/>
      <c r="X359" s="214">
        <f>X360+SUM(X361:X430)</f>
        <v>0.082000000000000003</v>
      </c>
      <c r="Y359" s="215"/>
      <c r="Z359" s="12"/>
      <c r="AA359" s="12"/>
      <c r="AB359" s="12"/>
      <c r="AC359" s="12"/>
      <c r="AD359" s="12"/>
      <c r="AE359" s="12"/>
      <c r="AR359" s="216" t="s">
        <v>89</v>
      </c>
      <c r="AT359" s="217" t="s">
        <v>80</v>
      </c>
      <c r="AU359" s="217" t="s">
        <v>89</v>
      </c>
      <c r="AY359" s="216" t="s">
        <v>137</v>
      </c>
      <c r="BK359" s="218">
        <f>BK360+SUM(BK361:BK430)</f>
        <v>0</v>
      </c>
    </row>
    <row r="360" s="2" customFormat="1" ht="24.15" customHeight="1">
      <c r="A360" s="39"/>
      <c r="B360" s="40"/>
      <c r="C360" s="221" t="s">
        <v>513</v>
      </c>
      <c r="D360" s="221" t="s">
        <v>139</v>
      </c>
      <c r="E360" s="222" t="s">
        <v>514</v>
      </c>
      <c r="F360" s="223" t="s">
        <v>515</v>
      </c>
      <c r="G360" s="224" t="s">
        <v>451</v>
      </c>
      <c r="H360" s="225">
        <v>3</v>
      </c>
      <c r="I360" s="226"/>
      <c r="J360" s="226"/>
      <c r="K360" s="227">
        <f>ROUND(P360*H360,2)</f>
        <v>0</v>
      </c>
      <c r="L360" s="223" t="s">
        <v>162</v>
      </c>
      <c r="M360" s="45"/>
      <c r="N360" s="228" t="s">
        <v>1</v>
      </c>
      <c r="O360" s="229" t="s">
        <v>44</v>
      </c>
      <c r="P360" s="230">
        <f>I360+J360</f>
        <v>0</v>
      </c>
      <c r="Q360" s="230">
        <f>ROUND(I360*H360,2)</f>
        <v>0</v>
      </c>
      <c r="R360" s="230">
        <f>ROUND(J360*H360,2)</f>
        <v>0</v>
      </c>
      <c r="S360" s="92"/>
      <c r="T360" s="231">
        <f>S360*H360</f>
        <v>0</v>
      </c>
      <c r="U360" s="231">
        <v>0.00069999999999999999</v>
      </c>
      <c r="V360" s="231">
        <f>U360*H360</f>
        <v>0.0020999999999999999</v>
      </c>
      <c r="W360" s="231">
        <v>0</v>
      </c>
      <c r="X360" s="231">
        <f>W360*H360</f>
        <v>0</v>
      </c>
      <c r="Y360" s="232" t="s">
        <v>1</v>
      </c>
      <c r="Z360" s="39"/>
      <c r="AA360" s="39"/>
      <c r="AB360" s="39"/>
      <c r="AC360" s="39"/>
      <c r="AD360" s="39"/>
      <c r="AE360" s="39"/>
      <c r="AR360" s="233" t="s">
        <v>144</v>
      </c>
      <c r="AT360" s="233" t="s">
        <v>139</v>
      </c>
      <c r="AU360" s="233" t="s">
        <v>91</v>
      </c>
      <c r="AY360" s="18" t="s">
        <v>137</v>
      </c>
      <c r="BE360" s="234">
        <f>IF(O360="základní",K360,0)</f>
        <v>0</v>
      </c>
      <c r="BF360" s="234">
        <f>IF(O360="snížená",K360,0)</f>
        <v>0</v>
      </c>
      <c r="BG360" s="234">
        <f>IF(O360="zákl. přenesená",K360,0)</f>
        <v>0</v>
      </c>
      <c r="BH360" s="234">
        <f>IF(O360="sníž. přenesená",K360,0)</f>
        <v>0</v>
      </c>
      <c r="BI360" s="234">
        <f>IF(O360="nulová",K360,0)</f>
        <v>0</v>
      </c>
      <c r="BJ360" s="18" t="s">
        <v>89</v>
      </c>
      <c r="BK360" s="234">
        <f>ROUND(P360*H360,2)</f>
        <v>0</v>
      </c>
      <c r="BL360" s="18" t="s">
        <v>144</v>
      </c>
      <c r="BM360" s="233" t="s">
        <v>516</v>
      </c>
    </row>
    <row r="361" s="2" customFormat="1">
      <c r="A361" s="39"/>
      <c r="B361" s="40"/>
      <c r="C361" s="41"/>
      <c r="D361" s="235" t="s">
        <v>146</v>
      </c>
      <c r="E361" s="41"/>
      <c r="F361" s="236" t="s">
        <v>517</v>
      </c>
      <c r="G361" s="41"/>
      <c r="H361" s="41"/>
      <c r="I361" s="237"/>
      <c r="J361" s="237"/>
      <c r="K361" s="41"/>
      <c r="L361" s="41"/>
      <c r="M361" s="45"/>
      <c r="N361" s="238"/>
      <c r="O361" s="239"/>
      <c r="P361" s="92"/>
      <c r="Q361" s="92"/>
      <c r="R361" s="92"/>
      <c r="S361" s="92"/>
      <c r="T361" s="92"/>
      <c r="U361" s="92"/>
      <c r="V361" s="92"/>
      <c r="W361" s="92"/>
      <c r="X361" s="92"/>
      <c r="Y361" s="93"/>
      <c r="Z361" s="39"/>
      <c r="AA361" s="39"/>
      <c r="AB361" s="39"/>
      <c r="AC361" s="39"/>
      <c r="AD361" s="39"/>
      <c r="AE361" s="39"/>
      <c r="AT361" s="18" t="s">
        <v>146</v>
      </c>
      <c r="AU361" s="18" t="s">
        <v>91</v>
      </c>
    </row>
    <row r="362" s="13" customFormat="1">
      <c r="A362" s="13"/>
      <c r="B362" s="240"/>
      <c r="C362" s="241"/>
      <c r="D362" s="235" t="s">
        <v>148</v>
      </c>
      <c r="E362" s="242" t="s">
        <v>1</v>
      </c>
      <c r="F362" s="243" t="s">
        <v>275</v>
      </c>
      <c r="G362" s="241"/>
      <c r="H362" s="242" t="s">
        <v>1</v>
      </c>
      <c r="I362" s="244"/>
      <c r="J362" s="244"/>
      <c r="K362" s="241"/>
      <c r="L362" s="241"/>
      <c r="M362" s="245"/>
      <c r="N362" s="246"/>
      <c r="O362" s="247"/>
      <c r="P362" s="247"/>
      <c r="Q362" s="247"/>
      <c r="R362" s="247"/>
      <c r="S362" s="247"/>
      <c r="T362" s="247"/>
      <c r="U362" s="247"/>
      <c r="V362" s="247"/>
      <c r="W362" s="247"/>
      <c r="X362" s="247"/>
      <c r="Y362" s="248"/>
      <c r="Z362" s="13"/>
      <c r="AA362" s="13"/>
      <c r="AB362" s="13"/>
      <c r="AC362" s="13"/>
      <c r="AD362" s="13"/>
      <c r="AE362" s="13"/>
      <c r="AT362" s="249" t="s">
        <v>148</v>
      </c>
      <c r="AU362" s="249" t="s">
        <v>91</v>
      </c>
      <c r="AV362" s="13" t="s">
        <v>89</v>
      </c>
      <c r="AW362" s="13" t="s">
        <v>5</v>
      </c>
      <c r="AX362" s="13" t="s">
        <v>81</v>
      </c>
      <c r="AY362" s="249" t="s">
        <v>137</v>
      </c>
    </row>
    <row r="363" s="14" customFormat="1">
      <c r="A363" s="14"/>
      <c r="B363" s="250"/>
      <c r="C363" s="251"/>
      <c r="D363" s="235" t="s">
        <v>148</v>
      </c>
      <c r="E363" s="252" t="s">
        <v>1</v>
      </c>
      <c r="F363" s="253" t="s">
        <v>518</v>
      </c>
      <c r="G363" s="251"/>
      <c r="H363" s="254">
        <v>1</v>
      </c>
      <c r="I363" s="255"/>
      <c r="J363" s="255"/>
      <c r="K363" s="251"/>
      <c r="L363" s="251"/>
      <c r="M363" s="256"/>
      <c r="N363" s="257"/>
      <c r="O363" s="258"/>
      <c r="P363" s="258"/>
      <c r="Q363" s="258"/>
      <c r="R363" s="258"/>
      <c r="S363" s="258"/>
      <c r="T363" s="258"/>
      <c r="U363" s="258"/>
      <c r="V363" s="258"/>
      <c r="W363" s="258"/>
      <c r="X363" s="258"/>
      <c r="Y363" s="259"/>
      <c r="Z363" s="14"/>
      <c r="AA363" s="14"/>
      <c r="AB363" s="14"/>
      <c r="AC363" s="14"/>
      <c r="AD363" s="14"/>
      <c r="AE363" s="14"/>
      <c r="AT363" s="260" t="s">
        <v>148</v>
      </c>
      <c r="AU363" s="260" t="s">
        <v>91</v>
      </c>
      <c r="AV363" s="14" t="s">
        <v>91</v>
      </c>
      <c r="AW363" s="14" t="s">
        <v>5</v>
      </c>
      <c r="AX363" s="14" t="s">
        <v>81</v>
      </c>
      <c r="AY363" s="260" t="s">
        <v>137</v>
      </c>
    </row>
    <row r="364" s="14" customFormat="1">
      <c r="A364" s="14"/>
      <c r="B364" s="250"/>
      <c r="C364" s="251"/>
      <c r="D364" s="235" t="s">
        <v>148</v>
      </c>
      <c r="E364" s="252" t="s">
        <v>1</v>
      </c>
      <c r="F364" s="253" t="s">
        <v>519</v>
      </c>
      <c r="G364" s="251"/>
      <c r="H364" s="254">
        <v>2</v>
      </c>
      <c r="I364" s="255"/>
      <c r="J364" s="255"/>
      <c r="K364" s="251"/>
      <c r="L364" s="251"/>
      <c r="M364" s="256"/>
      <c r="N364" s="257"/>
      <c r="O364" s="258"/>
      <c r="P364" s="258"/>
      <c r="Q364" s="258"/>
      <c r="R364" s="258"/>
      <c r="S364" s="258"/>
      <c r="T364" s="258"/>
      <c r="U364" s="258"/>
      <c r="V364" s="258"/>
      <c r="W364" s="258"/>
      <c r="X364" s="258"/>
      <c r="Y364" s="259"/>
      <c r="Z364" s="14"/>
      <c r="AA364" s="14"/>
      <c r="AB364" s="14"/>
      <c r="AC364" s="14"/>
      <c r="AD364" s="14"/>
      <c r="AE364" s="14"/>
      <c r="AT364" s="260" t="s">
        <v>148</v>
      </c>
      <c r="AU364" s="260" t="s">
        <v>91</v>
      </c>
      <c r="AV364" s="14" t="s">
        <v>91</v>
      </c>
      <c r="AW364" s="14" t="s">
        <v>5</v>
      </c>
      <c r="AX364" s="14" t="s">
        <v>81</v>
      </c>
      <c r="AY364" s="260" t="s">
        <v>137</v>
      </c>
    </row>
    <row r="365" s="15" customFormat="1">
      <c r="A365" s="15"/>
      <c r="B365" s="261"/>
      <c r="C365" s="262"/>
      <c r="D365" s="235" t="s">
        <v>148</v>
      </c>
      <c r="E365" s="263" t="s">
        <v>1</v>
      </c>
      <c r="F365" s="264" t="s">
        <v>152</v>
      </c>
      <c r="G365" s="262"/>
      <c r="H365" s="265">
        <v>3</v>
      </c>
      <c r="I365" s="266"/>
      <c r="J365" s="266"/>
      <c r="K365" s="262"/>
      <c r="L365" s="262"/>
      <c r="M365" s="267"/>
      <c r="N365" s="268"/>
      <c r="O365" s="269"/>
      <c r="P365" s="269"/>
      <c r="Q365" s="269"/>
      <c r="R365" s="269"/>
      <c r="S365" s="269"/>
      <c r="T365" s="269"/>
      <c r="U365" s="269"/>
      <c r="V365" s="269"/>
      <c r="W365" s="269"/>
      <c r="X365" s="269"/>
      <c r="Y365" s="270"/>
      <c r="Z365" s="15"/>
      <c r="AA365" s="15"/>
      <c r="AB365" s="15"/>
      <c r="AC365" s="15"/>
      <c r="AD365" s="15"/>
      <c r="AE365" s="15"/>
      <c r="AT365" s="271" t="s">
        <v>148</v>
      </c>
      <c r="AU365" s="271" t="s">
        <v>91</v>
      </c>
      <c r="AV365" s="15" t="s">
        <v>144</v>
      </c>
      <c r="AW365" s="15" t="s">
        <v>5</v>
      </c>
      <c r="AX365" s="15" t="s">
        <v>89</v>
      </c>
      <c r="AY365" s="271" t="s">
        <v>137</v>
      </c>
    </row>
    <row r="366" s="2" customFormat="1" ht="24.15" customHeight="1">
      <c r="A366" s="39"/>
      <c r="B366" s="40"/>
      <c r="C366" s="283" t="s">
        <v>520</v>
      </c>
      <c r="D366" s="283" t="s">
        <v>279</v>
      </c>
      <c r="E366" s="284" t="s">
        <v>521</v>
      </c>
      <c r="F366" s="285" t="s">
        <v>522</v>
      </c>
      <c r="G366" s="286" t="s">
        <v>451</v>
      </c>
      <c r="H366" s="287">
        <v>3</v>
      </c>
      <c r="I366" s="288"/>
      <c r="J366" s="289"/>
      <c r="K366" s="290">
        <f>ROUND(P366*H366,2)</f>
        <v>0</v>
      </c>
      <c r="L366" s="285" t="s">
        <v>162</v>
      </c>
      <c r="M366" s="291"/>
      <c r="N366" s="292" t="s">
        <v>1</v>
      </c>
      <c r="O366" s="229" t="s">
        <v>44</v>
      </c>
      <c r="P366" s="230">
        <f>I366+J366</f>
        <v>0</v>
      </c>
      <c r="Q366" s="230">
        <f>ROUND(I366*H366,2)</f>
        <v>0</v>
      </c>
      <c r="R366" s="230">
        <f>ROUND(J366*H366,2)</f>
        <v>0</v>
      </c>
      <c r="S366" s="92"/>
      <c r="T366" s="231">
        <f>S366*H366</f>
        <v>0</v>
      </c>
      <c r="U366" s="231">
        <v>0.0030000000000000001</v>
      </c>
      <c r="V366" s="231">
        <f>U366*H366</f>
        <v>0.0090000000000000011</v>
      </c>
      <c r="W366" s="231">
        <v>0</v>
      </c>
      <c r="X366" s="231">
        <f>W366*H366</f>
        <v>0</v>
      </c>
      <c r="Y366" s="232" t="s">
        <v>1</v>
      </c>
      <c r="Z366" s="39"/>
      <c r="AA366" s="39"/>
      <c r="AB366" s="39"/>
      <c r="AC366" s="39"/>
      <c r="AD366" s="39"/>
      <c r="AE366" s="39"/>
      <c r="AR366" s="233" t="s">
        <v>193</v>
      </c>
      <c r="AT366" s="233" t="s">
        <v>279</v>
      </c>
      <c r="AU366" s="233" t="s">
        <v>91</v>
      </c>
      <c r="AY366" s="18" t="s">
        <v>137</v>
      </c>
      <c r="BE366" s="234">
        <f>IF(O366="základní",K366,0)</f>
        <v>0</v>
      </c>
      <c r="BF366" s="234">
        <f>IF(O366="snížená",K366,0)</f>
        <v>0</v>
      </c>
      <c r="BG366" s="234">
        <f>IF(O366="zákl. přenesená",K366,0)</f>
        <v>0</v>
      </c>
      <c r="BH366" s="234">
        <f>IF(O366="sníž. přenesená",K366,0)</f>
        <v>0</v>
      </c>
      <c r="BI366" s="234">
        <f>IF(O366="nulová",K366,0)</f>
        <v>0</v>
      </c>
      <c r="BJ366" s="18" t="s">
        <v>89</v>
      </c>
      <c r="BK366" s="234">
        <f>ROUND(P366*H366,2)</f>
        <v>0</v>
      </c>
      <c r="BL366" s="18" t="s">
        <v>144</v>
      </c>
      <c r="BM366" s="233" t="s">
        <v>523</v>
      </c>
    </row>
    <row r="367" s="2" customFormat="1">
      <c r="A367" s="39"/>
      <c r="B367" s="40"/>
      <c r="C367" s="41"/>
      <c r="D367" s="235" t="s">
        <v>146</v>
      </c>
      <c r="E367" s="41"/>
      <c r="F367" s="236" t="s">
        <v>524</v>
      </c>
      <c r="G367" s="41"/>
      <c r="H367" s="41"/>
      <c r="I367" s="237"/>
      <c r="J367" s="237"/>
      <c r="K367" s="41"/>
      <c r="L367" s="41"/>
      <c r="M367" s="45"/>
      <c r="N367" s="238"/>
      <c r="O367" s="239"/>
      <c r="P367" s="92"/>
      <c r="Q367" s="92"/>
      <c r="R367" s="92"/>
      <c r="S367" s="92"/>
      <c r="T367" s="92"/>
      <c r="U367" s="92"/>
      <c r="V367" s="92"/>
      <c r="W367" s="92"/>
      <c r="X367" s="92"/>
      <c r="Y367" s="93"/>
      <c r="Z367" s="39"/>
      <c r="AA367" s="39"/>
      <c r="AB367" s="39"/>
      <c r="AC367" s="39"/>
      <c r="AD367" s="39"/>
      <c r="AE367" s="39"/>
      <c r="AT367" s="18" t="s">
        <v>146</v>
      </c>
      <c r="AU367" s="18" t="s">
        <v>91</v>
      </c>
    </row>
    <row r="368" s="2" customFormat="1" ht="24.15" customHeight="1">
      <c r="A368" s="39"/>
      <c r="B368" s="40"/>
      <c r="C368" s="283" t="s">
        <v>525</v>
      </c>
      <c r="D368" s="283" t="s">
        <v>279</v>
      </c>
      <c r="E368" s="284" t="s">
        <v>526</v>
      </c>
      <c r="F368" s="285" t="s">
        <v>527</v>
      </c>
      <c r="G368" s="286" t="s">
        <v>451</v>
      </c>
      <c r="H368" s="287">
        <v>3</v>
      </c>
      <c r="I368" s="288"/>
      <c r="J368" s="289"/>
      <c r="K368" s="290">
        <f>ROUND(P368*H368,2)</f>
        <v>0</v>
      </c>
      <c r="L368" s="285" t="s">
        <v>162</v>
      </c>
      <c r="M368" s="291"/>
      <c r="N368" s="292" t="s">
        <v>1</v>
      </c>
      <c r="O368" s="229" t="s">
        <v>44</v>
      </c>
      <c r="P368" s="230">
        <f>I368+J368</f>
        <v>0</v>
      </c>
      <c r="Q368" s="230">
        <f>ROUND(I368*H368,2)</f>
        <v>0</v>
      </c>
      <c r="R368" s="230">
        <f>ROUND(J368*H368,2)</f>
        <v>0</v>
      </c>
      <c r="S368" s="92"/>
      <c r="T368" s="231">
        <f>S368*H368</f>
        <v>0</v>
      </c>
      <c r="U368" s="231">
        <v>0.0061000000000000004</v>
      </c>
      <c r="V368" s="231">
        <f>U368*H368</f>
        <v>0.0183</v>
      </c>
      <c r="W368" s="231">
        <v>0</v>
      </c>
      <c r="X368" s="231">
        <f>W368*H368</f>
        <v>0</v>
      </c>
      <c r="Y368" s="232" t="s">
        <v>1</v>
      </c>
      <c r="Z368" s="39"/>
      <c r="AA368" s="39"/>
      <c r="AB368" s="39"/>
      <c r="AC368" s="39"/>
      <c r="AD368" s="39"/>
      <c r="AE368" s="39"/>
      <c r="AR368" s="233" t="s">
        <v>193</v>
      </c>
      <c r="AT368" s="233" t="s">
        <v>279</v>
      </c>
      <c r="AU368" s="233" t="s">
        <v>91</v>
      </c>
      <c r="AY368" s="18" t="s">
        <v>137</v>
      </c>
      <c r="BE368" s="234">
        <f>IF(O368="základní",K368,0)</f>
        <v>0</v>
      </c>
      <c r="BF368" s="234">
        <f>IF(O368="snížená",K368,0)</f>
        <v>0</v>
      </c>
      <c r="BG368" s="234">
        <f>IF(O368="zákl. přenesená",K368,0)</f>
        <v>0</v>
      </c>
      <c r="BH368" s="234">
        <f>IF(O368="sníž. přenesená",K368,0)</f>
        <v>0</v>
      </c>
      <c r="BI368" s="234">
        <f>IF(O368="nulová",K368,0)</f>
        <v>0</v>
      </c>
      <c r="BJ368" s="18" t="s">
        <v>89</v>
      </c>
      <c r="BK368" s="234">
        <f>ROUND(P368*H368,2)</f>
        <v>0</v>
      </c>
      <c r="BL368" s="18" t="s">
        <v>144</v>
      </c>
      <c r="BM368" s="233" t="s">
        <v>528</v>
      </c>
    </row>
    <row r="369" s="2" customFormat="1">
      <c r="A369" s="39"/>
      <c r="B369" s="40"/>
      <c r="C369" s="41"/>
      <c r="D369" s="235" t="s">
        <v>146</v>
      </c>
      <c r="E369" s="41"/>
      <c r="F369" s="236" t="s">
        <v>529</v>
      </c>
      <c r="G369" s="41"/>
      <c r="H369" s="41"/>
      <c r="I369" s="237"/>
      <c r="J369" s="237"/>
      <c r="K369" s="41"/>
      <c r="L369" s="41"/>
      <c r="M369" s="45"/>
      <c r="N369" s="238"/>
      <c r="O369" s="239"/>
      <c r="P369" s="92"/>
      <c r="Q369" s="92"/>
      <c r="R369" s="92"/>
      <c r="S369" s="92"/>
      <c r="T369" s="92"/>
      <c r="U369" s="92"/>
      <c r="V369" s="92"/>
      <c r="W369" s="92"/>
      <c r="X369" s="92"/>
      <c r="Y369" s="93"/>
      <c r="Z369" s="39"/>
      <c r="AA369" s="39"/>
      <c r="AB369" s="39"/>
      <c r="AC369" s="39"/>
      <c r="AD369" s="39"/>
      <c r="AE369" s="39"/>
      <c r="AT369" s="18" t="s">
        <v>146</v>
      </c>
      <c r="AU369" s="18" t="s">
        <v>91</v>
      </c>
    </row>
    <row r="370" s="2" customFormat="1" ht="24.15" customHeight="1">
      <c r="A370" s="39"/>
      <c r="B370" s="40"/>
      <c r="C370" s="283" t="s">
        <v>530</v>
      </c>
      <c r="D370" s="283" t="s">
        <v>279</v>
      </c>
      <c r="E370" s="284" t="s">
        <v>531</v>
      </c>
      <c r="F370" s="285" t="s">
        <v>532</v>
      </c>
      <c r="G370" s="286" t="s">
        <v>451</v>
      </c>
      <c r="H370" s="287">
        <v>3</v>
      </c>
      <c r="I370" s="288"/>
      <c r="J370" s="289"/>
      <c r="K370" s="290">
        <f>ROUND(P370*H370,2)</f>
        <v>0</v>
      </c>
      <c r="L370" s="285" t="s">
        <v>162</v>
      </c>
      <c r="M370" s="291"/>
      <c r="N370" s="292" t="s">
        <v>1</v>
      </c>
      <c r="O370" s="229" t="s">
        <v>44</v>
      </c>
      <c r="P370" s="230">
        <f>I370+J370</f>
        <v>0</v>
      </c>
      <c r="Q370" s="230">
        <f>ROUND(I370*H370,2)</f>
        <v>0</v>
      </c>
      <c r="R370" s="230">
        <f>ROUND(J370*H370,2)</f>
        <v>0</v>
      </c>
      <c r="S370" s="92"/>
      <c r="T370" s="231">
        <f>S370*H370</f>
        <v>0</v>
      </c>
      <c r="U370" s="231">
        <v>0.00010000000000000001</v>
      </c>
      <c r="V370" s="231">
        <f>U370*H370</f>
        <v>0.00030000000000000003</v>
      </c>
      <c r="W370" s="231">
        <v>0</v>
      </c>
      <c r="X370" s="231">
        <f>W370*H370</f>
        <v>0</v>
      </c>
      <c r="Y370" s="232" t="s">
        <v>1</v>
      </c>
      <c r="Z370" s="39"/>
      <c r="AA370" s="39"/>
      <c r="AB370" s="39"/>
      <c r="AC370" s="39"/>
      <c r="AD370" s="39"/>
      <c r="AE370" s="39"/>
      <c r="AR370" s="233" t="s">
        <v>193</v>
      </c>
      <c r="AT370" s="233" t="s">
        <v>279</v>
      </c>
      <c r="AU370" s="233" t="s">
        <v>91</v>
      </c>
      <c r="AY370" s="18" t="s">
        <v>137</v>
      </c>
      <c r="BE370" s="234">
        <f>IF(O370="základní",K370,0)</f>
        <v>0</v>
      </c>
      <c r="BF370" s="234">
        <f>IF(O370="snížená",K370,0)</f>
        <v>0</v>
      </c>
      <c r="BG370" s="234">
        <f>IF(O370="zákl. přenesená",K370,0)</f>
        <v>0</v>
      </c>
      <c r="BH370" s="234">
        <f>IF(O370="sníž. přenesená",K370,0)</f>
        <v>0</v>
      </c>
      <c r="BI370" s="234">
        <f>IF(O370="nulová",K370,0)</f>
        <v>0</v>
      </c>
      <c r="BJ370" s="18" t="s">
        <v>89</v>
      </c>
      <c r="BK370" s="234">
        <f>ROUND(P370*H370,2)</f>
        <v>0</v>
      </c>
      <c r="BL370" s="18" t="s">
        <v>144</v>
      </c>
      <c r="BM370" s="233" t="s">
        <v>533</v>
      </c>
    </row>
    <row r="371" s="2" customFormat="1">
      <c r="A371" s="39"/>
      <c r="B371" s="40"/>
      <c r="C371" s="41"/>
      <c r="D371" s="235" t="s">
        <v>146</v>
      </c>
      <c r="E371" s="41"/>
      <c r="F371" s="236" t="s">
        <v>534</v>
      </c>
      <c r="G371" s="41"/>
      <c r="H371" s="41"/>
      <c r="I371" s="237"/>
      <c r="J371" s="237"/>
      <c r="K371" s="41"/>
      <c r="L371" s="41"/>
      <c r="M371" s="45"/>
      <c r="N371" s="238"/>
      <c r="O371" s="239"/>
      <c r="P371" s="92"/>
      <c r="Q371" s="92"/>
      <c r="R371" s="92"/>
      <c r="S371" s="92"/>
      <c r="T371" s="92"/>
      <c r="U371" s="92"/>
      <c r="V371" s="92"/>
      <c r="W371" s="92"/>
      <c r="X371" s="92"/>
      <c r="Y371" s="93"/>
      <c r="Z371" s="39"/>
      <c r="AA371" s="39"/>
      <c r="AB371" s="39"/>
      <c r="AC371" s="39"/>
      <c r="AD371" s="39"/>
      <c r="AE371" s="39"/>
      <c r="AT371" s="18" t="s">
        <v>146</v>
      </c>
      <c r="AU371" s="18" t="s">
        <v>91</v>
      </c>
    </row>
    <row r="372" s="2" customFormat="1" ht="24.15" customHeight="1">
      <c r="A372" s="39"/>
      <c r="B372" s="40"/>
      <c r="C372" s="283" t="s">
        <v>535</v>
      </c>
      <c r="D372" s="283" t="s">
        <v>279</v>
      </c>
      <c r="E372" s="284" t="s">
        <v>536</v>
      </c>
      <c r="F372" s="285" t="s">
        <v>537</v>
      </c>
      <c r="G372" s="286" t="s">
        <v>451</v>
      </c>
      <c r="H372" s="287">
        <v>6</v>
      </c>
      <c r="I372" s="288"/>
      <c r="J372" s="289"/>
      <c r="K372" s="290">
        <f>ROUND(P372*H372,2)</f>
        <v>0</v>
      </c>
      <c r="L372" s="285" t="s">
        <v>162</v>
      </c>
      <c r="M372" s="291"/>
      <c r="N372" s="292" t="s">
        <v>1</v>
      </c>
      <c r="O372" s="229" t="s">
        <v>44</v>
      </c>
      <c r="P372" s="230">
        <f>I372+J372</f>
        <v>0</v>
      </c>
      <c r="Q372" s="230">
        <f>ROUND(I372*H372,2)</f>
        <v>0</v>
      </c>
      <c r="R372" s="230">
        <f>ROUND(J372*H372,2)</f>
        <v>0</v>
      </c>
      <c r="S372" s="92"/>
      <c r="T372" s="231">
        <f>S372*H372</f>
        <v>0</v>
      </c>
      <c r="U372" s="231">
        <v>0.00035</v>
      </c>
      <c r="V372" s="231">
        <f>U372*H372</f>
        <v>0.0020999999999999999</v>
      </c>
      <c r="W372" s="231">
        <v>0</v>
      </c>
      <c r="X372" s="231">
        <f>W372*H372</f>
        <v>0</v>
      </c>
      <c r="Y372" s="232" t="s">
        <v>1</v>
      </c>
      <c r="Z372" s="39"/>
      <c r="AA372" s="39"/>
      <c r="AB372" s="39"/>
      <c r="AC372" s="39"/>
      <c r="AD372" s="39"/>
      <c r="AE372" s="39"/>
      <c r="AR372" s="233" t="s">
        <v>193</v>
      </c>
      <c r="AT372" s="233" t="s">
        <v>279</v>
      </c>
      <c r="AU372" s="233" t="s">
        <v>91</v>
      </c>
      <c r="AY372" s="18" t="s">
        <v>137</v>
      </c>
      <c r="BE372" s="234">
        <f>IF(O372="základní",K372,0)</f>
        <v>0</v>
      </c>
      <c r="BF372" s="234">
        <f>IF(O372="snížená",K372,0)</f>
        <v>0</v>
      </c>
      <c r="BG372" s="234">
        <f>IF(O372="zákl. přenesená",K372,0)</f>
        <v>0</v>
      </c>
      <c r="BH372" s="234">
        <f>IF(O372="sníž. přenesená",K372,0)</f>
        <v>0</v>
      </c>
      <c r="BI372" s="234">
        <f>IF(O372="nulová",K372,0)</f>
        <v>0</v>
      </c>
      <c r="BJ372" s="18" t="s">
        <v>89</v>
      </c>
      <c r="BK372" s="234">
        <f>ROUND(P372*H372,2)</f>
        <v>0</v>
      </c>
      <c r="BL372" s="18" t="s">
        <v>144</v>
      </c>
      <c r="BM372" s="233" t="s">
        <v>538</v>
      </c>
    </row>
    <row r="373" s="2" customFormat="1">
      <c r="A373" s="39"/>
      <c r="B373" s="40"/>
      <c r="C373" s="41"/>
      <c r="D373" s="235" t="s">
        <v>146</v>
      </c>
      <c r="E373" s="41"/>
      <c r="F373" s="236" t="s">
        <v>539</v>
      </c>
      <c r="G373" s="41"/>
      <c r="H373" s="41"/>
      <c r="I373" s="237"/>
      <c r="J373" s="237"/>
      <c r="K373" s="41"/>
      <c r="L373" s="41"/>
      <c r="M373" s="45"/>
      <c r="N373" s="238"/>
      <c r="O373" s="239"/>
      <c r="P373" s="92"/>
      <c r="Q373" s="92"/>
      <c r="R373" s="92"/>
      <c r="S373" s="92"/>
      <c r="T373" s="92"/>
      <c r="U373" s="92"/>
      <c r="V373" s="92"/>
      <c r="W373" s="92"/>
      <c r="X373" s="92"/>
      <c r="Y373" s="93"/>
      <c r="Z373" s="39"/>
      <c r="AA373" s="39"/>
      <c r="AB373" s="39"/>
      <c r="AC373" s="39"/>
      <c r="AD373" s="39"/>
      <c r="AE373" s="39"/>
      <c r="AT373" s="18" t="s">
        <v>146</v>
      </c>
      <c r="AU373" s="18" t="s">
        <v>91</v>
      </c>
    </row>
    <row r="374" s="2" customFormat="1" ht="24.15" customHeight="1">
      <c r="A374" s="39"/>
      <c r="B374" s="40"/>
      <c r="C374" s="283" t="s">
        <v>540</v>
      </c>
      <c r="D374" s="283" t="s">
        <v>279</v>
      </c>
      <c r="E374" s="284" t="s">
        <v>541</v>
      </c>
      <c r="F374" s="285" t="s">
        <v>542</v>
      </c>
      <c r="G374" s="286" t="s">
        <v>451</v>
      </c>
      <c r="H374" s="287">
        <v>2</v>
      </c>
      <c r="I374" s="288"/>
      <c r="J374" s="289"/>
      <c r="K374" s="290">
        <f>ROUND(P374*H374,2)</f>
        <v>0</v>
      </c>
      <c r="L374" s="285" t="s">
        <v>143</v>
      </c>
      <c r="M374" s="291"/>
      <c r="N374" s="292" t="s">
        <v>1</v>
      </c>
      <c r="O374" s="229" t="s">
        <v>44</v>
      </c>
      <c r="P374" s="230">
        <f>I374+J374</f>
        <v>0</v>
      </c>
      <c r="Q374" s="230">
        <f>ROUND(I374*H374,2)</f>
        <v>0</v>
      </c>
      <c r="R374" s="230">
        <f>ROUND(J374*H374,2)</f>
        <v>0</v>
      </c>
      <c r="S374" s="92"/>
      <c r="T374" s="231">
        <f>S374*H374</f>
        <v>0</v>
      </c>
      <c r="U374" s="231">
        <v>0.0030000000000000001</v>
      </c>
      <c r="V374" s="231">
        <f>U374*H374</f>
        <v>0.0060000000000000001</v>
      </c>
      <c r="W374" s="231">
        <v>0</v>
      </c>
      <c r="X374" s="231">
        <f>W374*H374</f>
        <v>0</v>
      </c>
      <c r="Y374" s="232" t="s">
        <v>1</v>
      </c>
      <c r="Z374" s="39"/>
      <c r="AA374" s="39"/>
      <c r="AB374" s="39"/>
      <c r="AC374" s="39"/>
      <c r="AD374" s="39"/>
      <c r="AE374" s="39"/>
      <c r="AR374" s="233" t="s">
        <v>193</v>
      </c>
      <c r="AT374" s="233" t="s">
        <v>279</v>
      </c>
      <c r="AU374" s="233" t="s">
        <v>91</v>
      </c>
      <c r="AY374" s="18" t="s">
        <v>137</v>
      </c>
      <c r="BE374" s="234">
        <f>IF(O374="základní",K374,0)</f>
        <v>0</v>
      </c>
      <c r="BF374" s="234">
        <f>IF(O374="snížená",K374,0)</f>
        <v>0</v>
      </c>
      <c r="BG374" s="234">
        <f>IF(O374="zákl. přenesená",K374,0)</f>
        <v>0</v>
      </c>
      <c r="BH374" s="234">
        <f>IF(O374="sníž. přenesená",K374,0)</f>
        <v>0</v>
      </c>
      <c r="BI374" s="234">
        <f>IF(O374="nulová",K374,0)</f>
        <v>0</v>
      </c>
      <c r="BJ374" s="18" t="s">
        <v>89</v>
      </c>
      <c r="BK374" s="234">
        <f>ROUND(P374*H374,2)</f>
        <v>0</v>
      </c>
      <c r="BL374" s="18" t="s">
        <v>144</v>
      </c>
      <c r="BM374" s="233" t="s">
        <v>543</v>
      </c>
    </row>
    <row r="375" s="2" customFormat="1">
      <c r="A375" s="39"/>
      <c r="B375" s="40"/>
      <c r="C375" s="41"/>
      <c r="D375" s="235" t="s">
        <v>146</v>
      </c>
      <c r="E375" s="41"/>
      <c r="F375" s="236" t="s">
        <v>544</v>
      </c>
      <c r="G375" s="41"/>
      <c r="H375" s="41"/>
      <c r="I375" s="237"/>
      <c r="J375" s="237"/>
      <c r="K375" s="41"/>
      <c r="L375" s="41"/>
      <c r="M375" s="45"/>
      <c r="N375" s="238"/>
      <c r="O375" s="239"/>
      <c r="P375" s="92"/>
      <c r="Q375" s="92"/>
      <c r="R375" s="92"/>
      <c r="S375" s="92"/>
      <c r="T375" s="92"/>
      <c r="U375" s="92"/>
      <c r="V375" s="92"/>
      <c r="W375" s="92"/>
      <c r="X375" s="92"/>
      <c r="Y375" s="93"/>
      <c r="Z375" s="39"/>
      <c r="AA375" s="39"/>
      <c r="AB375" s="39"/>
      <c r="AC375" s="39"/>
      <c r="AD375" s="39"/>
      <c r="AE375" s="39"/>
      <c r="AT375" s="18" t="s">
        <v>146</v>
      </c>
      <c r="AU375" s="18" t="s">
        <v>91</v>
      </c>
    </row>
    <row r="376" s="14" customFormat="1">
      <c r="A376" s="14"/>
      <c r="B376" s="250"/>
      <c r="C376" s="251"/>
      <c r="D376" s="235" t="s">
        <v>148</v>
      </c>
      <c r="E376" s="252" t="s">
        <v>1</v>
      </c>
      <c r="F376" s="253" t="s">
        <v>519</v>
      </c>
      <c r="G376" s="251"/>
      <c r="H376" s="254">
        <v>2</v>
      </c>
      <c r="I376" s="255"/>
      <c r="J376" s="255"/>
      <c r="K376" s="251"/>
      <c r="L376" s="251"/>
      <c r="M376" s="256"/>
      <c r="N376" s="257"/>
      <c r="O376" s="258"/>
      <c r="P376" s="258"/>
      <c r="Q376" s="258"/>
      <c r="R376" s="258"/>
      <c r="S376" s="258"/>
      <c r="T376" s="258"/>
      <c r="U376" s="258"/>
      <c r="V376" s="258"/>
      <c r="W376" s="258"/>
      <c r="X376" s="258"/>
      <c r="Y376" s="259"/>
      <c r="Z376" s="14"/>
      <c r="AA376" s="14"/>
      <c r="AB376" s="14"/>
      <c r="AC376" s="14"/>
      <c r="AD376" s="14"/>
      <c r="AE376" s="14"/>
      <c r="AT376" s="260" t="s">
        <v>148</v>
      </c>
      <c r="AU376" s="260" t="s">
        <v>91</v>
      </c>
      <c r="AV376" s="14" t="s">
        <v>91</v>
      </c>
      <c r="AW376" s="14" t="s">
        <v>5</v>
      </c>
      <c r="AX376" s="14" t="s">
        <v>89</v>
      </c>
      <c r="AY376" s="260" t="s">
        <v>137</v>
      </c>
    </row>
    <row r="377" s="2" customFormat="1" ht="24.15" customHeight="1">
      <c r="A377" s="39"/>
      <c r="B377" s="40"/>
      <c r="C377" s="283" t="s">
        <v>545</v>
      </c>
      <c r="D377" s="283" t="s">
        <v>279</v>
      </c>
      <c r="E377" s="284" t="s">
        <v>546</v>
      </c>
      <c r="F377" s="285" t="s">
        <v>547</v>
      </c>
      <c r="G377" s="286" t="s">
        <v>451</v>
      </c>
      <c r="H377" s="287">
        <v>1</v>
      </c>
      <c r="I377" s="288"/>
      <c r="J377" s="289"/>
      <c r="K377" s="290">
        <f>ROUND(P377*H377,2)</f>
        <v>0</v>
      </c>
      <c r="L377" s="285" t="s">
        <v>410</v>
      </c>
      <c r="M377" s="291"/>
      <c r="N377" s="292" t="s">
        <v>1</v>
      </c>
      <c r="O377" s="229" t="s">
        <v>44</v>
      </c>
      <c r="P377" s="230">
        <f>I377+J377</f>
        <v>0</v>
      </c>
      <c r="Q377" s="230">
        <f>ROUND(I377*H377,2)</f>
        <v>0</v>
      </c>
      <c r="R377" s="230">
        <f>ROUND(J377*H377,2)</f>
        <v>0</v>
      </c>
      <c r="S377" s="92"/>
      <c r="T377" s="231">
        <f>S377*H377</f>
        <v>0</v>
      </c>
      <c r="U377" s="231">
        <v>0.0020999999999999999</v>
      </c>
      <c r="V377" s="231">
        <f>U377*H377</f>
        <v>0.0020999999999999999</v>
      </c>
      <c r="W377" s="231">
        <v>0</v>
      </c>
      <c r="X377" s="231">
        <f>W377*H377</f>
        <v>0</v>
      </c>
      <c r="Y377" s="232" t="s">
        <v>1</v>
      </c>
      <c r="Z377" s="39"/>
      <c r="AA377" s="39"/>
      <c r="AB377" s="39"/>
      <c r="AC377" s="39"/>
      <c r="AD377" s="39"/>
      <c r="AE377" s="39"/>
      <c r="AR377" s="233" t="s">
        <v>193</v>
      </c>
      <c r="AT377" s="233" t="s">
        <v>279</v>
      </c>
      <c r="AU377" s="233" t="s">
        <v>91</v>
      </c>
      <c r="AY377" s="18" t="s">
        <v>137</v>
      </c>
      <c r="BE377" s="234">
        <f>IF(O377="základní",K377,0)</f>
        <v>0</v>
      </c>
      <c r="BF377" s="234">
        <f>IF(O377="snížená",K377,0)</f>
        <v>0</v>
      </c>
      <c r="BG377" s="234">
        <f>IF(O377="zákl. přenesená",K377,0)</f>
        <v>0</v>
      </c>
      <c r="BH377" s="234">
        <f>IF(O377="sníž. přenesená",K377,0)</f>
        <v>0</v>
      </c>
      <c r="BI377" s="234">
        <f>IF(O377="nulová",K377,0)</f>
        <v>0</v>
      </c>
      <c r="BJ377" s="18" t="s">
        <v>89</v>
      </c>
      <c r="BK377" s="234">
        <f>ROUND(P377*H377,2)</f>
        <v>0</v>
      </c>
      <c r="BL377" s="18" t="s">
        <v>144</v>
      </c>
      <c r="BM377" s="233" t="s">
        <v>548</v>
      </c>
    </row>
    <row r="378" s="2" customFormat="1">
      <c r="A378" s="39"/>
      <c r="B378" s="40"/>
      <c r="C378" s="41"/>
      <c r="D378" s="235" t="s">
        <v>146</v>
      </c>
      <c r="E378" s="41"/>
      <c r="F378" s="236" t="s">
        <v>547</v>
      </c>
      <c r="G378" s="41"/>
      <c r="H378" s="41"/>
      <c r="I378" s="237"/>
      <c r="J378" s="237"/>
      <c r="K378" s="41"/>
      <c r="L378" s="41"/>
      <c r="M378" s="45"/>
      <c r="N378" s="238"/>
      <c r="O378" s="239"/>
      <c r="P378" s="92"/>
      <c r="Q378" s="92"/>
      <c r="R378" s="92"/>
      <c r="S378" s="92"/>
      <c r="T378" s="92"/>
      <c r="U378" s="92"/>
      <c r="V378" s="92"/>
      <c r="W378" s="92"/>
      <c r="X378" s="92"/>
      <c r="Y378" s="93"/>
      <c r="Z378" s="39"/>
      <c r="AA378" s="39"/>
      <c r="AB378" s="39"/>
      <c r="AC378" s="39"/>
      <c r="AD378" s="39"/>
      <c r="AE378" s="39"/>
      <c r="AT378" s="18" t="s">
        <v>146</v>
      </c>
      <c r="AU378" s="18" t="s">
        <v>91</v>
      </c>
    </row>
    <row r="379" s="14" customFormat="1">
      <c r="A379" s="14"/>
      <c r="B379" s="250"/>
      <c r="C379" s="251"/>
      <c r="D379" s="235" t="s">
        <v>148</v>
      </c>
      <c r="E379" s="252" t="s">
        <v>1</v>
      </c>
      <c r="F379" s="253" t="s">
        <v>518</v>
      </c>
      <c r="G379" s="251"/>
      <c r="H379" s="254">
        <v>1</v>
      </c>
      <c r="I379" s="255"/>
      <c r="J379" s="255"/>
      <c r="K379" s="251"/>
      <c r="L379" s="251"/>
      <c r="M379" s="256"/>
      <c r="N379" s="257"/>
      <c r="O379" s="258"/>
      <c r="P379" s="258"/>
      <c r="Q379" s="258"/>
      <c r="R379" s="258"/>
      <c r="S379" s="258"/>
      <c r="T379" s="258"/>
      <c r="U379" s="258"/>
      <c r="V379" s="258"/>
      <c r="W379" s="258"/>
      <c r="X379" s="258"/>
      <c r="Y379" s="259"/>
      <c r="Z379" s="14"/>
      <c r="AA379" s="14"/>
      <c r="AB379" s="14"/>
      <c r="AC379" s="14"/>
      <c r="AD379" s="14"/>
      <c r="AE379" s="14"/>
      <c r="AT379" s="260" t="s">
        <v>148</v>
      </c>
      <c r="AU379" s="260" t="s">
        <v>91</v>
      </c>
      <c r="AV379" s="14" t="s">
        <v>91</v>
      </c>
      <c r="AW379" s="14" t="s">
        <v>5</v>
      </c>
      <c r="AX379" s="14" t="s">
        <v>89</v>
      </c>
      <c r="AY379" s="260" t="s">
        <v>137</v>
      </c>
    </row>
    <row r="380" s="2" customFormat="1" ht="24.15" customHeight="1">
      <c r="A380" s="39"/>
      <c r="B380" s="40"/>
      <c r="C380" s="221" t="s">
        <v>549</v>
      </c>
      <c r="D380" s="221" t="s">
        <v>139</v>
      </c>
      <c r="E380" s="222" t="s">
        <v>550</v>
      </c>
      <c r="F380" s="223" t="s">
        <v>551</v>
      </c>
      <c r="G380" s="224" t="s">
        <v>451</v>
      </c>
      <c r="H380" s="225">
        <v>3</v>
      </c>
      <c r="I380" s="226"/>
      <c r="J380" s="226"/>
      <c r="K380" s="227">
        <f>ROUND(P380*H380,2)</f>
        <v>0</v>
      </c>
      <c r="L380" s="223" t="s">
        <v>162</v>
      </c>
      <c r="M380" s="45"/>
      <c r="N380" s="228" t="s">
        <v>1</v>
      </c>
      <c r="O380" s="229" t="s">
        <v>44</v>
      </c>
      <c r="P380" s="230">
        <f>I380+J380</f>
        <v>0</v>
      </c>
      <c r="Q380" s="230">
        <f>ROUND(I380*H380,2)</f>
        <v>0</v>
      </c>
      <c r="R380" s="230">
        <f>ROUND(J380*H380,2)</f>
        <v>0</v>
      </c>
      <c r="S380" s="92"/>
      <c r="T380" s="231">
        <f>S380*H380</f>
        <v>0</v>
      </c>
      <c r="U380" s="231">
        <v>0.11240500000000001</v>
      </c>
      <c r="V380" s="231">
        <f>U380*H380</f>
        <v>0.33721500000000004</v>
      </c>
      <c r="W380" s="231">
        <v>0</v>
      </c>
      <c r="X380" s="231">
        <f>W380*H380</f>
        <v>0</v>
      </c>
      <c r="Y380" s="232" t="s">
        <v>1</v>
      </c>
      <c r="Z380" s="39"/>
      <c r="AA380" s="39"/>
      <c r="AB380" s="39"/>
      <c r="AC380" s="39"/>
      <c r="AD380" s="39"/>
      <c r="AE380" s="39"/>
      <c r="AR380" s="233" t="s">
        <v>144</v>
      </c>
      <c r="AT380" s="233" t="s">
        <v>139</v>
      </c>
      <c r="AU380" s="233" t="s">
        <v>91</v>
      </c>
      <c r="AY380" s="18" t="s">
        <v>137</v>
      </c>
      <c r="BE380" s="234">
        <f>IF(O380="základní",K380,0)</f>
        <v>0</v>
      </c>
      <c r="BF380" s="234">
        <f>IF(O380="snížená",K380,0)</f>
        <v>0</v>
      </c>
      <c r="BG380" s="234">
        <f>IF(O380="zákl. přenesená",K380,0)</f>
        <v>0</v>
      </c>
      <c r="BH380" s="234">
        <f>IF(O380="sníž. přenesená",K380,0)</f>
        <v>0</v>
      </c>
      <c r="BI380" s="234">
        <f>IF(O380="nulová",K380,0)</f>
        <v>0</v>
      </c>
      <c r="BJ380" s="18" t="s">
        <v>89</v>
      </c>
      <c r="BK380" s="234">
        <f>ROUND(P380*H380,2)</f>
        <v>0</v>
      </c>
      <c r="BL380" s="18" t="s">
        <v>144</v>
      </c>
      <c r="BM380" s="233" t="s">
        <v>552</v>
      </c>
    </row>
    <row r="381" s="2" customFormat="1">
      <c r="A381" s="39"/>
      <c r="B381" s="40"/>
      <c r="C381" s="41"/>
      <c r="D381" s="235" t="s">
        <v>146</v>
      </c>
      <c r="E381" s="41"/>
      <c r="F381" s="236" t="s">
        <v>553</v>
      </c>
      <c r="G381" s="41"/>
      <c r="H381" s="41"/>
      <c r="I381" s="237"/>
      <c r="J381" s="237"/>
      <c r="K381" s="41"/>
      <c r="L381" s="41"/>
      <c r="M381" s="45"/>
      <c r="N381" s="238"/>
      <c r="O381" s="239"/>
      <c r="P381" s="92"/>
      <c r="Q381" s="92"/>
      <c r="R381" s="92"/>
      <c r="S381" s="92"/>
      <c r="T381" s="92"/>
      <c r="U381" s="92"/>
      <c r="V381" s="92"/>
      <c r="W381" s="92"/>
      <c r="X381" s="92"/>
      <c r="Y381" s="93"/>
      <c r="Z381" s="39"/>
      <c r="AA381" s="39"/>
      <c r="AB381" s="39"/>
      <c r="AC381" s="39"/>
      <c r="AD381" s="39"/>
      <c r="AE381" s="39"/>
      <c r="AT381" s="18" t="s">
        <v>146</v>
      </c>
      <c r="AU381" s="18" t="s">
        <v>91</v>
      </c>
    </row>
    <row r="382" s="2" customFormat="1" ht="24.15" customHeight="1">
      <c r="A382" s="39"/>
      <c r="B382" s="40"/>
      <c r="C382" s="221" t="s">
        <v>554</v>
      </c>
      <c r="D382" s="221" t="s">
        <v>139</v>
      </c>
      <c r="E382" s="222" t="s">
        <v>555</v>
      </c>
      <c r="F382" s="223" t="s">
        <v>556</v>
      </c>
      <c r="G382" s="224" t="s">
        <v>161</v>
      </c>
      <c r="H382" s="225">
        <v>396</v>
      </c>
      <c r="I382" s="226"/>
      <c r="J382" s="226"/>
      <c r="K382" s="227">
        <f>ROUND(P382*H382,2)</f>
        <v>0</v>
      </c>
      <c r="L382" s="223" t="s">
        <v>162</v>
      </c>
      <c r="M382" s="45"/>
      <c r="N382" s="228" t="s">
        <v>1</v>
      </c>
      <c r="O382" s="229" t="s">
        <v>44</v>
      </c>
      <c r="P382" s="230">
        <f>I382+J382</f>
        <v>0</v>
      </c>
      <c r="Q382" s="230">
        <f>ROUND(I382*H382,2)</f>
        <v>0</v>
      </c>
      <c r="R382" s="230">
        <f>ROUND(J382*H382,2)</f>
        <v>0</v>
      </c>
      <c r="S382" s="92"/>
      <c r="T382" s="231">
        <f>S382*H382</f>
        <v>0</v>
      </c>
      <c r="U382" s="231">
        <v>0.080876400000000001</v>
      </c>
      <c r="V382" s="231">
        <f>U382*H382</f>
        <v>32.027054399999997</v>
      </c>
      <c r="W382" s="231">
        <v>0</v>
      </c>
      <c r="X382" s="231">
        <f>W382*H382</f>
        <v>0</v>
      </c>
      <c r="Y382" s="232" t="s">
        <v>1</v>
      </c>
      <c r="Z382" s="39"/>
      <c r="AA382" s="39"/>
      <c r="AB382" s="39"/>
      <c r="AC382" s="39"/>
      <c r="AD382" s="39"/>
      <c r="AE382" s="39"/>
      <c r="AR382" s="233" t="s">
        <v>144</v>
      </c>
      <c r="AT382" s="233" t="s">
        <v>139</v>
      </c>
      <c r="AU382" s="233" t="s">
        <v>91</v>
      </c>
      <c r="AY382" s="18" t="s">
        <v>137</v>
      </c>
      <c r="BE382" s="234">
        <f>IF(O382="základní",K382,0)</f>
        <v>0</v>
      </c>
      <c r="BF382" s="234">
        <f>IF(O382="snížená",K382,0)</f>
        <v>0</v>
      </c>
      <c r="BG382" s="234">
        <f>IF(O382="zákl. přenesená",K382,0)</f>
        <v>0</v>
      </c>
      <c r="BH382" s="234">
        <f>IF(O382="sníž. přenesená",K382,0)</f>
        <v>0</v>
      </c>
      <c r="BI382" s="234">
        <f>IF(O382="nulová",K382,0)</f>
        <v>0</v>
      </c>
      <c r="BJ382" s="18" t="s">
        <v>89</v>
      </c>
      <c r="BK382" s="234">
        <f>ROUND(P382*H382,2)</f>
        <v>0</v>
      </c>
      <c r="BL382" s="18" t="s">
        <v>144</v>
      </c>
      <c r="BM382" s="233" t="s">
        <v>557</v>
      </c>
    </row>
    <row r="383" s="2" customFormat="1">
      <c r="A383" s="39"/>
      <c r="B383" s="40"/>
      <c r="C383" s="41"/>
      <c r="D383" s="235" t="s">
        <v>146</v>
      </c>
      <c r="E383" s="41"/>
      <c r="F383" s="236" t="s">
        <v>558</v>
      </c>
      <c r="G383" s="41"/>
      <c r="H383" s="41"/>
      <c r="I383" s="237"/>
      <c r="J383" s="237"/>
      <c r="K383" s="41"/>
      <c r="L383" s="41"/>
      <c r="M383" s="45"/>
      <c r="N383" s="238"/>
      <c r="O383" s="239"/>
      <c r="P383" s="92"/>
      <c r="Q383" s="92"/>
      <c r="R383" s="92"/>
      <c r="S383" s="92"/>
      <c r="T383" s="92"/>
      <c r="U383" s="92"/>
      <c r="V383" s="92"/>
      <c r="W383" s="92"/>
      <c r="X383" s="92"/>
      <c r="Y383" s="93"/>
      <c r="Z383" s="39"/>
      <c r="AA383" s="39"/>
      <c r="AB383" s="39"/>
      <c r="AC383" s="39"/>
      <c r="AD383" s="39"/>
      <c r="AE383" s="39"/>
      <c r="AT383" s="18" t="s">
        <v>146</v>
      </c>
      <c r="AU383" s="18" t="s">
        <v>91</v>
      </c>
    </row>
    <row r="384" s="13" customFormat="1">
      <c r="A384" s="13"/>
      <c r="B384" s="240"/>
      <c r="C384" s="241"/>
      <c r="D384" s="235" t="s">
        <v>148</v>
      </c>
      <c r="E384" s="242" t="s">
        <v>1</v>
      </c>
      <c r="F384" s="243" t="s">
        <v>351</v>
      </c>
      <c r="G384" s="241"/>
      <c r="H384" s="242" t="s">
        <v>1</v>
      </c>
      <c r="I384" s="244"/>
      <c r="J384" s="244"/>
      <c r="K384" s="241"/>
      <c r="L384" s="241"/>
      <c r="M384" s="245"/>
      <c r="N384" s="246"/>
      <c r="O384" s="247"/>
      <c r="P384" s="247"/>
      <c r="Q384" s="247"/>
      <c r="R384" s="247"/>
      <c r="S384" s="247"/>
      <c r="T384" s="247"/>
      <c r="U384" s="247"/>
      <c r="V384" s="247"/>
      <c r="W384" s="247"/>
      <c r="X384" s="247"/>
      <c r="Y384" s="248"/>
      <c r="Z384" s="13"/>
      <c r="AA384" s="13"/>
      <c r="AB384" s="13"/>
      <c r="AC384" s="13"/>
      <c r="AD384" s="13"/>
      <c r="AE384" s="13"/>
      <c r="AT384" s="249" t="s">
        <v>148</v>
      </c>
      <c r="AU384" s="249" t="s">
        <v>91</v>
      </c>
      <c r="AV384" s="13" t="s">
        <v>89</v>
      </c>
      <c r="AW384" s="13" t="s">
        <v>5</v>
      </c>
      <c r="AX384" s="13" t="s">
        <v>81</v>
      </c>
      <c r="AY384" s="249" t="s">
        <v>137</v>
      </c>
    </row>
    <row r="385" s="14" customFormat="1">
      <c r="A385" s="14"/>
      <c r="B385" s="250"/>
      <c r="C385" s="251"/>
      <c r="D385" s="235" t="s">
        <v>148</v>
      </c>
      <c r="E385" s="252" t="s">
        <v>1</v>
      </c>
      <c r="F385" s="253" t="s">
        <v>559</v>
      </c>
      <c r="G385" s="251"/>
      <c r="H385" s="254">
        <v>396</v>
      </c>
      <c r="I385" s="255"/>
      <c r="J385" s="255"/>
      <c r="K385" s="251"/>
      <c r="L385" s="251"/>
      <c r="M385" s="256"/>
      <c r="N385" s="257"/>
      <c r="O385" s="258"/>
      <c r="P385" s="258"/>
      <c r="Q385" s="258"/>
      <c r="R385" s="258"/>
      <c r="S385" s="258"/>
      <c r="T385" s="258"/>
      <c r="U385" s="258"/>
      <c r="V385" s="258"/>
      <c r="W385" s="258"/>
      <c r="X385" s="258"/>
      <c r="Y385" s="259"/>
      <c r="Z385" s="14"/>
      <c r="AA385" s="14"/>
      <c r="AB385" s="14"/>
      <c r="AC385" s="14"/>
      <c r="AD385" s="14"/>
      <c r="AE385" s="14"/>
      <c r="AT385" s="260" t="s">
        <v>148</v>
      </c>
      <c r="AU385" s="260" t="s">
        <v>91</v>
      </c>
      <c r="AV385" s="14" t="s">
        <v>91</v>
      </c>
      <c r="AW385" s="14" t="s">
        <v>5</v>
      </c>
      <c r="AX385" s="14" t="s">
        <v>89</v>
      </c>
      <c r="AY385" s="260" t="s">
        <v>137</v>
      </c>
    </row>
    <row r="386" s="2" customFormat="1" ht="24.15" customHeight="1">
      <c r="A386" s="39"/>
      <c r="B386" s="40"/>
      <c r="C386" s="283" t="s">
        <v>560</v>
      </c>
      <c r="D386" s="283" t="s">
        <v>279</v>
      </c>
      <c r="E386" s="284" t="s">
        <v>561</v>
      </c>
      <c r="F386" s="285" t="s">
        <v>562</v>
      </c>
      <c r="G386" s="286" t="s">
        <v>451</v>
      </c>
      <c r="H386" s="287">
        <v>807.84000000000003</v>
      </c>
      <c r="I386" s="288"/>
      <c r="J386" s="289"/>
      <c r="K386" s="290">
        <f>ROUND(P386*H386,2)</f>
        <v>0</v>
      </c>
      <c r="L386" s="285" t="s">
        <v>162</v>
      </c>
      <c r="M386" s="291"/>
      <c r="N386" s="292" t="s">
        <v>1</v>
      </c>
      <c r="O386" s="229" t="s">
        <v>44</v>
      </c>
      <c r="P386" s="230">
        <f>I386+J386</f>
        <v>0</v>
      </c>
      <c r="Q386" s="230">
        <f>ROUND(I386*H386,2)</f>
        <v>0</v>
      </c>
      <c r="R386" s="230">
        <f>ROUND(J386*H386,2)</f>
        <v>0</v>
      </c>
      <c r="S386" s="92"/>
      <c r="T386" s="231">
        <f>S386*H386</f>
        <v>0</v>
      </c>
      <c r="U386" s="231">
        <v>0.023</v>
      </c>
      <c r="V386" s="231">
        <f>U386*H386</f>
        <v>18.58032</v>
      </c>
      <c r="W386" s="231">
        <v>0</v>
      </c>
      <c r="X386" s="231">
        <f>W386*H386</f>
        <v>0</v>
      </c>
      <c r="Y386" s="232" t="s">
        <v>1</v>
      </c>
      <c r="Z386" s="39"/>
      <c r="AA386" s="39"/>
      <c r="AB386" s="39"/>
      <c r="AC386" s="39"/>
      <c r="AD386" s="39"/>
      <c r="AE386" s="39"/>
      <c r="AR386" s="233" t="s">
        <v>193</v>
      </c>
      <c r="AT386" s="233" t="s">
        <v>279</v>
      </c>
      <c r="AU386" s="233" t="s">
        <v>91</v>
      </c>
      <c r="AY386" s="18" t="s">
        <v>137</v>
      </c>
      <c r="BE386" s="234">
        <f>IF(O386="základní",K386,0)</f>
        <v>0</v>
      </c>
      <c r="BF386" s="234">
        <f>IF(O386="snížená",K386,0)</f>
        <v>0</v>
      </c>
      <c r="BG386" s="234">
        <f>IF(O386="zákl. přenesená",K386,0)</f>
        <v>0</v>
      </c>
      <c r="BH386" s="234">
        <f>IF(O386="sníž. přenesená",K386,0)</f>
        <v>0</v>
      </c>
      <c r="BI386" s="234">
        <f>IF(O386="nulová",K386,0)</f>
        <v>0</v>
      </c>
      <c r="BJ386" s="18" t="s">
        <v>89</v>
      </c>
      <c r="BK386" s="234">
        <f>ROUND(P386*H386,2)</f>
        <v>0</v>
      </c>
      <c r="BL386" s="18" t="s">
        <v>144</v>
      </c>
      <c r="BM386" s="233" t="s">
        <v>563</v>
      </c>
    </row>
    <row r="387" s="2" customFormat="1">
      <c r="A387" s="39"/>
      <c r="B387" s="40"/>
      <c r="C387" s="41"/>
      <c r="D387" s="235" t="s">
        <v>146</v>
      </c>
      <c r="E387" s="41"/>
      <c r="F387" s="236" t="s">
        <v>564</v>
      </c>
      <c r="G387" s="41"/>
      <c r="H387" s="41"/>
      <c r="I387" s="237"/>
      <c r="J387" s="237"/>
      <c r="K387" s="41"/>
      <c r="L387" s="41"/>
      <c r="M387" s="45"/>
      <c r="N387" s="238"/>
      <c r="O387" s="239"/>
      <c r="P387" s="92"/>
      <c r="Q387" s="92"/>
      <c r="R387" s="92"/>
      <c r="S387" s="92"/>
      <c r="T387" s="92"/>
      <c r="U387" s="92"/>
      <c r="V387" s="92"/>
      <c r="W387" s="92"/>
      <c r="X387" s="92"/>
      <c r="Y387" s="93"/>
      <c r="Z387" s="39"/>
      <c r="AA387" s="39"/>
      <c r="AB387" s="39"/>
      <c r="AC387" s="39"/>
      <c r="AD387" s="39"/>
      <c r="AE387" s="39"/>
      <c r="AT387" s="18" t="s">
        <v>146</v>
      </c>
      <c r="AU387" s="18" t="s">
        <v>91</v>
      </c>
    </row>
    <row r="388" s="14" customFormat="1">
      <c r="A388" s="14"/>
      <c r="B388" s="250"/>
      <c r="C388" s="251"/>
      <c r="D388" s="235" t="s">
        <v>148</v>
      </c>
      <c r="E388" s="252" t="s">
        <v>1</v>
      </c>
      <c r="F388" s="253" t="s">
        <v>565</v>
      </c>
      <c r="G388" s="251"/>
      <c r="H388" s="254">
        <v>807.84000000000003</v>
      </c>
      <c r="I388" s="255"/>
      <c r="J388" s="255"/>
      <c r="K388" s="251"/>
      <c r="L388" s="251"/>
      <c r="M388" s="256"/>
      <c r="N388" s="257"/>
      <c r="O388" s="258"/>
      <c r="P388" s="258"/>
      <c r="Q388" s="258"/>
      <c r="R388" s="258"/>
      <c r="S388" s="258"/>
      <c r="T388" s="258"/>
      <c r="U388" s="258"/>
      <c r="V388" s="258"/>
      <c r="W388" s="258"/>
      <c r="X388" s="258"/>
      <c r="Y388" s="259"/>
      <c r="Z388" s="14"/>
      <c r="AA388" s="14"/>
      <c r="AB388" s="14"/>
      <c r="AC388" s="14"/>
      <c r="AD388" s="14"/>
      <c r="AE388" s="14"/>
      <c r="AT388" s="260" t="s">
        <v>148</v>
      </c>
      <c r="AU388" s="260" t="s">
        <v>91</v>
      </c>
      <c r="AV388" s="14" t="s">
        <v>91</v>
      </c>
      <c r="AW388" s="14" t="s">
        <v>5</v>
      </c>
      <c r="AX388" s="14" t="s">
        <v>89</v>
      </c>
      <c r="AY388" s="260" t="s">
        <v>137</v>
      </c>
    </row>
    <row r="389" s="2" customFormat="1" ht="24.15" customHeight="1">
      <c r="A389" s="39"/>
      <c r="B389" s="40"/>
      <c r="C389" s="221" t="s">
        <v>566</v>
      </c>
      <c r="D389" s="221" t="s">
        <v>139</v>
      </c>
      <c r="E389" s="222" t="s">
        <v>567</v>
      </c>
      <c r="F389" s="223" t="s">
        <v>568</v>
      </c>
      <c r="G389" s="224" t="s">
        <v>161</v>
      </c>
      <c r="H389" s="225">
        <v>396</v>
      </c>
      <c r="I389" s="226"/>
      <c r="J389" s="226"/>
      <c r="K389" s="227">
        <f>ROUND(P389*H389,2)</f>
        <v>0</v>
      </c>
      <c r="L389" s="223" t="s">
        <v>162</v>
      </c>
      <c r="M389" s="45"/>
      <c r="N389" s="228" t="s">
        <v>1</v>
      </c>
      <c r="O389" s="229" t="s">
        <v>44</v>
      </c>
      <c r="P389" s="230">
        <f>I389+J389</f>
        <v>0</v>
      </c>
      <c r="Q389" s="230">
        <f>ROUND(I389*H389,2)</f>
        <v>0</v>
      </c>
      <c r="R389" s="230">
        <f>ROUND(J389*H389,2)</f>
        <v>0</v>
      </c>
      <c r="S389" s="92"/>
      <c r="T389" s="231">
        <f>S389*H389</f>
        <v>0</v>
      </c>
      <c r="U389" s="231">
        <v>0.15539952000000001</v>
      </c>
      <c r="V389" s="231">
        <f>U389*H389</f>
        <v>61.538209920000007</v>
      </c>
      <c r="W389" s="231">
        <v>0</v>
      </c>
      <c r="X389" s="231">
        <f>W389*H389</f>
        <v>0</v>
      </c>
      <c r="Y389" s="232" t="s">
        <v>1</v>
      </c>
      <c r="Z389" s="39"/>
      <c r="AA389" s="39"/>
      <c r="AB389" s="39"/>
      <c r="AC389" s="39"/>
      <c r="AD389" s="39"/>
      <c r="AE389" s="39"/>
      <c r="AR389" s="233" t="s">
        <v>144</v>
      </c>
      <c r="AT389" s="233" t="s">
        <v>139</v>
      </c>
      <c r="AU389" s="233" t="s">
        <v>91</v>
      </c>
      <c r="AY389" s="18" t="s">
        <v>137</v>
      </c>
      <c r="BE389" s="234">
        <f>IF(O389="základní",K389,0)</f>
        <v>0</v>
      </c>
      <c r="BF389" s="234">
        <f>IF(O389="snížená",K389,0)</f>
        <v>0</v>
      </c>
      <c r="BG389" s="234">
        <f>IF(O389="zákl. přenesená",K389,0)</f>
        <v>0</v>
      </c>
      <c r="BH389" s="234">
        <f>IF(O389="sníž. přenesená",K389,0)</f>
        <v>0</v>
      </c>
      <c r="BI389" s="234">
        <f>IF(O389="nulová",K389,0)</f>
        <v>0</v>
      </c>
      <c r="BJ389" s="18" t="s">
        <v>89</v>
      </c>
      <c r="BK389" s="234">
        <f>ROUND(P389*H389,2)</f>
        <v>0</v>
      </c>
      <c r="BL389" s="18" t="s">
        <v>144</v>
      </c>
      <c r="BM389" s="233" t="s">
        <v>569</v>
      </c>
    </row>
    <row r="390" s="2" customFormat="1">
      <c r="A390" s="39"/>
      <c r="B390" s="40"/>
      <c r="C390" s="41"/>
      <c r="D390" s="235" t="s">
        <v>146</v>
      </c>
      <c r="E390" s="41"/>
      <c r="F390" s="236" t="s">
        <v>570</v>
      </c>
      <c r="G390" s="41"/>
      <c r="H390" s="41"/>
      <c r="I390" s="237"/>
      <c r="J390" s="237"/>
      <c r="K390" s="41"/>
      <c r="L390" s="41"/>
      <c r="M390" s="45"/>
      <c r="N390" s="238"/>
      <c r="O390" s="239"/>
      <c r="P390" s="92"/>
      <c r="Q390" s="92"/>
      <c r="R390" s="92"/>
      <c r="S390" s="92"/>
      <c r="T390" s="92"/>
      <c r="U390" s="92"/>
      <c r="V390" s="92"/>
      <c r="W390" s="92"/>
      <c r="X390" s="92"/>
      <c r="Y390" s="93"/>
      <c r="Z390" s="39"/>
      <c r="AA390" s="39"/>
      <c r="AB390" s="39"/>
      <c r="AC390" s="39"/>
      <c r="AD390" s="39"/>
      <c r="AE390" s="39"/>
      <c r="AT390" s="18" t="s">
        <v>146</v>
      </c>
      <c r="AU390" s="18" t="s">
        <v>91</v>
      </c>
    </row>
    <row r="391" s="13" customFormat="1">
      <c r="A391" s="13"/>
      <c r="B391" s="240"/>
      <c r="C391" s="241"/>
      <c r="D391" s="235" t="s">
        <v>148</v>
      </c>
      <c r="E391" s="242" t="s">
        <v>1</v>
      </c>
      <c r="F391" s="243" t="s">
        <v>351</v>
      </c>
      <c r="G391" s="241"/>
      <c r="H391" s="242" t="s">
        <v>1</v>
      </c>
      <c r="I391" s="244"/>
      <c r="J391" s="244"/>
      <c r="K391" s="241"/>
      <c r="L391" s="241"/>
      <c r="M391" s="245"/>
      <c r="N391" s="246"/>
      <c r="O391" s="247"/>
      <c r="P391" s="247"/>
      <c r="Q391" s="247"/>
      <c r="R391" s="247"/>
      <c r="S391" s="247"/>
      <c r="T391" s="247"/>
      <c r="U391" s="247"/>
      <c r="V391" s="247"/>
      <c r="W391" s="247"/>
      <c r="X391" s="247"/>
      <c r="Y391" s="248"/>
      <c r="Z391" s="13"/>
      <c r="AA391" s="13"/>
      <c r="AB391" s="13"/>
      <c r="AC391" s="13"/>
      <c r="AD391" s="13"/>
      <c r="AE391" s="13"/>
      <c r="AT391" s="249" t="s">
        <v>148</v>
      </c>
      <c r="AU391" s="249" t="s">
        <v>91</v>
      </c>
      <c r="AV391" s="13" t="s">
        <v>89</v>
      </c>
      <c r="AW391" s="13" t="s">
        <v>5</v>
      </c>
      <c r="AX391" s="13" t="s">
        <v>81</v>
      </c>
      <c r="AY391" s="249" t="s">
        <v>137</v>
      </c>
    </row>
    <row r="392" s="14" customFormat="1">
      <c r="A392" s="14"/>
      <c r="B392" s="250"/>
      <c r="C392" s="251"/>
      <c r="D392" s="235" t="s">
        <v>148</v>
      </c>
      <c r="E392" s="252" t="s">
        <v>1</v>
      </c>
      <c r="F392" s="253" t="s">
        <v>571</v>
      </c>
      <c r="G392" s="251"/>
      <c r="H392" s="254">
        <v>258.60000000000002</v>
      </c>
      <c r="I392" s="255"/>
      <c r="J392" s="255"/>
      <c r="K392" s="251"/>
      <c r="L392" s="251"/>
      <c r="M392" s="256"/>
      <c r="N392" s="257"/>
      <c r="O392" s="258"/>
      <c r="P392" s="258"/>
      <c r="Q392" s="258"/>
      <c r="R392" s="258"/>
      <c r="S392" s="258"/>
      <c r="T392" s="258"/>
      <c r="U392" s="258"/>
      <c r="V392" s="258"/>
      <c r="W392" s="258"/>
      <c r="X392" s="258"/>
      <c r="Y392" s="259"/>
      <c r="Z392" s="14"/>
      <c r="AA392" s="14"/>
      <c r="AB392" s="14"/>
      <c r="AC392" s="14"/>
      <c r="AD392" s="14"/>
      <c r="AE392" s="14"/>
      <c r="AT392" s="260" t="s">
        <v>148</v>
      </c>
      <c r="AU392" s="260" t="s">
        <v>91</v>
      </c>
      <c r="AV392" s="14" t="s">
        <v>91</v>
      </c>
      <c r="AW392" s="14" t="s">
        <v>5</v>
      </c>
      <c r="AX392" s="14" t="s">
        <v>81</v>
      </c>
      <c r="AY392" s="260" t="s">
        <v>137</v>
      </c>
    </row>
    <row r="393" s="14" customFormat="1">
      <c r="A393" s="14"/>
      <c r="B393" s="250"/>
      <c r="C393" s="251"/>
      <c r="D393" s="235" t="s">
        <v>148</v>
      </c>
      <c r="E393" s="252" t="s">
        <v>1</v>
      </c>
      <c r="F393" s="253" t="s">
        <v>572</v>
      </c>
      <c r="G393" s="251"/>
      <c r="H393" s="254">
        <v>101.40000000000001</v>
      </c>
      <c r="I393" s="255"/>
      <c r="J393" s="255"/>
      <c r="K393" s="251"/>
      <c r="L393" s="251"/>
      <c r="M393" s="256"/>
      <c r="N393" s="257"/>
      <c r="O393" s="258"/>
      <c r="P393" s="258"/>
      <c r="Q393" s="258"/>
      <c r="R393" s="258"/>
      <c r="S393" s="258"/>
      <c r="T393" s="258"/>
      <c r="U393" s="258"/>
      <c r="V393" s="258"/>
      <c r="W393" s="258"/>
      <c r="X393" s="258"/>
      <c r="Y393" s="259"/>
      <c r="Z393" s="14"/>
      <c r="AA393" s="14"/>
      <c r="AB393" s="14"/>
      <c r="AC393" s="14"/>
      <c r="AD393" s="14"/>
      <c r="AE393" s="14"/>
      <c r="AT393" s="260" t="s">
        <v>148</v>
      </c>
      <c r="AU393" s="260" t="s">
        <v>91</v>
      </c>
      <c r="AV393" s="14" t="s">
        <v>91</v>
      </c>
      <c r="AW393" s="14" t="s">
        <v>5</v>
      </c>
      <c r="AX393" s="14" t="s">
        <v>81</v>
      </c>
      <c r="AY393" s="260" t="s">
        <v>137</v>
      </c>
    </row>
    <row r="394" s="14" customFormat="1">
      <c r="A394" s="14"/>
      <c r="B394" s="250"/>
      <c r="C394" s="251"/>
      <c r="D394" s="235" t="s">
        <v>148</v>
      </c>
      <c r="E394" s="252" t="s">
        <v>1</v>
      </c>
      <c r="F394" s="253" t="s">
        <v>573</v>
      </c>
      <c r="G394" s="251"/>
      <c r="H394" s="254">
        <v>36</v>
      </c>
      <c r="I394" s="255"/>
      <c r="J394" s="255"/>
      <c r="K394" s="251"/>
      <c r="L394" s="251"/>
      <c r="M394" s="256"/>
      <c r="N394" s="257"/>
      <c r="O394" s="258"/>
      <c r="P394" s="258"/>
      <c r="Q394" s="258"/>
      <c r="R394" s="258"/>
      <c r="S394" s="258"/>
      <c r="T394" s="258"/>
      <c r="U394" s="258"/>
      <c r="V394" s="258"/>
      <c r="W394" s="258"/>
      <c r="X394" s="258"/>
      <c r="Y394" s="259"/>
      <c r="Z394" s="14"/>
      <c r="AA394" s="14"/>
      <c r="AB394" s="14"/>
      <c r="AC394" s="14"/>
      <c r="AD394" s="14"/>
      <c r="AE394" s="14"/>
      <c r="AT394" s="260" t="s">
        <v>148</v>
      </c>
      <c r="AU394" s="260" t="s">
        <v>91</v>
      </c>
      <c r="AV394" s="14" t="s">
        <v>91</v>
      </c>
      <c r="AW394" s="14" t="s">
        <v>5</v>
      </c>
      <c r="AX394" s="14" t="s">
        <v>81</v>
      </c>
      <c r="AY394" s="260" t="s">
        <v>137</v>
      </c>
    </row>
    <row r="395" s="15" customFormat="1">
      <c r="A395" s="15"/>
      <c r="B395" s="261"/>
      <c r="C395" s="262"/>
      <c r="D395" s="235" t="s">
        <v>148</v>
      </c>
      <c r="E395" s="263" t="s">
        <v>1</v>
      </c>
      <c r="F395" s="264" t="s">
        <v>152</v>
      </c>
      <c r="G395" s="262"/>
      <c r="H395" s="265">
        <v>396</v>
      </c>
      <c r="I395" s="266"/>
      <c r="J395" s="266"/>
      <c r="K395" s="262"/>
      <c r="L395" s="262"/>
      <c r="M395" s="267"/>
      <c r="N395" s="268"/>
      <c r="O395" s="269"/>
      <c r="P395" s="269"/>
      <c r="Q395" s="269"/>
      <c r="R395" s="269"/>
      <c r="S395" s="269"/>
      <c r="T395" s="269"/>
      <c r="U395" s="269"/>
      <c r="V395" s="269"/>
      <c r="W395" s="269"/>
      <c r="X395" s="269"/>
      <c r="Y395" s="270"/>
      <c r="Z395" s="15"/>
      <c r="AA395" s="15"/>
      <c r="AB395" s="15"/>
      <c r="AC395" s="15"/>
      <c r="AD395" s="15"/>
      <c r="AE395" s="15"/>
      <c r="AT395" s="271" t="s">
        <v>148</v>
      </c>
      <c r="AU395" s="271" t="s">
        <v>91</v>
      </c>
      <c r="AV395" s="15" t="s">
        <v>144</v>
      </c>
      <c r="AW395" s="15" t="s">
        <v>5</v>
      </c>
      <c r="AX395" s="15" t="s">
        <v>89</v>
      </c>
      <c r="AY395" s="271" t="s">
        <v>137</v>
      </c>
    </row>
    <row r="396" s="2" customFormat="1" ht="24.15" customHeight="1">
      <c r="A396" s="39"/>
      <c r="B396" s="40"/>
      <c r="C396" s="283" t="s">
        <v>574</v>
      </c>
      <c r="D396" s="283" t="s">
        <v>279</v>
      </c>
      <c r="E396" s="284" t="s">
        <v>575</v>
      </c>
      <c r="F396" s="285" t="s">
        <v>576</v>
      </c>
      <c r="G396" s="286" t="s">
        <v>451</v>
      </c>
      <c r="H396" s="287">
        <v>36</v>
      </c>
      <c r="I396" s="288"/>
      <c r="J396" s="289"/>
      <c r="K396" s="290">
        <f>ROUND(P396*H396,2)</f>
        <v>0</v>
      </c>
      <c r="L396" s="285" t="s">
        <v>162</v>
      </c>
      <c r="M396" s="291"/>
      <c r="N396" s="292" t="s">
        <v>1</v>
      </c>
      <c r="O396" s="229" t="s">
        <v>44</v>
      </c>
      <c r="P396" s="230">
        <f>I396+J396</f>
        <v>0</v>
      </c>
      <c r="Q396" s="230">
        <f>ROUND(I396*H396,2)</f>
        <v>0</v>
      </c>
      <c r="R396" s="230">
        <f>ROUND(J396*H396,2)</f>
        <v>0</v>
      </c>
      <c r="S396" s="92"/>
      <c r="T396" s="231">
        <f>S396*H396</f>
        <v>0</v>
      </c>
      <c r="U396" s="231">
        <v>0.064000000000000001</v>
      </c>
      <c r="V396" s="231">
        <f>U396*H396</f>
        <v>2.3040000000000003</v>
      </c>
      <c r="W396" s="231">
        <v>0</v>
      </c>
      <c r="X396" s="231">
        <f>W396*H396</f>
        <v>0</v>
      </c>
      <c r="Y396" s="232" t="s">
        <v>1</v>
      </c>
      <c r="Z396" s="39"/>
      <c r="AA396" s="39"/>
      <c r="AB396" s="39"/>
      <c r="AC396" s="39"/>
      <c r="AD396" s="39"/>
      <c r="AE396" s="39"/>
      <c r="AR396" s="233" t="s">
        <v>193</v>
      </c>
      <c r="AT396" s="233" t="s">
        <v>279</v>
      </c>
      <c r="AU396" s="233" t="s">
        <v>91</v>
      </c>
      <c r="AY396" s="18" t="s">
        <v>137</v>
      </c>
      <c r="BE396" s="234">
        <f>IF(O396="základní",K396,0)</f>
        <v>0</v>
      </c>
      <c r="BF396" s="234">
        <f>IF(O396="snížená",K396,0)</f>
        <v>0</v>
      </c>
      <c r="BG396" s="234">
        <f>IF(O396="zákl. přenesená",K396,0)</f>
        <v>0</v>
      </c>
      <c r="BH396" s="234">
        <f>IF(O396="sníž. přenesená",K396,0)</f>
        <v>0</v>
      </c>
      <c r="BI396" s="234">
        <f>IF(O396="nulová",K396,0)</f>
        <v>0</v>
      </c>
      <c r="BJ396" s="18" t="s">
        <v>89</v>
      </c>
      <c r="BK396" s="234">
        <f>ROUND(P396*H396,2)</f>
        <v>0</v>
      </c>
      <c r="BL396" s="18" t="s">
        <v>144</v>
      </c>
      <c r="BM396" s="233" t="s">
        <v>577</v>
      </c>
    </row>
    <row r="397" s="2" customFormat="1">
      <c r="A397" s="39"/>
      <c r="B397" s="40"/>
      <c r="C397" s="41"/>
      <c r="D397" s="235" t="s">
        <v>146</v>
      </c>
      <c r="E397" s="41"/>
      <c r="F397" s="236" t="s">
        <v>578</v>
      </c>
      <c r="G397" s="41"/>
      <c r="H397" s="41"/>
      <c r="I397" s="237"/>
      <c r="J397" s="237"/>
      <c r="K397" s="41"/>
      <c r="L397" s="41"/>
      <c r="M397" s="45"/>
      <c r="N397" s="238"/>
      <c r="O397" s="239"/>
      <c r="P397" s="92"/>
      <c r="Q397" s="92"/>
      <c r="R397" s="92"/>
      <c r="S397" s="92"/>
      <c r="T397" s="92"/>
      <c r="U397" s="92"/>
      <c r="V397" s="92"/>
      <c r="W397" s="92"/>
      <c r="X397" s="92"/>
      <c r="Y397" s="93"/>
      <c r="Z397" s="39"/>
      <c r="AA397" s="39"/>
      <c r="AB397" s="39"/>
      <c r="AC397" s="39"/>
      <c r="AD397" s="39"/>
      <c r="AE397" s="39"/>
      <c r="AT397" s="18" t="s">
        <v>146</v>
      </c>
      <c r="AU397" s="18" t="s">
        <v>91</v>
      </c>
    </row>
    <row r="398" s="14" customFormat="1">
      <c r="A398" s="14"/>
      <c r="B398" s="250"/>
      <c r="C398" s="251"/>
      <c r="D398" s="235" t="s">
        <v>148</v>
      </c>
      <c r="E398" s="252" t="s">
        <v>1</v>
      </c>
      <c r="F398" s="253" t="s">
        <v>579</v>
      </c>
      <c r="G398" s="251"/>
      <c r="H398" s="254">
        <v>36</v>
      </c>
      <c r="I398" s="255"/>
      <c r="J398" s="255"/>
      <c r="K398" s="251"/>
      <c r="L398" s="251"/>
      <c r="M398" s="256"/>
      <c r="N398" s="257"/>
      <c r="O398" s="258"/>
      <c r="P398" s="258"/>
      <c r="Q398" s="258"/>
      <c r="R398" s="258"/>
      <c r="S398" s="258"/>
      <c r="T398" s="258"/>
      <c r="U398" s="258"/>
      <c r="V398" s="258"/>
      <c r="W398" s="258"/>
      <c r="X398" s="258"/>
      <c r="Y398" s="259"/>
      <c r="Z398" s="14"/>
      <c r="AA398" s="14"/>
      <c r="AB398" s="14"/>
      <c r="AC398" s="14"/>
      <c r="AD398" s="14"/>
      <c r="AE398" s="14"/>
      <c r="AT398" s="260" t="s">
        <v>148</v>
      </c>
      <c r="AU398" s="260" t="s">
        <v>91</v>
      </c>
      <c r="AV398" s="14" t="s">
        <v>91</v>
      </c>
      <c r="AW398" s="14" t="s">
        <v>5</v>
      </c>
      <c r="AX398" s="14" t="s">
        <v>89</v>
      </c>
      <c r="AY398" s="260" t="s">
        <v>137</v>
      </c>
    </row>
    <row r="399" s="2" customFormat="1" ht="24.15" customHeight="1">
      <c r="A399" s="39"/>
      <c r="B399" s="40"/>
      <c r="C399" s="283" t="s">
        <v>580</v>
      </c>
      <c r="D399" s="283" t="s">
        <v>279</v>
      </c>
      <c r="E399" s="284" t="s">
        <v>581</v>
      </c>
      <c r="F399" s="285" t="s">
        <v>582</v>
      </c>
      <c r="G399" s="286" t="s">
        <v>451</v>
      </c>
      <c r="H399" s="287">
        <v>103.428</v>
      </c>
      <c r="I399" s="288"/>
      <c r="J399" s="289"/>
      <c r="K399" s="290">
        <f>ROUND(P399*H399,2)</f>
        <v>0</v>
      </c>
      <c r="L399" s="285" t="s">
        <v>162</v>
      </c>
      <c r="M399" s="291"/>
      <c r="N399" s="292" t="s">
        <v>1</v>
      </c>
      <c r="O399" s="229" t="s">
        <v>44</v>
      </c>
      <c r="P399" s="230">
        <f>I399+J399</f>
        <v>0</v>
      </c>
      <c r="Q399" s="230">
        <f>ROUND(I399*H399,2)</f>
        <v>0</v>
      </c>
      <c r="R399" s="230">
        <f>ROUND(J399*H399,2)</f>
        <v>0</v>
      </c>
      <c r="S399" s="92"/>
      <c r="T399" s="231">
        <f>S399*H399</f>
        <v>0</v>
      </c>
      <c r="U399" s="231">
        <v>0.048300000000000003</v>
      </c>
      <c r="V399" s="231">
        <f>U399*H399</f>
        <v>4.9955724000000004</v>
      </c>
      <c r="W399" s="231">
        <v>0</v>
      </c>
      <c r="X399" s="231">
        <f>W399*H399</f>
        <v>0</v>
      </c>
      <c r="Y399" s="232" t="s">
        <v>1</v>
      </c>
      <c r="Z399" s="39"/>
      <c r="AA399" s="39"/>
      <c r="AB399" s="39"/>
      <c r="AC399" s="39"/>
      <c r="AD399" s="39"/>
      <c r="AE399" s="39"/>
      <c r="AR399" s="233" t="s">
        <v>193</v>
      </c>
      <c r="AT399" s="233" t="s">
        <v>279</v>
      </c>
      <c r="AU399" s="233" t="s">
        <v>91</v>
      </c>
      <c r="AY399" s="18" t="s">
        <v>137</v>
      </c>
      <c r="BE399" s="234">
        <f>IF(O399="základní",K399,0)</f>
        <v>0</v>
      </c>
      <c r="BF399" s="234">
        <f>IF(O399="snížená",K399,0)</f>
        <v>0</v>
      </c>
      <c r="BG399" s="234">
        <f>IF(O399="zákl. přenesená",K399,0)</f>
        <v>0</v>
      </c>
      <c r="BH399" s="234">
        <f>IF(O399="sníž. přenesená",K399,0)</f>
        <v>0</v>
      </c>
      <c r="BI399" s="234">
        <f>IF(O399="nulová",K399,0)</f>
        <v>0</v>
      </c>
      <c r="BJ399" s="18" t="s">
        <v>89</v>
      </c>
      <c r="BK399" s="234">
        <f>ROUND(P399*H399,2)</f>
        <v>0</v>
      </c>
      <c r="BL399" s="18" t="s">
        <v>144</v>
      </c>
      <c r="BM399" s="233" t="s">
        <v>583</v>
      </c>
    </row>
    <row r="400" s="2" customFormat="1">
      <c r="A400" s="39"/>
      <c r="B400" s="40"/>
      <c r="C400" s="41"/>
      <c r="D400" s="235" t="s">
        <v>146</v>
      </c>
      <c r="E400" s="41"/>
      <c r="F400" s="236" t="s">
        <v>584</v>
      </c>
      <c r="G400" s="41"/>
      <c r="H400" s="41"/>
      <c r="I400" s="237"/>
      <c r="J400" s="237"/>
      <c r="K400" s="41"/>
      <c r="L400" s="41"/>
      <c r="M400" s="45"/>
      <c r="N400" s="238"/>
      <c r="O400" s="239"/>
      <c r="P400" s="92"/>
      <c r="Q400" s="92"/>
      <c r="R400" s="92"/>
      <c r="S400" s="92"/>
      <c r="T400" s="92"/>
      <c r="U400" s="92"/>
      <c r="V400" s="92"/>
      <c r="W400" s="92"/>
      <c r="X400" s="92"/>
      <c r="Y400" s="93"/>
      <c r="Z400" s="39"/>
      <c r="AA400" s="39"/>
      <c r="AB400" s="39"/>
      <c r="AC400" s="39"/>
      <c r="AD400" s="39"/>
      <c r="AE400" s="39"/>
      <c r="AT400" s="18" t="s">
        <v>146</v>
      </c>
      <c r="AU400" s="18" t="s">
        <v>91</v>
      </c>
    </row>
    <row r="401" s="14" customFormat="1">
      <c r="A401" s="14"/>
      <c r="B401" s="250"/>
      <c r="C401" s="251"/>
      <c r="D401" s="235" t="s">
        <v>148</v>
      </c>
      <c r="E401" s="252" t="s">
        <v>1</v>
      </c>
      <c r="F401" s="253" t="s">
        <v>585</v>
      </c>
      <c r="G401" s="251"/>
      <c r="H401" s="254">
        <v>101.40000000000001</v>
      </c>
      <c r="I401" s="255"/>
      <c r="J401" s="255"/>
      <c r="K401" s="251"/>
      <c r="L401" s="251"/>
      <c r="M401" s="256"/>
      <c r="N401" s="257"/>
      <c r="O401" s="258"/>
      <c r="P401" s="258"/>
      <c r="Q401" s="258"/>
      <c r="R401" s="258"/>
      <c r="S401" s="258"/>
      <c r="T401" s="258"/>
      <c r="U401" s="258"/>
      <c r="V401" s="258"/>
      <c r="W401" s="258"/>
      <c r="X401" s="258"/>
      <c r="Y401" s="259"/>
      <c r="Z401" s="14"/>
      <c r="AA401" s="14"/>
      <c r="AB401" s="14"/>
      <c r="AC401" s="14"/>
      <c r="AD401" s="14"/>
      <c r="AE401" s="14"/>
      <c r="AT401" s="260" t="s">
        <v>148</v>
      </c>
      <c r="AU401" s="260" t="s">
        <v>91</v>
      </c>
      <c r="AV401" s="14" t="s">
        <v>91</v>
      </c>
      <c r="AW401" s="14" t="s">
        <v>5</v>
      </c>
      <c r="AX401" s="14" t="s">
        <v>81</v>
      </c>
      <c r="AY401" s="260" t="s">
        <v>137</v>
      </c>
    </row>
    <row r="402" s="16" customFormat="1">
      <c r="A402" s="16"/>
      <c r="B402" s="272"/>
      <c r="C402" s="273"/>
      <c r="D402" s="235" t="s">
        <v>148</v>
      </c>
      <c r="E402" s="274" t="s">
        <v>1</v>
      </c>
      <c r="F402" s="275" t="s">
        <v>172</v>
      </c>
      <c r="G402" s="273"/>
      <c r="H402" s="276">
        <v>101.40000000000001</v>
      </c>
      <c r="I402" s="277"/>
      <c r="J402" s="277"/>
      <c r="K402" s="273"/>
      <c r="L402" s="273"/>
      <c r="M402" s="278"/>
      <c r="N402" s="279"/>
      <c r="O402" s="280"/>
      <c r="P402" s="280"/>
      <c r="Q402" s="280"/>
      <c r="R402" s="280"/>
      <c r="S402" s="280"/>
      <c r="T402" s="280"/>
      <c r="U402" s="280"/>
      <c r="V402" s="280"/>
      <c r="W402" s="280"/>
      <c r="X402" s="280"/>
      <c r="Y402" s="281"/>
      <c r="Z402" s="16"/>
      <c r="AA402" s="16"/>
      <c r="AB402" s="16"/>
      <c r="AC402" s="16"/>
      <c r="AD402" s="16"/>
      <c r="AE402" s="16"/>
      <c r="AT402" s="282" t="s">
        <v>148</v>
      </c>
      <c r="AU402" s="282" t="s">
        <v>91</v>
      </c>
      <c r="AV402" s="16" t="s">
        <v>158</v>
      </c>
      <c r="AW402" s="16" t="s">
        <v>5</v>
      </c>
      <c r="AX402" s="16" t="s">
        <v>81</v>
      </c>
      <c r="AY402" s="282" t="s">
        <v>137</v>
      </c>
    </row>
    <row r="403" s="14" customFormat="1">
      <c r="A403" s="14"/>
      <c r="B403" s="250"/>
      <c r="C403" s="251"/>
      <c r="D403" s="235" t="s">
        <v>148</v>
      </c>
      <c r="E403" s="252" t="s">
        <v>1</v>
      </c>
      <c r="F403" s="253" t="s">
        <v>586</v>
      </c>
      <c r="G403" s="251"/>
      <c r="H403" s="254">
        <v>103.428</v>
      </c>
      <c r="I403" s="255"/>
      <c r="J403" s="255"/>
      <c r="K403" s="251"/>
      <c r="L403" s="251"/>
      <c r="M403" s="256"/>
      <c r="N403" s="257"/>
      <c r="O403" s="258"/>
      <c r="P403" s="258"/>
      <c r="Q403" s="258"/>
      <c r="R403" s="258"/>
      <c r="S403" s="258"/>
      <c r="T403" s="258"/>
      <c r="U403" s="258"/>
      <c r="V403" s="258"/>
      <c r="W403" s="258"/>
      <c r="X403" s="258"/>
      <c r="Y403" s="259"/>
      <c r="Z403" s="14"/>
      <c r="AA403" s="14"/>
      <c r="AB403" s="14"/>
      <c r="AC403" s="14"/>
      <c r="AD403" s="14"/>
      <c r="AE403" s="14"/>
      <c r="AT403" s="260" t="s">
        <v>148</v>
      </c>
      <c r="AU403" s="260" t="s">
        <v>91</v>
      </c>
      <c r="AV403" s="14" t="s">
        <v>91</v>
      </c>
      <c r="AW403" s="14" t="s">
        <v>5</v>
      </c>
      <c r="AX403" s="14" t="s">
        <v>89</v>
      </c>
      <c r="AY403" s="260" t="s">
        <v>137</v>
      </c>
    </row>
    <row r="404" s="2" customFormat="1" ht="24.15" customHeight="1">
      <c r="A404" s="39"/>
      <c r="B404" s="40"/>
      <c r="C404" s="283" t="s">
        <v>587</v>
      </c>
      <c r="D404" s="283" t="s">
        <v>279</v>
      </c>
      <c r="E404" s="284" t="s">
        <v>588</v>
      </c>
      <c r="F404" s="285" t="s">
        <v>589</v>
      </c>
      <c r="G404" s="286" t="s">
        <v>451</v>
      </c>
      <c r="H404" s="287">
        <v>263.77199999999999</v>
      </c>
      <c r="I404" s="288"/>
      <c r="J404" s="289"/>
      <c r="K404" s="290">
        <f>ROUND(P404*H404,2)</f>
        <v>0</v>
      </c>
      <c r="L404" s="285" t="s">
        <v>162</v>
      </c>
      <c r="M404" s="291"/>
      <c r="N404" s="292" t="s">
        <v>1</v>
      </c>
      <c r="O404" s="229" t="s">
        <v>44</v>
      </c>
      <c r="P404" s="230">
        <f>I404+J404</f>
        <v>0</v>
      </c>
      <c r="Q404" s="230">
        <f>ROUND(I404*H404,2)</f>
        <v>0</v>
      </c>
      <c r="R404" s="230">
        <f>ROUND(J404*H404,2)</f>
        <v>0</v>
      </c>
      <c r="S404" s="92"/>
      <c r="T404" s="231">
        <f>S404*H404</f>
        <v>0</v>
      </c>
      <c r="U404" s="231">
        <v>0.082100000000000006</v>
      </c>
      <c r="V404" s="231">
        <f>U404*H404</f>
        <v>21.6556812</v>
      </c>
      <c r="W404" s="231">
        <v>0</v>
      </c>
      <c r="X404" s="231">
        <f>W404*H404</f>
        <v>0</v>
      </c>
      <c r="Y404" s="232" t="s">
        <v>1</v>
      </c>
      <c r="Z404" s="39"/>
      <c r="AA404" s="39"/>
      <c r="AB404" s="39"/>
      <c r="AC404" s="39"/>
      <c r="AD404" s="39"/>
      <c r="AE404" s="39"/>
      <c r="AR404" s="233" t="s">
        <v>193</v>
      </c>
      <c r="AT404" s="233" t="s">
        <v>279</v>
      </c>
      <c r="AU404" s="233" t="s">
        <v>91</v>
      </c>
      <c r="AY404" s="18" t="s">
        <v>137</v>
      </c>
      <c r="BE404" s="234">
        <f>IF(O404="základní",K404,0)</f>
        <v>0</v>
      </c>
      <c r="BF404" s="234">
        <f>IF(O404="snížená",K404,0)</f>
        <v>0</v>
      </c>
      <c r="BG404" s="234">
        <f>IF(O404="zákl. přenesená",K404,0)</f>
        <v>0</v>
      </c>
      <c r="BH404" s="234">
        <f>IF(O404="sníž. přenesená",K404,0)</f>
        <v>0</v>
      </c>
      <c r="BI404" s="234">
        <f>IF(O404="nulová",K404,0)</f>
        <v>0</v>
      </c>
      <c r="BJ404" s="18" t="s">
        <v>89</v>
      </c>
      <c r="BK404" s="234">
        <f>ROUND(P404*H404,2)</f>
        <v>0</v>
      </c>
      <c r="BL404" s="18" t="s">
        <v>144</v>
      </c>
      <c r="BM404" s="233" t="s">
        <v>590</v>
      </c>
    </row>
    <row r="405" s="2" customFormat="1">
      <c r="A405" s="39"/>
      <c r="B405" s="40"/>
      <c r="C405" s="41"/>
      <c r="D405" s="235" t="s">
        <v>146</v>
      </c>
      <c r="E405" s="41"/>
      <c r="F405" s="236" t="s">
        <v>591</v>
      </c>
      <c r="G405" s="41"/>
      <c r="H405" s="41"/>
      <c r="I405" s="237"/>
      <c r="J405" s="237"/>
      <c r="K405" s="41"/>
      <c r="L405" s="41"/>
      <c r="M405" s="45"/>
      <c r="N405" s="238"/>
      <c r="O405" s="239"/>
      <c r="P405" s="92"/>
      <c r="Q405" s="92"/>
      <c r="R405" s="92"/>
      <c r="S405" s="92"/>
      <c r="T405" s="92"/>
      <c r="U405" s="92"/>
      <c r="V405" s="92"/>
      <c r="W405" s="92"/>
      <c r="X405" s="92"/>
      <c r="Y405" s="93"/>
      <c r="Z405" s="39"/>
      <c r="AA405" s="39"/>
      <c r="AB405" s="39"/>
      <c r="AC405" s="39"/>
      <c r="AD405" s="39"/>
      <c r="AE405" s="39"/>
      <c r="AT405" s="18" t="s">
        <v>146</v>
      </c>
      <c r="AU405" s="18" t="s">
        <v>91</v>
      </c>
    </row>
    <row r="406" s="14" customFormat="1">
      <c r="A406" s="14"/>
      <c r="B406" s="250"/>
      <c r="C406" s="251"/>
      <c r="D406" s="235" t="s">
        <v>148</v>
      </c>
      <c r="E406" s="252" t="s">
        <v>1</v>
      </c>
      <c r="F406" s="253" t="s">
        <v>592</v>
      </c>
      <c r="G406" s="251"/>
      <c r="H406" s="254">
        <v>258.60000000000002</v>
      </c>
      <c r="I406" s="255"/>
      <c r="J406" s="255"/>
      <c r="K406" s="251"/>
      <c r="L406" s="251"/>
      <c r="M406" s="256"/>
      <c r="N406" s="257"/>
      <c r="O406" s="258"/>
      <c r="P406" s="258"/>
      <c r="Q406" s="258"/>
      <c r="R406" s="258"/>
      <c r="S406" s="258"/>
      <c r="T406" s="258"/>
      <c r="U406" s="258"/>
      <c r="V406" s="258"/>
      <c r="W406" s="258"/>
      <c r="X406" s="258"/>
      <c r="Y406" s="259"/>
      <c r="Z406" s="14"/>
      <c r="AA406" s="14"/>
      <c r="AB406" s="14"/>
      <c r="AC406" s="14"/>
      <c r="AD406" s="14"/>
      <c r="AE406" s="14"/>
      <c r="AT406" s="260" t="s">
        <v>148</v>
      </c>
      <c r="AU406" s="260" t="s">
        <v>91</v>
      </c>
      <c r="AV406" s="14" t="s">
        <v>91</v>
      </c>
      <c r="AW406" s="14" t="s">
        <v>5</v>
      </c>
      <c r="AX406" s="14" t="s">
        <v>81</v>
      </c>
      <c r="AY406" s="260" t="s">
        <v>137</v>
      </c>
    </row>
    <row r="407" s="16" customFormat="1">
      <c r="A407" s="16"/>
      <c r="B407" s="272"/>
      <c r="C407" s="273"/>
      <c r="D407" s="235" t="s">
        <v>148</v>
      </c>
      <c r="E407" s="274" t="s">
        <v>1</v>
      </c>
      <c r="F407" s="275" t="s">
        <v>172</v>
      </c>
      <c r="G407" s="273"/>
      <c r="H407" s="276">
        <v>258.60000000000002</v>
      </c>
      <c r="I407" s="277"/>
      <c r="J407" s="277"/>
      <c r="K407" s="273"/>
      <c r="L407" s="273"/>
      <c r="M407" s="278"/>
      <c r="N407" s="279"/>
      <c r="O407" s="280"/>
      <c r="P407" s="280"/>
      <c r="Q407" s="280"/>
      <c r="R407" s="280"/>
      <c r="S407" s="280"/>
      <c r="T407" s="280"/>
      <c r="U407" s="280"/>
      <c r="V407" s="280"/>
      <c r="W407" s="280"/>
      <c r="X407" s="280"/>
      <c r="Y407" s="281"/>
      <c r="Z407" s="16"/>
      <c r="AA407" s="16"/>
      <c r="AB407" s="16"/>
      <c r="AC407" s="16"/>
      <c r="AD407" s="16"/>
      <c r="AE407" s="16"/>
      <c r="AT407" s="282" t="s">
        <v>148</v>
      </c>
      <c r="AU407" s="282" t="s">
        <v>91</v>
      </c>
      <c r="AV407" s="16" t="s">
        <v>158</v>
      </c>
      <c r="AW407" s="16" t="s">
        <v>5</v>
      </c>
      <c r="AX407" s="16" t="s">
        <v>81</v>
      </c>
      <c r="AY407" s="282" t="s">
        <v>137</v>
      </c>
    </row>
    <row r="408" s="14" customFormat="1">
      <c r="A408" s="14"/>
      <c r="B408" s="250"/>
      <c r="C408" s="251"/>
      <c r="D408" s="235" t="s">
        <v>148</v>
      </c>
      <c r="E408" s="252" t="s">
        <v>1</v>
      </c>
      <c r="F408" s="253" t="s">
        <v>593</v>
      </c>
      <c r="G408" s="251"/>
      <c r="H408" s="254">
        <v>263.77199999999999</v>
      </c>
      <c r="I408" s="255"/>
      <c r="J408" s="255"/>
      <c r="K408" s="251"/>
      <c r="L408" s="251"/>
      <c r="M408" s="256"/>
      <c r="N408" s="257"/>
      <c r="O408" s="258"/>
      <c r="P408" s="258"/>
      <c r="Q408" s="258"/>
      <c r="R408" s="258"/>
      <c r="S408" s="258"/>
      <c r="T408" s="258"/>
      <c r="U408" s="258"/>
      <c r="V408" s="258"/>
      <c r="W408" s="258"/>
      <c r="X408" s="258"/>
      <c r="Y408" s="259"/>
      <c r="Z408" s="14"/>
      <c r="AA408" s="14"/>
      <c r="AB408" s="14"/>
      <c r="AC408" s="14"/>
      <c r="AD408" s="14"/>
      <c r="AE408" s="14"/>
      <c r="AT408" s="260" t="s">
        <v>148</v>
      </c>
      <c r="AU408" s="260" t="s">
        <v>91</v>
      </c>
      <c r="AV408" s="14" t="s">
        <v>91</v>
      </c>
      <c r="AW408" s="14" t="s">
        <v>5</v>
      </c>
      <c r="AX408" s="14" t="s">
        <v>89</v>
      </c>
      <c r="AY408" s="260" t="s">
        <v>137</v>
      </c>
    </row>
    <row r="409" s="2" customFormat="1" ht="24.15" customHeight="1">
      <c r="A409" s="39"/>
      <c r="B409" s="40"/>
      <c r="C409" s="221" t="s">
        <v>594</v>
      </c>
      <c r="D409" s="221" t="s">
        <v>139</v>
      </c>
      <c r="E409" s="222" t="s">
        <v>595</v>
      </c>
      <c r="F409" s="223" t="s">
        <v>596</v>
      </c>
      <c r="G409" s="224" t="s">
        <v>168</v>
      </c>
      <c r="H409" s="225">
        <v>11.880000000000001</v>
      </c>
      <c r="I409" s="226"/>
      <c r="J409" s="226"/>
      <c r="K409" s="227">
        <f>ROUND(P409*H409,2)</f>
        <v>0</v>
      </c>
      <c r="L409" s="223" t="s">
        <v>162</v>
      </c>
      <c r="M409" s="45"/>
      <c r="N409" s="228" t="s">
        <v>1</v>
      </c>
      <c r="O409" s="229" t="s">
        <v>44</v>
      </c>
      <c r="P409" s="230">
        <f>I409+J409</f>
        <v>0</v>
      </c>
      <c r="Q409" s="230">
        <f>ROUND(I409*H409,2)</f>
        <v>0</v>
      </c>
      <c r="R409" s="230">
        <f>ROUND(J409*H409,2)</f>
        <v>0</v>
      </c>
      <c r="S409" s="92"/>
      <c r="T409" s="231">
        <f>S409*H409</f>
        <v>0</v>
      </c>
      <c r="U409" s="231">
        <v>2.2563399999999998</v>
      </c>
      <c r="V409" s="231">
        <f>U409*H409</f>
        <v>26.8053192</v>
      </c>
      <c r="W409" s="231">
        <v>0</v>
      </c>
      <c r="X409" s="231">
        <f>W409*H409</f>
        <v>0</v>
      </c>
      <c r="Y409" s="232" t="s">
        <v>1</v>
      </c>
      <c r="Z409" s="39"/>
      <c r="AA409" s="39"/>
      <c r="AB409" s="39"/>
      <c r="AC409" s="39"/>
      <c r="AD409" s="39"/>
      <c r="AE409" s="39"/>
      <c r="AR409" s="233" t="s">
        <v>144</v>
      </c>
      <c r="AT409" s="233" t="s">
        <v>139</v>
      </c>
      <c r="AU409" s="233" t="s">
        <v>91</v>
      </c>
      <c r="AY409" s="18" t="s">
        <v>137</v>
      </c>
      <c r="BE409" s="234">
        <f>IF(O409="základní",K409,0)</f>
        <v>0</v>
      </c>
      <c r="BF409" s="234">
        <f>IF(O409="snížená",K409,0)</f>
        <v>0</v>
      </c>
      <c r="BG409" s="234">
        <f>IF(O409="zákl. přenesená",K409,0)</f>
        <v>0</v>
      </c>
      <c r="BH409" s="234">
        <f>IF(O409="sníž. přenesená",K409,0)</f>
        <v>0</v>
      </c>
      <c r="BI409" s="234">
        <f>IF(O409="nulová",K409,0)</f>
        <v>0</v>
      </c>
      <c r="BJ409" s="18" t="s">
        <v>89</v>
      </c>
      <c r="BK409" s="234">
        <f>ROUND(P409*H409,2)</f>
        <v>0</v>
      </c>
      <c r="BL409" s="18" t="s">
        <v>144</v>
      </c>
      <c r="BM409" s="233" t="s">
        <v>597</v>
      </c>
    </row>
    <row r="410" s="2" customFormat="1">
      <c r="A410" s="39"/>
      <c r="B410" s="40"/>
      <c r="C410" s="41"/>
      <c r="D410" s="235" t="s">
        <v>146</v>
      </c>
      <c r="E410" s="41"/>
      <c r="F410" s="236" t="s">
        <v>598</v>
      </c>
      <c r="G410" s="41"/>
      <c r="H410" s="41"/>
      <c r="I410" s="237"/>
      <c r="J410" s="237"/>
      <c r="K410" s="41"/>
      <c r="L410" s="41"/>
      <c r="M410" s="45"/>
      <c r="N410" s="238"/>
      <c r="O410" s="239"/>
      <c r="P410" s="92"/>
      <c r="Q410" s="92"/>
      <c r="R410" s="92"/>
      <c r="S410" s="92"/>
      <c r="T410" s="92"/>
      <c r="U410" s="92"/>
      <c r="V410" s="92"/>
      <c r="W410" s="92"/>
      <c r="X410" s="92"/>
      <c r="Y410" s="93"/>
      <c r="Z410" s="39"/>
      <c r="AA410" s="39"/>
      <c r="AB410" s="39"/>
      <c r="AC410" s="39"/>
      <c r="AD410" s="39"/>
      <c r="AE410" s="39"/>
      <c r="AT410" s="18" t="s">
        <v>146</v>
      </c>
      <c r="AU410" s="18" t="s">
        <v>91</v>
      </c>
    </row>
    <row r="411" s="14" customFormat="1">
      <c r="A411" s="14"/>
      <c r="B411" s="250"/>
      <c r="C411" s="251"/>
      <c r="D411" s="235" t="s">
        <v>148</v>
      </c>
      <c r="E411" s="252" t="s">
        <v>1</v>
      </c>
      <c r="F411" s="253" t="s">
        <v>599</v>
      </c>
      <c r="G411" s="251"/>
      <c r="H411" s="254">
        <v>6.9299999999999997</v>
      </c>
      <c r="I411" s="255"/>
      <c r="J411" s="255"/>
      <c r="K411" s="251"/>
      <c r="L411" s="251"/>
      <c r="M411" s="256"/>
      <c r="N411" s="257"/>
      <c r="O411" s="258"/>
      <c r="P411" s="258"/>
      <c r="Q411" s="258"/>
      <c r="R411" s="258"/>
      <c r="S411" s="258"/>
      <c r="T411" s="258"/>
      <c r="U411" s="258"/>
      <c r="V411" s="258"/>
      <c r="W411" s="258"/>
      <c r="X411" s="258"/>
      <c r="Y411" s="259"/>
      <c r="Z411" s="14"/>
      <c r="AA411" s="14"/>
      <c r="AB411" s="14"/>
      <c r="AC411" s="14"/>
      <c r="AD411" s="14"/>
      <c r="AE411" s="14"/>
      <c r="AT411" s="260" t="s">
        <v>148</v>
      </c>
      <c r="AU411" s="260" t="s">
        <v>91</v>
      </c>
      <c r="AV411" s="14" t="s">
        <v>91</v>
      </c>
      <c r="AW411" s="14" t="s">
        <v>5</v>
      </c>
      <c r="AX411" s="14" t="s">
        <v>81</v>
      </c>
      <c r="AY411" s="260" t="s">
        <v>137</v>
      </c>
    </row>
    <row r="412" s="14" customFormat="1">
      <c r="A412" s="14"/>
      <c r="B412" s="250"/>
      <c r="C412" s="251"/>
      <c r="D412" s="235" t="s">
        <v>148</v>
      </c>
      <c r="E412" s="252" t="s">
        <v>1</v>
      </c>
      <c r="F412" s="253" t="s">
        <v>600</v>
      </c>
      <c r="G412" s="251"/>
      <c r="H412" s="254">
        <v>4.9500000000000002</v>
      </c>
      <c r="I412" s="255"/>
      <c r="J412" s="255"/>
      <c r="K412" s="251"/>
      <c r="L412" s="251"/>
      <c r="M412" s="256"/>
      <c r="N412" s="257"/>
      <c r="O412" s="258"/>
      <c r="P412" s="258"/>
      <c r="Q412" s="258"/>
      <c r="R412" s="258"/>
      <c r="S412" s="258"/>
      <c r="T412" s="258"/>
      <c r="U412" s="258"/>
      <c r="V412" s="258"/>
      <c r="W412" s="258"/>
      <c r="X412" s="258"/>
      <c r="Y412" s="259"/>
      <c r="Z412" s="14"/>
      <c r="AA412" s="14"/>
      <c r="AB412" s="14"/>
      <c r="AC412" s="14"/>
      <c r="AD412" s="14"/>
      <c r="AE412" s="14"/>
      <c r="AT412" s="260" t="s">
        <v>148</v>
      </c>
      <c r="AU412" s="260" t="s">
        <v>91</v>
      </c>
      <c r="AV412" s="14" t="s">
        <v>91</v>
      </c>
      <c r="AW412" s="14" t="s">
        <v>5</v>
      </c>
      <c r="AX412" s="14" t="s">
        <v>81</v>
      </c>
      <c r="AY412" s="260" t="s">
        <v>137</v>
      </c>
    </row>
    <row r="413" s="15" customFormat="1">
      <c r="A413" s="15"/>
      <c r="B413" s="261"/>
      <c r="C413" s="262"/>
      <c r="D413" s="235" t="s">
        <v>148</v>
      </c>
      <c r="E413" s="263" t="s">
        <v>1</v>
      </c>
      <c r="F413" s="264" t="s">
        <v>152</v>
      </c>
      <c r="G413" s="262"/>
      <c r="H413" s="265">
        <v>11.880000000000001</v>
      </c>
      <c r="I413" s="266"/>
      <c r="J413" s="266"/>
      <c r="K413" s="262"/>
      <c r="L413" s="262"/>
      <c r="M413" s="267"/>
      <c r="N413" s="268"/>
      <c r="O413" s="269"/>
      <c r="P413" s="269"/>
      <c r="Q413" s="269"/>
      <c r="R413" s="269"/>
      <c r="S413" s="269"/>
      <c r="T413" s="269"/>
      <c r="U413" s="269"/>
      <c r="V413" s="269"/>
      <c r="W413" s="269"/>
      <c r="X413" s="269"/>
      <c r="Y413" s="270"/>
      <c r="Z413" s="15"/>
      <c r="AA413" s="15"/>
      <c r="AB413" s="15"/>
      <c r="AC413" s="15"/>
      <c r="AD413" s="15"/>
      <c r="AE413" s="15"/>
      <c r="AT413" s="271" t="s">
        <v>148</v>
      </c>
      <c r="AU413" s="271" t="s">
        <v>91</v>
      </c>
      <c r="AV413" s="15" t="s">
        <v>144</v>
      </c>
      <c r="AW413" s="15" t="s">
        <v>5</v>
      </c>
      <c r="AX413" s="15" t="s">
        <v>89</v>
      </c>
      <c r="AY413" s="271" t="s">
        <v>137</v>
      </c>
    </row>
    <row r="414" s="2" customFormat="1" ht="24.15" customHeight="1">
      <c r="A414" s="39"/>
      <c r="B414" s="40"/>
      <c r="C414" s="221" t="s">
        <v>601</v>
      </c>
      <c r="D414" s="221" t="s">
        <v>139</v>
      </c>
      <c r="E414" s="222" t="s">
        <v>602</v>
      </c>
      <c r="F414" s="223" t="s">
        <v>603</v>
      </c>
      <c r="G414" s="224" t="s">
        <v>161</v>
      </c>
      <c r="H414" s="225">
        <v>60</v>
      </c>
      <c r="I414" s="226"/>
      <c r="J414" s="226"/>
      <c r="K414" s="227">
        <f>ROUND(P414*H414,2)</f>
        <v>0</v>
      </c>
      <c r="L414" s="223" t="s">
        <v>162</v>
      </c>
      <c r="M414" s="45"/>
      <c r="N414" s="228" t="s">
        <v>1</v>
      </c>
      <c r="O414" s="229" t="s">
        <v>44</v>
      </c>
      <c r="P414" s="230">
        <f>I414+J414</f>
        <v>0</v>
      </c>
      <c r="Q414" s="230">
        <f>ROUND(I414*H414,2)</f>
        <v>0</v>
      </c>
      <c r="R414" s="230">
        <f>ROUND(J414*H414,2)</f>
        <v>0</v>
      </c>
      <c r="S414" s="92"/>
      <c r="T414" s="231">
        <f>S414*H414</f>
        <v>0</v>
      </c>
      <c r="U414" s="231">
        <v>1.863E-06</v>
      </c>
      <c r="V414" s="231">
        <f>U414*H414</f>
        <v>0.00011178</v>
      </c>
      <c r="W414" s="231">
        <v>0</v>
      </c>
      <c r="X414" s="231">
        <f>W414*H414</f>
        <v>0</v>
      </c>
      <c r="Y414" s="232" t="s">
        <v>1</v>
      </c>
      <c r="Z414" s="39"/>
      <c r="AA414" s="39"/>
      <c r="AB414" s="39"/>
      <c r="AC414" s="39"/>
      <c r="AD414" s="39"/>
      <c r="AE414" s="39"/>
      <c r="AR414" s="233" t="s">
        <v>144</v>
      </c>
      <c r="AT414" s="233" t="s">
        <v>139</v>
      </c>
      <c r="AU414" s="233" t="s">
        <v>91</v>
      </c>
      <c r="AY414" s="18" t="s">
        <v>137</v>
      </c>
      <c r="BE414" s="234">
        <f>IF(O414="základní",K414,0)</f>
        <v>0</v>
      </c>
      <c r="BF414" s="234">
        <f>IF(O414="snížená",K414,0)</f>
        <v>0</v>
      </c>
      <c r="BG414" s="234">
        <f>IF(O414="zákl. přenesená",K414,0)</f>
        <v>0</v>
      </c>
      <c r="BH414" s="234">
        <f>IF(O414="sníž. přenesená",K414,0)</f>
        <v>0</v>
      </c>
      <c r="BI414" s="234">
        <f>IF(O414="nulová",K414,0)</f>
        <v>0</v>
      </c>
      <c r="BJ414" s="18" t="s">
        <v>89</v>
      </c>
      <c r="BK414" s="234">
        <f>ROUND(P414*H414,2)</f>
        <v>0</v>
      </c>
      <c r="BL414" s="18" t="s">
        <v>144</v>
      </c>
      <c r="BM414" s="233" t="s">
        <v>604</v>
      </c>
    </row>
    <row r="415" s="2" customFormat="1">
      <c r="A415" s="39"/>
      <c r="B415" s="40"/>
      <c r="C415" s="41"/>
      <c r="D415" s="235" t="s">
        <v>146</v>
      </c>
      <c r="E415" s="41"/>
      <c r="F415" s="236" t="s">
        <v>605</v>
      </c>
      <c r="G415" s="41"/>
      <c r="H415" s="41"/>
      <c r="I415" s="237"/>
      <c r="J415" s="237"/>
      <c r="K415" s="41"/>
      <c r="L415" s="41"/>
      <c r="M415" s="45"/>
      <c r="N415" s="238"/>
      <c r="O415" s="239"/>
      <c r="P415" s="92"/>
      <c r="Q415" s="92"/>
      <c r="R415" s="92"/>
      <c r="S415" s="92"/>
      <c r="T415" s="92"/>
      <c r="U415" s="92"/>
      <c r="V415" s="92"/>
      <c r="W415" s="92"/>
      <c r="X415" s="92"/>
      <c r="Y415" s="93"/>
      <c r="Z415" s="39"/>
      <c r="AA415" s="39"/>
      <c r="AB415" s="39"/>
      <c r="AC415" s="39"/>
      <c r="AD415" s="39"/>
      <c r="AE415" s="39"/>
      <c r="AT415" s="18" t="s">
        <v>146</v>
      </c>
      <c r="AU415" s="18" t="s">
        <v>91</v>
      </c>
    </row>
    <row r="416" s="13" customFormat="1">
      <c r="A416" s="13"/>
      <c r="B416" s="240"/>
      <c r="C416" s="241"/>
      <c r="D416" s="235" t="s">
        <v>148</v>
      </c>
      <c r="E416" s="242" t="s">
        <v>1</v>
      </c>
      <c r="F416" s="243" t="s">
        <v>351</v>
      </c>
      <c r="G416" s="241"/>
      <c r="H416" s="242" t="s">
        <v>1</v>
      </c>
      <c r="I416" s="244"/>
      <c r="J416" s="244"/>
      <c r="K416" s="241"/>
      <c r="L416" s="241"/>
      <c r="M416" s="245"/>
      <c r="N416" s="246"/>
      <c r="O416" s="247"/>
      <c r="P416" s="247"/>
      <c r="Q416" s="247"/>
      <c r="R416" s="247"/>
      <c r="S416" s="247"/>
      <c r="T416" s="247"/>
      <c r="U416" s="247"/>
      <c r="V416" s="247"/>
      <c r="W416" s="247"/>
      <c r="X416" s="247"/>
      <c r="Y416" s="248"/>
      <c r="Z416" s="13"/>
      <c r="AA416" s="13"/>
      <c r="AB416" s="13"/>
      <c r="AC416" s="13"/>
      <c r="AD416" s="13"/>
      <c r="AE416" s="13"/>
      <c r="AT416" s="249" t="s">
        <v>148</v>
      </c>
      <c r="AU416" s="249" t="s">
        <v>91</v>
      </c>
      <c r="AV416" s="13" t="s">
        <v>89</v>
      </c>
      <c r="AW416" s="13" t="s">
        <v>5</v>
      </c>
      <c r="AX416" s="13" t="s">
        <v>81</v>
      </c>
      <c r="AY416" s="249" t="s">
        <v>137</v>
      </c>
    </row>
    <row r="417" s="14" customFormat="1">
      <c r="A417" s="14"/>
      <c r="B417" s="250"/>
      <c r="C417" s="251"/>
      <c r="D417" s="235" t="s">
        <v>148</v>
      </c>
      <c r="E417" s="252" t="s">
        <v>1</v>
      </c>
      <c r="F417" s="253" t="s">
        <v>606</v>
      </c>
      <c r="G417" s="251"/>
      <c r="H417" s="254">
        <v>60</v>
      </c>
      <c r="I417" s="255"/>
      <c r="J417" s="255"/>
      <c r="K417" s="251"/>
      <c r="L417" s="251"/>
      <c r="M417" s="256"/>
      <c r="N417" s="257"/>
      <c r="O417" s="258"/>
      <c r="P417" s="258"/>
      <c r="Q417" s="258"/>
      <c r="R417" s="258"/>
      <c r="S417" s="258"/>
      <c r="T417" s="258"/>
      <c r="U417" s="258"/>
      <c r="V417" s="258"/>
      <c r="W417" s="258"/>
      <c r="X417" s="258"/>
      <c r="Y417" s="259"/>
      <c r="Z417" s="14"/>
      <c r="AA417" s="14"/>
      <c r="AB417" s="14"/>
      <c r="AC417" s="14"/>
      <c r="AD417" s="14"/>
      <c r="AE417" s="14"/>
      <c r="AT417" s="260" t="s">
        <v>148</v>
      </c>
      <c r="AU417" s="260" t="s">
        <v>91</v>
      </c>
      <c r="AV417" s="14" t="s">
        <v>91</v>
      </c>
      <c r="AW417" s="14" t="s">
        <v>5</v>
      </c>
      <c r="AX417" s="14" t="s">
        <v>89</v>
      </c>
      <c r="AY417" s="260" t="s">
        <v>137</v>
      </c>
    </row>
    <row r="418" s="2" customFormat="1" ht="24.15" customHeight="1">
      <c r="A418" s="39"/>
      <c r="B418" s="40"/>
      <c r="C418" s="221" t="s">
        <v>607</v>
      </c>
      <c r="D418" s="221" t="s">
        <v>139</v>
      </c>
      <c r="E418" s="222" t="s">
        <v>608</v>
      </c>
      <c r="F418" s="223" t="s">
        <v>609</v>
      </c>
      <c r="G418" s="224" t="s">
        <v>161</v>
      </c>
      <c r="H418" s="225">
        <v>60</v>
      </c>
      <c r="I418" s="226"/>
      <c r="J418" s="226"/>
      <c r="K418" s="227">
        <f>ROUND(P418*H418,2)</f>
        <v>0</v>
      </c>
      <c r="L418" s="223" t="s">
        <v>162</v>
      </c>
      <c r="M418" s="45"/>
      <c r="N418" s="228" t="s">
        <v>1</v>
      </c>
      <c r="O418" s="229" t="s">
        <v>44</v>
      </c>
      <c r="P418" s="230">
        <f>I418+J418</f>
        <v>0</v>
      </c>
      <c r="Q418" s="230">
        <f>ROUND(I418*H418,2)</f>
        <v>0</v>
      </c>
      <c r="R418" s="230">
        <f>ROUND(J418*H418,2)</f>
        <v>0</v>
      </c>
      <c r="S418" s="92"/>
      <c r="T418" s="231">
        <f>S418*H418</f>
        <v>0</v>
      </c>
      <c r="U418" s="231">
        <v>0.0001103</v>
      </c>
      <c r="V418" s="231">
        <f>U418*H418</f>
        <v>0.0066179999999999998</v>
      </c>
      <c r="W418" s="231">
        <v>0</v>
      </c>
      <c r="X418" s="231">
        <f>W418*H418</f>
        <v>0</v>
      </c>
      <c r="Y418" s="232" t="s">
        <v>1</v>
      </c>
      <c r="Z418" s="39"/>
      <c r="AA418" s="39"/>
      <c r="AB418" s="39"/>
      <c r="AC418" s="39"/>
      <c r="AD418" s="39"/>
      <c r="AE418" s="39"/>
      <c r="AR418" s="233" t="s">
        <v>144</v>
      </c>
      <c r="AT418" s="233" t="s">
        <v>139</v>
      </c>
      <c r="AU418" s="233" t="s">
        <v>91</v>
      </c>
      <c r="AY418" s="18" t="s">
        <v>137</v>
      </c>
      <c r="BE418" s="234">
        <f>IF(O418="základní",K418,0)</f>
        <v>0</v>
      </c>
      <c r="BF418" s="234">
        <f>IF(O418="snížená",K418,0)</f>
        <v>0</v>
      </c>
      <c r="BG418" s="234">
        <f>IF(O418="zákl. přenesená",K418,0)</f>
        <v>0</v>
      </c>
      <c r="BH418" s="234">
        <f>IF(O418="sníž. přenesená",K418,0)</f>
        <v>0</v>
      </c>
      <c r="BI418" s="234">
        <f>IF(O418="nulová",K418,0)</f>
        <v>0</v>
      </c>
      <c r="BJ418" s="18" t="s">
        <v>89</v>
      </c>
      <c r="BK418" s="234">
        <f>ROUND(P418*H418,2)</f>
        <v>0</v>
      </c>
      <c r="BL418" s="18" t="s">
        <v>144</v>
      </c>
      <c r="BM418" s="233" t="s">
        <v>610</v>
      </c>
    </row>
    <row r="419" s="2" customFormat="1">
      <c r="A419" s="39"/>
      <c r="B419" s="40"/>
      <c r="C419" s="41"/>
      <c r="D419" s="235" t="s">
        <v>146</v>
      </c>
      <c r="E419" s="41"/>
      <c r="F419" s="236" t="s">
        <v>611</v>
      </c>
      <c r="G419" s="41"/>
      <c r="H419" s="41"/>
      <c r="I419" s="237"/>
      <c r="J419" s="237"/>
      <c r="K419" s="41"/>
      <c r="L419" s="41"/>
      <c r="M419" s="45"/>
      <c r="N419" s="238"/>
      <c r="O419" s="239"/>
      <c r="P419" s="92"/>
      <c r="Q419" s="92"/>
      <c r="R419" s="92"/>
      <c r="S419" s="92"/>
      <c r="T419" s="92"/>
      <c r="U419" s="92"/>
      <c r="V419" s="92"/>
      <c r="W419" s="92"/>
      <c r="X419" s="92"/>
      <c r="Y419" s="93"/>
      <c r="Z419" s="39"/>
      <c r="AA419" s="39"/>
      <c r="AB419" s="39"/>
      <c r="AC419" s="39"/>
      <c r="AD419" s="39"/>
      <c r="AE419" s="39"/>
      <c r="AT419" s="18" t="s">
        <v>146</v>
      </c>
      <c r="AU419" s="18" t="s">
        <v>91</v>
      </c>
    </row>
    <row r="420" s="2" customFormat="1" ht="24.15" customHeight="1">
      <c r="A420" s="39"/>
      <c r="B420" s="40"/>
      <c r="C420" s="221" t="s">
        <v>612</v>
      </c>
      <c r="D420" s="221" t="s">
        <v>139</v>
      </c>
      <c r="E420" s="222" t="s">
        <v>613</v>
      </c>
      <c r="F420" s="223" t="s">
        <v>614</v>
      </c>
      <c r="G420" s="224" t="s">
        <v>142</v>
      </c>
      <c r="H420" s="225">
        <v>915</v>
      </c>
      <c r="I420" s="226"/>
      <c r="J420" s="226"/>
      <c r="K420" s="227">
        <f>ROUND(P420*H420,2)</f>
        <v>0</v>
      </c>
      <c r="L420" s="223" t="s">
        <v>162</v>
      </c>
      <c r="M420" s="45"/>
      <c r="N420" s="228" t="s">
        <v>1</v>
      </c>
      <c r="O420" s="229" t="s">
        <v>44</v>
      </c>
      <c r="P420" s="230">
        <f>I420+J420</f>
        <v>0</v>
      </c>
      <c r="Q420" s="230">
        <f>ROUND(I420*H420,2)</f>
        <v>0</v>
      </c>
      <c r="R420" s="230">
        <f>ROUND(J420*H420,2)</f>
        <v>0</v>
      </c>
      <c r="S420" s="92"/>
      <c r="T420" s="231">
        <f>S420*H420</f>
        <v>0</v>
      </c>
      <c r="U420" s="231">
        <v>0</v>
      </c>
      <c r="V420" s="231">
        <f>U420*H420</f>
        <v>0</v>
      </c>
      <c r="W420" s="231">
        <v>0</v>
      </c>
      <c r="X420" s="231">
        <f>W420*H420</f>
        <v>0</v>
      </c>
      <c r="Y420" s="232" t="s">
        <v>1</v>
      </c>
      <c r="Z420" s="39"/>
      <c r="AA420" s="39"/>
      <c r="AB420" s="39"/>
      <c r="AC420" s="39"/>
      <c r="AD420" s="39"/>
      <c r="AE420" s="39"/>
      <c r="AR420" s="233" t="s">
        <v>144</v>
      </c>
      <c r="AT420" s="233" t="s">
        <v>139</v>
      </c>
      <c r="AU420" s="233" t="s">
        <v>91</v>
      </c>
      <c r="AY420" s="18" t="s">
        <v>137</v>
      </c>
      <c r="BE420" s="234">
        <f>IF(O420="základní",K420,0)</f>
        <v>0</v>
      </c>
      <c r="BF420" s="234">
        <f>IF(O420="snížená",K420,0)</f>
        <v>0</v>
      </c>
      <c r="BG420" s="234">
        <f>IF(O420="zákl. přenesená",K420,0)</f>
        <v>0</v>
      </c>
      <c r="BH420" s="234">
        <f>IF(O420="sníž. přenesená",K420,0)</f>
        <v>0</v>
      </c>
      <c r="BI420" s="234">
        <f>IF(O420="nulová",K420,0)</f>
        <v>0</v>
      </c>
      <c r="BJ420" s="18" t="s">
        <v>89</v>
      </c>
      <c r="BK420" s="234">
        <f>ROUND(P420*H420,2)</f>
        <v>0</v>
      </c>
      <c r="BL420" s="18" t="s">
        <v>144</v>
      </c>
      <c r="BM420" s="233" t="s">
        <v>615</v>
      </c>
    </row>
    <row r="421" s="2" customFormat="1">
      <c r="A421" s="39"/>
      <c r="B421" s="40"/>
      <c r="C421" s="41"/>
      <c r="D421" s="235" t="s">
        <v>146</v>
      </c>
      <c r="E421" s="41"/>
      <c r="F421" s="236" t="s">
        <v>616</v>
      </c>
      <c r="G421" s="41"/>
      <c r="H421" s="41"/>
      <c r="I421" s="237"/>
      <c r="J421" s="237"/>
      <c r="K421" s="41"/>
      <c r="L421" s="41"/>
      <c r="M421" s="45"/>
      <c r="N421" s="238"/>
      <c r="O421" s="239"/>
      <c r="P421" s="92"/>
      <c r="Q421" s="92"/>
      <c r="R421" s="92"/>
      <c r="S421" s="92"/>
      <c r="T421" s="92"/>
      <c r="U421" s="92"/>
      <c r="V421" s="92"/>
      <c r="W421" s="92"/>
      <c r="X421" s="92"/>
      <c r="Y421" s="93"/>
      <c r="Z421" s="39"/>
      <c r="AA421" s="39"/>
      <c r="AB421" s="39"/>
      <c r="AC421" s="39"/>
      <c r="AD421" s="39"/>
      <c r="AE421" s="39"/>
      <c r="AT421" s="18" t="s">
        <v>146</v>
      </c>
      <c r="AU421" s="18" t="s">
        <v>91</v>
      </c>
    </row>
    <row r="422" s="2" customFormat="1" ht="24.15" customHeight="1">
      <c r="A422" s="39"/>
      <c r="B422" s="40"/>
      <c r="C422" s="221" t="s">
        <v>617</v>
      </c>
      <c r="D422" s="221" t="s">
        <v>139</v>
      </c>
      <c r="E422" s="222" t="s">
        <v>618</v>
      </c>
      <c r="F422" s="223" t="s">
        <v>619</v>
      </c>
      <c r="G422" s="224" t="s">
        <v>451</v>
      </c>
      <c r="H422" s="225">
        <v>1</v>
      </c>
      <c r="I422" s="226"/>
      <c r="J422" s="226"/>
      <c r="K422" s="227">
        <f>ROUND(P422*H422,2)</f>
        <v>0</v>
      </c>
      <c r="L422" s="223" t="s">
        <v>410</v>
      </c>
      <c r="M422" s="45"/>
      <c r="N422" s="228" t="s">
        <v>1</v>
      </c>
      <c r="O422" s="229" t="s">
        <v>44</v>
      </c>
      <c r="P422" s="230">
        <f>I422+J422</f>
        <v>0</v>
      </c>
      <c r="Q422" s="230">
        <f>ROUND(I422*H422,2)</f>
        <v>0</v>
      </c>
      <c r="R422" s="230">
        <f>ROUND(J422*H422,2)</f>
        <v>0</v>
      </c>
      <c r="S422" s="92"/>
      <c r="T422" s="231">
        <f>S422*H422</f>
        <v>0</v>
      </c>
      <c r="U422" s="231">
        <v>0</v>
      </c>
      <c r="V422" s="231">
        <f>U422*H422</f>
        <v>0</v>
      </c>
      <c r="W422" s="231">
        <v>0.082000000000000003</v>
      </c>
      <c r="X422" s="231">
        <f>W422*H422</f>
        <v>0.082000000000000003</v>
      </c>
      <c r="Y422" s="232" t="s">
        <v>1</v>
      </c>
      <c r="Z422" s="39"/>
      <c r="AA422" s="39"/>
      <c r="AB422" s="39"/>
      <c r="AC422" s="39"/>
      <c r="AD422" s="39"/>
      <c r="AE422" s="39"/>
      <c r="AR422" s="233" t="s">
        <v>144</v>
      </c>
      <c r="AT422" s="233" t="s">
        <v>139</v>
      </c>
      <c r="AU422" s="233" t="s">
        <v>91</v>
      </c>
      <c r="AY422" s="18" t="s">
        <v>137</v>
      </c>
      <c r="BE422" s="234">
        <f>IF(O422="základní",K422,0)</f>
        <v>0</v>
      </c>
      <c r="BF422" s="234">
        <f>IF(O422="snížená",K422,0)</f>
        <v>0</v>
      </c>
      <c r="BG422" s="234">
        <f>IF(O422="zákl. přenesená",K422,0)</f>
        <v>0</v>
      </c>
      <c r="BH422" s="234">
        <f>IF(O422="sníž. přenesená",K422,0)</f>
        <v>0</v>
      </c>
      <c r="BI422" s="234">
        <f>IF(O422="nulová",K422,0)</f>
        <v>0</v>
      </c>
      <c r="BJ422" s="18" t="s">
        <v>89</v>
      </c>
      <c r="BK422" s="234">
        <f>ROUND(P422*H422,2)</f>
        <v>0</v>
      </c>
      <c r="BL422" s="18" t="s">
        <v>144</v>
      </c>
      <c r="BM422" s="233" t="s">
        <v>620</v>
      </c>
    </row>
    <row r="423" s="2" customFormat="1">
      <c r="A423" s="39"/>
      <c r="B423" s="40"/>
      <c r="C423" s="41"/>
      <c r="D423" s="235" t="s">
        <v>146</v>
      </c>
      <c r="E423" s="41"/>
      <c r="F423" s="236" t="s">
        <v>621</v>
      </c>
      <c r="G423" s="41"/>
      <c r="H423" s="41"/>
      <c r="I423" s="237"/>
      <c r="J423" s="237"/>
      <c r="K423" s="41"/>
      <c r="L423" s="41"/>
      <c r="M423" s="45"/>
      <c r="N423" s="238"/>
      <c r="O423" s="239"/>
      <c r="P423" s="92"/>
      <c r="Q423" s="92"/>
      <c r="R423" s="92"/>
      <c r="S423" s="92"/>
      <c r="T423" s="92"/>
      <c r="U423" s="92"/>
      <c r="V423" s="92"/>
      <c r="W423" s="92"/>
      <c r="X423" s="92"/>
      <c r="Y423" s="93"/>
      <c r="Z423" s="39"/>
      <c r="AA423" s="39"/>
      <c r="AB423" s="39"/>
      <c r="AC423" s="39"/>
      <c r="AD423" s="39"/>
      <c r="AE423" s="39"/>
      <c r="AT423" s="18" t="s">
        <v>146</v>
      </c>
      <c r="AU423" s="18" t="s">
        <v>91</v>
      </c>
    </row>
    <row r="424" s="2" customFormat="1">
      <c r="A424" s="39"/>
      <c r="B424" s="40"/>
      <c r="C424" s="41"/>
      <c r="D424" s="235" t="s">
        <v>413</v>
      </c>
      <c r="E424" s="41"/>
      <c r="F424" s="293" t="s">
        <v>622</v>
      </c>
      <c r="G424" s="41"/>
      <c r="H424" s="41"/>
      <c r="I424" s="237"/>
      <c r="J424" s="237"/>
      <c r="K424" s="41"/>
      <c r="L424" s="41"/>
      <c r="M424" s="45"/>
      <c r="N424" s="238"/>
      <c r="O424" s="239"/>
      <c r="P424" s="92"/>
      <c r="Q424" s="92"/>
      <c r="R424" s="92"/>
      <c r="S424" s="92"/>
      <c r="T424" s="92"/>
      <c r="U424" s="92"/>
      <c r="V424" s="92"/>
      <c r="W424" s="92"/>
      <c r="X424" s="92"/>
      <c r="Y424" s="93"/>
      <c r="Z424" s="39"/>
      <c r="AA424" s="39"/>
      <c r="AB424" s="39"/>
      <c r="AC424" s="39"/>
      <c r="AD424" s="39"/>
      <c r="AE424" s="39"/>
      <c r="AT424" s="18" t="s">
        <v>413</v>
      </c>
      <c r="AU424" s="18" t="s">
        <v>91</v>
      </c>
    </row>
    <row r="425" s="14" customFormat="1">
      <c r="A425" s="14"/>
      <c r="B425" s="250"/>
      <c r="C425" s="251"/>
      <c r="D425" s="235" t="s">
        <v>148</v>
      </c>
      <c r="E425" s="252" t="s">
        <v>1</v>
      </c>
      <c r="F425" s="253" t="s">
        <v>518</v>
      </c>
      <c r="G425" s="251"/>
      <c r="H425" s="254">
        <v>1</v>
      </c>
      <c r="I425" s="255"/>
      <c r="J425" s="255"/>
      <c r="K425" s="251"/>
      <c r="L425" s="251"/>
      <c r="M425" s="256"/>
      <c r="N425" s="257"/>
      <c r="O425" s="258"/>
      <c r="P425" s="258"/>
      <c r="Q425" s="258"/>
      <c r="R425" s="258"/>
      <c r="S425" s="258"/>
      <c r="T425" s="258"/>
      <c r="U425" s="258"/>
      <c r="V425" s="258"/>
      <c r="W425" s="258"/>
      <c r="X425" s="258"/>
      <c r="Y425" s="259"/>
      <c r="Z425" s="14"/>
      <c r="AA425" s="14"/>
      <c r="AB425" s="14"/>
      <c r="AC425" s="14"/>
      <c r="AD425" s="14"/>
      <c r="AE425" s="14"/>
      <c r="AT425" s="260" t="s">
        <v>148</v>
      </c>
      <c r="AU425" s="260" t="s">
        <v>91</v>
      </c>
      <c r="AV425" s="14" t="s">
        <v>91</v>
      </c>
      <c r="AW425" s="14" t="s">
        <v>5</v>
      </c>
      <c r="AX425" s="14" t="s">
        <v>89</v>
      </c>
      <c r="AY425" s="260" t="s">
        <v>137</v>
      </c>
    </row>
    <row r="426" s="2" customFormat="1" ht="24.15" customHeight="1">
      <c r="A426" s="39"/>
      <c r="B426" s="40"/>
      <c r="C426" s="221" t="s">
        <v>623</v>
      </c>
      <c r="D426" s="221" t="s">
        <v>139</v>
      </c>
      <c r="E426" s="222" t="s">
        <v>624</v>
      </c>
      <c r="F426" s="223" t="s">
        <v>625</v>
      </c>
      <c r="G426" s="224" t="s">
        <v>161</v>
      </c>
      <c r="H426" s="225">
        <v>81</v>
      </c>
      <c r="I426" s="226"/>
      <c r="J426" s="226"/>
      <c r="K426" s="227">
        <f>ROUND(P426*H426,2)</f>
        <v>0</v>
      </c>
      <c r="L426" s="223" t="s">
        <v>1</v>
      </c>
      <c r="M426" s="45"/>
      <c r="N426" s="228" t="s">
        <v>1</v>
      </c>
      <c r="O426" s="229" t="s">
        <v>44</v>
      </c>
      <c r="P426" s="230">
        <f>I426+J426</f>
        <v>0</v>
      </c>
      <c r="Q426" s="230">
        <f>ROUND(I426*H426,2)</f>
        <v>0</v>
      </c>
      <c r="R426" s="230">
        <f>ROUND(J426*H426,2)</f>
        <v>0</v>
      </c>
      <c r="S426" s="92"/>
      <c r="T426" s="231">
        <f>S426*H426</f>
        <v>0</v>
      </c>
      <c r="U426" s="231">
        <v>0</v>
      </c>
      <c r="V426" s="231">
        <f>U426*H426</f>
        <v>0</v>
      </c>
      <c r="W426" s="231">
        <v>0</v>
      </c>
      <c r="X426" s="231">
        <f>W426*H426</f>
        <v>0</v>
      </c>
      <c r="Y426" s="232" t="s">
        <v>1</v>
      </c>
      <c r="Z426" s="39"/>
      <c r="AA426" s="39"/>
      <c r="AB426" s="39"/>
      <c r="AC426" s="39"/>
      <c r="AD426" s="39"/>
      <c r="AE426" s="39"/>
      <c r="AR426" s="233" t="s">
        <v>144</v>
      </c>
      <c r="AT426" s="233" t="s">
        <v>139</v>
      </c>
      <c r="AU426" s="233" t="s">
        <v>91</v>
      </c>
      <c r="AY426" s="18" t="s">
        <v>137</v>
      </c>
      <c r="BE426" s="234">
        <f>IF(O426="základní",K426,0)</f>
        <v>0</v>
      </c>
      <c r="BF426" s="234">
        <f>IF(O426="snížená",K426,0)</f>
        <v>0</v>
      </c>
      <c r="BG426" s="234">
        <f>IF(O426="zákl. přenesená",K426,0)</f>
        <v>0</v>
      </c>
      <c r="BH426" s="234">
        <f>IF(O426="sníž. přenesená",K426,0)</f>
        <v>0</v>
      </c>
      <c r="BI426" s="234">
        <f>IF(O426="nulová",K426,0)</f>
        <v>0</v>
      </c>
      <c r="BJ426" s="18" t="s">
        <v>89</v>
      </c>
      <c r="BK426" s="234">
        <f>ROUND(P426*H426,2)</f>
        <v>0</v>
      </c>
      <c r="BL426" s="18" t="s">
        <v>144</v>
      </c>
      <c r="BM426" s="233" t="s">
        <v>626</v>
      </c>
    </row>
    <row r="427" s="2" customFormat="1">
      <c r="A427" s="39"/>
      <c r="B427" s="40"/>
      <c r="C427" s="41"/>
      <c r="D427" s="235" t="s">
        <v>146</v>
      </c>
      <c r="E427" s="41"/>
      <c r="F427" s="236" t="s">
        <v>627</v>
      </c>
      <c r="G427" s="41"/>
      <c r="H427" s="41"/>
      <c r="I427" s="237"/>
      <c r="J427" s="237"/>
      <c r="K427" s="41"/>
      <c r="L427" s="41"/>
      <c r="M427" s="45"/>
      <c r="N427" s="238"/>
      <c r="O427" s="239"/>
      <c r="P427" s="92"/>
      <c r="Q427" s="92"/>
      <c r="R427" s="92"/>
      <c r="S427" s="92"/>
      <c r="T427" s="92"/>
      <c r="U427" s="92"/>
      <c r="V427" s="92"/>
      <c r="W427" s="92"/>
      <c r="X427" s="92"/>
      <c r="Y427" s="93"/>
      <c r="Z427" s="39"/>
      <c r="AA427" s="39"/>
      <c r="AB427" s="39"/>
      <c r="AC427" s="39"/>
      <c r="AD427" s="39"/>
      <c r="AE427" s="39"/>
      <c r="AT427" s="18" t="s">
        <v>146</v>
      </c>
      <c r="AU427" s="18" t="s">
        <v>91</v>
      </c>
    </row>
    <row r="428" s="13" customFormat="1">
      <c r="A428" s="13"/>
      <c r="B428" s="240"/>
      <c r="C428" s="241"/>
      <c r="D428" s="235" t="s">
        <v>148</v>
      </c>
      <c r="E428" s="242" t="s">
        <v>1</v>
      </c>
      <c r="F428" s="243" t="s">
        <v>351</v>
      </c>
      <c r="G428" s="241"/>
      <c r="H428" s="242" t="s">
        <v>1</v>
      </c>
      <c r="I428" s="244"/>
      <c r="J428" s="244"/>
      <c r="K428" s="241"/>
      <c r="L428" s="241"/>
      <c r="M428" s="245"/>
      <c r="N428" s="246"/>
      <c r="O428" s="247"/>
      <c r="P428" s="247"/>
      <c r="Q428" s="247"/>
      <c r="R428" s="247"/>
      <c r="S428" s="247"/>
      <c r="T428" s="247"/>
      <c r="U428" s="247"/>
      <c r="V428" s="247"/>
      <c r="W428" s="247"/>
      <c r="X428" s="247"/>
      <c r="Y428" s="248"/>
      <c r="Z428" s="13"/>
      <c r="AA428" s="13"/>
      <c r="AB428" s="13"/>
      <c r="AC428" s="13"/>
      <c r="AD428" s="13"/>
      <c r="AE428" s="13"/>
      <c r="AT428" s="249" t="s">
        <v>148</v>
      </c>
      <c r="AU428" s="249" t="s">
        <v>91</v>
      </c>
      <c r="AV428" s="13" t="s">
        <v>89</v>
      </c>
      <c r="AW428" s="13" t="s">
        <v>5</v>
      </c>
      <c r="AX428" s="13" t="s">
        <v>81</v>
      </c>
      <c r="AY428" s="249" t="s">
        <v>137</v>
      </c>
    </row>
    <row r="429" s="14" customFormat="1">
      <c r="A429" s="14"/>
      <c r="B429" s="250"/>
      <c r="C429" s="251"/>
      <c r="D429" s="235" t="s">
        <v>148</v>
      </c>
      <c r="E429" s="252" t="s">
        <v>1</v>
      </c>
      <c r="F429" s="253" t="s">
        <v>628</v>
      </c>
      <c r="G429" s="251"/>
      <c r="H429" s="254">
        <v>81</v>
      </c>
      <c r="I429" s="255"/>
      <c r="J429" s="255"/>
      <c r="K429" s="251"/>
      <c r="L429" s="251"/>
      <c r="M429" s="256"/>
      <c r="N429" s="257"/>
      <c r="O429" s="258"/>
      <c r="P429" s="258"/>
      <c r="Q429" s="258"/>
      <c r="R429" s="258"/>
      <c r="S429" s="258"/>
      <c r="T429" s="258"/>
      <c r="U429" s="258"/>
      <c r="V429" s="258"/>
      <c r="W429" s="258"/>
      <c r="X429" s="258"/>
      <c r="Y429" s="259"/>
      <c r="Z429" s="14"/>
      <c r="AA429" s="14"/>
      <c r="AB429" s="14"/>
      <c r="AC429" s="14"/>
      <c r="AD429" s="14"/>
      <c r="AE429" s="14"/>
      <c r="AT429" s="260" t="s">
        <v>148</v>
      </c>
      <c r="AU429" s="260" t="s">
        <v>91</v>
      </c>
      <c r="AV429" s="14" t="s">
        <v>91</v>
      </c>
      <c r="AW429" s="14" t="s">
        <v>5</v>
      </c>
      <c r="AX429" s="14" t="s">
        <v>89</v>
      </c>
      <c r="AY429" s="260" t="s">
        <v>137</v>
      </c>
    </row>
    <row r="430" s="12" customFormat="1" ht="20.88" customHeight="1">
      <c r="A430" s="12"/>
      <c r="B430" s="204"/>
      <c r="C430" s="205"/>
      <c r="D430" s="206" t="s">
        <v>80</v>
      </c>
      <c r="E430" s="219" t="s">
        <v>629</v>
      </c>
      <c r="F430" s="219" t="s">
        <v>630</v>
      </c>
      <c r="G430" s="205"/>
      <c r="H430" s="205"/>
      <c r="I430" s="208"/>
      <c r="J430" s="208"/>
      <c r="K430" s="220">
        <f>BK430</f>
        <v>0</v>
      </c>
      <c r="L430" s="205"/>
      <c r="M430" s="210"/>
      <c r="N430" s="211"/>
      <c r="O430" s="212"/>
      <c r="P430" s="212"/>
      <c r="Q430" s="213">
        <f>SUM(Q431:Q457)</f>
        <v>0</v>
      </c>
      <c r="R430" s="213">
        <f>SUM(R431:R457)</f>
        <v>0</v>
      </c>
      <c r="S430" s="212"/>
      <c r="T430" s="214">
        <f>SUM(T431:T457)</f>
        <v>0</v>
      </c>
      <c r="U430" s="212"/>
      <c r="V430" s="214">
        <f>SUM(V431:V457)</f>
        <v>0</v>
      </c>
      <c r="W430" s="212"/>
      <c r="X430" s="214">
        <f>SUM(X431:X457)</f>
        <v>0</v>
      </c>
      <c r="Y430" s="215"/>
      <c r="Z430" s="12"/>
      <c r="AA430" s="12"/>
      <c r="AB430" s="12"/>
      <c r="AC430" s="12"/>
      <c r="AD430" s="12"/>
      <c r="AE430" s="12"/>
      <c r="AR430" s="216" t="s">
        <v>89</v>
      </c>
      <c r="AT430" s="217" t="s">
        <v>80</v>
      </c>
      <c r="AU430" s="217" t="s">
        <v>91</v>
      </c>
      <c r="AY430" s="216" t="s">
        <v>137</v>
      </c>
      <c r="BK430" s="218">
        <f>SUM(BK431:BK457)</f>
        <v>0</v>
      </c>
    </row>
    <row r="431" s="2" customFormat="1" ht="24.15" customHeight="1">
      <c r="A431" s="39"/>
      <c r="B431" s="40"/>
      <c r="C431" s="221" t="s">
        <v>631</v>
      </c>
      <c r="D431" s="221" t="s">
        <v>139</v>
      </c>
      <c r="E431" s="222" t="s">
        <v>632</v>
      </c>
      <c r="F431" s="223" t="s">
        <v>633</v>
      </c>
      <c r="G431" s="224" t="s">
        <v>261</v>
      </c>
      <c r="H431" s="225">
        <v>358.39999999999998</v>
      </c>
      <c r="I431" s="226"/>
      <c r="J431" s="226"/>
      <c r="K431" s="227">
        <f>ROUND(P431*H431,2)</f>
        <v>0</v>
      </c>
      <c r="L431" s="223" t="s">
        <v>162</v>
      </c>
      <c r="M431" s="45"/>
      <c r="N431" s="228" t="s">
        <v>1</v>
      </c>
      <c r="O431" s="229" t="s">
        <v>44</v>
      </c>
      <c r="P431" s="230">
        <f>I431+J431</f>
        <v>0</v>
      </c>
      <c r="Q431" s="230">
        <f>ROUND(I431*H431,2)</f>
        <v>0</v>
      </c>
      <c r="R431" s="230">
        <f>ROUND(J431*H431,2)</f>
        <v>0</v>
      </c>
      <c r="S431" s="92"/>
      <c r="T431" s="231">
        <f>S431*H431</f>
        <v>0</v>
      </c>
      <c r="U431" s="231">
        <v>0</v>
      </c>
      <c r="V431" s="231">
        <f>U431*H431</f>
        <v>0</v>
      </c>
      <c r="W431" s="231">
        <v>0</v>
      </c>
      <c r="X431" s="231">
        <f>W431*H431</f>
        <v>0</v>
      </c>
      <c r="Y431" s="232" t="s">
        <v>1</v>
      </c>
      <c r="Z431" s="39"/>
      <c r="AA431" s="39"/>
      <c r="AB431" s="39"/>
      <c r="AC431" s="39"/>
      <c r="AD431" s="39"/>
      <c r="AE431" s="39"/>
      <c r="AR431" s="233" t="s">
        <v>144</v>
      </c>
      <c r="AT431" s="233" t="s">
        <v>139</v>
      </c>
      <c r="AU431" s="233" t="s">
        <v>158</v>
      </c>
      <c r="AY431" s="18" t="s">
        <v>137</v>
      </c>
      <c r="BE431" s="234">
        <f>IF(O431="základní",K431,0)</f>
        <v>0</v>
      </c>
      <c r="BF431" s="234">
        <f>IF(O431="snížená",K431,0)</f>
        <v>0</v>
      </c>
      <c r="BG431" s="234">
        <f>IF(O431="zákl. přenesená",K431,0)</f>
        <v>0</v>
      </c>
      <c r="BH431" s="234">
        <f>IF(O431="sníž. přenesená",K431,0)</f>
        <v>0</v>
      </c>
      <c r="BI431" s="234">
        <f>IF(O431="nulová",K431,0)</f>
        <v>0</v>
      </c>
      <c r="BJ431" s="18" t="s">
        <v>89</v>
      </c>
      <c r="BK431" s="234">
        <f>ROUND(P431*H431,2)</f>
        <v>0</v>
      </c>
      <c r="BL431" s="18" t="s">
        <v>144</v>
      </c>
      <c r="BM431" s="233" t="s">
        <v>634</v>
      </c>
    </row>
    <row r="432" s="2" customFormat="1">
      <c r="A432" s="39"/>
      <c r="B432" s="40"/>
      <c r="C432" s="41"/>
      <c r="D432" s="235" t="s">
        <v>146</v>
      </c>
      <c r="E432" s="41"/>
      <c r="F432" s="236" t="s">
        <v>635</v>
      </c>
      <c r="G432" s="41"/>
      <c r="H432" s="41"/>
      <c r="I432" s="237"/>
      <c r="J432" s="237"/>
      <c r="K432" s="41"/>
      <c r="L432" s="41"/>
      <c r="M432" s="45"/>
      <c r="N432" s="238"/>
      <c r="O432" s="239"/>
      <c r="P432" s="92"/>
      <c r="Q432" s="92"/>
      <c r="R432" s="92"/>
      <c r="S432" s="92"/>
      <c r="T432" s="92"/>
      <c r="U432" s="92"/>
      <c r="V432" s="92"/>
      <c r="W432" s="92"/>
      <c r="X432" s="92"/>
      <c r="Y432" s="93"/>
      <c r="Z432" s="39"/>
      <c r="AA432" s="39"/>
      <c r="AB432" s="39"/>
      <c r="AC432" s="39"/>
      <c r="AD432" s="39"/>
      <c r="AE432" s="39"/>
      <c r="AT432" s="18" t="s">
        <v>146</v>
      </c>
      <c r="AU432" s="18" t="s">
        <v>158</v>
      </c>
    </row>
    <row r="433" s="14" customFormat="1">
      <c r="A433" s="14"/>
      <c r="B433" s="250"/>
      <c r="C433" s="251"/>
      <c r="D433" s="235" t="s">
        <v>148</v>
      </c>
      <c r="E433" s="252" t="s">
        <v>1</v>
      </c>
      <c r="F433" s="253" t="s">
        <v>636</v>
      </c>
      <c r="G433" s="251"/>
      <c r="H433" s="254">
        <v>358.39999999999998</v>
      </c>
      <c r="I433" s="255"/>
      <c r="J433" s="255"/>
      <c r="K433" s="251"/>
      <c r="L433" s="251"/>
      <c r="M433" s="256"/>
      <c r="N433" s="257"/>
      <c r="O433" s="258"/>
      <c r="P433" s="258"/>
      <c r="Q433" s="258"/>
      <c r="R433" s="258"/>
      <c r="S433" s="258"/>
      <c r="T433" s="258"/>
      <c r="U433" s="258"/>
      <c r="V433" s="258"/>
      <c r="W433" s="258"/>
      <c r="X433" s="258"/>
      <c r="Y433" s="259"/>
      <c r="Z433" s="14"/>
      <c r="AA433" s="14"/>
      <c r="AB433" s="14"/>
      <c r="AC433" s="14"/>
      <c r="AD433" s="14"/>
      <c r="AE433" s="14"/>
      <c r="AT433" s="260" t="s">
        <v>148</v>
      </c>
      <c r="AU433" s="260" t="s">
        <v>158</v>
      </c>
      <c r="AV433" s="14" t="s">
        <v>91</v>
      </c>
      <c r="AW433" s="14" t="s">
        <v>5</v>
      </c>
      <c r="AX433" s="14" t="s">
        <v>89</v>
      </c>
      <c r="AY433" s="260" t="s">
        <v>137</v>
      </c>
    </row>
    <row r="434" s="2" customFormat="1" ht="24.15" customHeight="1">
      <c r="A434" s="39"/>
      <c r="B434" s="40"/>
      <c r="C434" s="221" t="s">
        <v>637</v>
      </c>
      <c r="D434" s="221" t="s">
        <v>139</v>
      </c>
      <c r="E434" s="222" t="s">
        <v>638</v>
      </c>
      <c r="F434" s="223" t="s">
        <v>639</v>
      </c>
      <c r="G434" s="224" t="s">
        <v>261</v>
      </c>
      <c r="H434" s="225">
        <v>4659.1999999999998</v>
      </c>
      <c r="I434" s="226"/>
      <c r="J434" s="226"/>
      <c r="K434" s="227">
        <f>ROUND(P434*H434,2)</f>
        <v>0</v>
      </c>
      <c r="L434" s="223" t="s">
        <v>162</v>
      </c>
      <c r="M434" s="45"/>
      <c r="N434" s="228" t="s">
        <v>1</v>
      </c>
      <c r="O434" s="229" t="s">
        <v>44</v>
      </c>
      <c r="P434" s="230">
        <f>I434+J434</f>
        <v>0</v>
      </c>
      <c r="Q434" s="230">
        <f>ROUND(I434*H434,2)</f>
        <v>0</v>
      </c>
      <c r="R434" s="230">
        <f>ROUND(J434*H434,2)</f>
        <v>0</v>
      </c>
      <c r="S434" s="92"/>
      <c r="T434" s="231">
        <f>S434*H434</f>
        <v>0</v>
      </c>
      <c r="U434" s="231">
        <v>0</v>
      </c>
      <c r="V434" s="231">
        <f>U434*H434</f>
        <v>0</v>
      </c>
      <c r="W434" s="231">
        <v>0</v>
      </c>
      <c r="X434" s="231">
        <f>W434*H434</f>
        <v>0</v>
      </c>
      <c r="Y434" s="232" t="s">
        <v>1</v>
      </c>
      <c r="Z434" s="39"/>
      <c r="AA434" s="39"/>
      <c r="AB434" s="39"/>
      <c r="AC434" s="39"/>
      <c r="AD434" s="39"/>
      <c r="AE434" s="39"/>
      <c r="AR434" s="233" t="s">
        <v>144</v>
      </c>
      <c r="AT434" s="233" t="s">
        <v>139</v>
      </c>
      <c r="AU434" s="233" t="s">
        <v>158</v>
      </c>
      <c r="AY434" s="18" t="s">
        <v>137</v>
      </c>
      <c r="BE434" s="234">
        <f>IF(O434="základní",K434,0)</f>
        <v>0</v>
      </c>
      <c r="BF434" s="234">
        <f>IF(O434="snížená",K434,0)</f>
        <v>0</v>
      </c>
      <c r="BG434" s="234">
        <f>IF(O434="zákl. přenesená",K434,0)</f>
        <v>0</v>
      </c>
      <c r="BH434" s="234">
        <f>IF(O434="sníž. přenesená",K434,0)</f>
        <v>0</v>
      </c>
      <c r="BI434" s="234">
        <f>IF(O434="nulová",K434,0)</f>
        <v>0</v>
      </c>
      <c r="BJ434" s="18" t="s">
        <v>89</v>
      </c>
      <c r="BK434" s="234">
        <f>ROUND(P434*H434,2)</f>
        <v>0</v>
      </c>
      <c r="BL434" s="18" t="s">
        <v>144</v>
      </c>
      <c r="BM434" s="233" t="s">
        <v>640</v>
      </c>
    </row>
    <row r="435" s="2" customFormat="1">
      <c r="A435" s="39"/>
      <c r="B435" s="40"/>
      <c r="C435" s="41"/>
      <c r="D435" s="235" t="s">
        <v>146</v>
      </c>
      <c r="E435" s="41"/>
      <c r="F435" s="236" t="s">
        <v>641</v>
      </c>
      <c r="G435" s="41"/>
      <c r="H435" s="41"/>
      <c r="I435" s="237"/>
      <c r="J435" s="237"/>
      <c r="K435" s="41"/>
      <c r="L435" s="41"/>
      <c r="M435" s="45"/>
      <c r="N435" s="238"/>
      <c r="O435" s="239"/>
      <c r="P435" s="92"/>
      <c r="Q435" s="92"/>
      <c r="R435" s="92"/>
      <c r="S435" s="92"/>
      <c r="T435" s="92"/>
      <c r="U435" s="92"/>
      <c r="V435" s="92"/>
      <c r="W435" s="92"/>
      <c r="X435" s="92"/>
      <c r="Y435" s="93"/>
      <c r="Z435" s="39"/>
      <c r="AA435" s="39"/>
      <c r="AB435" s="39"/>
      <c r="AC435" s="39"/>
      <c r="AD435" s="39"/>
      <c r="AE435" s="39"/>
      <c r="AT435" s="18" t="s">
        <v>146</v>
      </c>
      <c r="AU435" s="18" t="s">
        <v>158</v>
      </c>
    </row>
    <row r="436" s="14" customFormat="1">
      <c r="A436" s="14"/>
      <c r="B436" s="250"/>
      <c r="C436" s="251"/>
      <c r="D436" s="235" t="s">
        <v>148</v>
      </c>
      <c r="E436" s="252" t="s">
        <v>1</v>
      </c>
      <c r="F436" s="253" t="s">
        <v>642</v>
      </c>
      <c r="G436" s="251"/>
      <c r="H436" s="254">
        <v>4659.1999999999998</v>
      </c>
      <c r="I436" s="255"/>
      <c r="J436" s="255"/>
      <c r="K436" s="251"/>
      <c r="L436" s="251"/>
      <c r="M436" s="256"/>
      <c r="N436" s="257"/>
      <c r="O436" s="258"/>
      <c r="P436" s="258"/>
      <c r="Q436" s="258"/>
      <c r="R436" s="258"/>
      <c r="S436" s="258"/>
      <c r="T436" s="258"/>
      <c r="U436" s="258"/>
      <c r="V436" s="258"/>
      <c r="W436" s="258"/>
      <c r="X436" s="258"/>
      <c r="Y436" s="259"/>
      <c r="Z436" s="14"/>
      <c r="AA436" s="14"/>
      <c r="AB436" s="14"/>
      <c r="AC436" s="14"/>
      <c r="AD436" s="14"/>
      <c r="AE436" s="14"/>
      <c r="AT436" s="260" t="s">
        <v>148</v>
      </c>
      <c r="AU436" s="260" t="s">
        <v>158</v>
      </c>
      <c r="AV436" s="14" t="s">
        <v>91</v>
      </c>
      <c r="AW436" s="14" t="s">
        <v>5</v>
      </c>
      <c r="AX436" s="14" t="s">
        <v>89</v>
      </c>
      <c r="AY436" s="260" t="s">
        <v>137</v>
      </c>
    </row>
    <row r="437" s="2" customFormat="1" ht="24.15" customHeight="1">
      <c r="A437" s="39"/>
      <c r="B437" s="40"/>
      <c r="C437" s="221" t="s">
        <v>643</v>
      </c>
      <c r="D437" s="221" t="s">
        <v>139</v>
      </c>
      <c r="E437" s="222" t="s">
        <v>644</v>
      </c>
      <c r="F437" s="223" t="s">
        <v>645</v>
      </c>
      <c r="G437" s="224" t="s">
        <v>261</v>
      </c>
      <c r="H437" s="225">
        <v>515.35199999999998</v>
      </c>
      <c r="I437" s="226"/>
      <c r="J437" s="226"/>
      <c r="K437" s="227">
        <f>ROUND(P437*H437,2)</f>
        <v>0</v>
      </c>
      <c r="L437" s="223" t="s">
        <v>162</v>
      </c>
      <c r="M437" s="45"/>
      <c r="N437" s="228" t="s">
        <v>1</v>
      </c>
      <c r="O437" s="229" t="s">
        <v>44</v>
      </c>
      <c r="P437" s="230">
        <f>I437+J437</f>
        <v>0</v>
      </c>
      <c r="Q437" s="230">
        <f>ROUND(I437*H437,2)</f>
        <v>0</v>
      </c>
      <c r="R437" s="230">
        <f>ROUND(J437*H437,2)</f>
        <v>0</v>
      </c>
      <c r="S437" s="92"/>
      <c r="T437" s="231">
        <f>S437*H437</f>
        <v>0</v>
      </c>
      <c r="U437" s="231">
        <v>0</v>
      </c>
      <c r="V437" s="231">
        <f>U437*H437</f>
        <v>0</v>
      </c>
      <c r="W437" s="231">
        <v>0</v>
      </c>
      <c r="X437" s="231">
        <f>W437*H437</f>
        <v>0</v>
      </c>
      <c r="Y437" s="232" t="s">
        <v>1</v>
      </c>
      <c r="Z437" s="39"/>
      <c r="AA437" s="39"/>
      <c r="AB437" s="39"/>
      <c r="AC437" s="39"/>
      <c r="AD437" s="39"/>
      <c r="AE437" s="39"/>
      <c r="AR437" s="233" t="s">
        <v>144</v>
      </c>
      <c r="AT437" s="233" t="s">
        <v>139</v>
      </c>
      <c r="AU437" s="233" t="s">
        <v>158</v>
      </c>
      <c r="AY437" s="18" t="s">
        <v>137</v>
      </c>
      <c r="BE437" s="234">
        <f>IF(O437="základní",K437,0)</f>
        <v>0</v>
      </c>
      <c r="BF437" s="234">
        <f>IF(O437="snížená",K437,0)</f>
        <v>0</v>
      </c>
      <c r="BG437" s="234">
        <f>IF(O437="zákl. přenesená",K437,0)</f>
        <v>0</v>
      </c>
      <c r="BH437" s="234">
        <f>IF(O437="sníž. přenesená",K437,0)</f>
        <v>0</v>
      </c>
      <c r="BI437" s="234">
        <f>IF(O437="nulová",K437,0)</f>
        <v>0</v>
      </c>
      <c r="BJ437" s="18" t="s">
        <v>89</v>
      </c>
      <c r="BK437" s="234">
        <f>ROUND(P437*H437,2)</f>
        <v>0</v>
      </c>
      <c r="BL437" s="18" t="s">
        <v>144</v>
      </c>
      <c r="BM437" s="233" t="s">
        <v>646</v>
      </c>
    </row>
    <row r="438" s="2" customFormat="1">
      <c r="A438" s="39"/>
      <c r="B438" s="40"/>
      <c r="C438" s="41"/>
      <c r="D438" s="235" t="s">
        <v>146</v>
      </c>
      <c r="E438" s="41"/>
      <c r="F438" s="236" t="s">
        <v>647</v>
      </c>
      <c r="G438" s="41"/>
      <c r="H438" s="41"/>
      <c r="I438" s="237"/>
      <c r="J438" s="237"/>
      <c r="K438" s="41"/>
      <c r="L438" s="41"/>
      <c r="M438" s="45"/>
      <c r="N438" s="238"/>
      <c r="O438" s="239"/>
      <c r="P438" s="92"/>
      <c r="Q438" s="92"/>
      <c r="R438" s="92"/>
      <c r="S438" s="92"/>
      <c r="T438" s="92"/>
      <c r="U438" s="92"/>
      <c r="V438" s="92"/>
      <c r="W438" s="92"/>
      <c r="X438" s="92"/>
      <c r="Y438" s="93"/>
      <c r="Z438" s="39"/>
      <c r="AA438" s="39"/>
      <c r="AB438" s="39"/>
      <c r="AC438" s="39"/>
      <c r="AD438" s="39"/>
      <c r="AE438" s="39"/>
      <c r="AT438" s="18" t="s">
        <v>146</v>
      </c>
      <c r="AU438" s="18" t="s">
        <v>158</v>
      </c>
    </row>
    <row r="439" s="14" customFormat="1">
      <c r="A439" s="14"/>
      <c r="B439" s="250"/>
      <c r="C439" s="251"/>
      <c r="D439" s="235" t="s">
        <v>148</v>
      </c>
      <c r="E439" s="252" t="s">
        <v>1</v>
      </c>
      <c r="F439" s="253" t="s">
        <v>648</v>
      </c>
      <c r="G439" s="251"/>
      <c r="H439" s="254">
        <v>71.75</v>
      </c>
      <c r="I439" s="255"/>
      <c r="J439" s="255"/>
      <c r="K439" s="251"/>
      <c r="L439" s="251"/>
      <c r="M439" s="256"/>
      <c r="N439" s="257"/>
      <c r="O439" s="258"/>
      <c r="P439" s="258"/>
      <c r="Q439" s="258"/>
      <c r="R439" s="258"/>
      <c r="S439" s="258"/>
      <c r="T439" s="258"/>
      <c r="U439" s="258"/>
      <c r="V439" s="258"/>
      <c r="W439" s="258"/>
      <c r="X439" s="258"/>
      <c r="Y439" s="259"/>
      <c r="Z439" s="14"/>
      <c r="AA439" s="14"/>
      <c r="AB439" s="14"/>
      <c r="AC439" s="14"/>
      <c r="AD439" s="14"/>
      <c r="AE439" s="14"/>
      <c r="AT439" s="260" t="s">
        <v>148</v>
      </c>
      <c r="AU439" s="260" t="s">
        <v>158</v>
      </c>
      <c r="AV439" s="14" t="s">
        <v>91</v>
      </c>
      <c r="AW439" s="14" t="s">
        <v>5</v>
      </c>
      <c r="AX439" s="14" t="s">
        <v>81</v>
      </c>
      <c r="AY439" s="260" t="s">
        <v>137</v>
      </c>
    </row>
    <row r="440" s="14" customFormat="1">
      <c r="A440" s="14"/>
      <c r="B440" s="250"/>
      <c r="C440" s="251"/>
      <c r="D440" s="235" t="s">
        <v>148</v>
      </c>
      <c r="E440" s="252" t="s">
        <v>1</v>
      </c>
      <c r="F440" s="253" t="s">
        <v>649</v>
      </c>
      <c r="G440" s="251"/>
      <c r="H440" s="254">
        <v>443.60199999999998</v>
      </c>
      <c r="I440" s="255"/>
      <c r="J440" s="255"/>
      <c r="K440" s="251"/>
      <c r="L440" s="251"/>
      <c r="M440" s="256"/>
      <c r="N440" s="257"/>
      <c r="O440" s="258"/>
      <c r="P440" s="258"/>
      <c r="Q440" s="258"/>
      <c r="R440" s="258"/>
      <c r="S440" s="258"/>
      <c r="T440" s="258"/>
      <c r="U440" s="258"/>
      <c r="V440" s="258"/>
      <c r="W440" s="258"/>
      <c r="X440" s="258"/>
      <c r="Y440" s="259"/>
      <c r="Z440" s="14"/>
      <c r="AA440" s="14"/>
      <c r="AB440" s="14"/>
      <c r="AC440" s="14"/>
      <c r="AD440" s="14"/>
      <c r="AE440" s="14"/>
      <c r="AT440" s="260" t="s">
        <v>148</v>
      </c>
      <c r="AU440" s="260" t="s">
        <v>158</v>
      </c>
      <c r="AV440" s="14" t="s">
        <v>91</v>
      </c>
      <c r="AW440" s="14" t="s">
        <v>5</v>
      </c>
      <c r="AX440" s="14" t="s">
        <v>81</v>
      </c>
      <c r="AY440" s="260" t="s">
        <v>137</v>
      </c>
    </row>
    <row r="441" s="15" customFormat="1">
      <c r="A441" s="15"/>
      <c r="B441" s="261"/>
      <c r="C441" s="262"/>
      <c r="D441" s="235" t="s">
        <v>148</v>
      </c>
      <c r="E441" s="263" t="s">
        <v>1</v>
      </c>
      <c r="F441" s="264" t="s">
        <v>152</v>
      </c>
      <c r="G441" s="262"/>
      <c r="H441" s="265">
        <v>515.35199999999998</v>
      </c>
      <c r="I441" s="266"/>
      <c r="J441" s="266"/>
      <c r="K441" s="262"/>
      <c r="L441" s="262"/>
      <c r="M441" s="267"/>
      <c r="N441" s="268"/>
      <c r="O441" s="269"/>
      <c r="P441" s="269"/>
      <c r="Q441" s="269"/>
      <c r="R441" s="269"/>
      <c r="S441" s="269"/>
      <c r="T441" s="269"/>
      <c r="U441" s="269"/>
      <c r="V441" s="269"/>
      <c r="W441" s="269"/>
      <c r="X441" s="269"/>
      <c r="Y441" s="270"/>
      <c r="Z441" s="15"/>
      <c r="AA441" s="15"/>
      <c r="AB441" s="15"/>
      <c r="AC441" s="15"/>
      <c r="AD441" s="15"/>
      <c r="AE441" s="15"/>
      <c r="AT441" s="271" t="s">
        <v>148</v>
      </c>
      <c r="AU441" s="271" t="s">
        <v>158</v>
      </c>
      <c r="AV441" s="15" t="s">
        <v>144</v>
      </c>
      <c r="AW441" s="15" t="s">
        <v>5</v>
      </c>
      <c r="AX441" s="15" t="s">
        <v>89</v>
      </c>
      <c r="AY441" s="271" t="s">
        <v>137</v>
      </c>
    </row>
    <row r="442" s="2" customFormat="1" ht="24.15" customHeight="1">
      <c r="A442" s="39"/>
      <c r="B442" s="40"/>
      <c r="C442" s="221" t="s">
        <v>650</v>
      </c>
      <c r="D442" s="221" t="s">
        <v>139</v>
      </c>
      <c r="E442" s="222" t="s">
        <v>651</v>
      </c>
      <c r="F442" s="223" t="s">
        <v>652</v>
      </c>
      <c r="G442" s="224" t="s">
        <v>261</v>
      </c>
      <c r="H442" s="225">
        <v>6699.576</v>
      </c>
      <c r="I442" s="226"/>
      <c r="J442" s="226"/>
      <c r="K442" s="227">
        <f>ROUND(P442*H442,2)</f>
        <v>0</v>
      </c>
      <c r="L442" s="223" t="s">
        <v>162</v>
      </c>
      <c r="M442" s="45"/>
      <c r="N442" s="228" t="s">
        <v>1</v>
      </c>
      <c r="O442" s="229" t="s">
        <v>44</v>
      </c>
      <c r="P442" s="230">
        <f>I442+J442</f>
        <v>0</v>
      </c>
      <c r="Q442" s="230">
        <f>ROUND(I442*H442,2)</f>
        <v>0</v>
      </c>
      <c r="R442" s="230">
        <f>ROUND(J442*H442,2)</f>
        <v>0</v>
      </c>
      <c r="S442" s="92"/>
      <c r="T442" s="231">
        <f>S442*H442</f>
        <v>0</v>
      </c>
      <c r="U442" s="231">
        <v>0</v>
      </c>
      <c r="V442" s="231">
        <f>U442*H442</f>
        <v>0</v>
      </c>
      <c r="W442" s="231">
        <v>0</v>
      </c>
      <c r="X442" s="231">
        <f>W442*H442</f>
        <v>0</v>
      </c>
      <c r="Y442" s="232" t="s">
        <v>1</v>
      </c>
      <c r="Z442" s="39"/>
      <c r="AA442" s="39"/>
      <c r="AB442" s="39"/>
      <c r="AC442" s="39"/>
      <c r="AD442" s="39"/>
      <c r="AE442" s="39"/>
      <c r="AR442" s="233" t="s">
        <v>144</v>
      </c>
      <c r="AT442" s="233" t="s">
        <v>139</v>
      </c>
      <c r="AU442" s="233" t="s">
        <v>158</v>
      </c>
      <c r="AY442" s="18" t="s">
        <v>137</v>
      </c>
      <c r="BE442" s="234">
        <f>IF(O442="základní",K442,0)</f>
        <v>0</v>
      </c>
      <c r="BF442" s="234">
        <f>IF(O442="snížená",K442,0)</f>
        <v>0</v>
      </c>
      <c r="BG442" s="234">
        <f>IF(O442="zákl. přenesená",K442,0)</f>
        <v>0</v>
      </c>
      <c r="BH442" s="234">
        <f>IF(O442="sníž. přenesená",K442,0)</f>
        <v>0</v>
      </c>
      <c r="BI442" s="234">
        <f>IF(O442="nulová",K442,0)</f>
        <v>0</v>
      </c>
      <c r="BJ442" s="18" t="s">
        <v>89</v>
      </c>
      <c r="BK442" s="234">
        <f>ROUND(P442*H442,2)</f>
        <v>0</v>
      </c>
      <c r="BL442" s="18" t="s">
        <v>144</v>
      </c>
      <c r="BM442" s="233" t="s">
        <v>653</v>
      </c>
    </row>
    <row r="443" s="2" customFormat="1">
      <c r="A443" s="39"/>
      <c r="B443" s="40"/>
      <c r="C443" s="41"/>
      <c r="D443" s="235" t="s">
        <v>146</v>
      </c>
      <c r="E443" s="41"/>
      <c r="F443" s="236" t="s">
        <v>641</v>
      </c>
      <c r="G443" s="41"/>
      <c r="H443" s="41"/>
      <c r="I443" s="237"/>
      <c r="J443" s="237"/>
      <c r="K443" s="41"/>
      <c r="L443" s="41"/>
      <c r="M443" s="45"/>
      <c r="N443" s="238"/>
      <c r="O443" s="239"/>
      <c r="P443" s="92"/>
      <c r="Q443" s="92"/>
      <c r="R443" s="92"/>
      <c r="S443" s="92"/>
      <c r="T443" s="92"/>
      <c r="U443" s="92"/>
      <c r="V443" s="92"/>
      <c r="W443" s="92"/>
      <c r="X443" s="92"/>
      <c r="Y443" s="93"/>
      <c r="Z443" s="39"/>
      <c r="AA443" s="39"/>
      <c r="AB443" s="39"/>
      <c r="AC443" s="39"/>
      <c r="AD443" s="39"/>
      <c r="AE443" s="39"/>
      <c r="AT443" s="18" t="s">
        <v>146</v>
      </c>
      <c r="AU443" s="18" t="s">
        <v>158</v>
      </c>
    </row>
    <row r="444" s="14" customFormat="1">
      <c r="A444" s="14"/>
      <c r="B444" s="250"/>
      <c r="C444" s="251"/>
      <c r="D444" s="235" t="s">
        <v>148</v>
      </c>
      <c r="E444" s="252" t="s">
        <v>1</v>
      </c>
      <c r="F444" s="253" t="s">
        <v>654</v>
      </c>
      <c r="G444" s="251"/>
      <c r="H444" s="254">
        <v>6699.576</v>
      </c>
      <c r="I444" s="255"/>
      <c r="J444" s="255"/>
      <c r="K444" s="251"/>
      <c r="L444" s="251"/>
      <c r="M444" s="256"/>
      <c r="N444" s="257"/>
      <c r="O444" s="258"/>
      <c r="P444" s="258"/>
      <c r="Q444" s="258"/>
      <c r="R444" s="258"/>
      <c r="S444" s="258"/>
      <c r="T444" s="258"/>
      <c r="U444" s="258"/>
      <c r="V444" s="258"/>
      <c r="W444" s="258"/>
      <c r="X444" s="258"/>
      <c r="Y444" s="259"/>
      <c r="Z444" s="14"/>
      <c r="AA444" s="14"/>
      <c r="AB444" s="14"/>
      <c r="AC444" s="14"/>
      <c r="AD444" s="14"/>
      <c r="AE444" s="14"/>
      <c r="AT444" s="260" t="s">
        <v>148</v>
      </c>
      <c r="AU444" s="260" t="s">
        <v>158</v>
      </c>
      <c r="AV444" s="14" t="s">
        <v>91</v>
      </c>
      <c r="AW444" s="14" t="s">
        <v>5</v>
      </c>
      <c r="AX444" s="14" t="s">
        <v>89</v>
      </c>
      <c r="AY444" s="260" t="s">
        <v>137</v>
      </c>
    </row>
    <row r="445" s="2" customFormat="1" ht="24.15" customHeight="1">
      <c r="A445" s="39"/>
      <c r="B445" s="40"/>
      <c r="C445" s="221" t="s">
        <v>655</v>
      </c>
      <c r="D445" s="221" t="s">
        <v>139</v>
      </c>
      <c r="E445" s="222" t="s">
        <v>656</v>
      </c>
      <c r="F445" s="223" t="s">
        <v>657</v>
      </c>
      <c r="G445" s="224" t="s">
        <v>261</v>
      </c>
      <c r="H445" s="225">
        <v>873.75199999999995</v>
      </c>
      <c r="I445" s="226"/>
      <c r="J445" s="226"/>
      <c r="K445" s="227">
        <f>ROUND(P445*H445,2)</f>
        <v>0</v>
      </c>
      <c r="L445" s="223" t="s">
        <v>162</v>
      </c>
      <c r="M445" s="45"/>
      <c r="N445" s="228" t="s">
        <v>1</v>
      </c>
      <c r="O445" s="229" t="s">
        <v>44</v>
      </c>
      <c r="P445" s="230">
        <f>I445+J445</f>
        <v>0</v>
      </c>
      <c r="Q445" s="230">
        <f>ROUND(I445*H445,2)</f>
        <v>0</v>
      </c>
      <c r="R445" s="230">
        <f>ROUND(J445*H445,2)</f>
        <v>0</v>
      </c>
      <c r="S445" s="92"/>
      <c r="T445" s="231">
        <f>S445*H445</f>
        <v>0</v>
      </c>
      <c r="U445" s="231">
        <v>0</v>
      </c>
      <c r="V445" s="231">
        <f>U445*H445</f>
        <v>0</v>
      </c>
      <c r="W445" s="231">
        <v>0</v>
      </c>
      <c r="X445" s="231">
        <f>W445*H445</f>
        <v>0</v>
      </c>
      <c r="Y445" s="232" t="s">
        <v>1</v>
      </c>
      <c r="Z445" s="39"/>
      <c r="AA445" s="39"/>
      <c r="AB445" s="39"/>
      <c r="AC445" s="39"/>
      <c r="AD445" s="39"/>
      <c r="AE445" s="39"/>
      <c r="AR445" s="233" t="s">
        <v>144</v>
      </c>
      <c r="AT445" s="233" t="s">
        <v>139</v>
      </c>
      <c r="AU445" s="233" t="s">
        <v>158</v>
      </c>
      <c r="AY445" s="18" t="s">
        <v>137</v>
      </c>
      <c r="BE445" s="234">
        <f>IF(O445="základní",K445,0)</f>
        <v>0</v>
      </c>
      <c r="BF445" s="234">
        <f>IF(O445="snížená",K445,0)</f>
        <v>0</v>
      </c>
      <c r="BG445" s="234">
        <f>IF(O445="zákl. přenesená",K445,0)</f>
        <v>0</v>
      </c>
      <c r="BH445" s="234">
        <f>IF(O445="sníž. přenesená",K445,0)</f>
        <v>0</v>
      </c>
      <c r="BI445" s="234">
        <f>IF(O445="nulová",K445,0)</f>
        <v>0</v>
      </c>
      <c r="BJ445" s="18" t="s">
        <v>89</v>
      </c>
      <c r="BK445" s="234">
        <f>ROUND(P445*H445,2)</f>
        <v>0</v>
      </c>
      <c r="BL445" s="18" t="s">
        <v>144</v>
      </c>
      <c r="BM445" s="233" t="s">
        <v>658</v>
      </c>
    </row>
    <row r="446" s="2" customFormat="1">
      <c r="A446" s="39"/>
      <c r="B446" s="40"/>
      <c r="C446" s="41"/>
      <c r="D446" s="235" t="s">
        <v>146</v>
      </c>
      <c r="E446" s="41"/>
      <c r="F446" s="236" t="s">
        <v>659</v>
      </c>
      <c r="G446" s="41"/>
      <c r="H446" s="41"/>
      <c r="I446" s="237"/>
      <c r="J446" s="237"/>
      <c r="K446" s="41"/>
      <c r="L446" s="41"/>
      <c r="M446" s="45"/>
      <c r="N446" s="238"/>
      <c r="O446" s="239"/>
      <c r="P446" s="92"/>
      <c r="Q446" s="92"/>
      <c r="R446" s="92"/>
      <c r="S446" s="92"/>
      <c r="T446" s="92"/>
      <c r="U446" s="92"/>
      <c r="V446" s="92"/>
      <c r="W446" s="92"/>
      <c r="X446" s="92"/>
      <c r="Y446" s="93"/>
      <c r="Z446" s="39"/>
      <c r="AA446" s="39"/>
      <c r="AB446" s="39"/>
      <c r="AC446" s="39"/>
      <c r="AD446" s="39"/>
      <c r="AE446" s="39"/>
      <c r="AT446" s="18" t="s">
        <v>146</v>
      </c>
      <c r="AU446" s="18" t="s">
        <v>158</v>
      </c>
    </row>
    <row r="447" s="14" customFormat="1">
      <c r="A447" s="14"/>
      <c r="B447" s="250"/>
      <c r="C447" s="251"/>
      <c r="D447" s="235" t="s">
        <v>148</v>
      </c>
      <c r="E447" s="252" t="s">
        <v>1</v>
      </c>
      <c r="F447" s="253" t="s">
        <v>660</v>
      </c>
      <c r="G447" s="251"/>
      <c r="H447" s="254">
        <v>358.39999999999998</v>
      </c>
      <c r="I447" s="255"/>
      <c r="J447" s="255"/>
      <c r="K447" s="251"/>
      <c r="L447" s="251"/>
      <c r="M447" s="256"/>
      <c r="N447" s="257"/>
      <c r="O447" s="258"/>
      <c r="P447" s="258"/>
      <c r="Q447" s="258"/>
      <c r="R447" s="258"/>
      <c r="S447" s="258"/>
      <c r="T447" s="258"/>
      <c r="U447" s="258"/>
      <c r="V447" s="258"/>
      <c r="W447" s="258"/>
      <c r="X447" s="258"/>
      <c r="Y447" s="259"/>
      <c r="Z447" s="14"/>
      <c r="AA447" s="14"/>
      <c r="AB447" s="14"/>
      <c r="AC447" s="14"/>
      <c r="AD447" s="14"/>
      <c r="AE447" s="14"/>
      <c r="AT447" s="260" t="s">
        <v>148</v>
      </c>
      <c r="AU447" s="260" t="s">
        <v>158</v>
      </c>
      <c r="AV447" s="14" t="s">
        <v>91</v>
      </c>
      <c r="AW447" s="14" t="s">
        <v>5</v>
      </c>
      <c r="AX447" s="14" t="s">
        <v>81</v>
      </c>
      <c r="AY447" s="260" t="s">
        <v>137</v>
      </c>
    </row>
    <row r="448" s="14" customFormat="1">
      <c r="A448" s="14"/>
      <c r="B448" s="250"/>
      <c r="C448" s="251"/>
      <c r="D448" s="235" t="s">
        <v>148</v>
      </c>
      <c r="E448" s="252" t="s">
        <v>1</v>
      </c>
      <c r="F448" s="253" t="s">
        <v>661</v>
      </c>
      <c r="G448" s="251"/>
      <c r="H448" s="254">
        <v>515.35199999999998</v>
      </c>
      <c r="I448" s="255"/>
      <c r="J448" s="255"/>
      <c r="K448" s="251"/>
      <c r="L448" s="251"/>
      <c r="M448" s="256"/>
      <c r="N448" s="257"/>
      <c r="O448" s="258"/>
      <c r="P448" s="258"/>
      <c r="Q448" s="258"/>
      <c r="R448" s="258"/>
      <c r="S448" s="258"/>
      <c r="T448" s="258"/>
      <c r="U448" s="258"/>
      <c r="V448" s="258"/>
      <c r="W448" s="258"/>
      <c r="X448" s="258"/>
      <c r="Y448" s="259"/>
      <c r="Z448" s="14"/>
      <c r="AA448" s="14"/>
      <c r="AB448" s="14"/>
      <c r="AC448" s="14"/>
      <c r="AD448" s="14"/>
      <c r="AE448" s="14"/>
      <c r="AT448" s="260" t="s">
        <v>148</v>
      </c>
      <c r="AU448" s="260" t="s">
        <v>158</v>
      </c>
      <c r="AV448" s="14" t="s">
        <v>91</v>
      </c>
      <c r="AW448" s="14" t="s">
        <v>5</v>
      </c>
      <c r="AX448" s="14" t="s">
        <v>81</v>
      </c>
      <c r="AY448" s="260" t="s">
        <v>137</v>
      </c>
    </row>
    <row r="449" s="15" customFormat="1">
      <c r="A449" s="15"/>
      <c r="B449" s="261"/>
      <c r="C449" s="262"/>
      <c r="D449" s="235" t="s">
        <v>148</v>
      </c>
      <c r="E449" s="263" t="s">
        <v>1</v>
      </c>
      <c r="F449" s="264" t="s">
        <v>152</v>
      </c>
      <c r="G449" s="262"/>
      <c r="H449" s="265">
        <v>873.75199999999995</v>
      </c>
      <c r="I449" s="266"/>
      <c r="J449" s="266"/>
      <c r="K449" s="262"/>
      <c r="L449" s="262"/>
      <c r="M449" s="267"/>
      <c r="N449" s="268"/>
      <c r="O449" s="269"/>
      <c r="P449" s="269"/>
      <c r="Q449" s="269"/>
      <c r="R449" s="269"/>
      <c r="S449" s="269"/>
      <c r="T449" s="269"/>
      <c r="U449" s="269"/>
      <c r="V449" s="269"/>
      <c r="W449" s="269"/>
      <c r="X449" s="269"/>
      <c r="Y449" s="270"/>
      <c r="Z449" s="15"/>
      <c r="AA449" s="15"/>
      <c r="AB449" s="15"/>
      <c r="AC449" s="15"/>
      <c r="AD449" s="15"/>
      <c r="AE449" s="15"/>
      <c r="AT449" s="271" t="s">
        <v>148</v>
      </c>
      <c r="AU449" s="271" t="s">
        <v>158</v>
      </c>
      <c r="AV449" s="15" t="s">
        <v>144</v>
      </c>
      <c r="AW449" s="15" t="s">
        <v>5</v>
      </c>
      <c r="AX449" s="15" t="s">
        <v>89</v>
      </c>
      <c r="AY449" s="271" t="s">
        <v>137</v>
      </c>
    </row>
    <row r="450" s="2" customFormat="1" ht="24.15" customHeight="1">
      <c r="A450" s="39"/>
      <c r="B450" s="40"/>
      <c r="C450" s="221" t="s">
        <v>662</v>
      </c>
      <c r="D450" s="221" t="s">
        <v>139</v>
      </c>
      <c r="E450" s="222" t="s">
        <v>663</v>
      </c>
      <c r="F450" s="223" t="s">
        <v>664</v>
      </c>
      <c r="G450" s="224" t="s">
        <v>261</v>
      </c>
      <c r="H450" s="225">
        <v>515.35199999999998</v>
      </c>
      <c r="I450" s="226"/>
      <c r="J450" s="226"/>
      <c r="K450" s="227">
        <f>ROUND(P450*H450,2)</f>
        <v>0</v>
      </c>
      <c r="L450" s="223" t="s">
        <v>162</v>
      </c>
      <c r="M450" s="45"/>
      <c r="N450" s="228" t="s">
        <v>1</v>
      </c>
      <c r="O450" s="229" t="s">
        <v>44</v>
      </c>
      <c r="P450" s="230">
        <f>I450+J450</f>
        <v>0</v>
      </c>
      <c r="Q450" s="230">
        <f>ROUND(I450*H450,2)</f>
        <v>0</v>
      </c>
      <c r="R450" s="230">
        <f>ROUND(J450*H450,2)</f>
        <v>0</v>
      </c>
      <c r="S450" s="92"/>
      <c r="T450" s="231">
        <f>S450*H450</f>
        <v>0</v>
      </c>
      <c r="U450" s="231">
        <v>0</v>
      </c>
      <c r="V450" s="231">
        <f>U450*H450</f>
        <v>0</v>
      </c>
      <c r="W450" s="231">
        <v>0</v>
      </c>
      <c r="X450" s="231">
        <f>W450*H450</f>
        <v>0</v>
      </c>
      <c r="Y450" s="232" t="s">
        <v>1</v>
      </c>
      <c r="Z450" s="39"/>
      <c r="AA450" s="39"/>
      <c r="AB450" s="39"/>
      <c r="AC450" s="39"/>
      <c r="AD450" s="39"/>
      <c r="AE450" s="39"/>
      <c r="AR450" s="233" t="s">
        <v>144</v>
      </c>
      <c r="AT450" s="233" t="s">
        <v>139</v>
      </c>
      <c r="AU450" s="233" t="s">
        <v>158</v>
      </c>
      <c r="AY450" s="18" t="s">
        <v>137</v>
      </c>
      <c r="BE450" s="234">
        <f>IF(O450="základní",K450,0)</f>
        <v>0</v>
      </c>
      <c r="BF450" s="234">
        <f>IF(O450="snížená",K450,0)</f>
        <v>0</v>
      </c>
      <c r="BG450" s="234">
        <f>IF(O450="zákl. přenesená",K450,0)</f>
        <v>0</v>
      </c>
      <c r="BH450" s="234">
        <f>IF(O450="sníž. přenesená",K450,0)</f>
        <v>0</v>
      </c>
      <c r="BI450" s="234">
        <f>IF(O450="nulová",K450,0)</f>
        <v>0</v>
      </c>
      <c r="BJ450" s="18" t="s">
        <v>89</v>
      </c>
      <c r="BK450" s="234">
        <f>ROUND(P450*H450,2)</f>
        <v>0</v>
      </c>
      <c r="BL450" s="18" t="s">
        <v>144</v>
      </c>
      <c r="BM450" s="233" t="s">
        <v>665</v>
      </c>
    </row>
    <row r="451" s="2" customFormat="1">
      <c r="A451" s="39"/>
      <c r="B451" s="40"/>
      <c r="C451" s="41"/>
      <c r="D451" s="235" t="s">
        <v>146</v>
      </c>
      <c r="E451" s="41"/>
      <c r="F451" s="236" t="s">
        <v>666</v>
      </c>
      <c r="G451" s="41"/>
      <c r="H451" s="41"/>
      <c r="I451" s="237"/>
      <c r="J451" s="237"/>
      <c r="K451" s="41"/>
      <c r="L451" s="41"/>
      <c r="M451" s="45"/>
      <c r="N451" s="238"/>
      <c r="O451" s="239"/>
      <c r="P451" s="92"/>
      <c r="Q451" s="92"/>
      <c r="R451" s="92"/>
      <c r="S451" s="92"/>
      <c r="T451" s="92"/>
      <c r="U451" s="92"/>
      <c r="V451" s="92"/>
      <c r="W451" s="92"/>
      <c r="X451" s="92"/>
      <c r="Y451" s="93"/>
      <c r="Z451" s="39"/>
      <c r="AA451" s="39"/>
      <c r="AB451" s="39"/>
      <c r="AC451" s="39"/>
      <c r="AD451" s="39"/>
      <c r="AE451" s="39"/>
      <c r="AT451" s="18" t="s">
        <v>146</v>
      </c>
      <c r="AU451" s="18" t="s">
        <v>158</v>
      </c>
    </row>
    <row r="452" s="14" customFormat="1">
      <c r="A452" s="14"/>
      <c r="B452" s="250"/>
      <c r="C452" s="251"/>
      <c r="D452" s="235" t="s">
        <v>148</v>
      </c>
      <c r="E452" s="252" t="s">
        <v>1</v>
      </c>
      <c r="F452" s="253" t="s">
        <v>667</v>
      </c>
      <c r="G452" s="251"/>
      <c r="H452" s="254">
        <v>515.35199999999998</v>
      </c>
      <c r="I452" s="255"/>
      <c r="J452" s="255"/>
      <c r="K452" s="251"/>
      <c r="L452" s="251"/>
      <c r="M452" s="256"/>
      <c r="N452" s="257"/>
      <c r="O452" s="258"/>
      <c r="P452" s="258"/>
      <c r="Q452" s="258"/>
      <c r="R452" s="258"/>
      <c r="S452" s="258"/>
      <c r="T452" s="258"/>
      <c r="U452" s="258"/>
      <c r="V452" s="258"/>
      <c r="W452" s="258"/>
      <c r="X452" s="258"/>
      <c r="Y452" s="259"/>
      <c r="Z452" s="14"/>
      <c r="AA452" s="14"/>
      <c r="AB452" s="14"/>
      <c r="AC452" s="14"/>
      <c r="AD452" s="14"/>
      <c r="AE452" s="14"/>
      <c r="AT452" s="260" t="s">
        <v>148</v>
      </c>
      <c r="AU452" s="260" t="s">
        <v>158</v>
      </c>
      <c r="AV452" s="14" t="s">
        <v>91</v>
      </c>
      <c r="AW452" s="14" t="s">
        <v>5</v>
      </c>
      <c r="AX452" s="14" t="s">
        <v>89</v>
      </c>
      <c r="AY452" s="260" t="s">
        <v>137</v>
      </c>
    </row>
    <row r="453" s="2" customFormat="1" ht="24.15" customHeight="1">
      <c r="A453" s="39"/>
      <c r="B453" s="40"/>
      <c r="C453" s="221" t="s">
        <v>668</v>
      </c>
      <c r="D453" s="221" t="s">
        <v>139</v>
      </c>
      <c r="E453" s="222" t="s">
        <v>669</v>
      </c>
      <c r="F453" s="223" t="s">
        <v>670</v>
      </c>
      <c r="G453" s="224" t="s">
        <v>261</v>
      </c>
      <c r="H453" s="225">
        <v>358.39999999999998</v>
      </c>
      <c r="I453" s="226"/>
      <c r="J453" s="226"/>
      <c r="K453" s="227">
        <f>ROUND(P453*H453,2)</f>
        <v>0</v>
      </c>
      <c r="L453" s="223" t="s">
        <v>162</v>
      </c>
      <c r="M453" s="45"/>
      <c r="N453" s="228" t="s">
        <v>1</v>
      </c>
      <c r="O453" s="229" t="s">
        <v>44</v>
      </c>
      <c r="P453" s="230">
        <f>I453+J453</f>
        <v>0</v>
      </c>
      <c r="Q453" s="230">
        <f>ROUND(I453*H453,2)</f>
        <v>0</v>
      </c>
      <c r="R453" s="230">
        <f>ROUND(J453*H453,2)</f>
        <v>0</v>
      </c>
      <c r="S453" s="92"/>
      <c r="T453" s="231">
        <f>S453*H453</f>
        <v>0</v>
      </c>
      <c r="U453" s="231">
        <v>0</v>
      </c>
      <c r="V453" s="231">
        <f>U453*H453</f>
        <v>0</v>
      </c>
      <c r="W453" s="231">
        <v>0</v>
      </c>
      <c r="X453" s="231">
        <f>W453*H453</f>
        <v>0</v>
      </c>
      <c r="Y453" s="232" t="s">
        <v>1</v>
      </c>
      <c r="Z453" s="39"/>
      <c r="AA453" s="39"/>
      <c r="AB453" s="39"/>
      <c r="AC453" s="39"/>
      <c r="AD453" s="39"/>
      <c r="AE453" s="39"/>
      <c r="AR453" s="233" t="s">
        <v>144</v>
      </c>
      <c r="AT453" s="233" t="s">
        <v>139</v>
      </c>
      <c r="AU453" s="233" t="s">
        <v>158</v>
      </c>
      <c r="AY453" s="18" t="s">
        <v>137</v>
      </c>
      <c r="BE453" s="234">
        <f>IF(O453="základní",K453,0)</f>
        <v>0</v>
      </c>
      <c r="BF453" s="234">
        <f>IF(O453="snížená",K453,0)</f>
        <v>0</v>
      </c>
      <c r="BG453" s="234">
        <f>IF(O453="zákl. přenesená",K453,0)</f>
        <v>0</v>
      </c>
      <c r="BH453" s="234">
        <f>IF(O453="sníž. přenesená",K453,0)</f>
        <v>0</v>
      </c>
      <c r="BI453" s="234">
        <f>IF(O453="nulová",K453,0)</f>
        <v>0</v>
      </c>
      <c r="BJ453" s="18" t="s">
        <v>89</v>
      </c>
      <c r="BK453" s="234">
        <f>ROUND(P453*H453,2)</f>
        <v>0</v>
      </c>
      <c r="BL453" s="18" t="s">
        <v>144</v>
      </c>
      <c r="BM453" s="233" t="s">
        <v>671</v>
      </c>
    </row>
    <row r="454" s="2" customFormat="1">
      <c r="A454" s="39"/>
      <c r="B454" s="40"/>
      <c r="C454" s="41"/>
      <c r="D454" s="235" t="s">
        <v>146</v>
      </c>
      <c r="E454" s="41"/>
      <c r="F454" s="236" t="s">
        <v>672</v>
      </c>
      <c r="G454" s="41"/>
      <c r="H454" s="41"/>
      <c r="I454" s="237"/>
      <c r="J454" s="237"/>
      <c r="K454" s="41"/>
      <c r="L454" s="41"/>
      <c r="M454" s="45"/>
      <c r="N454" s="238"/>
      <c r="O454" s="239"/>
      <c r="P454" s="92"/>
      <c r="Q454" s="92"/>
      <c r="R454" s="92"/>
      <c r="S454" s="92"/>
      <c r="T454" s="92"/>
      <c r="U454" s="92"/>
      <c r="V454" s="92"/>
      <c r="W454" s="92"/>
      <c r="X454" s="92"/>
      <c r="Y454" s="93"/>
      <c r="Z454" s="39"/>
      <c r="AA454" s="39"/>
      <c r="AB454" s="39"/>
      <c r="AC454" s="39"/>
      <c r="AD454" s="39"/>
      <c r="AE454" s="39"/>
      <c r="AT454" s="18" t="s">
        <v>146</v>
      </c>
      <c r="AU454" s="18" t="s">
        <v>158</v>
      </c>
    </row>
    <row r="455" s="14" customFormat="1">
      <c r="A455" s="14"/>
      <c r="B455" s="250"/>
      <c r="C455" s="251"/>
      <c r="D455" s="235" t="s">
        <v>148</v>
      </c>
      <c r="E455" s="252" t="s">
        <v>1</v>
      </c>
      <c r="F455" s="253" t="s">
        <v>636</v>
      </c>
      <c r="G455" s="251"/>
      <c r="H455" s="254">
        <v>358.39999999999998</v>
      </c>
      <c r="I455" s="255"/>
      <c r="J455" s="255"/>
      <c r="K455" s="251"/>
      <c r="L455" s="251"/>
      <c r="M455" s="256"/>
      <c r="N455" s="257"/>
      <c r="O455" s="258"/>
      <c r="P455" s="258"/>
      <c r="Q455" s="258"/>
      <c r="R455" s="258"/>
      <c r="S455" s="258"/>
      <c r="T455" s="258"/>
      <c r="U455" s="258"/>
      <c r="V455" s="258"/>
      <c r="W455" s="258"/>
      <c r="X455" s="258"/>
      <c r="Y455" s="259"/>
      <c r="Z455" s="14"/>
      <c r="AA455" s="14"/>
      <c r="AB455" s="14"/>
      <c r="AC455" s="14"/>
      <c r="AD455" s="14"/>
      <c r="AE455" s="14"/>
      <c r="AT455" s="260" t="s">
        <v>148</v>
      </c>
      <c r="AU455" s="260" t="s">
        <v>158</v>
      </c>
      <c r="AV455" s="14" t="s">
        <v>91</v>
      </c>
      <c r="AW455" s="14" t="s">
        <v>5</v>
      </c>
      <c r="AX455" s="14" t="s">
        <v>89</v>
      </c>
      <c r="AY455" s="260" t="s">
        <v>137</v>
      </c>
    </row>
    <row r="456" s="2" customFormat="1" ht="24.15" customHeight="1">
      <c r="A456" s="39"/>
      <c r="B456" s="40"/>
      <c r="C456" s="221" t="s">
        <v>673</v>
      </c>
      <c r="D456" s="221" t="s">
        <v>139</v>
      </c>
      <c r="E456" s="222" t="s">
        <v>674</v>
      </c>
      <c r="F456" s="223" t="s">
        <v>675</v>
      </c>
      <c r="G456" s="224" t="s">
        <v>261</v>
      </c>
      <c r="H456" s="225">
        <v>482.17099999999999</v>
      </c>
      <c r="I456" s="226"/>
      <c r="J456" s="226"/>
      <c r="K456" s="227">
        <f>ROUND(P456*H456,2)</f>
        <v>0</v>
      </c>
      <c r="L456" s="223" t="s">
        <v>162</v>
      </c>
      <c r="M456" s="45"/>
      <c r="N456" s="228" t="s">
        <v>1</v>
      </c>
      <c r="O456" s="229" t="s">
        <v>44</v>
      </c>
      <c r="P456" s="230">
        <f>I456+J456</f>
        <v>0</v>
      </c>
      <c r="Q456" s="230">
        <f>ROUND(I456*H456,2)</f>
        <v>0</v>
      </c>
      <c r="R456" s="230">
        <f>ROUND(J456*H456,2)</f>
        <v>0</v>
      </c>
      <c r="S456" s="92"/>
      <c r="T456" s="231">
        <f>S456*H456</f>
        <v>0</v>
      </c>
      <c r="U456" s="231">
        <v>0</v>
      </c>
      <c r="V456" s="231">
        <f>U456*H456</f>
        <v>0</v>
      </c>
      <c r="W456" s="231">
        <v>0</v>
      </c>
      <c r="X456" s="231">
        <f>W456*H456</f>
        <v>0</v>
      </c>
      <c r="Y456" s="232" t="s">
        <v>1</v>
      </c>
      <c r="Z456" s="39"/>
      <c r="AA456" s="39"/>
      <c r="AB456" s="39"/>
      <c r="AC456" s="39"/>
      <c r="AD456" s="39"/>
      <c r="AE456" s="39"/>
      <c r="AR456" s="233" t="s">
        <v>144</v>
      </c>
      <c r="AT456" s="233" t="s">
        <v>139</v>
      </c>
      <c r="AU456" s="233" t="s">
        <v>158</v>
      </c>
      <c r="AY456" s="18" t="s">
        <v>137</v>
      </c>
      <c r="BE456" s="234">
        <f>IF(O456="základní",K456,0)</f>
        <v>0</v>
      </c>
      <c r="BF456" s="234">
        <f>IF(O456="snížená",K456,0)</f>
        <v>0</v>
      </c>
      <c r="BG456" s="234">
        <f>IF(O456="zákl. přenesená",K456,0)</f>
        <v>0</v>
      </c>
      <c r="BH456" s="234">
        <f>IF(O456="sníž. přenesená",K456,0)</f>
        <v>0</v>
      </c>
      <c r="BI456" s="234">
        <f>IF(O456="nulová",K456,0)</f>
        <v>0</v>
      </c>
      <c r="BJ456" s="18" t="s">
        <v>89</v>
      </c>
      <c r="BK456" s="234">
        <f>ROUND(P456*H456,2)</f>
        <v>0</v>
      </c>
      <c r="BL456" s="18" t="s">
        <v>144</v>
      </c>
      <c r="BM456" s="233" t="s">
        <v>676</v>
      </c>
    </row>
    <row r="457" s="2" customFormat="1">
      <c r="A457" s="39"/>
      <c r="B457" s="40"/>
      <c r="C457" s="41"/>
      <c r="D457" s="235" t="s">
        <v>146</v>
      </c>
      <c r="E457" s="41"/>
      <c r="F457" s="236" t="s">
        <v>677</v>
      </c>
      <c r="G457" s="41"/>
      <c r="H457" s="41"/>
      <c r="I457" s="237"/>
      <c r="J457" s="237"/>
      <c r="K457" s="41"/>
      <c r="L457" s="41"/>
      <c r="M457" s="45"/>
      <c r="N457" s="238"/>
      <c r="O457" s="239"/>
      <c r="P457" s="92"/>
      <c r="Q457" s="92"/>
      <c r="R457" s="92"/>
      <c r="S457" s="92"/>
      <c r="T457" s="92"/>
      <c r="U457" s="92"/>
      <c r="V457" s="92"/>
      <c r="W457" s="92"/>
      <c r="X457" s="92"/>
      <c r="Y457" s="93"/>
      <c r="Z457" s="39"/>
      <c r="AA457" s="39"/>
      <c r="AB457" s="39"/>
      <c r="AC457" s="39"/>
      <c r="AD457" s="39"/>
      <c r="AE457" s="39"/>
      <c r="AT457" s="18" t="s">
        <v>146</v>
      </c>
      <c r="AU457" s="18" t="s">
        <v>158</v>
      </c>
    </row>
    <row r="458" s="12" customFormat="1" ht="25.92" customHeight="1">
      <c r="A458" s="12"/>
      <c r="B458" s="204"/>
      <c r="C458" s="205"/>
      <c r="D458" s="206" t="s">
        <v>80</v>
      </c>
      <c r="E458" s="207" t="s">
        <v>678</v>
      </c>
      <c r="F458" s="207" t="s">
        <v>679</v>
      </c>
      <c r="G458" s="205"/>
      <c r="H458" s="205"/>
      <c r="I458" s="208"/>
      <c r="J458" s="208"/>
      <c r="K458" s="209">
        <f>BK458</f>
        <v>0</v>
      </c>
      <c r="L458" s="205"/>
      <c r="M458" s="210"/>
      <c r="N458" s="211"/>
      <c r="O458" s="212"/>
      <c r="P458" s="212"/>
      <c r="Q458" s="213">
        <f>SUM(Q459:Q472)</f>
        <v>0</v>
      </c>
      <c r="R458" s="213">
        <f>SUM(R459:R472)</f>
        <v>0</v>
      </c>
      <c r="S458" s="212"/>
      <c r="T458" s="214">
        <f>SUM(T459:T472)</f>
        <v>0</v>
      </c>
      <c r="U458" s="212"/>
      <c r="V458" s="214">
        <f>SUM(V459:V472)</f>
        <v>0</v>
      </c>
      <c r="W458" s="212"/>
      <c r="X458" s="214">
        <f>SUM(X459:X472)</f>
        <v>0</v>
      </c>
      <c r="Y458" s="215"/>
      <c r="Z458" s="12"/>
      <c r="AA458" s="12"/>
      <c r="AB458" s="12"/>
      <c r="AC458" s="12"/>
      <c r="AD458" s="12"/>
      <c r="AE458" s="12"/>
      <c r="AR458" s="216" t="s">
        <v>176</v>
      </c>
      <c r="AT458" s="217" t="s">
        <v>80</v>
      </c>
      <c r="AU458" s="217" t="s">
        <v>81</v>
      </c>
      <c r="AY458" s="216" t="s">
        <v>137</v>
      </c>
      <c r="BK458" s="218">
        <f>SUM(BK459:BK472)</f>
        <v>0</v>
      </c>
    </row>
    <row r="459" s="2" customFormat="1" ht="14.4" customHeight="1">
      <c r="A459" s="39"/>
      <c r="B459" s="40"/>
      <c r="C459" s="221" t="s">
        <v>680</v>
      </c>
      <c r="D459" s="221" t="s">
        <v>139</v>
      </c>
      <c r="E459" s="222" t="s">
        <v>681</v>
      </c>
      <c r="F459" s="223" t="s">
        <v>682</v>
      </c>
      <c r="G459" s="224" t="s">
        <v>683</v>
      </c>
      <c r="H459" s="225">
        <v>1</v>
      </c>
      <c r="I459" s="226"/>
      <c r="J459" s="226"/>
      <c r="K459" s="227">
        <f>ROUND(P459*H459,2)</f>
        <v>0</v>
      </c>
      <c r="L459" s="223" t="s">
        <v>1</v>
      </c>
      <c r="M459" s="45"/>
      <c r="N459" s="228" t="s">
        <v>1</v>
      </c>
      <c r="O459" s="229" t="s">
        <v>44</v>
      </c>
      <c r="P459" s="230">
        <f>I459+J459</f>
        <v>0</v>
      </c>
      <c r="Q459" s="230">
        <f>ROUND(I459*H459,2)</f>
        <v>0</v>
      </c>
      <c r="R459" s="230">
        <f>ROUND(J459*H459,2)</f>
        <v>0</v>
      </c>
      <c r="S459" s="92"/>
      <c r="T459" s="231">
        <f>S459*H459</f>
        <v>0</v>
      </c>
      <c r="U459" s="231">
        <v>0</v>
      </c>
      <c r="V459" s="231">
        <f>U459*H459</f>
        <v>0</v>
      </c>
      <c r="W459" s="231">
        <v>0</v>
      </c>
      <c r="X459" s="231">
        <f>W459*H459</f>
        <v>0</v>
      </c>
      <c r="Y459" s="232" t="s">
        <v>1</v>
      </c>
      <c r="Z459" s="39"/>
      <c r="AA459" s="39"/>
      <c r="AB459" s="39"/>
      <c r="AC459" s="39"/>
      <c r="AD459" s="39"/>
      <c r="AE459" s="39"/>
      <c r="AR459" s="233" t="s">
        <v>144</v>
      </c>
      <c r="AT459" s="233" t="s">
        <v>139</v>
      </c>
      <c r="AU459" s="233" t="s">
        <v>89</v>
      </c>
      <c r="AY459" s="18" t="s">
        <v>137</v>
      </c>
      <c r="BE459" s="234">
        <f>IF(O459="základní",K459,0)</f>
        <v>0</v>
      </c>
      <c r="BF459" s="234">
        <f>IF(O459="snížená",K459,0)</f>
        <v>0</v>
      </c>
      <c r="BG459" s="234">
        <f>IF(O459="zákl. přenesená",K459,0)</f>
        <v>0</v>
      </c>
      <c r="BH459" s="234">
        <f>IF(O459="sníž. přenesená",K459,0)</f>
        <v>0</v>
      </c>
      <c r="BI459" s="234">
        <f>IF(O459="nulová",K459,0)</f>
        <v>0</v>
      </c>
      <c r="BJ459" s="18" t="s">
        <v>89</v>
      </c>
      <c r="BK459" s="234">
        <f>ROUND(P459*H459,2)</f>
        <v>0</v>
      </c>
      <c r="BL459" s="18" t="s">
        <v>144</v>
      </c>
      <c r="BM459" s="233" t="s">
        <v>684</v>
      </c>
    </row>
    <row r="460" s="2" customFormat="1">
      <c r="A460" s="39"/>
      <c r="B460" s="40"/>
      <c r="C460" s="41"/>
      <c r="D460" s="235" t="s">
        <v>146</v>
      </c>
      <c r="E460" s="41"/>
      <c r="F460" s="236" t="s">
        <v>682</v>
      </c>
      <c r="G460" s="41"/>
      <c r="H460" s="41"/>
      <c r="I460" s="237"/>
      <c r="J460" s="237"/>
      <c r="K460" s="41"/>
      <c r="L460" s="41"/>
      <c r="M460" s="45"/>
      <c r="N460" s="238"/>
      <c r="O460" s="239"/>
      <c r="P460" s="92"/>
      <c r="Q460" s="92"/>
      <c r="R460" s="92"/>
      <c r="S460" s="92"/>
      <c r="T460" s="92"/>
      <c r="U460" s="92"/>
      <c r="V460" s="92"/>
      <c r="W460" s="92"/>
      <c r="X460" s="92"/>
      <c r="Y460" s="93"/>
      <c r="Z460" s="39"/>
      <c r="AA460" s="39"/>
      <c r="AB460" s="39"/>
      <c r="AC460" s="39"/>
      <c r="AD460" s="39"/>
      <c r="AE460" s="39"/>
      <c r="AT460" s="18" t="s">
        <v>146</v>
      </c>
      <c r="AU460" s="18" t="s">
        <v>89</v>
      </c>
    </row>
    <row r="461" s="2" customFormat="1" ht="14.4" customHeight="1">
      <c r="A461" s="39"/>
      <c r="B461" s="40"/>
      <c r="C461" s="221" t="s">
        <v>685</v>
      </c>
      <c r="D461" s="221" t="s">
        <v>139</v>
      </c>
      <c r="E461" s="222" t="s">
        <v>686</v>
      </c>
      <c r="F461" s="223" t="s">
        <v>687</v>
      </c>
      <c r="G461" s="224" t="s">
        <v>683</v>
      </c>
      <c r="H461" s="225">
        <v>1</v>
      </c>
      <c r="I461" s="226"/>
      <c r="J461" s="226"/>
      <c r="K461" s="227">
        <f>ROUND(P461*H461,2)</f>
        <v>0</v>
      </c>
      <c r="L461" s="223" t="s">
        <v>1</v>
      </c>
      <c r="M461" s="45"/>
      <c r="N461" s="228" t="s">
        <v>1</v>
      </c>
      <c r="O461" s="229" t="s">
        <v>44</v>
      </c>
      <c r="P461" s="230">
        <f>I461+J461</f>
        <v>0</v>
      </c>
      <c r="Q461" s="230">
        <f>ROUND(I461*H461,2)</f>
        <v>0</v>
      </c>
      <c r="R461" s="230">
        <f>ROUND(J461*H461,2)</f>
        <v>0</v>
      </c>
      <c r="S461" s="92"/>
      <c r="T461" s="231">
        <f>S461*H461</f>
        <v>0</v>
      </c>
      <c r="U461" s="231">
        <v>0</v>
      </c>
      <c r="V461" s="231">
        <f>U461*H461</f>
        <v>0</v>
      </c>
      <c r="W461" s="231">
        <v>0</v>
      </c>
      <c r="X461" s="231">
        <f>W461*H461</f>
        <v>0</v>
      </c>
      <c r="Y461" s="232" t="s">
        <v>1</v>
      </c>
      <c r="Z461" s="39"/>
      <c r="AA461" s="39"/>
      <c r="AB461" s="39"/>
      <c r="AC461" s="39"/>
      <c r="AD461" s="39"/>
      <c r="AE461" s="39"/>
      <c r="AR461" s="233" t="s">
        <v>144</v>
      </c>
      <c r="AT461" s="233" t="s">
        <v>139</v>
      </c>
      <c r="AU461" s="233" t="s">
        <v>89</v>
      </c>
      <c r="AY461" s="18" t="s">
        <v>137</v>
      </c>
      <c r="BE461" s="234">
        <f>IF(O461="základní",K461,0)</f>
        <v>0</v>
      </c>
      <c r="BF461" s="234">
        <f>IF(O461="snížená",K461,0)</f>
        <v>0</v>
      </c>
      <c r="BG461" s="234">
        <f>IF(O461="zákl. přenesená",K461,0)</f>
        <v>0</v>
      </c>
      <c r="BH461" s="234">
        <f>IF(O461="sníž. přenesená",K461,0)</f>
        <v>0</v>
      </c>
      <c r="BI461" s="234">
        <f>IF(O461="nulová",K461,0)</f>
        <v>0</v>
      </c>
      <c r="BJ461" s="18" t="s">
        <v>89</v>
      </c>
      <c r="BK461" s="234">
        <f>ROUND(P461*H461,2)</f>
        <v>0</v>
      </c>
      <c r="BL461" s="18" t="s">
        <v>144</v>
      </c>
      <c r="BM461" s="233" t="s">
        <v>688</v>
      </c>
    </row>
    <row r="462" s="2" customFormat="1">
      <c r="A462" s="39"/>
      <c r="B462" s="40"/>
      <c r="C462" s="41"/>
      <c r="D462" s="235" t="s">
        <v>146</v>
      </c>
      <c r="E462" s="41"/>
      <c r="F462" s="236" t="s">
        <v>687</v>
      </c>
      <c r="G462" s="41"/>
      <c r="H462" s="41"/>
      <c r="I462" s="237"/>
      <c r="J462" s="237"/>
      <c r="K462" s="41"/>
      <c r="L462" s="41"/>
      <c r="M462" s="45"/>
      <c r="N462" s="238"/>
      <c r="O462" s="239"/>
      <c r="P462" s="92"/>
      <c r="Q462" s="92"/>
      <c r="R462" s="92"/>
      <c r="S462" s="92"/>
      <c r="T462" s="92"/>
      <c r="U462" s="92"/>
      <c r="V462" s="92"/>
      <c r="W462" s="92"/>
      <c r="X462" s="92"/>
      <c r="Y462" s="93"/>
      <c r="Z462" s="39"/>
      <c r="AA462" s="39"/>
      <c r="AB462" s="39"/>
      <c r="AC462" s="39"/>
      <c r="AD462" s="39"/>
      <c r="AE462" s="39"/>
      <c r="AT462" s="18" t="s">
        <v>146</v>
      </c>
      <c r="AU462" s="18" t="s">
        <v>89</v>
      </c>
    </row>
    <row r="463" s="2" customFormat="1" ht="37.8" customHeight="1">
      <c r="A463" s="39"/>
      <c r="B463" s="40"/>
      <c r="C463" s="221" t="s">
        <v>689</v>
      </c>
      <c r="D463" s="221" t="s">
        <v>139</v>
      </c>
      <c r="E463" s="222" t="s">
        <v>690</v>
      </c>
      <c r="F463" s="223" t="s">
        <v>691</v>
      </c>
      <c r="G463" s="224" t="s">
        <v>683</v>
      </c>
      <c r="H463" s="225">
        <v>1</v>
      </c>
      <c r="I463" s="226"/>
      <c r="J463" s="226"/>
      <c r="K463" s="227">
        <f>ROUND(P463*H463,2)</f>
        <v>0</v>
      </c>
      <c r="L463" s="223" t="s">
        <v>1</v>
      </c>
      <c r="M463" s="45"/>
      <c r="N463" s="228" t="s">
        <v>1</v>
      </c>
      <c r="O463" s="229" t="s">
        <v>44</v>
      </c>
      <c r="P463" s="230">
        <f>I463+J463</f>
        <v>0</v>
      </c>
      <c r="Q463" s="230">
        <f>ROUND(I463*H463,2)</f>
        <v>0</v>
      </c>
      <c r="R463" s="230">
        <f>ROUND(J463*H463,2)</f>
        <v>0</v>
      </c>
      <c r="S463" s="92"/>
      <c r="T463" s="231">
        <f>S463*H463</f>
        <v>0</v>
      </c>
      <c r="U463" s="231">
        <v>0</v>
      </c>
      <c r="V463" s="231">
        <f>U463*H463</f>
        <v>0</v>
      </c>
      <c r="W463" s="231">
        <v>0</v>
      </c>
      <c r="X463" s="231">
        <f>W463*H463</f>
        <v>0</v>
      </c>
      <c r="Y463" s="232" t="s">
        <v>1</v>
      </c>
      <c r="Z463" s="39"/>
      <c r="AA463" s="39"/>
      <c r="AB463" s="39"/>
      <c r="AC463" s="39"/>
      <c r="AD463" s="39"/>
      <c r="AE463" s="39"/>
      <c r="AR463" s="233" t="s">
        <v>144</v>
      </c>
      <c r="AT463" s="233" t="s">
        <v>139</v>
      </c>
      <c r="AU463" s="233" t="s">
        <v>89</v>
      </c>
      <c r="AY463" s="18" t="s">
        <v>137</v>
      </c>
      <c r="BE463" s="234">
        <f>IF(O463="základní",K463,0)</f>
        <v>0</v>
      </c>
      <c r="BF463" s="234">
        <f>IF(O463="snížená",K463,0)</f>
        <v>0</v>
      </c>
      <c r="BG463" s="234">
        <f>IF(O463="zákl. přenesená",K463,0)</f>
        <v>0</v>
      </c>
      <c r="BH463" s="234">
        <f>IF(O463="sníž. přenesená",K463,0)</f>
        <v>0</v>
      </c>
      <c r="BI463" s="234">
        <f>IF(O463="nulová",K463,0)</f>
        <v>0</v>
      </c>
      <c r="BJ463" s="18" t="s">
        <v>89</v>
      </c>
      <c r="BK463" s="234">
        <f>ROUND(P463*H463,2)</f>
        <v>0</v>
      </c>
      <c r="BL463" s="18" t="s">
        <v>144</v>
      </c>
      <c r="BM463" s="233" t="s">
        <v>692</v>
      </c>
    </row>
    <row r="464" s="2" customFormat="1">
      <c r="A464" s="39"/>
      <c r="B464" s="40"/>
      <c r="C464" s="41"/>
      <c r="D464" s="235" t="s">
        <v>146</v>
      </c>
      <c r="E464" s="41"/>
      <c r="F464" s="236" t="s">
        <v>693</v>
      </c>
      <c r="G464" s="41"/>
      <c r="H464" s="41"/>
      <c r="I464" s="237"/>
      <c r="J464" s="237"/>
      <c r="K464" s="41"/>
      <c r="L464" s="41"/>
      <c r="M464" s="45"/>
      <c r="N464" s="238"/>
      <c r="O464" s="239"/>
      <c r="P464" s="92"/>
      <c r="Q464" s="92"/>
      <c r="R464" s="92"/>
      <c r="S464" s="92"/>
      <c r="T464" s="92"/>
      <c r="U464" s="92"/>
      <c r="V464" s="92"/>
      <c r="W464" s="92"/>
      <c r="X464" s="92"/>
      <c r="Y464" s="93"/>
      <c r="Z464" s="39"/>
      <c r="AA464" s="39"/>
      <c r="AB464" s="39"/>
      <c r="AC464" s="39"/>
      <c r="AD464" s="39"/>
      <c r="AE464" s="39"/>
      <c r="AT464" s="18" t="s">
        <v>146</v>
      </c>
      <c r="AU464" s="18" t="s">
        <v>89</v>
      </c>
    </row>
    <row r="465" s="2" customFormat="1" ht="24.15" customHeight="1">
      <c r="A465" s="39"/>
      <c r="B465" s="40"/>
      <c r="C465" s="221" t="s">
        <v>694</v>
      </c>
      <c r="D465" s="221" t="s">
        <v>139</v>
      </c>
      <c r="E465" s="222" t="s">
        <v>695</v>
      </c>
      <c r="F465" s="223" t="s">
        <v>696</v>
      </c>
      <c r="G465" s="224" t="s">
        <v>683</v>
      </c>
      <c r="H465" s="225">
        <v>1</v>
      </c>
      <c r="I465" s="226"/>
      <c r="J465" s="226"/>
      <c r="K465" s="227">
        <f>ROUND(P465*H465,2)</f>
        <v>0</v>
      </c>
      <c r="L465" s="223" t="s">
        <v>1</v>
      </c>
      <c r="M465" s="45"/>
      <c r="N465" s="228" t="s">
        <v>1</v>
      </c>
      <c r="O465" s="229" t="s">
        <v>44</v>
      </c>
      <c r="P465" s="230">
        <f>I465+J465</f>
        <v>0</v>
      </c>
      <c r="Q465" s="230">
        <f>ROUND(I465*H465,2)</f>
        <v>0</v>
      </c>
      <c r="R465" s="230">
        <f>ROUND(J465*H465,2)</f>
        <v>0</v>
      </c>
      <c r="S465" s="92"/>
      <c r="T465" s="231">
        <f>S465*H465</f>
        <v>0</v>
      </c>
      <c r="U465" s="231">
        <v>0</v>
      </c>
      <c r="V465" s="231">
        <f>U465*H465</f>
        <v>0</v>
      </c>
      <c r="W465" s="231">
        <v>0</v>
      </c>
      <c r="X465" s="231">
        <f>W465*H465</f>
        <v>0</v>
      </c>
      <c r="Y465" s="232" t="s">
        <v>1</v>
      </c>
      <c r="Z465" s="39"/>
      <c r="AA465" s="39"/>
      <c r="AB465" s="39"/>
      <c r="AC465" s="39"/>
      <c r="AD465" s="39"/>
      <c r="AE465" s="39"/>
      <c r="AR465" s="233" t="s">
        <v>144</v>
      </c>
      <c r="AT465" s="233" t="s">
        <v>139</v>
      </c>
      <c r="AU465" s="233" t="s">
        <v>89</v>
      </c>
      <c r="AY465" s="18" t="s">
        <v>137</v>
      </c>
      <c r="BE465" s="234">
        <f>IF(O465="základní",K465,0)</f>
        <v>0</v>
      </c>
      <c r="BF465" s="234">
        <f>IF(O465="snížená",K465,0)</f>
        <v>0</v>
      </c>
      <c r="BG465" s="234">
        <f>IF(O465="zákl. přenesená",K465,0)</f>
        <v>0</v>
      </c>
      <c r="BH465" s="234">
        <f>IF(O465="sníž. přenesená",K465,0)</f>
        <v>0</v>
      </c>
      <c r="BI465" s="234">
        <f>IF(O465="nulová",K465,0)</f>
        <v>0</v>
      </c>
      <c r="BJ465" s="18" t="s">
        <v>89</v>
      </c>
      <c r="BK465" s="234">
        <f>ROUND(P465*H465,2)</f>
        <v>0</v>
      </c>
      <c r="BL465" s="18" t="s">
        <v>144</v>
      </c>
      <c r="BM465" s="233" t="s">
        <v>697</v>
      </c>
    </row>
    <row r="466" s="2" customFormat="1">
      <c r="A466" s="39"/>
      <c r="B466" s="40"/>
      <c r="C466" s="41"/>
      <c r="D466" s="235" t="s">
        <v>146</v>
      </c>
      <c r="E466" s="41"/>
      <c r="F466" s="236" t="s">
        <v>696</v>
      </c>
      <c r="G466" s="41"/>
      <c r="H466" s="41"/>
      <c r="I466" s="237"/>
      <c r="J466" s="237"/>
      <c r="K466" s="41"/>
      <c r="L466" s="41"/>
      <c r="M466" s="45"/>
      <c r="N466" s="238"/>
      <c r="O466" s="239"/>
      <c r="P466" s="92"/>
      <c r="Q466" s="92"/>
      <c r="R466" s="92"/>
      <c r="S466" s="92"/>
      <c r="T466" s="92"/>
      <c r="U466" s="92"/>
      <c r="V466" s="92"/>
      <c r="W466" s="92"/>
      <c r="X466" s="92"/>
      <c r="Y466" s="93"/>
      <c r="Z466" s="39"/>
      <c r="AA466" s="39"/>
      <c r="AB466" s="39"/>
      <c r="AC466" s="39"/>
      <c r="AD466" s="39"/>
      <c r="AE466" s="39"/>
      <c r="AT466" s="18" t="s">
        <v>146</v>
      </c>
      <c r="AU466" s="18" t="s">
        <v>89</v>
      </c>
    </row>
    <row r="467" s="2" customFormat="1" ht="24.15" customHeight="1">
      <c r="A467" s="39"/>
      <c r="B467" s="40"/>
      <c r="C467" s="221" t="s">
        <v>698</v>
      </c>
      <c r="D467" s="221" t="s">
        <v>139</v>
      </c>
      <c r="E467" s="222" t="s">
        <v>699</v>
      </c>
      <c r="F467" s="223" t="s">
        <v>700</v>
      </c>
      <c r="G467" s="224" t="s">
        <v>451</v>
      </c>
      <c r="H467" s="225">
        <v>4</v>
      </c>
      <c r="I467" s="226"/>
      <c r="J467" s="226"/>
      <c r="K467" s="227">
        <f>ROUND(P467*H467,2)</f>
        <v>0</v>
      </c>
      <c r="L467" s="223" t="s">
        <v>1</v>
      </c>
      <c r="M467" s="45"/>
      <c r="N467" s="228" t="s">
        <v>1</v>
      </c>
      <c r="O467" s="229" t="s">
        <v>44</v>
      </c>
      <c r="P467" s="230">
        <f>I467+J467</f>
        <v>0</v>
      </c>
      <c r="Q467" s="230">
        <f>ROUND(I467*H467,2)</f>
        <v>0</v>
      </c>
      <c r="R467" s="230">
        <f>ROUND(J467*H467,2)</f>
        <v>0</v>
      </c>
      <c r="S467" s="92"/>
      <c r="T467" s="231">
        <f>S467*H467</f>
        <v>0</v>
      </c>
      <c r="U467" s="231">
        <v>0</v>
      </c>
      <c r="V467" s="231">
        <f>U467*H467</f>
        <v>0</v>
      </c>
      <c r="W467" s="231">
        <v>0</v>
      </c>
      <c r="X467" s="231">
        <f>W467*H467</f>
        <v>0</v>
      </c>
      <c r="Y467" s="232" t="s">
        <v>1</v>
      </c>
      <c r="Z467" s="39"/>
      <c r="AA467" s="39"/>
      <c r="AB467" s="39"/>
      <c r="AC467" s="39"/>
      <c r="AD467" s="39"/>
      <c r="AE467" s="39"/>
      <c r="AR467" s="233" t="s">
        <v>144</v>
      </c>
      <c r="AT467" s="233" t="s">
        <v>139</v>
      </c>
      <c r="AU467" s="233" t="s">
        <v>89</v>
      </c>
      <c r="AY467" s="18" t="s">
        <v>137</v>
      </c>
      <c r="BE467" s="234">
        <f>IF(O467="základní",K467,0)</f>
        <v>0</v>
      </c>
      <c r="BF467" s="234">
        <f>IF(O467="snížená",K467,0)</f>
        <v>0</v>
      </c>
      <c r="BG467" s="234">
        <f>IF(O467="zákl. přenesená",K467,0)</f>
        <v>0</v>
      </c>
      <c r="BH467" s="234">
        <f>IF(O467="sníž. přenesená",K467,0)</f>
        <v>0</v>
      </c>
      <c r="BI467" s="234">
        <f>IF(O467="nulová",K467,0)</f>
        <v>0</v>
      </c>
      <c r="BJ467" s="18" t="s">
        <v>89</v>
      </c>
      <c r="BK467" s="234">
        <f>ROUND(P467*H467,2)</f>
        <v>0</v>
      </c>
      <c r="BL467" s="18" t="s">
        <v>144</v>
      </c>
      <c r="BM467" s="233" t="s">
        <v>701</v>
      </c>
    </row>
    <row r="468" s="2" customFormat="1">
      <c r="A468" s="39"/>
      <c r="B468" s="40"/>
      <c r="C468" s="41"/>
      <c r="D468" s="235" t="s">
        <v>146</v>
      </c>
      <c r="E468" s="41"/>
      <c r="F468" s="236" t="s">
        <v>700</v>
      </c>
      <c r="G468" s="41"/>
      <c r="H468" s="41"/>
      <c r="I468" s="237"/>
      <c r="J468" s="237"/>
      <c r="K468" s="41"/>
      <c r="L468" s="41"/>
      <c r="M468" s="45"/>
      <c r="N468" s="238"/>
      <c r="O468" s="239"/>
      <c r="P468" s="92"/>
      <c r="Q468" s="92"/>
      <c r="R468" s="92"/>
      <c r="S468" s="92"/>
      <c r="T468" s="92"/>
      <c r="U468" s="92"/>
      <c r="V468" s="92"/>
      <c r="W468" s="92"/>
      <c r="X468" s="92"/>
      <c r="Y468" s="93"/>
      <c r="Z468" s="39"/>
      <c r="AA468" s="39"/>
      <c r="AB468" s="39"/>
      <c r="AC468" s="39"/>
      <c r="AD468" s="39"/>
      <c r="AE468" s="39"/>
      <c r="AT468" s="18" t="s">
        <v>146</v>
      </c>
      <c r="AU468" s="18" t="s">
        <v>89</v>
      </c>
    </row>
    <row r="469" s="2" customFormat="1" ht="14.4" customHeight="1">
      <c r="A469" s="39"/>
      <c r="B469" s="40"/>
      <c r="C469" s="221" t="s">
        <v>702</v>
      </c>
      <c r="D469" s="221" t="s">
        <v>139</v>
      </c>
      <c r="E469" s="222" t="s">
        <v>703</v>
      </c>
      <c r="F469" s="223" t="s">
        <v>704</v>
      </c>
      <c r="G469" s="224" t="s">
        <v>683</v>
      </c>
      <c r="H469" s="225">
        <v>1</v>
      </c>
      <c r="I469" s="226"/>
      <c r="J469" s="226"/>
      <c r="K469" s="227">
        <f>ROUND(P469*H469,2)</f>
        <v>0</v>
      </c>
      <c r="L469" s="223" t="s">
        <v>1</v>
      </c>
      <c r="M469" s="45"/>
      <c r="N469" s="228" t="s">
        <v>1</v>
      </c>
      <c r="O469" s="229" t="s">
        <v>44</v>
      </c>
      <c r="P469" s="230">
        <f>I469+J469</f>
        <v>0</v>
      </c>
      <c r="Q469" s="230">
        <f>ROUND(I469*H469,2)</f>
        <v>0</v>
      </c>
      <c r="R469" s="230">
        <f>ROUND(J469*H469,2)</f>
        <v>0</v>
      </c>
      <c r="S469" s="92"/>
      <c r="T469" s="231">
        <f>S469*H469</f>
        <v>0</v>
      </c>
      <c r="U469" s="231">
        <v>0</v>
      </c>
      <c r="V469" s="231">
        <f>U469*H469</f>
        <v>0</v>
      </c>
      <c r="W469" s="231">
        <v>0</v>
      </c>
      <c r="X469" s="231">
        <f>W469*H469</f>
        <v>0</v>
      </c>
      <c r="Y469" s="232" t="s">
        <v>1</v>
      </c>
      <c r="Z469" s="39"/>
      <c r="AA469" s="39"/>
      <c r="AB469" s="39"/>
      <c r="AC469" s="39"/>
      <c r="AD469" s="39"/>
      <c r="AE469" s="39"/>
      <c r="AR469" s="233" t="s">
        <v>144</v>
      </c>
      <c r="AT469" s="233" t="s">
        <v>139</v>
      </c>
      <c r="AU469" s="233" t="s">
        <v>89</v>
      </c>
      <c r="AY469" s="18" t="s">
        <v>137</v>
      </c>
      <c r="BE469" s="234">
        <f>IF(O469="základní",K469,0)</f>
        <v>0</v>
      </c>
      <c r="BF469" s="234">
        <f>IF(O469="snížená",K469,0)</f>
        <v>0</v>
      </c>
      <c r="BG469" s="234">
        <f>IF(O469="zákl. přenesená",K469,0)</f>
        <v>0</v>
      </c>
      <c r="BH469" s="234">
        <f>IF(O469="sníž. přenesená",K469,0)</f>
        <v>0</v>
      </c>
      <c r="BI469" s="234">
        <f>IF(O469="nulová",K469,0)</f>
        <v>0</v>
      </c>
      <c r="BJ469" s="18" t="s">
        <v>89</v>
      </c>
      <c r="BK469" s="234">
        <f>ROUND(P469*H469,2)</f>
        <v>0</v>
      </c>
      <c r="BL469" s="18" t="s">
        <v>144</v>
      </c>
      <c r="BM469" s="233" t="s">
        <v>705</v>
      </c>
    </row>
    <row r="470" s="2" customFormat="1">
      <c r="A470" s="39"/>
      <c r="B470" s="40"/>
      <c r="C470" s="41"/>
      <c r="D470" s="235" t="s">
        <v>146</v>
      </c>
      <c r="E470" s="41"/>
      <c r="F470" s="236" t="s">
        <v>706</v>
      </c>
      <c r="G470" s="41"/>
      <c r="H470" s="41"/>
      <c r="I470" s="237"/>
      <c r="J470" s="237"/>
      <c r="K470" s="41"/>
      <c r="L470" s="41"/>
      <c r="M470" s="45"/>
      <c r="N470" s="238"/>
      <c r="O470" s="239"/>
      <c r="P470" s="92"/>
      <c r="Q470" s="92"/>
      <c r="R470" s="92"/>
      <c r="S470" s="92"/>
      <c r="T470" s="92"/>
      <c r="U470" s="92"/>
      <c r="V470" s="92"/>
      <c r="W470" s="92"/>
      <c r="X470" s="92"/>
      <c r="Y470" s="93"/>
      <c r="Z470" s="39"/>
      <c r="AA470" s="39"/>
      <c r="AB470" s="39"/>
      <c r="AC470" s="39"/>
      <c r="AD470" s="39"/>
      <c r="AE470" s="39"/>
      <c r="AT470" s="18" t="s">
        <v>146</v>
      </c>
      <c r="AU470" s="18" t="s">
        <v>89</v>
      </c>
    </row>
    <row r="471" s="2" customFormat="1" ht="14.4" customHeight="1">
      <c r="A471" s="39"/>
      <c r="B471" s="40"/>
      <c r="C471" s="221" t="s">
        <v>707</v>
      </c>
      <c r="D471" s="221" t="s">
        <v>139</v>
      </c>
      <c r="E471" s="222" t="s">
        <v>708</v>
      </c>
      <c r="F471" s="223" t="s">
        <v>709</v>
      </c>
      <c r="G471" s="224" t="s">
        <v>683</v>
      </c>
      <c r="H471" s="225">
        <v>1</v>
      </c>
      <c r="I471" s="226"/>
      <c r="J471" s="226"/>
      <c r="K471" s="227">
        <f>ROUND(P471*H471,2)</f>
        <v>0</v>
      </c>
      <c r="L471" s="223" t="s">
        <v>1</v>
      </c>
      <c r="M471" s="45"/>
      <c r="N471" s="228" t="s">
        <v>1</v>
      </c>
      <c r="O471" s="229" t="s">
        <v>44</v>
      </c>
      <c r="P471" s="230">
        <f>I471+J471</f>
        <v>0</v>
      </c>
      <c r="Q471" s="230">
        <f>ROUND(I471*H471,2)</f>
        <v>0</v>
      </c>
      <c r="R471" s="230">
        <f>ROUND(J471*H471,2)</f>
        <v>0</v>
      </c>
      <c r="S471" s="92"/>
      <c r="T471" s="231">
        <f>S471*H471</f>
        <v>0</v>
      </c>
      <c r="U471" s="231">
        <v>0</v>
      </c>
      <c r="V471" s="231">
        <f>U471*H471</f>
        <v>0</v>
      </c>
      <c r="W471" s="231">
        <v>0</v>
      </c>
      <c r="X471" s="231">
        <f>W471*H471</f>
        <v>0</v>
      </c>
      <c r="Y471" s="232" t="s">
        <v>1</v>
      </c>
      <c r="Z471" s="39"/>
      <c r="AA471" s="39"/>
      <c r="AB471" s="39"/>
      <c r="AC471" s="39"/>
      <c r="AD471" s="39"/>
      <c r="AE471" s="39"/>
      <c r="AR471" s="233" t="s">
        <v>144</v>
      </c>
      <c r="AT471" s="233" t="s">
        <v>139</v>
      </c>
      <c r="AU471" s="233" t="s">
        <v>89</v>
      </c>
      <c r="AY471" s="18" t="s">
        <v>137</v>
      </c>
      <c r="BE471" s="234">
        <f>IF(O471="základní",K471,0)</f>
        <v>0</v>
      </c>
      <c r="BF471" s="234">
        <f>IF(O471="snížená",K471,0)</f>
        <v>0</v>
      </c>
      <c r="BG471" s="234">
        <f>IF(O471="zákl. přenesená",K471,0)</f>
        <v>0</v>
      </c>
      <c r="BH471" s="234">
        <f>IF(O471="sníž. přenesená",K471,0)</f>
        <v>0</v>
      </c>
      <c r="BI471" s="234">
        <f>IF(O471="nulová",K471,0)</f>
        <v>0</v>
      </c>
      <c r="BJ471" s="18" t="s">
        <v>89</v>
      </c>
      <c r="BK471" s="234">
        <f>ROUND(P471*H471,2)</f>
        <v>0</v>
      </c>
      <c r="BL471" s="18" t="s">
        <v>144</v>
      </c>
      <c r="BM471" s="233" t="s">
        <v>710</v>
      </c>
    </row>
    <row r="472" s="2" customFormat="1">
      <c r="A472" s="39"/>
      <c r="B472" s="40"/>
      <c r="C472" s="41"/>
      <c r="D472" s="235" t="s">
        <v>146</v>
      </c>
      <c r="E472" s="41"/>
      <c r="F472" s="236" t="s">
        <v>709</v>
      </c>
      <c r="G472" s="41"/>
      <c r="H472" s="41"/>
      <c r="I472" s="237"/>
      <c r="J472" s="237"/>
      <c r="K472" s="41"/>
      <c r="L472" s="41"/>
      <c r="M472" s="45"/>
      <c r="N472" s="294"/>
      <c r="O472" s="295"/>
      <c r="P472" s="296"/>
      <c r="Q472" s="296"/>
      <c r="R472" s="296"/>
      <c r="S472" s="296"/>
      <c r="T472" s="296"/>
      <c r="U472" s="296"/>
      <c r="V472" s="296"/>
      <c r="W472" s="296"/>
      <c r="X472" s="296"/>
      <c r="Y472" s="297"/>
      <c r="Z472" s="39"/>
      <c r="AA472" s="39"/>
      <c r="AB472" s="39"/>
      <c r="AC472" s="39"/>
      <c r="AD472" s="39"/>
      <c r="AE472" s="39"/>
      <c r="AT472" s="18" t="s">
        <v>146</v>
      </c>
      <c r="AU472" s="18" t="s">
        <v>89</v>
      </c>
    </row>
    <row r="473" s="2" customFormat="1" ht="6.96" customHeight="1">
      <c r="A473" s="39"/>
      <c r="B473" s="67"/>
      <c r="C473" s="68"/>
      <c r="D473" s="68"/>
      <c r="E473" s="68"/>
      <c r="F473" s="68"/>
      <c r="G473" s="68"/>
      <c r="H473" s="68"/>
      <c r="I473" s="68"/>
      <c r="J473" s="68"/>
      <c r="K473" s="68"/>
      <c r="L473" s="68"/>
      <c r="M473" s="45"/>
      <c r="N473" s="39"/>
      <c r="P473" s="39"/>
      <c r="Q473" s="39"/>
      <c r="R473" s="39"/>
      <c r="S473" s="39"/>
      <c r="T473" s="39"/>
      <c r="U473" s="39"/>
      <c r="V473" s="39"/>
      <c r="W473" s="39"/>
      <c r="X473" s="39"/>
      <c r="Y473" s="39"/>
      <c r="Z473" s="39"/>
      <c r="AA473" s="39"/>
      <c r="AB473" s="39"/>
      <c r="AC473" s="39"/>
      <c r="AD473" s="39"/>
      <c r="AE473" s="39"/>
    </row>
  </sheetData>
  <sheetProtection sheet="1" autoFilter="0" formatColumns="0" formatRows="0" objects="1" scenarios="1" spinCount="100000" saltValue="EceekCbjzBWO8G0u24V2wGCbnRCYIRRRaFO4wjs0rB/jM8Js7Edr+xeAUJn+fjsdRKiOo91FQdos12hpS21Mzg==" hashValue="ehkfdvM4y1M09MOFluetkjl14iBlxDHq+BDPe6MPPIgYMtofm8PVCsLTGulu/5sZeGccP+HXG7xO1AIQbCgA0A==" algorithmName="SHA-512" password="CC35"/>
  <autoFilter ref="C125:L472"/>
  <mergeCells count="9">
    <mergeCell ref="E7:H7"/>
    <mergeCell ref="E9:H9"/>
    <mergeCell ref="E18:H18"/>
    <mergeCell ref="E27:H27"/>
    <mergeCell ref="E85:H85"/>
    <mergeCell ref="E87:H87"/>
    <mergeCell ref="E116:H116"/>
    <mergeCell ref="E118:H118"/>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4.16016"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
      <c r="N2" s="1"/>
      <c r="O2" s="1"/>
      <c r="P2" s="1"/>
      <c r="Q2" s="1"/>
      <c r="R2" s="1"/>
      <c r="S2" s="1"/>
      <c r="T2" s="1"/>
      <c r="U2" s="1"/>
      <c r="V2" s="1"/>
      <c r="W2" s="1"/>
      <c r="X2" s="1"/>
      <c r="Y2" s="1"/>
      <c r="Z2" s="1"/>
      <c r="AT2" s="18" t="s">
        <v>94</v>
      </c>
    </row>
    <row r="3" s="1" customFormat="1" ht="6.96" customHeight="1">
      <c r="B3" s="138"/>
      <c r="C3" s="139"/>
      <c r="D3" s="139"/>
      <c r="E3" s="139"/>
      <c r="F3" s="139"/>
      <c r="G3" s="139"/>
      <c r="H3" s="139"/>
      <c r="I3" s="139"/>
      <c r="J3" s="139"/>
      <c r="K3" s="139"/>
      <c r="L3" s="139"/>
      <c r="M3" s="21"/>
      <c r="AT3" s="18" t="s">
        <v>91</v>
      </c>
    </row>
    <row r="4" s="1" customFormat="1" ht="24.96" customHeight="1">
      <c r="B4" s="21"/>
      <c r="D4" s="140" t="s">
        <v>95</v>
      </c>
      <c r="M4" s="21"/>
      <c r="N4" s="141" t="s">
        <v>11</v>
      </c>
      <c r="AT4" s="18" t="s">
        <v>4</v>
      </c>
    </row>
    <row r="5" s="1" customFormat="1" ht="6.96" customHeight="1">
      <c r="B5" s="21"/>
      <c r="M5" s="21"/>
    </row>
    <row r="6" s="1" customFormat="1" ht="12" customHeight="1">
      <c r="B6" s="21"/>
      <c r="D6" s="142" t="s">
        <v>17</v>
      </c>
      <c r="M6" s="21"/>
    </row>
    <row r="7" s="1" customFormat="1" ht="16.5" customHeight="1">
      <c r="B7" s="21"/>
      <c r="E7" s="143" t="str">
        <f>'Rekapitulace stavby'!K6</f>
        <v>Rekonstrukce ulice Michalcova a Fr. Zoubka, Kostelec nad Orlicí</v>
      </c>
      <c r="F7" s="142"/>
      <c r="G7" s="142"/>
      <c r="H7" s="142"/>
      <c r="M7" s="21"/>
    </row>
    <row r="8" s="2" customFormat="1" ht="12" customHeight="1">
      <c r="A8" s="39"/>
      <c r="B8" s="45"/>
      <c r="C8" s="39"/>
      <c r="D8" s="142" t="s">
        <v>96</v>
      </c>
      <c r="E8" s="39"/>
      <c r="F8" s="39"/>
      <c r="G8" s="39"/>
      <c r="H8" s="39"/>
      <c r="I8" s="39"/>
      <c r="J8" s="39"/>
      <c r="K8" s="39"/>
      <c r="L8" s="39"/>
      <c r="M8" s="64"/>
      <c r="S8" s="39"/>
      <c r="T8" s="39"/>
      <c r="U8" s="39"/>
      <c r="V8" s="39"/>
      <c r="W8" s="39"/>
      <c r="X8" s="39"/>
      <c r="Y8" s="39"/>
      <c r="Z8" s="39"/>
      <c r="AA8" s="39"/>
      <c r="AB8" s="39"/>
      <c r="AC8" s="39"/>
      <c r="AD8" s="39"/>
      <c r="AE8" s="39"/>
    </row>
    <row r="9" s="2" customFormat="1" ht="16.5" customHeight="1">
      <c r="A9" s="39"/>
      <c r="B9" s="45"/>
      <c r="C9" s="39"/>
      <c r="D9" s="39"/>
      <c r="E9" s="144" t="s">
        <v>711</v>
      </c>
      <c r="F9" s="39"/>
      <c r="G9" s="39"/>
      <c r="H9" s="39"/>
      <c r="I9" s="39"/>
      <c r="J9" s="39"/>
      <c r="K9" s="39"/>
      <c r="L9" s="39"/>
      <c r="M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39"/>
      <c r="M10" s="64"/>
      <c r="S10" s="39"/>
      <c r="T10" s="39"/>
      <c r="U10" s="39"/>
      <c r="V10" s="39"/>
      <c r="W10" s="39"/>
      <c r="X10" s="39"/>
      <c r="Y10" s="39"/>
      <c r="Z10" s="39"/>
      <c r="AA10" s="39"/>
      <c r="AB10" s="39"/>
      <c r="AC10" s="39"/>
      <c r="AD10" s="39"/>
      <c r="AE10" s="39"/>
    </row>
    <row r="11" s="2" customFormat="1" ht="12" customHeight="1">
      <c r="A11" s="39"/>
      <c r="B11" s="45"/>
      <c r="C11" s="39"/>
      <c r="D11" s="142" t="s">
        <v>19</v>
      </c>
      <c r="E11" s="39"/>
      <c r="F11" s="145" t="s">
        <v>1</v>
      </c>
      <c r="G11" s="39"/>
      <c r="H11" s="39"/>
      <c r="I11" s="142" t="s">
        <v>20</v>
      </c>
      <c r="J11" s="145" t="s">
        <v>1</v>
      </c>
      <c r="K11" s="39"/>
      <c r="L11" s="39"/>
      <c r="M11" s="64"/>
      <c r="S11" s="39"/>
      <c r="T11" s="39"/>
      <c r="U11" s="39"/>
      <c r="V11" s="39"/>
      <c r="W11" s="39"/>
      <c r="X11" s="39"/>
      <c r="Y11" s="39"/>
      <c r="Z11" s="39"/>
      <c r="AA11" s="39"/>
      <c r="AB11" s="39"/>
      <c r="AC11" s="39"/>
      <c r="AD11" s="39"/>
      <c r="AE11" s="39"/>
    </row>
    <row r="12" s="2" customFormat="1" ht="12" customHeight="1">
      <c r="A12" s="39"/>
      <c r="B12" s="45"/>
      <c r="C12" s="39"/>
      <c r="D12" s="142" t="s">
        <v>21</v>
      </c>
      <c r="E12" s="39"/>
      <c r="F12" s="145" t="s">
        <v>22</v>
      </c>
      <c r="G12" s="39"/>
      <c r="H12" s="39"/>
      <c r="I12" s="142" t="s">
        <v>23</v>
      </c>
      <c r="J12" s="146" t="str">
        <f>'Rekapitulace stavby'!AN8</f>
        <v>14. 11. 2020</v>
      </c>
      <c r="K12" s="39"/>
      <c r="L12" s="39"/>
      <c r="M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39"/>
      <c r="M13" s="64"/>
      <c r="S13" s="39"/>
      <c r="T13" s="39"/>
      <c r="U13" s="39"/>
      <c r="V13" s="39"/>
      <c r="W13" s="39"/>
      <c r="X13" s="39"/>
      <c r="Y13" s="39"/>
      <c r="Z13" s="39"/>
      <c r="AA13" s="39"/>
      <c r="AB13" s="39"/>
      <c r="AC13" s="39"/>
      <c r="AD13" s="39"/>
      <c r="AE13" s="39"/>
    </row>
    <row r="14" s="2" customFormat="1" ht="12" customHeight="1">
      <c r="A14" s="39"/>
      <c r="B14" s="45"/>
      <c r="C14" s="39"/>
      <c r="D14" s="142" t="s">
        <v>25</v>
      </c>
      <c r="E14" s="39"/>
      <c r="F14" s="39"/>
      <c r="G14" s="39"/>
      <c r="H14" s="39"/>
      <c r="I14" s="142" t="s">
        <v>26</v>
      </c>
      <c r="J14" s="145" t="s">
        <v>27</v>
      </c>
      <c r="K14" s="39"/>
      <c r="L14" s="39"/>
      <c r="M14" s="64"/>
      <c r="S14" s="39"/>
      <c r="T14" s="39"/>
      <c r="U14" s="39"/>
      <c r="V14" s="39"/>
      <c r="W14" s="39"/>
      <c r="X14" s="39"/>
      <c r="Y14" s="39"/>
      <c r="Z14" s="39"/>
      <c r="AA14" s="39"/>
      <c r="AB14" s="39"/>
      <c r="AC14" s="39"/>
      <c r="AD14" s="39"/>
      <c r="AE14" s="39"/>
    </row>
    <row r="15" s="2" customFormat="1" ht="18" customHeight="1">
      <c r="A15" s="39"/>
      <c r="B15" s="45"/>
      <c r="C15" s="39"/>
      <c r="D15" s="39"/>
      <c r="E15" s="145" t="s">
        <v>28</v>
      </c>
      <c r="F15" s="39"/>
      <c r="G15" s="39"/>
      <c r="H15" s="39"/>
      <c r="I15" s="142" t="s">
        <v>29</v>
      </c>
      <c r="J15" s="145" t="s">
        <v>30</v>
      </c>
      <c r="K15" s="39"/>
      <c r="L15" s="39"/>
      <c r="M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39"/>
      <c r="M16" s="64"/>
      <c r="S16" s="39"/>
      <c r="T16" s="39"/>
      <c r="U16" s="39"/>
      <c r="V16" s="39"/>
      <c r="W16" s="39"/>
      <c r="X16" s="39"/>
      <c r="Y16" s="39"/>
      <c r="Z16" s="39"/>
      <c r="AA16" s="39"/>
      <c r="AB16" s="39"/>
      <c r="AC16" s="39"/>
      <c r="AD16" s="39"/>
      <c r="AE16" s="39"/>
    </row>
    <row r="17" s="2" customFormat="1" ht="12" customHeight="1">
      <c r="A17" s="39"/>
      <c r="B17" s="45"/>
      <c r="C17" s="39"/>
      <c r="D17" s="142" t="s">
        <v>31</v>
      </c>
      <c r="E17" s="39"/>
      <c r="F17" s="39"/>
      <c r="G17" s="39"/>
      <c r="H17" s="39"/>
      <c r="I17" s="142" t="s">
        <v>26</v>
      </c>
      <c r="J17" s="34" t="str">
        <f>'Rekapitulace stavby'!AN13</f>
        <v>Vyplň údaj</v>
      </c>
      <c r="K17" s="39"/>
      <c r="L17" s="39"/>
      <c r="M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5"/>
      <c r="G18" s="145"/>
      <c r="H18" s="145"/>
      <c r="I18" s="142" t="s">
        <v>29</v>
      </c>
      <c r="J18" s="34" t="str">
        <f>'Rekapitulace stavby'!AN14</f>
        <v>Vyplň údaj</v>
      </c>
      <c r="K18" s="39"/>
      <c r="L18" s="39"/>
      <c r="M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39"/>
      <c r="M19" s="64"/>
      <c r="S19" s="39"/>
      <c r="T19" s="39"/>
      <c r="U19" s="39"/>
      <c r="V19" s="39"/>
      <c r="W19" s="39"/>
      <c r="X19" s="39"/>
      <c r="Y19" s="39"/>
      <c r="Z19" s="39"/>
      <c r="AA19" s="39"/>
      <c r="AB19" s="39"/>
      <c r="AC19" s="39"/>
      <c r="AD19" s="39"/>
      <c r="AE19" s="39"/>
    </row>
    <row r="20" s="2" customFormat="1" ht="12" customHeight="1">
      <c r="A20" s="39"/>
      <c r="B20" s="45"/>
      <c r="C20" s="39"/>
      <c r="D20" s="142" t="s">
        <v>33</v>
      </c>
      <c r="E20" s="39"/>
      <c r="F20" s="39"/>
      <c r="G20" s="39"/>
      <c r="H20" s="39"/>
      <c r="I20" s="142" t="s">
        <v>26</v>
      </c>
      <c r="J20" s="145" t="s">
        <v>34</v>
      </c>
      <c r="K20" s="39"/>
      <c r="L20" s="39"/>
      <c r="M20" s="64"/>
      <c r="S20" s="39"/>
      <c r="T20" s="39"/>
      <c r="U20" s="39"/>
      <c r="V20" s="39"/>
      <c r="W20" s="39"/>
      <c r="X20" s="39"/>
      <c r="Y20" s="39"/>
      <c r="Z20" s="39"/>
      <c r="AA20" s="39"/>
      <c r="AB20" s="39"/>
      <c r="AC20" s="39"/>
      <c r="AD20" s="39"/>
      <c r="AE20" s="39"/>
    </row>
    <row r="21" s="2" customFormat="1" ht="18" customHeight="1">
      <c r="A21" s="39"/>
      <c r="B21" s="45"/>
      <c r="C21" s="39"/>
      <c r="D21" s="39"/>
      <c r="E21" s="145" t="s">
        <v>35</v>
      </c>
      <c r="F21" s="39"/>
      <c r="G21" s="39"/>
      <c r="H21" s="39"/>
      <c r="I21" s="142" t="s">
        <v>29</v>
      </c>
      <c r="J21" s="145" t="s">
        <v>36</v>
      </c>
      <c r="K21" s="39"/>
      <c r="L21" s="39"/>
      <c r="M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39"/>
      <c r="M22" s="64"/>
      <c r="S22" s="39"/>
      <c r="T22" s="39"/>
      <c r="U22" s="39"/>
      <c r="V22" s="39"/>
      <c r="W22" s="39"/>
      <c r="X22" s="39"/>
      <c r="Y22" s="39"/>
      <c r="Z22" s="39"/>
      <c r="AA22" s="39"/>
      <c r="AB22" s="39"/>
      <c r="AC22" s="39"/>
      <c r="AD22" s="39"/>
      <c r="AE22" s="39"/>
    </row>
    <row r="23" s="2" customFormat="1" ht="12" customHeight="1">
      <c r="A23" s="39"/>
      <c r="B23" s="45"/>
      <c r="C23" s="39"/>
      <c r="D23" s="142" t="s">
        <v>37</v>
      </c>
      <c r="E23" s="39"/>
      <c r="F23" s="39"/>
      <c r="G23" s="39"/>
      <c r="H23" s="39"/>
      <c r="I23" s="142" t="s">
        <v>26</v>
      </c>
      <c r="J23" s="145" t="s">
        <v>34</v>
      </c>
      <c r="K23" s="39"/>
      <c r="L23" s="39"/>
      <c r="M23" s="64"/>
      <c r="S23" s="39"/>
      <c r="T23" s="39"/>
      <c r="U23" s="39"/>
      <c r="V23" s="39"/>
      <c r="W23" s="39"/>
      <c r="X23" s="39"/>
      <c r="Y23" s="39"/>
      <c r="Z23" s="39"/>
      <c r="AA23" s="39"/>
      <c r="AB23" s="39"/>
      <c r="AC23" s="39"/>
      <c r="AD23" s="39"/>
      <c r="AE23" s="39"/>
    </row>
    <row r="24" s="2" customFormat="1" ht="18" customHeight="1">
      <c r="A24" s="39"/>
      <c r="B24" s="45"/>
      <c r="C24" s="39"/>
      <c r="D24" s="39"/>
      <c r="E24" s="145" t="s">
        <v>35</v>
      </c>
      <c r="F24" s="39"/>
      <c r="G24" s="39"/>
      <c r="H24" s="39"/>
      <c r="I24" s="142" t="s">
        <v>29</v>
      </c>
      <c r="J24" s="145" t="s">
        <v>36</v>
      </c>
      <c r="K24" s="39"/>
      <c r="L24" s="39"/>
      <c r="M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39"/>
      <c r="M25" s="64"/>
      <c r="S25" s="39"/>
      <c r="T25" s="39"/>
      <c r="U25" s="39"/>
      <c r="V25" s="39"/>
      <c r="W25" s="39"/>
      <c r="X25" s="39"/>
      <c r="Y25" s="39"/>
      <c r="Z25" s="39"/>
      <c r="AA25" s="39"/>
      <c r="AB25" s="39"/>
      <c r="AC25" s="39"/>
      <c r="AD25" s="39"/>
      <c r="AE25" s="39"/>
    </row>
    <row r="26" s="2" customFormat="1" ht="12" customHeight="1">
      <c r="A26" s="39"/>
      <c r="B26" s="45"/>
      <c r="C26" s="39"/>
      <c r="D26" s="142" t="s">
        <v>38</v>
      </c>
      <c r="E26" s="39"/>
      <c r="F26" s="39"/>
      <c r="G26" s="39"/>
      <c r="H26" s="39"/>
      <c r="I26" s="39"/>
      <c r="J26" s="39"/>
      <c r="K26" s="39"/>
      <c r="L26" s="39"/>
      <c r="M26" s="64"/>
      <c r="S26" s="39"/>
      <c r="T26" s="39"/>
      <c r="U26" s="39"/>
      <c r="V26" s="39"/>
      <c r="W26" s="39"/>
      <c r="X26" s="39"/>
      <c r="Y26" s="39"/>
      <c r="Z26" s="39"/>
      <c r="AA26" s="39"/>
      <c r="AB26" s="39"/>
      <c r="AC26" s="39"/>
      <c r="AD26" s="39"/>
      <c r="AE26" s="39"/>
    </row>
    <row r="27" s="8" customFormat="1" ht="16.5" customHeight="1">
      <c r="A27" s="147"/>
      <c r="B27" s="148"/>
      <c r="C27" s="147"/>
      <c r="D27" s="147"/>
      <c r="E27" s="149" t="s">
        <v>1</v>
      </c>
      <c r="F27" s="149"/>
      <c r="G27" s="149"/>
      <c r="H27" s="149"/>
      <c r="I27" s="147"/>
      <c r="J27" s="147"/>
      <c r="K27" s="147"/>
      <c r="L27" s="147"/>
      <c r="M27" s="150"/>
      <c r="S27" s="147"/>
      <c r="T27" s="147"/>
      <c r="U27" s="147"/>
      <c r="V27" s="147"/>
      <c r="W27" s="147"/>
      <c r="X27" s="147"/>
      <c r="Y27" s="147"/>
      <c r="Z27" s="147"/>
      <c r="AA27" s="147"/>
      <c r="AB27" s="147"/>
      <c r="AC27" s="147"/>
      <c r="AD27" s="147"/>
      <c r="AE27" s="147"/>
    </row>
    <row r="28" s="2" customFormat="1" ht="6.96" customHeight="1">
      <c r="A28" s="39"/>
      <c r="B28" s="45"/>
      <c r="C28" s="39"/>
      <c r="D28" s="39"/>
      <c r="E28" s="39"/>
      <c r="F28" s="39"/>
      <c r="G28" s="39"/>
      <c r="H28" s="39"/>
      <c r="I28" s="39"/>
      <c r="J28" s="39"/>
      <c r="K28" s="39"/>
      <c r="L28" s="39"/>
      <c r="M28" s="64"/>
      <c r="S28" s="39"/>
      <c r="T28" s="39"/>
      <c r="U28" s="39"/>
      <c r="V28" s="39"/>
      <c r="W28" s="39"/>
      <c r="X28" s="39"/>
      <c r="Y28" s="39"/>
      <c r="Z28" s="39"/>
      <c r="AA28" s="39"/>
      <c r="AB28" s="39"/>
      <c r="AC28" s="39"/>
      <c r="AD28" s="39"/>
      <c r="AE28" s="39"/>
    </row>
    <row r="29" s="2" customFormat="1" ht="6.96" customHeight="1">
      <c r="A29" s="39"/>
      <c r="B29" s="45"/>
      <c r="C29" s="39"/>
      <c r="D29" s="151"/>
      <c r="E29" s="151"/>
      <c r="F29" s="151"/>
      <c r="G29" s="151"/>
      <c r="H29" s="151"/>
      <c r="I29" s="151"/>
      <c r="J29" s="151"/>
      <c r="K29" s="151"/>
      <c r="L29" s="151"/>
      <c r="M29" s="64"/>
      <c r="S29" s="39"/>
      <c r="T29" s="39"/>
      <c r="U29" s="39"/>
      <c r="V29" s="39"/>
      <c r="W29" s="39"/>
      <c r="X29" s="39"/>
      <c r="Y29" s="39"/>
      <c r="Z29" s="39"/>
      <c r="AA29" s="39"/>
      <c r="AB29" s="39"/>
      <c r="AC29" s="39"/>
      <c r="AD29" s="39"/>
      <c r="AE29" s="39"/>
    </row>
    <row r="30" s="2" customFormat="1">
      <c r="A30" s="39"/>
      <c r="B30" s="45"/>
      <c r="C30" s="39"/>
      <c r="D30" s="39"/>
      <c r="E30" s="142" t="s">
        <v>98</v>
      </c>
      <c r="F30" s="39"/>
      <c r="G30" s="39"/>
      <c r="H30" s="39"/>
      <c r="I30" s="39"/>
      <c r="J30" s="39"/>
      <c r="K30" s="152">
        <f>I96</f>
        <v>0</v>
      </c>
      <c r="L30" s="39"/>
      <c r="M30" s="64"/>
      <c r="S30" s="39"/>
      <c r="T30" s="39"/>
      <c r="U30" s="39"/>
      <c r="V30" s="39"/>
      <c r="W30" s="39"/>
      <c r="X30" s="39"/>
      <c r="Y30" s="39"/>
      <c r="Z30" s="39"/>
      <c r="AA30" s="39"/>
      <c r="AB30" s="39"/>
      <c r="AC30" s="39"/>
      <c r="AD30" s="39"/>
      <c r="AE30" s="39"/>
    </row>
    <row r="31" s="2" customFormat="1">
      <c r="A31" s="39"/>
      <c r="B31" s="45"/>
      <c r="C31" s="39"/>
      <c r="D31" s="39"/>
      <c r="E31" s="142" t="s">
        <v>99</v>
      </c>
      <c r="F31" s="39"/>
      <c r="G31" s="39"/>
      <c r="H31" s="39"/>
      <c r="I31" s="39"/>
      <c r="J31" s="39"/>
      <c r="K31" s="152">
        <f>J96</f>
        <v>0</v>
      </c>
      <c r="L31" s="39"/>
      <c r="M31" s="64"/>
      <c r="S31" s="39"/>
      <c r="T31" s="39"/>
      <c r="U31" s="39"/>
      <c r="V31" s="39"/>
      <c r="W31" s="39"/>
      <c r="X31" s="39"/>
      <c r="Y31" s="39"/>
      <c r="Z31" s="39"/>
      <c r="AA31" s="39"/>
      <c r="AB31" s="39"/>
      <c r="AC31" s="39"/>
      <c r="AD31" s="39"/>
      <c r="AE31" s="39"/>
    </row>
    <row r="32" s="2" customFormat="1" ht="25.44" customHeight="1">
      <c r="A32" s="39"/>
      <c r="B32" s="45"/>
      <c r="C32" s="39"/>
      <c r="D32" s="153" t="s">
        <v>39</v>
      </c>
      <c r="E32" s="39"/>
      <c r="F32" s="39"/>
      <c r="G32" s="39"/>
      <c r="H32" s="39"/>
      <c r="I32" s="39"/>
      <c r="J32" s="39"/>
      <c r="K32" s="154">
        <f>ROUND(K124, 2)</f>
        <v>0</v>
      </c>
      <c r="L32" s="39"/>
      <c r="M32" s="64"/>
      <c r="S32" s="39"/>
      <c r="T32" s="39"/>
      <c r="U32" s="39"/>
      <c r="V32" s="39"/>
      <c r="W32" s="39"/>
      <c r="X32" s="39"/>
      <c r="Y32" s="39"/>
      <c r="Z32" s="39"/>
      <c r="AA32" s="39"/>
      <c r="AB32" s="39"/>
      <c r="AC32" s="39"/>
      <c r="AD32" s="39"/>
      <c r="AE32" s="39"/>
    </row>
    <row r="33" s="2" customFormat="1" ht="6.96" customHeight="1">
      <c r="A33" s="39"/>
      <c r="B33" s="45"/>
      <c r="C33" s="39"/>
      <c r="D33" s="151"/>
      <c r="E33" s="151"/>
      <c r="F33" s="151"/>
      <c r="G33" s="151"/>
      <c r="H33" s="151"/>
      <c r="I33" s="151"/>
      <c r="J33" s="151"/>
      <c r="K33" s="151"/>
      <c r="L33" s="151"/>
      <c r="M33" s="64"/>
      <c r="S33" s="39"/>
      <c r="T33" s="39"/>
      <c r="U33" s="39"/>
      <c r="V33" s="39"/>
      <c r="W33" s="39"/>
      <c r="X33" s="39"/>
      <c r="Y33" s="39"/>
      <c r="Z33" s="39"/>
      <c r="AA33" s="39"/>
      <c r="AB33" s="39"/>
      <c r="AC33" s="39"/>
      <c r="AD33" s="39"/>
      <c r="AE33" s="39"/>
    </row>
    <row r="34" s="2" customFormat="1" ht="14.4" customHeight="1">
      <c r="A34" s="39"/>
      <c r="B34" s="45"/>
      <c r="C34" s="39"/>
      <c r="D34" s="39"/>
      <c r="E34" s="39"/>
      <c r="F34" s="155" t="s">
        <v>41</v>
      </c>
      <c r="G34" s="39"/>
      <c r="H34" s="39"/>
      <c r="I34" s="155" t="s">
        <v>40</v>
      </c>
      <c r="J34" s="39"/>
      <c r="K34" s="155" t="s">
        <v>42</v>
      </c>
      <c r="L34" s="39"/>
      <c r="M34" s="64"/>
      <c r="S34" s="39"/>
      <c r="T34" s="39"/>
      <c r="U34" s="39"/>
      <c r="V34" s="39"/>
      <c r="W34" s="39"/>
      <c r="X34" s="39"/>
      <c r="Y34" s="39"/>
      <c r="Z34" s="39"/>
      <c r="AA34" s="39"/>
      <c r="AB34" s="39"/>
      <c r="AC34" s="39"/>
      <c r="AD34" s="39"/>
      <c r="AE34" s="39"/>
    </row>
    <row r="35" s="2" customFormat="1" ht="14.4" customHeight="1">
      <c r="A35" s="39"/>
      <c r="B35" s="45"/>
      <c r="C35" s="39"/>
      <c r="D35" s="156" t="s">
        <v>43</v>
      </c>
      <c r="E35" s="142" t="s">
        <v>44</v>
      </c>
      <c r="F35" s="152">
        <f>ROUND((SUM(BE124:BE342)),  2)</f>
        <v>0</v>
      </c>
      <c r="G35" s="39"/>
      <c r="H35" s="39"/>
      <c r="I35" s="157">
        <v>0.20999999999999999</v>
      </c>
      <c r="J35" s="39"/>
      <c r="K35" s="152">
        <f>ROUND(((SUM(BE124:BE342))*I35),  2)</f>
        <v>0</v>
      </c>
      <c r="L35" s="39"/>
      <c r="M35" s="64"/>
      <c r="S35" s="39"/>
      <c r="T35" s="39"/>
      <c r="U35" s="39"/>
      <c r="V35" s="39"/>
      <c r="W35" s="39"/>
      <c r="X35" s="39"/>
      <c r="Y35" s="39"/>
      <c r="Z35" s="39"/>
      <c r="AA35" s="39"/>
      <c r="AB35" s="39"/>
      <c r="AC35" s="39"/>
      <c r="AD35" s="39"/>
      <c r="AE35" s="39"/>
    </row>
    <row r="36" s="2" customFormat="1" ht="14.4" customHeight="1">
      <c r="A36" s="39"/>
      <c r="B36" s="45"/>
      <c r="C36" s="39"/>
      <c r="D36" s="39"/>
      <c r="E36" s="142" t="s">
        <v>45</v>
      </c>
      <c r="F36" s="152">
        <f>ROUND((SUM(BF124:BF342)),  2)</f>
        <v>0</v>
      </c>
      <c r="G36" s="39"/>
      <c r="H36" s="39"/>
      <c r="I36" s="157">
        <v>0.14999999999999999</v>
      </c>
      <c r="J36" s="39"/>
      <c r="K36" s="152">
        <f>ROUND(((SUM(BF124:BF342))*I36),  2)</f>
        <v>0</v>
      </c>
      <c r="L36" s="39"/>
      <c r="M36" s="64"/>
      <c r="S36" s="39"/>
      <c r="T36" s="39"/>
      <c r="U36" s="39"/>
      <c r="V36" s="39"/>
      <c r="W36" s="39"/>
      <c r="X36" s="39"/>
      <c r="Y36" s="39"/>
      <c r="Z36" s="39"/>
      <c r="AA36" s="39"/>
      <c r="AB36" s="39"/>
      <c r="AC36" s="39"/>
      <c r="AD36" s="39"/>
      <c r="AE36" s="39"/>
    </row>
    <row r="37" hidden="1" s="2" customFormat="1" ht="14.4" customHeight="1">
      <c r="A37" s="39"/>
      <c r="B37" s="45"/>
      <c r="C37" s="39"/>
      <c r="D37" s="39"/>
      <c r="E37" s="142" t="s">
        <v>46</v>
      </c>
      <c r="F37" s="152">
        <f>ROUND((SUM(BG124:BG342)),  2)</f>
        <v>0</v>
      </c>
      <c r="G37" s="39"/>
      <c r="H37" s="39"/>
      <c r="I37" s="157">
        <v>0.20999999999999999</v>
      </c>
      <c r="J37" s="39"/>
      <c r="K37" s="152">
        <f>0</f>
        <v>0</v>
      </c>
      <c r="L37" s="39"/>
      <c r="M37" s="64"/>
      <c r="S37" s="39"/>
      <c r="T37" s="39"/>
      <c r="U37" s="39"/>
      <c r="V37" s="39"/>
      <c r="W37" s="39"/>
      <c r="X37" s="39"/>
      <c r="Y37" s="39"/>
      <c r="Z37" s="39"/>
      <c r="AA37" s="39"/>
      <c r="AB37" s="39"/>
      <c r="AC37" s="39"/>
      <c r="AD37" s="39"/>
      <c r="AE37" s="39"/>
    </row>
    <row r="38" hidden="1" s="2" customFormat="1" ht="14.4" customHeight="1">
      <c r="A38" s="39"/>
      <c r="B38" s="45"/>
      <c r="C38" s="39"/>
      <c r="D38" s="39"/>
      <c r="E38" s="142" t="s">
        <v>47</v>
      </c>
      <c r="F38" s="152">
        <f>ROUND((SUM(BH124:BH342)),  2)</f>
        <v>0</v>
      </c>
      <c r="G38" s="39"/>
      <c r="H38" s="39"/>
      <c r="I38" s="157">
        <v>0.14999999999999999</v>
      </c>
      <c r="J38" s="39"/>
      <c r="K38" s="152">
        <f>0</f>
        <v>0</v>
      </c>
      <c r="L38" s="39"/>
      <c r="M38" s="64"/>
      <c r="S38" s="39"/>
      <c r="T38" s="39"/>
      <c r="U38" s="39"/>
      <c r="V38" s="39"/>
      <c r="W38" s="39"/>
      <c r="X38" s="39"/>
      <c r="Y38" s="39"/>
      <c r="Z38" s="39"/>
      <c r="AA38" s="39"/>
      <c r="AB38" s="39"/>
      <c r="AC38" s="39"/>
      <c r="AD38" s="39"/>
      <c r="AE38" s="39"/>
    </row>
    <row r="39" hidden="1" s="2" customFormat="1" ht="14.4" customHeight="1">
      <c r="A39" s="39"/>
      <c r="B39" s="45"/>
      <c r="C39" s="39"/>
      <c r="D39" s="39"/>
      <c r="E39" s="142" t="s">
        <v>48</v>
      </c>
      <c r="F39" s="152">
        <f>ROUND((SUM(BI124:BI342)),  2)</f>
        <v>0</v>
      </c>
      <c r="G39" s="39"/>
      <c r="H39" s="39"/>
      <c r="I39" s="157">
        <v>0</v>
      </c>
      <c r="J39" s="39"/>
      <c r="K39" s="152">
        <f>0</f>
        <v>0</v>
      </c>
      <c r="L39" s="39"/>
      <c r="M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39"/>
      <c r="M40" s="64"/>
      <c r="S40" s="39"/>
      <c r="T40" s="39"/>
      <c r="U40" s="39"/>
      <c r="V40" s="39"/>
      <c r="W40" s="39"/>
      <c r="X40" s="39"/>
      <c r="Y40" s="39"/>
      <c r="Z40" s="39"/>
      <c r="AA40" s="39"/>
      <c r="AB40" s="39"/>
      <c r="AC40" s="39"/>
      <c r="AD40" s="39"/>
      <c r="AE40" s="39"/>
    </row>
    <row r="41" s="2" customFormat="1" ht="25.44" customHeight="1">
      <c r="A41" s="39"/>
      <c r="B41" s="45"/>
      <c r="C41" s="158"/>
      <c r="D41" s="159" t="s">
        <v>49</v>
      </c>
      <c r="E41" s="160"/>
      <c r="F41" s="160"/>
      <c r="G41" s="161" t="s">
        <v>50</v>
      </c>
      <c r="H41" s="162" t="s">
        <v>51</v>
      </c>
      <c r="I41" s="160"/>
      <c r="J41" s="160"/>
      <c r="K41" s="163">
        <f>SUM(K32:K39)</f>
        <v>0</v>
      </c>
      <c r="L41" s="164"/>
      <c r="M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39"/>
      <c r="M42" s="64"/>
      <c r="S42" s="39"/>
      <c r="T42" s="39"/>
      <c r="U42" s="39"/>
      <c r="V42" s="39"/>
      <c r="W42" s="39"/>
      <c r="X42" s="39"/>
      <c r="Y42" s="39"/>
      <c r="Z42" s="39"/>
      <c r="AA42" s="39"/>
      <c r="AB42" s="39"/>
      <c r="AC42" s="39"/>
      <c r="AD42" s="39"/>
      <c r="AE42" s="39"/>
    </row>
    <row r="43" s="1" customFormat="1" ht="14.4" customHeight="1">
      <c r="B43" s="21"/>
      <c r="M43" s="21"/>
    </row>
    <row r="44" s="1" customFormat="1" ht="14.4" customHeight="1">
      <c r="B44" s="21"/>
      <c r="M44" s="21"/>
    </row>
    <row r="45" s="1" customFormat="1" ht="14.4" customHeight="1">
      <c r="B45" s="21"/>
      <c r="M45" s="21"/>
    </row>
    <row r="46" s="1" customFormat="1" ht="14.4" customHeight="1">
      <c r="B46" s="21"/>
      <c r="M46" s="21"/>
    </row>
    <row r="47" s="1" customFormat="1" ht="14.4" customHeight="1">
      <c r="B47" s="21"/>
      <c r="M47" s="21"/>
    </row>
    <row r="48" s="1" customFormat="1" ht="14.4" customHeight="1">
      <c r="B48" s="21"/>
      <c r="M48" s="21"/>
    </row>
    <row r="49" s="1" customFormat="1" ht="14.4" customHeight="1">
      <c r="B49" s="21"/>
      <c r="M49" s="21"/>
    </row>
    <row r="50" s="2" customFormat="1" ht="14.4" customHeight="1">
      <c r="B50" s="64"/>
      <c r="D50" s="165" t="s">
        <v>52</v>
      </c>
      <c r="E50" s="166"/>
      <c r="F50" s="166"/>
      <c r="G50" s="165" t="s">
        <v>53</v>
      </c>
      <c r="H50" s="166"/>
      <c r="I50" s="166"/>
      <c r="J50" s="166"/>
      <c r="K50" s="166"/>
      <c r="L50" s="166"/>
      <c r="M50" s="64"/>
    </row>
    <row r="51">
      <c r="B51" s="21"/>
      <c r="M51" s="21"/>
    </row>
    <row r="52">
      <c r="B52" s="21"/>
      <c r="M52" s="21"/>
    </row>
    <row r="53">
      <c r="B53" s="21"/>
      <c r="M53" s="21"/>
    </row>
    <row r="54">
      <c r="B54" s="21"/>
      <c r="M54" s="21"/>
    </row>
    <row r="55">
      <c r="B55" s="21"/>
      <c r="M55" s="21"/>
    </row>
    <row r="56">
      <c r="B56" s="21"/>
      <c r="M56" s="21"/>
    </row>
    <row r="57">
      <c r="B57" s="21"/>
      <c r="M57" s="21"/>
    </row>
    <row r="58">
      <c r="B58" s="21"/>
      <c r="M58" s="21"/>
    </row>
    <row r="59">
      <c r="B59" s="21"/>
      <c r="M59" s="21"/>
    </row>
    <row r="60">
      <c r="B60" s="21"/>
      <c r="M60" s="21"/>
    </row>
    <row r="61" s="2" customFormat="1">
      <c r="A61" s="39"/>
      <c r="B61" s="45"/>
      <c r="C61" s="39"/>
      <c r="D61" s="167" t="s">
        <v>54</v>
      </c>
      <c r="E61" s="168"/>
      <c r="F61" s="169" t="s">
        <v>55</v>
      </c>
      <c r="G61" s="167" t="s">
        <v>54</v>
      </c>
      <c r="H61" s="168"/>
      <c r="I61" s="168"/>
      <c r="J61" s="170" t="s">
        <v>55</v>
      </c>
      <c r="K61" s="168"/>
      <c r="L61" s="168"/>
      <c r="M61" s="64"/>
      <c r="S61" s="39"/>
      <c r="T61" s="39"/>
      <c r="U61" s="39"/>
      <c r="V61" s="39"/>
      <c r="W61" s="39"/>
      <c r="X61" s="39"/>
      <c r="Y61" s="39"/>
      <c r="Z61" s="39"/>
      <c r="AA61" s="39"/>
      <c r="AB61" s="39"/>
      <c r="AC61" s="39"/>
      <c r="AD61" s="39"/>
      <c r="AE61" s="39"/>
    </row>
    <row r="62">
      <c r="B62" s="21"/>
      <c r="M62" s="21"/>
    </row>
    <row r="63">
      <c r="B63" s="21"/>
      <c r="M63" s="21"/>
    </row>
    <row r="64">
      <c r="B64" s="21"/>
      <c r="M64" s="21"/>
    </row>
    <row r="65" s="2" customFormat="1">
      <c r="A65" s="39"/>
      <c r="B65" s="45"/>
      <c r="C65" s="39"/>
      <c r="D65" s="165" t="s">
        <v>56</v>
      </c>
      <c r="E65" s="171"/>
      <c r="F65" s="171"/>
      <c r="G65" s="165" t="s">
        <v>57</v>
      </c>
      <c r="H65" s="171"/>
      <c r="I65" s="171"/>
      <c r="J65" s="171"/>
      <c r="K65" s="171"/>
      <c r="L65" s="171"/>
      <c r="M65" s="64"/>
      <c r="S65" s="39"/>
      <c r="T65" s="39"/>
      <c r="U65" s="39"/>
      <c r="V65" s="39"/>
      <c r="W65" s="39"/>
      <c r="X65" s="39"/>
      <c r="Y65" s="39"/>
      <c r="Z65" s="39"/>
      <c r="AA65" s="39"/>
      <c r="AB65" s="39"/>
      <c r="AC65" s="39"/>
      <c r="AD65" s="39"/>
      <c r="AE65" s="39"/>
    </row>
    <row r="66">
      <c r="B66" s="21"/>
      <c r="M66" s="21"/>
    </row>
    <row r="67">
      <c r="B67" s="21"/>
      <c r="M67" s="21"/>
    </row>
    <row r="68">
      <c r="B68" s="21"/>
      <c r="M68" s="21"/>
    </row>
    <row r="69">
      <c r="B69" s="21"/>
      <c r="M69" s="21"/>
    </row>
    <row r="70">
      <c r="B70" s="21"/>
      <c r="M70" s="21"/>
    </row>
    <row r="71">
      <c r="B71" s="21"/>
      <c r="M71" s="21"/>
    </row>
    <row r="72">
      <c r="B72" s="21"/>
      <c r="M72" s="21"/>
    </row>
    <row r="73">
      <c r="B73" s="21"/>
      <c r="M73" s="21"/>
    </row>
    <row r="74">
      <c r="B74" s="21"/>
      <c r="M74" s="21"/>
    </row>
    <row r="75">
      <c r="B75" s="21"/>
      <c r="M75" s="21"/>
    </row>
    <row r="76" s="2" customFormat="1">
      <c r="A76" s="39"/>
      <c r="B76" s="45"/>
      <c r="C76" s="39"/>
      <c r="D76" s="167" t="s">
        <v>54</v>
      </c>
      <c r="E76" s="168"/>
      <c r="F76" s="169" t="s">
        <v>55</v>
      </c>
      <c r="G76" s="167" t="s">
        <v>54</v>
      </c>
      <c r="H76" s="168"/>
      <c r="I76" s="168"/>
      <c r="J76" s="170" t="s">
        <v>55</v>
      </c>
      <c r="K76" s="168"/>
      <c r="L76" s="168"/>
      <c r="M76" s="64"/>
      <c r="S76" s="39"/>
      <c r="T76" s="39"/>
      <c r="U76" s="39"/>
      <c r="V76" s="39"/>
      <c r="W76" s="39"/>
      <c r="X76" s="39"/>
      <c r="Y76" s="39"/>
      <c r="Z76" s="39"/>
      <c r="AA76" s="39"/>
      <c r="AB76" s="39"/>
      <c r="AC76" s="39"/>
      <c r="AD76" s="39"/>
      <c r="AE76" s="39"/>
    </row>
    <row r="77" s="2" customFormat="1" ht="14.4" customHeight="1">
      <c r="A77" s="39"/>
      <c r="B77" s="172"/>
      <c r="C77" s="173"/>
      <c r="D77" s="173"/>
      <c r="E77" s="173"/>
      <c r="F77" s="173"/>
      <c r="G77" s="173"/>
      <c r="H77" s="173"/>
      <c r="I77" s="173"/>
      <c r="J77" s="173"/>
      <c r="K77" s="173"/>
      <c r="L77" s="173"/>
      <c r="M77" s="64"/>
      <c r="S77" s="39"/>
      <c r="T77" s="39"/>
      <c r="U77" s="39"/>
      <c r="V77" s="39"/>
      <c r="W77" s="39"/>
      <c r="X77" s="39"/>
      <c r="Y77" s="39"/>
      <c r="Z77" s="39"/>
      <c r="AA77" s="39"/>
      <c r="AB77" s="39"/>
      <c r="AC77" s="39"/>
      <c r="AD77" s="39"/>
      <c r="AE77" s="39"/>
    </row>
    <row r="81" s="2" customFormat="1" ht="6.96" customHeight="1">
      <c r="A81" s="39"/>
      <c r="B81" s="174"/>
      <c r="C81" s="175"/>
      <c r="D81" s="175"/>
      <c r="E81" s="175"/>
      <c r="F81" s="175"/>
      <c r="G81" s="175"/>
      <c r="H81" s="175"/>
      <c r="I81" s="175"/>
      <c r="J81" s="175"/>
      <c r="K81" s="175"/>
      <c r="L81" s="175"/>
      <c r="M81" s="64"/>
      <c r="S81" s="39"/>
      <c r="T81" s="39"/>
      <c r="U81" s="39"/>
      <c r="V81" s="39"/>
      <c r="W81" s="39"/>
      <c r="X81" s="39"/>
      <c r="Y81" s="39"/>
      <c r="Z81" s="39"/>
      <c r="AA81" s="39"/>
      <c r="AB81" s="39"/>
      <c r="AC81" s="39"/>
      <c r="AD81" s="39"/>
      <c r="AE81" s="39"/>
    </row>
    <row r="82" s="2" customFormat="1" ht="24.96" customHeight="1">
      <c r="A82" s="39"/>
      <c r="B82" s="40"/>
      <c r="C82" s="24" t="s">
        <v>100</v>
      </c>
      <c r="D82" s="41"/>
      <c r="E82" s="41"/>
      <c r="F82" s="41"/>
      <c r="G82" s="41"/>
      <c r="H82" s="41"/>
      <c r="I82" s="41"/>
      <c r="J82" s="41"/>
      <c r="K82" s="41"/>
      <c r="L82" s="41"/>
      <c r="M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41"/>
      <c r="M83" s="64"/>
      <c r="S83" s="39"/>
      <c r="T83" s="39"/>
      <c r="U83" s="39"/>
      <c r="V83" s="39"/>
      <c r="W83" s="39"/>
      <c r="X83" s="39"/>
      <c r="Y83" s="39"/>
      <c r="Z83" s="39"/>
      <c r="AA83" s="39"/>
      <c r="AB83" s="39"/>
      <c r="AC83" s="39"/>
      <c r="AD83" s="39"/>
      <c r="AE83" s="39"/>
    </row>
    <row r="84" s="2" customFormat="1" ht="12" customHeight="1">
      <c r="A84" s="39"/>
      <c r="B84" s="40"/>
      <c r="C84" s="33" t="s">
        <v>17</v>
      </c>
      <c r="D84" s="41"/>
      <c r="E84" s="41"/>
      <c r="F84" s="41"/>
      <c r="G84" s="41"/>
      <c r="H84" s="41"/>
      <c r="I84" s="41"/>
      <c r="J84" s="41"/>
      <c r="K84" s="41"/>
      <c r="L84" s="41"/>
      <c r="M84" s="64"/>
      <c r="S84" s="39"/>
      <c r="T84" s="39"/>
      <c r="U84" s="39"/>
      <c r="V84" s="39"/>
      <c r="W84" s="39"/>
      <c r="X84" s="39"/>
      <c r="Y84" s="39"/>
      <c r="Z84" s="39"/>
      <c r="AA84" s="39"/>
      <c r="AB84" s="39"/>
      <c r="AC84" s="39"/>
      <c r="AD84" s="39"/>
      <c r="AE84" s="39"/>
    </row>
    <row r="85" s="2" customFormat="1" ht="16.5" customHeight="1">
      <c r="A85" s="39"/>
      <c r="B85" s="40"/>
      <c r="C85" s="41"/>
      <c r="D85" s="41"/>
      <c r="E85" s="176" t="str">
        <f>E7</f>
        <v>Rekonstrukce ulice Michalcova a Fr. Zoubka, Kostelec nad Orlicí</v>
      </c>
      <c r="F85" s="33"/>
      <c r="G85" s="33"/>
      <c r="H85" s="33"/>
      <c r="I85" s="41"/>
      <c r="J85" s="41"/>
      <c r="K85" s="41"/>
      <c r="L85" s="41"/>
      <c r="M85" s="64"/>
      <c r="S85" s="39"/>
      <c r="T85" s="39"/>
      <c r="U85" s="39"/>
      <c r="V85" s="39"/>
      <c r="W85" s="39"/>
      <c r="X85" s="39"/>
      <c r="Y85" s="39"/>
      <c r="Z85" s="39"/>
      <c r="AA85" s="39"/>
      <c r="AB85" s="39"/>
      <c r="AC85" s="39"/>
      <c r="AD85" s="39"/>
      <c r="AE85" s="39"/>
    </row>
    <row r="86" s="2" customFormat="1" ht="12" customHeight="1">
      <c r="A86" s="39"/>
      <c r="B86" s="40"/>
      <c r="C86" s="33" t="s">
        <v>96</v>
      </c>
      <c r="D86" s="41"/>
      <c r="E86" s="41"/>
      <c r="F86" s="41"/>
      <c r="G86" s="41"/>
      <c r="H86" s="41"/>
      <c r="I86" s="41"/>
      <c r="J86" s="41"/>
      <c r="K86" s="41"/>
      <c r="L86" s="41"/>
      <c r="M86" s="64"/>
      <c r="S86" s="39"/>
      <c r="T86" s="39"/>
      <c r="U86" s="39"/>
      <c r="V86" s="39"/>
      <c r="W86" s="39"/>
      <c r="X86" s="39"/>
      <c r="Y86" s="39"/>
      <c r="Z86" s="39"/>
      <c r="AA86" s="39"/>
      <c r="AB86" s="39"/>
      <c r="AC86" s="39"/>
      <c r="AD86" s="39"/>
      <c r="AE86" s="39"/>
    </row>
    <row r="87" s="2" customFormat="1" ht="16.5" customHeight="1">
      <c r="A87" s="39"/>
      <c r="B87" s="40"/>
      <c r="C87" s="41"/>
      <c r="D87" s="41"/>
      <c r="E87" s="77" t="str">
        <f>E9</f>
        <v>002/2017_2 - SO 102 Chodníky</v>
      </c>
      <c r="F87" s="41"/>
      <c r="G87" s="41"/>
      <c r="H87" s="41"/>
      <c r="I87" s="41"/>
      <c r="J87" s="41"/>
      <c r="K87" s="41"/>
      <c r="L87" s="41"/>
      <c r="M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41"/>
      <c r="M88" s="64"/>
      <c r="S88" s="39"/>
      <c r="T88" s="39"/>
      <c r="U88" s="39"/>
      <c r="V88" s="39"/>
      <c r="W88" s="39"/>
      <c r="X88" s="39"/>
      <c r="Y88" s="39"/>
      <c r="Z88" s="39"/>
      <c r="AA88" s="39"/>
      <c r="AB88" s="39"/>
      <c r="AC88" s="39"/>
      <c r="AD88" s="39"/>
      <c r="AE88" s="39"/>
    </row>
    <row r="89" s="2" customFormat="1" ht="12" customHeight="1">
      <c r="A89" s="39"/>
      <c r="B89" s="40"/>
      <c r="C89" s="33" t="s">
        <v>21</v>
      </c>
      <c r="D89" s="41"/>
      <c r="E89" s="41"/>
      <c r="F89" s="28" t="str">
        <f>F12</f>
        <v>ul. Michalcova</v>
      </c>
      <c r="G89" s="41"/>
      <c r="H89" s="41"/>
      <c r="I89" s="33" t="s">
        <v>23</v>
      </c>
      <c r="J89" s="80" t="str">
        <f>IF(J12="","",J12)</f>
        <v>14. 11. 2020</v>
      </c>
      <c r="K89" s="41"/>
      <c r="L89" s="41"/>
      <c r="M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41"/>
      <c r="M90" s="64"/>
      <c r="S90" s="39"/>
      <c r="T90" s="39"/>
      <c r="U90" s="39"/>
      <c r="V90" s="39"/>
      <c r="W90" s="39"/>
      <c r="X90" s="39"/>
      <c r="Y90" s="39"/>
      <c r="Z90" s="39"/>
      <c r="AA90" s="39"/>
      <c r="AB90" s="39"/>
      <c r="AC90" s="39"/>
      <c r="AD90" s="39"/>
      <c r="AE90" s="39"/>
    </row>
    <row r="91" s="2" customFormat="1" ht="15.15" customHeight="1">
      <c r="A91" s="39"/>
      <c r="B91" s="40"/>
      <c r="C91" s="33" t="s">
        <v>25</v>
      </c>
      <c r="D91" s="41"/>
      <c r="E91" s="41"/>
      <c r="F91" s="28" t="str">
        <f>E15</f>
        <v>Město Kostelec nad Orlicí</v>
      </c>
      <c r="G91" s="41"/>
      <c r="H91" s="41"/>
      <c r="I91" s="33" t="s">
        <v>33</v>
      </c>
      <c r="J91" s="37" t="str">
        <f>E21</f>
        <v>DI PROJEKT s.r.o.</v>
      </c>
      <c r="K91" s="41"/>
      <c r="L91" s="41"/>
      <c r="M91" s="64"/>
      <c r="S91" s="39"/>
      <c r="T91" s="39"/>
      <c r="U91" s="39"/>
      <c r="V91" s="39"/>
      <c r="W91" s="39"/>
      <c r="X91" s="39"/>
      <c r="Y91" s="39"/>
      <c r="Z91" s="39"/>
      <c r="AA91" s="39"/>
      <c r="AB91" s="39"/>
      <c r="AC91" s="39"/>
      <c r="AD91" s="39"/>
      <c r="AE91" s="39"/>
    </row>
    <row r="92" s="2" customFormat="1" ht="15.15" customHeight="1">
      <c r="A92" s="39"/>
      <c r="B92" s="40"/>
      <c r="C92" s="33" t="s">
        <v>31</v>
      </c>
      <c r="D92" s="41"/>
      <c r="E92" s="41"/>
      <c r="F92" s="28" t="str">
        <f>IF(E18="","",E18)</f>
        <v>Vyplň údaj</v>
      </c>
      <c r="G92" s="41"/>
      <c r="H92" s="41"/>
      <c r="I92" s="33" t="s">
        <v>37</v>
      </c>
      <c r="J92" s="37" t="str">
        <f>E24</f>
        <v>DI PROJEKT s.r.o.</v>
      </c>
      <c r="K92" s="41"/>
      <c r="L92" s="41"/>
      <c r="M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41"/>
      <c r="M93" s="64"/>
      <c r="S93" s="39"/>
      <c r="T93" s="39"/>
      <c r="U93" s="39"/>
      <c r="V93" s="39"/>
      <c r="W93" s="39"/>
      <c r="X93" s="39"/>
      <c r="Y93" s="39"/>
      <c r="Z93" s="39"/>
      <c r="AA93" s="39"/>
      <c r="AB93" s="39"/>
      <c r="AC93" s="39"/>
      <c r="AD93" s="39"/>
      <c r="AE93" s="39"/>
    </row>
    <row r="94" s="2" customFormat="1" ht="29.28" customHeight="1">
      <c r="A94" s="39"/>
      <c r="B94" s="40"/>
      <c r="C94" s="177" t="s">
        <v>101</v>
      </c>
      <c r="D94" s="178"/>
      <c r="E94" s="178"/>
      <c r="F94" s="178"/>
      <c r="G94" s="178"/>
      <c r="H94" s="178"/>
      <c r="I94" s="179" t="s">
        <v>102</v>
      </c>
      <c r="J94" s="179" t="s">
        <v>103</v>
      </c>
      <c r="K94" s="179" t="s">
        <v>104</v>
      </c>
      <c r="L94" s="178"/>
      <c r="M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41"/>
      <c r="M95" s="64"/>
      <c r="S95" s="39"/>
      <c r="T95" s="39"/>
      <c r="U95" s="39"/>
      <c r="V95" s="39"/>
      <c r="W95" s="39"/>
      <c r="X95" s="39"/>
      <c r="Y95" s="39"/>
      <c r="Z95" s="39"/>
      <c r="AA95" s="39"/>
      <c r="AB95" s="39"/>
      <c r="AC95" s="39"/>
      <c r="AD95" s="39"/>
      <c r="AE95" s="39"/>
    </row>
    <row r="96" s="2" customFormat="1" ht="22.8" customHeight="1">
      <c r="A96" s="39"/>
      <c r="B96" s="40"/>
      <c r="C96" s="180" t="s">
        <v>105</v>
      </c>
      <c r="D96" s="41"/>
      <c r="E96" s="41"/>
      <c r="F96" s="41"/>
      <c r="G96" s="41"/>
      <c r="H96" s="41"/>
      <c r="I96" s="111">
        <f>Q124</f>
        <v>0</v>
      </c>
      <c r="J96" s="111">
        <f>R124</f>
        <v>0</v>
      </c>
      <c r="K96" s="111">
        <f>K124</f>
        <v>0</v>
      </c>
      <c r="L96" s="41"/>
      <c r="M96" s="64"/>
      <c r="S96" s="39"/>
      <c r="T96" s="39"/>
      <c r="U96" s="39"/>
      <c r="V96" s="39"/>
      <c r="W96" s="39"/>
      <c r="X96" s="39"/>
      <c r="Y96" s="39"/>
      <c r="Z96" s="39"/>
      <c r="AA96" s="39"/>
      <c r="AB96" s="39"/>
      <c r="AC96" s="39"/>
      <c r="AD96" s="39"/>
      <c r="AE96" s="39"/>
      <c r="AU96" s="18" t="s">
        <v>106</v>
      </c>
    </row>
    <row r="97" s="9" customFormat="1" ht="24.96" customHeight="1">
      <c r="A97" s="9"/>
      <c r="B97" s="181"/>
      <c r="C97" s="182"/>
      <c r="D97" s="183" t="s">
        <v>107</v>
      </c>
      <c r="E97" s="184"/>
      <c r="F97" s="184"/>
      <c r="G97" s="184"/>
      <c r="H97" s="184"/>
      <c r="I97" s="185">
        <f>Q125</f>
        <v>0</v>
      </c>
      <c r="J97" s="185">
        <f>R125</f>
        <v>0</v>
      </c>
      <c r="K97" s="185">
        <f>K125</f>
        <v>0</v>
      </c>
      <c r="L97" s="182"/>
      <c r="M97" s="186"/>
      <c r="S97" s="9"/>
      <c r="T97" s="9"/>
      <c r="U97" s="9"/>
      <c r="V97" s="9"/>
      <c r="W97" s="9"/>
      <c r="X97" s="9"/>
      <c r="Y97" s="9"/>
      <c r="Z97" s="9"/>
      <c r="AA97" s="9"/>
      <c r="AB97" s="9"/>
      <c r="AC97" s="9"/>
      <c r="AD97" s="9"/>
      <c r="AE97" s="9"/>
    </row>
    <row r="98" s="10" customFormat="1" ht="19.92" customHeight="1">
      <c r="A98" s="10"/>
      <c r="B98" s="187"/>
      <c r="C98" s="188"/>
      <c r="D98" s="189" t="s">
        <v>108</v>
      </c>
      <c r="E98" s="190"/>
      <c r="F98" s="190"/>
      <c r="G98" s="190"/>
      <c r="H98" s="190"/>
      <c r="I98" s="191">
        <f>Q126</f>
        <v>0</v>
      </c>
      <c r="J98" s="191">
        <f>R126</f>
        <v>0</v>
      </c>
      <c r="K98" s="191">
        <f>K126</f>
        <v>0</v>
      </c>
      <c r="L98" s="188"/>
      <c r="M98" s="192"/>
      <c r="S98" s="10"/>
      <c r="T98" s="10"/>
      <c r="U98" s="10"/>
      <c r="V98" s="10"/>
      <c r="W98" s="10"/>
      <c r="X98" s="10"/>
      <c r="Y98" s="10"/>
      <c r="Z98" s="10"/>
      <c r="AA98" s="10"/>
      <c r="AB98" s="10"/>
      <c r="AC98" s="10"/>
      <c r="AD98" s="10"/>
      <c r="AE98" s="10"/>
    </row>
    <row r="99" s="10" customFormat="1" ht="19.92" customHeight="1">
      <c r="A99" s="10"/>
      <c r="B99" s="187"/>
      <c r="C99" s="188"/>
      <c r="D99" s="189" t="s">
        <v>109</v>
      </c>
      <c r="E99" s="190"/>
      <c r="F99" s="190"/>
      <c r="G99" s="190"/>
      <c r="H99" s="190"/>
      <c r="I99" s="191">
        <f>Q202</f>
        <v>0</v>
      </c>
      <c r="J99" s="191">
        <f>R202</f>
        <v>0</v>
      </c>
      <c r="K99" s="191">
        <f>K202</f>
        <v>0</v>
      </c>
      <c r="L99" s="188"/>
      <c r="M99" s="192"/>
      <c r="S99" s="10"/>
      <c r="T99" s="10"/>
      <c r="U99" s="10"/>
      <c r="V99" s="10"/>
      <c r="W99" s="10"/>
      <c r="X99" s="10"/>
      <c r="Y99" s="10"/>
      <c r="Z99" s="10"/>
      <c r="AA99" s="10"/>
      <c r="AB99" s="10"/>
      <c r="AC99" s="10"/>
      <c r="AD99" s="10"/>
      <c r="AE99" s="10"/>
    </row>
    <row r="100" s="10" customFormat="1" ht="19.92" customHeight="1">
      <c r="A100" s="10"/>
      <c r="B100" s="187"/>
      <c r="C100" s="188"/>
      <c r="D100" s="189" t="s">
        <v>111</v>
      </c>
      <c r="E100" s="190"/>
      <c r="F100" s="190"/>
      <c r="G100" s="190"/>
      <c r="H100" s="190"/>
      <c r="I100" s="191">
        <f>Q207</f>
        <v>0</v>
      </c>
      <c r="J100" s="191">
        <f>R207</f>
        <v>0</v>
      </c>
      <c r="K100" s="191">
        <f>K207</f>
        <v>0</v>
      </c>
      <c r="L100" s="188"/>
      <c r="M100" s="192"/>
      <c r="S100" s="10"/>
      <c r="T100" s="10"/>
      <c r="U100" s="10"/>
      <c r="V100" s="10"/>
      <c r="W100" s="10"/>
      <c r="X100" s="10"/>
      <c r="Y100" s="10"/>
      <c r="Z100" s="10"/>
      <c r="AA100" s="10"/>
      <c r="AB100" s="10"/>
      <c r="AC100" s="10"/>
      <c r="AD100" s="10"/>
      <c r="AE100" s="10"/>
    </row>
    <row r="101" s="10" customFormat="1" ht="19.92" customHeight="1">
      <c r="A101" s="10"/>
      <c r="B101" s="187"/>
      <c r="C101" s="188"/>
      <c r="D101" s="189" t="s">
        <v>113</v>
      </c>
      <c r="E101" s="190"/>
      <c r="F101" s="190"/>
      <c r="G101" s="190"/>
      <c r="H101" s="190"/>
      <c r="I101" s="191">
        <f>Q257</f>
        <v>0</v>
      </c>
      <c r="J101" s="191">
        <f>R257</f>
        <v>0</v>
      </c>
      <c r="K101" s="191">
        <f>K257</f>
        <v>0</v>
      </c>
      <c r="L101" s="188"/>
      <c r="M101" s="192"/>
      <c r="S101" s="10"/>
      <c r="T101" s="10"/>
      <c r="U101" s="10"/>
      <c r="V101" s="10"/>
      <c r="W101" s="10"/>
      <c r="X101" s="10"/>
      <c r="Y101" s="10"/>
      <c r="Z101" s="10"/>
      <c r="AA101" s="10"/>
      <c r="AB101" s="10"/>
      <c r="AC101" s="10"/>
      <c r="AD101" s="10"/>
      <c r="AE101" s="10"/>
    </row>
    <row r="102" s="10" customFormat="1" ht="19.92" customHeight="1">
      <c r="A102" s="10"/>
      <c r="B102" s="187"/>
      <c r="C102" s="188"/>
      <c r="D102" s="189" t="s">
        <v>114</v>
      </c>
      <c r="E102" s="190"/>
      <c r="F102" s="190"/>
      <c r="G102" s="190"/>
      <c r="H102" s="190"/>
      <c r="I102" s="191">
        <f>Q271</f>
        <v>0</v>
      </c>
      <c r="J102" s="191">
        <f>R271</f>
        <v>0</v>
      </c>
      <c r="K102" s="191">
        <f>K271</f>
        <v>0</v>
      </c>
      <c r="L102" s="188"/>
      <c r="M102" s="192"/>
      <c r="S102" s="10"/>
      <c r="T102" s="10"/>
      <c r="U102" s="10"/>
      <c r="V102" s="10"/>
      <c r="W102" s="10"/>
      <c r="X102" s="10"/>
      <c r="Y102" s="10"/>
      <c r="Z102" s="10"/>
      <c r="AA102" s="10"/>
      <c r="AB102" s="10"/>
      <c r="AC102" s="10"/>
      <c r="AD102" s="10"/>
      <c r="AE102" s="10"/>
    </row>
    <row r="103" s="10" customFormat="1" ht="14.88" customHeight="1">
      <c r="A103" s="10"/>
      <c r="B103" s="187"/>
      <c r="C103" s="188"/>
      <c r="D103" s="189" t="s">
        <v>115</v>
      </c>
      <c r="E103" s="190"/>
      <c r="F103" s="190"/>
      <c r="G103" s="190"/>
      <c r="H103" s="190"/>
      <c r="I103" s="191">
        <f>Q302</f>
        <v>0</v>
      </c>
      <c r="J103" s="191">
        <f>R302</f>
        <v>0</v>
      </c>
      <c r="K103" s="191">
        <f>K302</f>
        <v>0</v>
      </c>
      <c r="L103" s="188"/>
      <c r="M103" s="192"/>
      <c r="S103" s="10"/>
      <c r="T103" s="10"/>
      <c r="U103" s="10"/>
      <c r="V103" s="10"/>
      <c r="W103" s="10"/>
      <c r="X103" s="10"/>
      <c r="Y103" s="10"/>
      <c r="Z103" s="10"/>
      <c r="AA103" s="10"/>
      <c r="AB103" s="10"/>
      <c r="AC103" s="10"/>
      <c r="AD103" s="10"/>
      <c r="AE103" s="10"/>
    </row>
    <row r="104" s="9" customFormat="1" ht="24.96" customHeight="1">
      <c r="A104" s="9"/>
      <c r="B104" s="181"/>
      <c r="C104" s="182"/>
      <c r="D104" s="183" t="s">
        <v>116</v>
      </c>
      <c r="E104" s="184"/>
      <c r="F104" s="184"/>
      <c r="G104" s="184"/>
      <c r="H104" s="184"/>
      <c r="I104" s="185">
        <f>Q330</f>
        <v>0</v>
      </c>
      <c r="J104" s="185">
        <f>R330</f>
        <v>0</v>
      </c>
      <c r="K104" s="185">
        <f>K330</f>
        <v>0</v>
      </c>
      <c r="L104" s="182"/>
      <c r="M104" s="186"/>
      <c r="S104" s="9"/>
      <c r="T104" s="9"/>
      <c r="U104" s="9"/>
      <c r="V104" s="9"/>
      <c r="W104" s="9"/>
      <c r="X104" s="9"/>
      <c r="Y104" s="9"/>
      <c r="Z104" s="9"/>
      <c r="AA104" s="9"/>
      <c r="AB104" s="9"/>
      <c r="AC104" s="9"/>
      <c r="AD104" s="9"/>
      <c r="AE104" s="9"/>
    </row>
    <row r="105" s="2" customFormat="1" ht="21.84" customHeight="1">
      <c r="A105" s="39"/>
      <c r="B105" s="40"/>
      <c r="C105" s="41"/>
      <c r="D105" s="41"/>
      <c r="E105" s="41"/>
      <c r="F105" s="41"/>
      <c r="G105" s="41"/>
      <c r="H105" s="41"/>
      <c r="I105" s="41"/>
      <c r="J105" s="41"/>
      <c r="K105" s="41"/>
      <c r="L105" s="41"/>
      <c r="M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68"/>
      <c r="J106" s="68"/>
      <c r="K106" s="68"/>
      <c r="L106" s="68"/>
      <c r="M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70"/>
      <c r="J110" s="70"/>
      <c r="K110" s="70"/>
      <c r="L110" s="70"/>
      <c r="M110" s="64"/>
      <c r="S110" s="39"/>
      <c r="T110" s="39"/>
      <c r="U110" s="39"/>
      <c r="V110" s="39"/>
      <c r="W110" s="39"/>
      <c r="X110" s="39"/>
      <c r="Y110" s="39"/>
      <c r="Z110" s="39"/>
      <c r="AA110" s="39"/>
      <c r="AB110" s="39"/>
      <c r="AC110" s="39"/>
      <c r="AD110" s="39"/>
      <c r="AE110" s="39"/>
    </row>
    <row r="111" s="2" customFormat="1" ht="24.96" customHeight="1">
      <c r="A111" s="39"/>
      <c r="B111" s="40"/>
      <c r="C111" s="24" t="s">
        <v>117</v>
      </c>
      <c r="D111" s="41"/>
      <c r="E111" s="41"/>
      <c r="F111" s="41"/>
      <c r="G111" s="41"/>
      <c r="H111" s="41"/>
      <c r="I111" s="41"/>
      <c r="J111" s="41"/>
      <c r="K111" s="41"/>
      <c r="L111" s="41"/>
      <c r="M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41"/>
      <c r="M112" s="64"/>
      <c r="S112" s="39"/>
      <c r="T112" s="39"/>
      <c r="U112" s="39"/>
      <c r="V112" s="39"/>
      <c r="W112" s="39"/>
      <c r="X112" s="39"/>
      <c r="Y112" s="39"/>
      <c r="Z112" s="39"/>
      <c r="AA112" s="39"/>
      <c r="AB112" s="39"/>
      <c r="AC112" s="39"/>
      <c r="AD112" s="39"/>
      <c r="AE112" s="39"/>
    </row>
    <row r="113" s="2" customFormat="1" ht="12" customHeight="1">
      <c r="A113" s="39"/>
      <c r="B113" s="40"/>
      <c r="C113" s="33" t="s">
        <v>17</v>
      </c>
      <c r="D113" s="41"/>
      <c r="E113" s="41"/>
      <c r="F113" s="41"/>
      <c r="G113" s="41"/>
      <c r="H113" s="41"/>
      <c r="I113" s="41"/>
      <c r="J113" s="41"/>
      <c r="K113" s="41"/>
      <c r="L113" s="41"/>
      <c r="M113" s="64"/>
      <c r="S113" s="39"/>
      <c r="T113" s="39"/>
      <c r="U113" s="39"/>
      <c r="V113" s="39"/>
      <c r="W113" s="39"/>
      <c r="X113" s="39"/>
      <c r="Y113" s="39"/>
      <c r="Z113" s="39"/>
      <c r="AA113" s="39"/>
      <c r="AB113" s="39"/>
      <c r="AC113" s="39"/>
      <c r="AD113" s="39"/>
      <c r="AE113" s="39"/>
    </row>
    <row r="114" s="2" customFormat="1" ht="16.5" customHeight="1">
      <c r="A114" s="39"/>
      <c r="B114" s="40"/>
      <c r="C114" s="41"/>
      <c r="D114" s="41"/>
      <c r="E114" s="176" t="str">
        <f>E7</f>
        <v>Rekonstrukce ulice Michalcova a Fr. Zoubka, Kostelec nad Orlicí</v>
      </c>
      <c r="F114" s="33"/>
      <c r="G114" s="33"/>
      <c r="H114" s="33"/>
      <c r="I114" s="41"/>
      <c r="J114" s="41"/>
      <c r="K114" s="41"/>
      <c r="L114" s="41"/>
      <c r="M114" s="64"/>
      <c r="S114" s="39"/>
      <c r="T114" s="39"/>
      <c r="U114" s="39"/>
      <c r="V114" s="39"/>
      <c r="W114" s="39"/>
      <c r="X114" s="39"/>
      <c r="Y114" s="39"/>
      <c r="Z114" s="39"/>
      <c r="AA114" s="39"/>
      <c r="AB114" s="39"/>
      <c r="AC114" s="39"/>
      <c r="AD114" s="39"/>
      <c r="AE114" s="39"/>
    </row>
    <row r="115" s="2" customFormat="1" ht="12" customHeight="1">
      <c r="A115" s="39"/>
      <c r="B115" s="40"/>
      <c r="C115" s="33" t="s">
        <v>96</v>
      </c>
      <c r="D115" s="41"/>
      <c r="E115" s="41"/>
      <c r="F115" s="41"/>
      <c r="G115" s="41"/>
      <c r="H115" s="41"/>
      <c r="I115" s="41"/>
      <c r="J115" s="41"/>
      <c r="K115" s="41"/>
      <c r="L115" s="41"/>
      <c r="M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E9</f>
        <v>002/2017_2 - SO 102 Chodníky</v>
      </c>
      <c r="F116" s="41"/>
      <c r="G116" s="41"/>
      <c r="H116" s="41"/>
      <c r="I116" s="41"/>
      <c r="J116" s="41"/>
      <c r="K116" s="41"/>
      <c r="L116" s="41"/>
      <c r="M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41"/>
      <c r="M117" s="64"/>
      <c r="S117" s="39"/>
      <c r="T117" s="39"/>
      <c r="U117" s="39"/>
      <c r="V117" s="39"/>
      <c r="W117" s="39"/>
      <c r="X117" s="39"/>
      <c r="Y117" s="39"/>
      <c r="Z117" s="39"/>
      <c r="AA117" s="39"/>
      <c r="AB117" s="39"/>
      <c r="AC117" s="39"/>
      <c r="AD117" s="39"/>
      <c r="AE117" s="39"/>
    </row>
    <row r="118" s="2" customFormat="1" ht="12" customHeight="1">
      <c r="A118" s="39"/>
      <c r="B118" s="40"/>
      <c r="C118" s="33" t="s">
        <v>21</v>
      </c>
      <c r="D118" s="41"/>
      <c r="E118" s="41"/>
      <c r="F118" s="28" t="str">
        <f>F12</f>
        <v>ul. Michalcova</v>
      </c>
      <c r="G118" s="41"/>
      <c r="H118" s="41"/>
      <c r="I118" s="33" t="s">
        <v>23</v>
      </c>
      <c r="J118" s="80" t="str">
        <f>IF(J12="","",J12)</f>
        <v>14. 11. 2020</v>
      </c>
      <c r="K118" s="41"/>
      <c r="L118" s="41"/>
      <c r="M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41"/>
      <c r="M119" s="64"/>
      <c r="S119" s="39"/>
      <c r="T119" s="39"/>
      <c r="U119" s="39"/>
      <c r="V119" s="39"/>
      <c r="W119" s="39"/>
      <c r="X119" s="39"/>
      <c r="Y119" s="39"/>
      <c r="Z119" s="39"/>
      <c r="AA119" s="39"/>
      <c r="AB119" s="39"/>
      <c r="AC119" s="39"/>
      <c r="AD119" s="39"/>
      <c r="AE119" s="39"/>
    </row>
    <row r="120" s="2" customFormat="1" ht="15.15" customHeight="1">
      <c r="A120" s="39"/>
      <c r="B120" s="40"/>
      <c r="C120" s="33" t="s">
        <v>25</v>
      </c>
      <c r="D120" s="41"/>
      <c r="E120" s="41"/>
      <c r="F120" s="28" t="str">
        <f>E15</f>
        <v>Město Kostelec nad Orlicí</v>
      </c>
      <c r="G120" s="41"/>
      <c r="H120" s="41"/>
      <c r="I120" s="33" t="s">
        <v>33</v>
      </c>
      <c r="J120" s="37" t="str">
        <f>E21</f>
        <v>DI PROJEKT s.r.o.</v>
      </c>
      <c r="K120" s="41"/>
      <c r="L120" s="41"/>
      <c r="M120" s="64"/>
      <c r="S120" s="39"/>
      <c r="T120" s="39"/>
      <c r="U120" s="39"/>
      <c r="V120" s="39"/>
      <c r="W120" s="39"/>
      <c r="X120" s="39"/>
      <c r="Y120" s="39"/>
      <c r="Z120" s="39"/>
      <c r="AA120" s="39"/>
      <c r="AB120" s="39"/>
      <c r="AC120" s="39"/>
      <c r="AD120" s="39"/>
      <c r="AE120" s="39"/>
    </row>
    <row r="121" s="2" customFormat="1" ht="15.15" customHeight="1">
      <c r="A121" s="39"/>
      <c r="B121" s="40"/>
      <c r="C121" s="33" t="s">
        <v>31</v>
      </c>
      <c r="D121" s="41"/>
      <c r="E121" s="41"/>
      <c r="F121" s="28" t="str">
        <f>IF(E18="","",E18)</f>
        <v>Vyplň údaj</v>
      </c>
      <c r="G121" s="41"/>
      <c r="H121" s="41"/>
      <c r="I121" s="33" t="s">
        <v>37</v>
      </c>
      <c r="J121" s="37" t="str">
        <f>E24</f>
        <v>DI PROJEKT s.r.o.</v>
      </c>
      <c r="K121" s="41"/>
      <c r="L121" s="41"/>
      <c r="M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41"/>
      <c r="J122" s="41"/>
      <c r="K122" s="41"/>
      <c r="L122" s="41"/>
      <c r="M122" s="64"/>
      <c r="S122" s="39"/>
      <c r="T122" s="39"/>
      <c r="U122" s="39"/>
      <c r="V122" s="39"/>
      <c r="W122" s="39"/>
      <c r="X122" s="39"/>
      <c r="Y122" s="39"/>
      <c r="Z122" s="39"/>
      <c r="AA122" s="39"/>
      <c r="AB122" s="39"/>
      <c r="AC122" s="39"/>
      <c r="AD122" s="39"/>
      <c r="AE122" s="39"/>
    </row>
    <row r="123" s="11" customFormat="1" ht="29.28" customHeight="1">
      <c r="A123" s="193"/>
      <c r="B123" s="194"/>
      <c r="C123" s="195" t="s">
        <v>118</v>
      </c>
      <c r="D123" s="196" t="s">
        <v>64</v>
      </c>
      <c r="E123" s="196" t="s">
        <v>60</v>
      </c>
      <c r="F123" s="196" t="s">
        <v>61</v>
      </c>
      <c r="G123" s="196" t="s">
        <v>119</v>
      </c>
      <c r="H123" s="196" t="s">
        <v>120</v>
      </c>
      <c r="I123" s="196" t="s">
        <v>121</v>
      </c>
      <c r="J123" s="196" t="s">
        <v>122</v>
      </c>
      <c r="K123" s="196" t="s">
        <v>104</v>
      </c>
      <c r="L123" s="197" t="s">
        <v>123</v>
      </c>
      <c r="M123" s="198"/>
      <c r="N123" s="101" t="s">
        <v>1</v>
      </c>
      <c r="O123" s="102" t="s">
        <v>43</v>
      </c>
      <c r="P123" s="102" t="s">
        <v>124</v>
      </c>
      <c r="Q123" s="102" t="s">
        <v>125</v>
      </c>
      <c r="R123" s="102" t="s">
        <v>126</v>
      </c>
      <c r="S123" s="102" t="s">
        <v>127</v>
      </c>
      <c r="T123" s="102" t="s">
        <v>128</v>
      </c>
      <c r="U123" s="102" t="s">
        <v>129</v>
      </c>
      <c r="V123" s="102" t="s">
        <v>130</v>
      </c>
      <c r="W123" s="102" t="s">
        <v>131</v>
      </c>
      <c r="X123" s="102" t="s">
        <v>132</v>
      </c>
      <c r="Y123" s="103" t="s">
        <v>133</v>
      </c>
      <c r="Z123" s="193"/>
      <c r="AA123" s="193"/>
      <c r="AB123" s="193"/>
      <c r="AC123" s="193"/>
      <c r="AD123" s="193"/>
      <c r="AE123" s="193"/>
    </row>
    <row r="124" s="2" customFormat="1" ht="22.8" customHeight="1">
      <c r="A124" s="39"/>
      <c r="B124" s="40"/>
      <c r="C124" s="108" t="s">
        <v>134</v>
      </c>
      <c r="D124" s="41"/>
      <c r="E124" s="41"/>
      <c r="F124" s="41"/>
      <c r="G124" s="41"/>
      <c r="H124" s="41"/>
      <c r="I124" s="41"/>
      <c r="J124" s="41"/>
      <c r="K124" s="199">
        <f>BK124</f>
        <v>0</v>
      </c>
      <c r="L124" s="41"/>
      <c r="M124" s="45"/>
      <c r="N124" s="104"/>
      <c r="O124" s="200"/>
      <c r="P124" s="105"/>
      <c r="Q124" s="201">
        <f>Q125+Q330</f>
        <v>0</v>
      </c>
      <c r="R124" s="201">
        <f>R125+R330</f>
        <v>0</v>
      </c>
      <c r="S124" s="105"/>
      <c r="T124" s="202">
        <f>T125+T330</f>
        <v>0</v>
      </c>
      <c r="U124" s="105"/>
      <c r="V124" s="202">
        <f>V125+V330</f>
        <v>202.01421621</v>
      </c>
      <c r="W124" s="105"/>
      <c r="X124" s="202">
        <f>X125+X330</f>
        <v>239.464</v>
      </c>
      <c r="Y124" s="106"/>
      <c r="Z124" s="39"/>
      <c r="AA124" s="39"/>
      <c r="AB124" s="39"/>
      <c r="AC124" s="39"/>
      <c r="AD124" s="39"/>
      <c r="AE124" s="39"/>
      <c r="AT124" s="18" t="s">
        <v>80</v>
      </c>
      <c r="AU124" s="18" t="s">
        <v>106</v>
      </c>
      <c r="BK124" s="203">
        <f>BK125+BK330</f>
        <v>0</v>
      </c>
    </row>
    <row r="125" s="12" customFormat="1" ht="25.92" customHeight="1">
      <c r="A125" s="12"/>
      <c r="B125" s="204"/>
      <c r="C125" s="205"/>
      <c r="D125" s="206" t="s">
        <v>80</v>
      </c>
      <c r="E125" s="207" t="s">
        <v>135</v>
      </c>
      <c r="F125" s="207" t="s">
        <v>136</v>
      </c>
      <c r="G125" s="205"/>
      <c r="H125" s="205"/>
      <c r="I125" s="208"/>
      <c r="J125" s="208"/>
      <c r="K125" s="209">
        <f>BK125</f>
        <v>0</v>
      </c>
      <c r="L125" s="205"/>
      <c r="M125" s="210"/>
      <c r="N125" s="211"/>
      <c r="O125" s="212"/>
      <c r="P125" s="212"/>
      <c r="Q125" s="213">
        <f>Q126+Q202+Q207+Q257+Q271</f>
        <v>0</v>
      </c>
      <c r="R125" s="213">
        <f>R126+R202+R207+R257+R271</f>
        <v>0</v>
      </c>
      <c r="S125" s="212"/>
      <c r="T125" s="214">
        <f>T126+T202+T207+T257+T271</f>
        <v>0</v>
      </c>
      <c r="U125" s="212"/>
      <c r="V125" s="214">
        <f>V126+V202+V207+V257+V271</f>
        <v>202.01421621</v>
      </c>
      <c r="W125" s="212"/>
      <c r="X125" s="214">
        <f>X126+X202+X207+X257+X271</f>
        <v>239.464</v>
      </c>
      <c r="Y125" s="215"/>
      <c r="Z125" s="12"/>
      <c r="AA125" s="12"/>
      <c r="AB125" s="12"/>
      <c r="AC125" s="12"/>
      <c r="AD125" s="12"/>
      <c r="AE125" s="12"/>
      <c r="AR125" s="216" t="s">
        <v>89</v>
      </c>
      <c r="AT125" s="217" t="s">
        <v>80</v>
      </c>
      <c r="AU125" s="217" t="s">
        <v>81</v>
      </c>
      <c r="AY125" s="216" t="s">
        <v>137</v>
      </c>
      <c r="BK125" s="218">
        <f>BK126+BK202+BK207+BK257+BK271</f>
        <v>0</v>
      </c>
    </row>
    <row r="126" s="12" customFormat="1" ht="22.8" customHeight="1">
      <c r="A126" s="12"/>
      <c r="B126" s="204"/>
      <c r="C126" s="205"/>
      <c r="D126" s="206" t="s">
        <v>80</v>
      </c>
      <c r="E126" s="219" t="s">
        <v>89</v>
      </c>
      <c r="F126" s="219" t="s">
        <v>138</v>
      </c>
      <c r="G126" s="205"/>
      <c r="H126" s="205"/>
      <c r="I126" s="208"/>
      <c r="J126" s="208"/>
      <c r="K126" s="220">
        <f>BK126</f>
        <v>0</v>
      </c>
      <c r="L126" s="205"/>
      <c r="M126" s="210"/>
      <c r="N126" s="211"/>
      <c r="O126" s="212"/>
      <c r="P126" s="212"/>
      <c r="Q126" s="213">
        <f>SUM(Q127:Q201)</f>
        <v>0</v>
      </c>
      <c r="R126" s="213">
        <f>SUM(R127:R201)</f>
        <v>0</v>
      </c>
      <c r="S126" s="212"/>
      <c r="T126" s="214">
        <f>SUM(T127:T201)</f>
        <v>0</v>
      </c>
      <c r="U126" s="212"/>
      <c r="V126" s="214">
        <f>SUM(V127:V201)</f>
        <v>3.8668020000000003</v>
      </c>
      <c r="W126" s="212"/>
      <c r="X126" s="214">
        <f>SUM(X127:X201)</f>
        <v>239.464</v>
      </c>
      <c r="Y126" s="215"/>
      <c r="Z126" s="12"/>
      <c r="AA126" s="12"/>
      <c r="AB126" s="12"/>
      <c r="AC126" s="12"/>
      <c r="AD126" s="12"/>
      <c r="AE126" s="12"/>
      <c r="AR126" s="216" t="s">
        <v>89</v>
      </c>
      <c r="AT126" s="217" t="s">
        <v>80</v>
      </c>
      <c r="AU126" s="217" t="s">
        <v>89</v>
      </c>
      <c r="AY126" s="216" t="s">
        <v>137</v>
      </c>
      <c r="BK126" s="218">
        <f>SUM(BK127:BK201)</f>
        <v>0</v>
      </c>
    </row>
    <row r="127" s="2" customFormat="1" ht="24.15" customHeight="1">
      <c r="A127" s="39"/>
      <c r="B127" s="40"/>
      <c r="C127" s="221" t="s">
        <v>89</v>
      </c>
      <c r="D127" s="221" t="s">
        <v>139</v>
      </c>
      <c r="E127" s="222" t="s">
        <v>712</v>
      </c>
      <c r="F127" s="223" t="s">
        <v>713</v>
      </c>
      <c r="G127" s="224" t="s">
        <v>142</v>
      </c>
      <c r="H127" s="225">
        <v>30</v>
      </c>
      <c r="I127" s="226"/>
      <c r="J127" s="226"/>
      <c r="K127" s="227">
        <f>ROUND(P127*H127,2)</f>
        <v>0</v>
      </c>
      <c r="L127" s="223" t="s">
        <v>162</v>
      </c>
      <c r="M127" s="45"/>
      <c r="N127" s="228" t="s">
        <v>1</v>
      </c>
      <c r="O127" s="229" t="s">
        <v>44</v>
      </c>
      <c r="P127" s="230">
        <f>I127+J127</f>
        <v>0</v>
      </c>
      <c r="Q127" s="230">
        <f>ROUND(I127*H127,2)</f>
        <v>0</v>
      </c>
      <c r="R127" s="230">
        <f>ROUND(J127*H127,2)</f>
        <v>0</v>
      </c>
      <c r="S127" s="92"/>
      <c r="T127" s="231">
        <f>S127*H127</f>
        <v>0</v>
      </c>
      <c r="U127" s="231">
        <v>0</v>
      </c>
      <c r="V127" s="231">
        <f>U127*H127</f>
        <v>0</v>
      </c>
      <c r="W127" s="231">
        <v>0</v>
      </c>
      <c r="X127" s="231">
        <f>W127*H127</f>
        <v>0</v>
      </c>
      <c r="Y127" s="232" t="s">
        <v>1</v>
      </c>
      <c r="Z127" s="39"/>
      <c r="AA127" s="39"/>
      <c r="AB127" s="39"/>
      <c r="AC127" s="39"/>
      <c r="AD127" s="39"/>
      <c r="AE127" s="39"/>
      <c r="AR127" s="233" t="s">
        <v>144</v>
      </c>
      <c r="AT127" s="233" t="s">
        <v>139</v>
      </c>
      <c r="AU127" s="233" t="s">
        <v>91</v>
      </c>
      <c r="AY127" s="18" t="s">
        <v>137</v>
      </c>
      <c r="BE127" s="234">
        <f>IF(O127="základní",K127,0)</f>
        <v>0</v>
      </c>
      <c r="BF127" s="234">
        <f>IF(O127="snížená",K127,0)</f>
        <v>0</v>
      </c>
      <c r="BG127" s="234">
        <f>IF(O127="zákl. přenesená",K127,0)</f>
        <v>0</v>
      </c>
      <c r="BH127" s="234">
        <f>IF(O127="sníž. přenesená",K127,0)</f>
        <v>0</v>
      </c>
      <c r="BI127" s="234">
        <f>IF(O127="nulová",K127,0)</f>
        <v>0</v>
      </c>
      <c r="BJ127" s="18" t="s">
        <v>89</v>
      </c>
      <c r="BK127" s="234">
        <f>ROUND(P127*H127,2)</f>
        <v>0</v>
      </c>
      <c r="BL127" s="18" t="s">
        <v>144</v>
      </c>
      <c r="BM127" s="233" t="s">
        <v>714</v>
      </c>
    </row>
    <row r="128" s="2" customFormat="1">
      <c r="A128" s="39"/>
      <c r="B128" s="40"/>
      <c r="C128" s="41"/>
      <c r="D128" s="235" t="s">
        <v>146</v>
      </c>
      <c r="E128" s="41"/>
      <c r="F128" s="236" t="s">
        <v>715</v>
      </c>
      <c r="G128" s="41"/>
      <c r="H128" s="41"/>
      <c r="I128" s="237"/>
      <c r="J128" s="237"/>
      <c r="K128" s="41"/>
      <c r="L128" s="41"/>
      <c r="M128" s="45"/>
      <c r="N128" s="238"/>
      <c r="O128" s="239"/>
      <c r="P128" s="92"/>
      <c r="Q128" s="92"/>
      <c r="R128" s="92"/>
      <c r="S128" s="92"/>
      <c r="T128" s="92"/>
      <c r="U128" s="92"/>
      <c r="V128" s="92"/>
      <c r="W128" s="92"/>
      <c r="X128" s="92"/>
      <c r="Y128" s="93"/>
      <c r="Z128" s="39"/>
      <c r="AA128" s="39"/>
      <c r="AB128" s="39"/>
      <c r="AC128" s="39"/>
      <c r="AD128" s="39"/>
      <c r="AE128" s="39"/>
      <c r="AT128" s="18" t="s">
        <v>146</v>
      </c>
      <c r="AU128" s="18" t="s">
        <v>91</v>
      </c>
    </row>
    <row r="129" s="13" customFormat="1">
      <c r="A129" s="13"/>
      <c r="B129" s="240"/>
      <c r="C129" s="241"/>
      <c r="D129" s="235" t="s">
        <v>148</v>
      </c>
      <c r="E129" s="242" t="s">
        <v>1</v>
      </c>
      <c r="F129" s="243" t="s">
        <v>149</v>
      </c>
      <c r="G129" s="241"/>
      <c r="H129" s="242" t="s">
        <v>1</v>
      </c>
      <c r="I129" s="244"/>
      <c r="J129" s="244"/>
      <c r="K129" s="241"/>
      <c r="L129" s="241"/>
      <c r="M129" s="245"/>
      <c r="N129" s="246"/>
      <c r="O129" s="247"/>
      <c r="P129" s="247"/>
      <c r="Q129" s="247"/>
      <c r="R129" s="247"/>
      <c r="S129" s="247"/>
      <c r="T129" s="247"/>
      <c r="U129" s="247"/>
      <c r="V129" s="247"/>
      <c r="W129" s="247"/>
      <c r="X129" s="247"/>
      <c r="Y129" s="248"/>
      <c r="Z129" s="13"/>
      <c r="AA129" s="13"/>
      <c r="AB129" s="13"/>
      <c r="AC129" s="13"/>
      <c r="AD129" s="13"/>
      <c r="AE129" s="13"/>
      <c r="AT129" s="249" t="s">
        <v>148</v>
      </c>
      <c r="AU129" s="249" t="s">
        <v>91</v>
      </c>
      <c r="AV129" s="13" t="s">
        <v>89</v>
      </c>
      <c r="AW129" s="13" t="s">
        <v>5</v>
      </c>
      <c r="AX129" s="13" t="s">
        <v>81</v>
      </c>
      <c r="AY129" s="249" t="s">
        <v>137</v>
      </c>
    </row>
    <row r="130" s="14" customFormat="1">
      <c r="A130" s="14"/>
      <c r="B130" s="250"/>
      <c r="C130" s="251"/>
      <c r="D130" s="235" t="s">
        <v>148</v>
      </c>
      <c r="E130" s="252" t="s">
        <v>1</v>
      </c>
      <c r="F130" s="253" t="s">
        <v>716</v>
      </c>
      <c r="G130" s="251"/>
      <c r="H130" s="254">
        <v>30</v>
      </c>
      <c r="I130" s="255"/>
      <c r="J130" s="255"/>
      <c r="K130" s="251"/>
      <c r="L130" s="251"/>
      <c r="M130" s="256"/>
      <c r="N130" s="257"/>
      <c r="O130" s="258"/>
      <c r="P130" s="258"/>
      <c r="Q130" s="258"/>
      <c r="R130" s="258"/>
      <c r="S130" s="258"/>
      <c r="T130" s="258"/>
      <c r="U130" s="258"/>
      <c r="V130" s="258"/>
      <c r="W130" s="258"/>
      <c r="X130" s="258"/>
      <c r="Y130" s="259"/>
      <c r="Z130" s="14"/>
      <c r="AA130" s="14"/>
      <c r="AB130" s="14"/>
      <c r="AC130" s="14"/>
      <c r="AD130" s="14"/>
      <c r="AE130" s="14"/>
      <c r="AT130" s="260" t="s">
        <v>148</v>
      </c>
      <c r="AU130" s="260" t="s">
        <v>91</v>
      </c>
      <c r="AV130" s="14" t="s">
        <v>91</v>
      </c>
      <c r="AW130" s="14" t="s">
        <v>5</v>
      </c>
      <c r="AX130" s="14" t="s">
        <v>89</v>
      </c>
      <c r="AY130" s="260" t="s">
        <v>137</v>
      </c>
    </row>
    <row r="131" s="2" customFormat="1" ht="24.15" customHeight="1">
      <c r="A131" s="39"/>
      <c r="B131" s="40"/>
      <c r="C131" s="221" t="s">
        <v>91</v>
      </c>
      <c r="D131" s="221" t="s">
        <v>139</v>
      </c>
      <c r="E131" s="222" t="s">
        <v>717</v>
      </c>
      <c r="F131" s="223" t="s">
        <v>718</v>
      </c>
      <c r="G131" s="224" t="s">
        <v>142</v>
      </c>
      <c r="H131" s="225">
        <v>57</v>
      </c>
      <c r="I131" s="226"/>
      <c r="J131" s="226"/>
      <c r="K131" s="227">
        <f>ROUND(P131*H131,2)</f>
        <v>0</v>
      </c>
      <c r="L131" s="223" t="s">
        <v>410</v>
      </c>
      <c r="M131" s="45"/>
      <c r="N131" s="228" t="s">
        <v>1</v>
      </c>
      <c r="O131" s="229" t="s">
        <v>44</v>
      </c>
      <c r="P131" s="230">
        <f>I131+J131</f>
        <v>0</v>
      </c>
      <c r="Q131" s="230">
        <f>ROUND(I131*H131,2)</f>
        <v>0</v>
      </c>
      <c r="R131" s="230">
        <f>ROUND(J131*H131,2)</f>
        <v>0</v>
      </c>
      <c r="S131" s="92"/>
      <c r="T131" s="231">
        <f>S131*H131</f>
        <v>0</v>
      </c>
      <c r="U131" s="231">
        <v>0</v>
      </c>
      <c r="V131" s="231">
        <f>U131*H131</f>
        <v>0</v>
      </c>
      <c r="W131" s="231">
        <v>0.22</v>
      </c>
      <c r="X131" s="231">
        <f>W131*H131</f>
        <v>12.540000000000001</v>
      </c>
      <c r="Y131" s="232" t="s">
        <v>1</v>
      </c>
      <c r="Z131" s="39"/>
      <c r="AA131" s="39"/>
      <c r="AB131" s="39"/>
      <c r="AC131" s="39"/>
      <c r="AD131" s="39"/>
      <c r="AE131" s="39"/>
      <c r="AR131" s="233" t="s">
        <v>144</v>
      </c>
      <c r="AT131" s="233" t="s">
        <v>139</v>
      </c>
      <c r="AU131" s="233" t="s">
        <v>91</v>
      </c>
      <c r="AY131" s="18" t="s">
        <v>137</v>
      </c>
      <c r="BE131" s="234">
        <f>IF(O131="základní",K131,0)</f>
        <v>0</v>
      </c>
      <c r="BF131" s="234">
        <f>IF(O131="snížená",K131,0)</f>
        <v>0</v>
      </c>
      <c r="BG131" s="234">
        <f>IF(O131="zákl. přenesená",K131,0)</f>
        <v>0</v>
      </c>
      <c r="BH131" s="234">
        <f>IF(O131="sníž. přenesená",K131,0)</f>
        <v>0</v>
      </c>
      <c r="BI131" s="234">
        <f>IF(O131="nulová",K131,0)</f>
        <v>0</v>
      </c>
      <c r="BJ131" s="18" t="s">
        <v>89</v>
      </c>
      <c r="BK131" s="234">
        <f>ROUND(P131*H131,2)</f>
        <v>0</v>
      </c>
      <c r="BL131" s="18" t="s">
        <v>144</v>
      </c>
      <c r="BM131" s="233" t="s">
        <v>719</v>
      </c>
    </row>
    <row r="132" s="2" customFormat="1">
      <c r="A132" s="39"/>
      <c r="B132" s="40"/>
      <c r="C132" s="41"/>
      <c r="D132" s="235" t="s">
        <v>146</v>
      </c>
      <c r="E132" s="41"/>
      <c r="F132" s="236" t="s">
        <v>720</v>
      </c>
      <c r="G132" s="41"/>
      <c r="H132" s="41"/>
      <c r="I132" s="237"/>
      <c r="J132" s="237"/>
      <c r="K132" s="41"/>
      <c r="L132" s="41"/>
      <c r="M132" s="45"/>
      <c r="N132" s="238"/>
      <c r="O132" s="239"/>
      <c r="P132" s="92"/>
      <c r="Q132" s="92"/>
      <c r="R132" s="92"/>
      <c r="S132" s="92"/>
      <c r="T132" s="92"/>
      <c r="U132" s="92"/>
      <c r="V132" s="92"/>
      <c r="W132" s="92"/>
      <c r="X132" s="92"/>
      <c r="Y132" s="93"/>
      <c r="Z132" s="39"/>
      <c r="AA132" s="39"/>
      <c r="AB132" s="39"/>
      <c r="AC132" s="39"/>
      <c r="AD132" s="39"/>
      <c r="AE132" s="39"/>
      <c r="AT132" s="18" t="s">
        <v>146</v>
      </c>
      <c r="AU132" s="18" t="s">
        <v>91</v>
      </c>
    </row>
    <row r="133" s="2" customFormat="1">
      <c r="A133" s="39"/>
      <c r="B133" s="40"/>
      <c r="C133" s="41"/>
      <c r="D133" s="235" t="s">
        <v>413</v>
      </c>
      <c r="E133" s="41"/>
      <c r="F133" s="293" t="s">
        <v>721</v>
      </c>
      <c r="G133" s="41"/>
      <c r="H133" s="41"/>
      <c r="I133" s="237"/>
      <c r="J133" s="237"/>
      <c r="K133" s="41"/>
      <c r="L133" s="41"/>
      <c r="M133" s="45"/>
      <c r="N133" s="238"/>
      <c r="O133" s="239"/>
      <c r="P133" s="92"/>
      <c r="Q133" s="92"/>
      <c r="R133" s="92"/>
      <c r="S133" s="92"/>
      <c r="T133" s="92"/>
      <c r="U133" s="92"/>
      <c r="V133" s="92"/>
      <c r="W133" s="92"/>
      <c r="X133" s="92"/>
      <c r="Y133" s="93"/>
      <c r="Z133" s="39"/>
      <c r="AA133" s="39"/>
      <c r="AB133" s="39"/>
      <c r="AC133" s="39"/>
      <c r="AD133" s="39"/>
      <c r="AE133" s="39"/>
      <c r="AT133" s="18" t="s">
        <v>413</v>
      </c>
      <c r="AU133" s="18" t="s">
        <v>91</v>
      </c>
    </row>
    <row r="134" s="13" customFormat="1">
      <c r="A134" s="13"/>
      <c r="B134" s="240"/>
      <c r="C134" s="241"/>
      <c r="D134" s="235" t="s">
        <v>148</v>
      </c>
      <c r="E134" s="242" t="s">
        <v>1</v>
      </c>
      <c r="F134" s="243" t="s">
        <v>149</v>
      </c>
      <c r="G134" s="241"/>
      <c r="H134" s="242" t="s">
        <v>1</v>
      </c>
      <c r="I134" s="244"/>
      <c r="J134" s="244"/>
      <c r="K134" s="241"/>
      <c r="L134" s="241"/>
      <c r="M134" s="245"/>
      <c r="N134" s="246"/>
      <c r="O134" s="247"/>
      <c r="P134" s="247"/>
      <c r="Q134" s="247"/>
      <c r="R134" s="247"/>
      <c r="S134" s="247"/>
      <c r="T134" s="247"/>
      <c r="U134" s="247"/>
      <c r="V134" s="247"/>
      <c r="W134" s="247"/>
      <c r="X134" s="247"/>
      <c r="Y134" s="248"/>
      <c r="Z134" s="13"/>
      <c r="AA134" s="13"/>
      <c r="AB134" s="13"/>
      <c r="AC134" s="13"/>
      <c r="AD134" s="13"/>
      <c r="AE134" s="13"/>
      <c r="AT134" s="249" t="s">
        <v>148</v>
      </c>
      <c r="AU134" s="249" t="s">
        <v>91</v>
      </c>
      <c r="AV134" s="13" t="s">
        <v>89</v>
      </c>
      <c r="AW134" s="13" t="s">
        <v>5</v>
      </c>
      <c r="AX134" s="13" t="s">
        <v>81</v>
      </c>
      <c r="AY134" s="249" t="s">
        <v>137</v>
      </c>
    </row>
    <row r="135" s="14" customFormat="1">
      <c r="A135" s="14"/>
      <c r="B135" s="250"/>
      <c r="C135" s="251"/>
      <c r="D135" s="235" t="s">
        <v>148</v>
      </c>
      <c r="E135" s="252" t="s">
        <v>1</v>
      </c>
      <c r="F135" s="253" t="s">
        <v>722</v>
      </c>
      <c r="G135" s="251"/>
      <c r="H135" s="254">
        <v>57</v>
      </c>
      <c r="I135" s="255"/>
      <c r="J135" s="255"/>
      <c r="K135" s="251"/>
      <c r="L135" s="251"/>
      <c r="M135" s="256"/>
      <c r="N135" s="257"/>
      <c r="O135" s="258"/>
      <c r="P135" s="258"/>
      <c r="Q135" s="258"/>
      <c r="R135" s="258"/>
      <c r="S135" s="258"/>
      <c r="T135" s="258"/>
      <c r="U135" s="258"/>
      <c r="V135" s="258"/>
      <c r="W135" s="258"/>
      <c r="X135" s="258"/>
      <c r="Y135" s="259"/>
      <c r="Z135" s="14"/>
      <c r="AA135" s="14"/>
      <c r="AB135" s="14"/>
      <c r="AC135" s="14"/>
      <c r="AD135" s="14"/>
      <c r="AE135" s="14"/>
      <c r="AT135" s="260" t="s">
        <v>148</v>
      </c>
      <c r="AU135" s="260" t="s">
        <v>91</v>
      </c>
      <c r="AV135" s="14" t="s">
        <v>91</v>
      </c>
      <c r="AW135" s="14" t="s">
        <v>5</v>
      </c>
      <c r="AX135" s="14" t="s">
        <v>89</v>
      </c>
      <c r="AY135" s="260" t="s">
        <v>137</v>
      </c>
    </row>
    <row r="136" s="2" customFormat="1" ht="24.15" customHeight="1">
      <c r="A136" s="39"/>
      <c r="B136" s="40"/>
      <c r="C136" s="221" t="s">
        <v>158</v>
      </c>
      <c r="D136" s="221" t="s">
        <v>139</v>
      </c>
      <c r="E136" s="222" t="s">
        <v>723</v>
      </c>
      <c r="F136" s="223" t="s">
        <v>724</v>
      </c>
      <c r="G136" s="224" t="s">
        <v>142</v>
      </c>
      <c r="H136" s="225">
        <v>373</v>
      </c>
      <c r="I136" s="226"/>
      <c r="J136" s="226"/>
      <c r="K136" s="227">
        <f>ROUND(P136*H136,2)</f>
        <v>0</v>
      </c>
      <c r="L136" s="223" t="s">
        <v>143</v>
      </c>
      <c r="M136" s="45"/>
      <c r="N136" s="228" t="s">
        <v>1</v>
      </c>
      <c r="O136" s="229" t="s">
        <v>44</v>
      </c>
      <c r="P136" s="230">
        <f>I136+J136</f>
        <v>0</v>
      </c>
      <c r="Q136" s="230">
        <f>ROUND(I136*H136,2)</f>
        <v>0</v>
      </c>
      <c r="R136" s="230">
        <f>ROUND(J136*H136,2)</f>
        <v>0</v>
      </c>
      <c r="S136" s="92"/>
      <c r="T136" s="231">
        <f>S136*H136</f>
        <v>0</v>
      </c>
      <c r="U136" s="231">
        <v>0</v>
      </c>
      <c r="V136" s="231">
        <f>U136*H136</f>
        <v>0</v>
      </c>
      <c r="W136" s="231">
        <v>0.23499999999999999</v>
      </c>
      <c r="X136" s="231">
        <f>W136*H136</f>
        <v>87.655000000000001</v>
      </c>
      <c r="Y136" s="232" t="s">
        <v>1</v>
      </c>
      <c r="Z136" s="39"/>
      <c r="AA136" s="39"/>
      <c r="AB136" s="39"/>
      <c r="AC136" s="39"/>
      <c r="AD136" s="39"/>
      <c r="AE136" s="39"/>
      <c r="AR136" s="233" t="s">
        <v>144</v>
      </c>
      <c r="AT136" s="233" t="s">
        <v>139</v>
      </c>
      <c r="AU136" s="233" t="s">
        <v>91</v>
      </c>
      <c r="AY136" s="18" t="s">
        <v>137</v>
      </c>
      <c r="BE136" s="234">
        <f>IF(O136="základní",K136,0)</f>
        <v>0</v>
      </c>
      <c r="BF136" s="234">
        <f>IF(O136="snížená",K136,0)</f>
        <v>0</v>
      </c>
      <c r="BG136" s="234">
        <f>IF(O136="zákl. přenesená",K136,0)</f>
        <v>0</v>
      </c>
      <c r="BH136" s="234">
        <f>IF(O136="sníž. přenesená",K136,0)</f>
        <v>0</v>
      </c>
      <c r="BI136" s="234">
        <f>IF(O136="nulová",K136,0)</f>
        <v>0</v>
      </c>
      <c r="BJ136" s="18" t="s">
        <v>89</v>
      </c>
      <c r="BK136" s="234">
        <f>ROUND(P136*H136,2)</f>
        <v>0</v>
      </c>
      <c r="BL136" s="18" t="s">
        <v>144</v>
      </c>
      <c r="BM136" s="233" t="s">
        <v>725</v>
      </c>
    </row>
    <row r="137" s="2" customFormat="1">
      <c r="A137" s="39"/>
      <c r="B137" s="40"/>
      <c r="C137" s="41"/>
      <c r="D137" s="235" t="s">
        <v>146</v>
      </c>
      <c r="E137" s="41"/>
      <c r="F137" s="236" t="s">
        <v>726</v>
      </c>
      <c r="G137" s="41"/>
      <c r="H137" s="41"/>
      <c r="I137" s="237"/>
      <c r="J137" s="237"/>
      <c r="K137" s="41"/>
      <c r="L137" s="41"/>
      <c r="M137" s="45"/>
      <c r="N137" s="238"/>
      <c r="O137" s="239"/>
      <c r="P137" s="92"/>
      <c r="Q137" s="92"/>
      <c r="R137" s="92"/>
      <c r="S137" s="92"/>
      <c r="T137" s="92"/>
      <c r="U137" s="92"/>
      <c r="V137" s="92"/>
      <c r="W137" s="92"/>
      <c r="X137" s="92"/>
      <c r="Y137" s="93"/>
      <c r="Z137" s="39"/>
      <c r="AA137" s="39"/>
      <c r="AB137" s="39"/>
      <c r="AC137" s="39"/>
      <c r="AD137" s="39"/>
      <c r="AE137" s="39"/>
      <c r="AT137" s="18" t="s">
        <v>146</v>
      </c>
      <c r="AU137" s="18" t="s">
        <v>91</v>
      </c>
    </row>
    <row r="138" s="13" customFormat="1">
      <c r="A138" s="13"/>
      <c r="B138" s="240"/>
      <c r="C138" s="241"/>
      <c r="D138" s="235" t="s">
        <v>148</v>
      </c>
      <c r="E138" s="242" t="s">
        <v>1</v>
      </c>
      <c r="F138" s="243" t="s">
        <v>149</v>
      </c>
      <c r="G138" s="241"/>
      <c r="H138" s="242" t="s">
        <v>1</v>
      </c>
      <c r="I138" s="244"/>
      <c r="J138" s="244"/>
      <c r="K138" s="241"/>
      <c r="L138" s="241"/>
      <c r="M138" s="245"/>
      <c r="N138" s="246"/>
      <c r="O138" s="247"/>
      <c r="P138" s="247"/>
      <c r="Q138" s="247"/>
      <c r="R138" s="247"/>
      <c r="S138" s="247"/>
      <c r="T138" s="247"/>
      <c r="U138" s="247"/>
      <c r="V138" s="247"/>
      <c r="W138" s="247"/>
      <c r="X138" s="247"/>
      <c r="Y138" s="248"/>
      <c r="Z138" s="13"/>
      <c r="AA138" s="13"/>
      <c r="AB138" s="13"/>
      <c r="AC138" s="13"/>
      <c r="AD138" s="13"/>
      <c r="AE138" s="13"/>
      <c r="AT138" s="249" t="s">
        <v>148</v>
      </c>
      <c r="AU138" s="249" t="s">
        <v>91</v>
      </c>
      <c r="AV138" s="13" t="s">
        <v>89</v>
      </c>
      <c r="AW138" s="13" t="s">
        <v>5</v>
      </c>
      <c r="AX138" s="13" t="s">
        <v>81</v>
      </c>
      <c r="AY138" s="249" t="s">
        <v>137</v>
      </c>
    </row>
    <row r="139" s="14" customFormat="1">
      <c r="A139" s="14"/>
      <c r="B139" s="250"/>
      <c r="C139" s="251"/>
      <c r="D139" s="235" t="s">
        <v>148</v>
      </c>
      <c r="E139" s="252" t="s">
        <v>1</v>
      </c>
      <c r="F139" s="253" t="s">
        <v>727</v>
      </c>
      <c r="G139" s="251"/>
      <c r="H139" s="254">
        <v>373</v>
      </c>
      <c r="I139" s="255"/>
      <c r="J139" s="255"/>
      <c r="K139" s="251"/>
      <c r="L139" s="251"/>
      <c r="M139" s="256"/>
      <c r="N139" s="257"/>
      <c r="O139" s="258"/>
      <c r="P139" s="258"/>
      <c r="Q139" s="258"/>
      <c r="R139" s="258"/>
      <c r="S139" s="258"/>
      <c r="T139" s="258"/>
      <c r="U139" s="258"/>
      <c r="V139" s="258"/>
      <c r="W139" s="258"/>
      <c r="X139" s="258"/>
      <c r="Y139" s="259"/>
      <c r="Z139" s="14"/>
      <c r="AA139" s="14"/>
      <c r="AB139" s="14"/>
      <c r="AC139" s="14"/>
      <c r="AD139" s="14"/>
      <c r="AE139" s="14"/>
      <c r="AT139" s="260" t="s">
        <v>148</v>
      </c>
      <c r="AU139" s="260" t="s">
        <v>91</v>
      </c>
      <c r="AV139" s="14" t="s">
        <v>91</v>
      </c>
      <c r="AW139" s="14" t="s">
        <v>5</v>
      </c>
      <c r="AX139" s="14" t="s">
        <v>89</v>
      </c>
      <c r="AY139" s="260" t="s">
        <v>137</v>
      </c>
    </row>
    <row r="140" s="2" customFormat="1" ht="24.15" customHeight="1">
      <c r="A140" s="39"/>
      <c r="B140" s="40"/>
      <c r="C140" s="221" t="s">
        <v>144</v>
      </c>
      <c r="D140" s="221" t="s">
        <v>139</v>
      </c>
      <c r="E140" s="222" t="s">
        <v>140</v>
      </c>
      <c r="F140" s="223" t="s">
        <v>141</v>
      </c>
      <c r="G140" s="224" t="s">
        <v>142</v>
      </c>
      <c r="H140" s="225">
        <v>141.5</v>
      </c>
      <c r="I140" s="226"/>
      <c r="J140" s="226"/>
      <c r="K140" s="227">
        <f>ROUND(P140*H140,2)</f>
        <v>0</v>
      </c>
      <c r="L140" s="223" t="s">
        <v>143</v>
      </c>
      <c r="M140" s="45"/>
      <c r="N140" s="228" t="s">
        <v>1</v>
      </c>
      <c r="O140" s="229" t="s">
        <v>44</v>
      </c>
      <c r="P140" s="230">
        <f>I140+J140</f>
        <v>0</v>
      </c>
      <c r="Q140" s="230">
        <f>ROUND(I140*H140,2)</f>
        <v>0</v>
      </c>
      <c r="R140" s="230">
        <f>ROUND(J140*H140,2)</f>
        <v>0</v>
      </c>
      <c r="S140" s="92"/>
      <c r="T140" s="231">
        <f>S140*H140</f>
        <v>0</v>
      </c>
      <c r="U140" s="231">
        <v>0</v>
      </c>
      <c r="V140" s="231">
        <f>U140*H140</f>
        <v>0</v>
      </c>
      <c r="W140" s="231">
        <v>0.40000000000000002</v>
      </c>
      <c r="X140" s="231">
        <f>W140*H140</f>
        <v>56.600000000000001</v>
      </c>
      <c r="Y140" s="232" t="s">
        <v>1</v>
      </c>
      <c r="Z140" s="39"/>
      <c r="AA140" s="39"/>
      <c r="AB140" s="39"/>
      <c r="AC140" s="39"/>
      <c r="AD140" s="39"/>
      <c r="AE140" s="39"/>
      <c r="AR140" s="233" t="s">
        <v>144</v>
      </c>
      <c r="AT140" s="233" t="s">
        <v>139</v>
      </c>
      <c r="AU140" s="233" t="s">
        <v>91</v>
      </c>
      <c r="AY140" s="18" t="s">
        <v>137</v>
      </c>
      <c r="BE140" s="234">
        <f>IF(O140="základní",K140,0)</f>
        <v>0</v>
      </c>
      <c r="BF140" s="234">
        <f>IF(O140="snížená",K140,0)</f>
        <v>0</v>
      </c>
      <c r="BG140" s="234">
        <f>IF(O140="zákl. přenesená",K140,0)</f>
        <v>0</v>
      </c>
      <c r="BH140" s="234">
        <f>IF(O140="sníž. přenesená",K140,0)</f>
        <v>0</v>
      </c>
      <c r="BI140" s="234">
        <f>IF(O140="nulová",K140,0)</f>
        <v>0</v>
      </c>
      <c r="BJ140" s="18" t="s">
        <v>89</v>
      </c>
      <c r="BK140" s="234">
        <f>ROUND(P140*H140,2)</f>
        <v>0</v>
      </c>
      <c r="BL140" s="18" t="s">
        <v>144</v>
      </c>
      <c r="BM140" s="233" t="s">
        <v>145</v>
      </c>
    </row>
    <row r="141" s="2" customFormat="1">
      <c r="A141" s="39"/>
      <c r="B141" s="40"/>
      <c r="C141" s="41"/>
      <c r="D141" s="235" t="s">
        <v>146</v>
      </c>
      <c r="E141" s="41"/>
      <c r="F141" s="236" t="s">
        <v>147</v>
      </c>
      <c r="G141" s="41"/>
      <c r="H141" s="41"/>
      <c r="I141" s="237"/>
      <c r="J141" s="237"/>
      <c r="K141" s="41"/>
      <c r="L141" s="41"/>
      <c r="M141" s="45"/>
      <c r="N141" s="238"/>
      <c r="O141" s="239"/>
      <c r="P141" s="92"/>
      <c r="Q141" s="92"/>
      <c r="R141" s="92"/>
      <c r="S141" s="92"/>
      <c r="T141" s="92"/>
      <c r="U141" s="92"/>
      <c r="V141" s="92"/>
      <c r="W141" s="92"/>
      <c r="X141" s="92"/>
      <c r="Y141" s="93"/>
      <c r="Z141" s="39"/>
      <c r="AA141" s="39"/>
      <c r="AB141" s="39"/>
      <c r="AC141" s="39"/>
      <c r="AD141" s="39"/>
      <c r="AE141" s="39"/>
      <c r="AT141" s="18" t="s">
        <v>146</v>
      </c>
      <c r="AU141" s="18" t="s">
        <v>91</v>
      </c>
    </row>
    <row r="142" s="13" customFormat="1">
      <c r="A142" s="13"/>
      <c r="B142" s="240"/>
      <c r="C142" s="241"/>
      <c r="D142" s="235" t="s">
        <v>148</v>
      </c>
      <c r="E142" s="242" t="s">
        <v>1</v>
      </c>
      <c r="F142" s="243" t="s">
        <v>149</v>
      </c>
      <c r="G142" s="241"/>
      <c r="H142" s="242" t="s">
        <v>1</v>
      </c>
      <c r="I142" s="244"/>
      <c r="J142" s="244"/>
      <c r="K142" s="241"/>
      <c r="L142" s="241"/>
      <c r="M142" s="245"/>
      <c r="N142" s="246"/>
      <c r="O142" s="247"/>
      <c r="P142" s="247"/>
      <c r="Q142" s="247"/>
      <c r="R142" s="247"/>
      <c r="S142" s="247"/>
      <c r="T142" s="247"/>
      <c r="U142" s="247"/>
      <c r="V142" s="247"/>
      <c r="W142" s="247"/>
      <c r="X142" s="247"/>
      <c r="Y142" s="248"/>
      <c r="Z142" s="13"/>
      <c r="AA142" s="13"/>
      <c r="AB142" s="13"/>
      <c r="AC142" s="13"/>
      <c r="AD142" s="13"/>
      <c r="AE142" s="13"/>
      <c r="AT142" s="249" t="s">
        <v>148</v>
      </c>
      <c r="AU142" s="249" t="s">
        <v>91</v>
      </c>
      <c r="AV142" s="13" t="s">
        <v>89</v>
      </c>
      <c r="AW142" s="13" t="s">
        <v>5</v>
      </c>
      <c r="AX142" s="13" t="s">
        <v>81</v>
      </c>
      <c r="AY142" s="249" t="s">
        <v>137</v>
      </c>
    </row>
    <row r="143" s="14" customFormat="1">
      <c r="A143" s="14"/>
      <c r="B143" s="250"/>
      <c r="C143" s="251"/>
      <c r="D143" s="235" t="s">
        <v>148</v>
      </c>
      <c r="E143" s="252" t="s">
        <v>1</v>
      </c>
      <c r="F143" s="253" t="s">
        <v>728</v>
      </c>
      <c r="G143" s="251"/>
      <c r="H143" s="254">
        <v>141.5</v>
      </c>
      <c r="I143" s="255"/>
      <c r="J143" s="255"/>
      <c r="K143" s="251"/>
      <c r="L143" s="251"/>
      <c r="M143" s="256"/>
      <c r="N143" s="257"/>
      <c r="O143" s="258"/>
      <c r="P143" s="258"/>
      <c r="Q143" s="258"/>
      <c r="R143" s="258"/>
      <c r="S143" s="258"/>
      <c r="T143" s="258"/>
      <c r="U143" s="258"/>
      <c r="V143" s="258"/>
      <c r="W143" s="258"/>
      <c r="X143" s="258"/>
      <c r="Y143" s="259"/>
      <c r="Z143" s="14"/>
      <c r="AA143" s="14"/>
      <c r="AB143" s="14"/>
      <c r="AC143" s="14"/>
      <c r="AD143" s="14"/>
      <c r="AE143" s="14"/>
      <c r="AT143" s="260" t="s">
        <v>148</v>
      </c>
      <c r="AU143" s="260" t="s">
        <v>91</v>
      </c>
      <c r="AV143" s="14" t="s">
        <v>91</v>
      </c>
      <c r="AW143" s="14" t="s">
        <v>5</v>
      </c>
      <c r="AX143" s="14" t="s">
        <v>81</v>
      </c>
      <c r="AY143" s="260" t="s">
        <v>137</v>
      </c>
    </row>
    <row r="144" s="15" customFormat="1">
      <c r="A144" s="15"/>
      <c r="B144" s="261"/>
      <c r="C144" s="262"/>
      <c r="D144" s="235" t="s">
        <v>148</v>
      </c>
      <c r="E144" s="263" t="s">
        <v>1</v>
      </c>
      <c r="F144" s="264" t="s">
        <v>152</v>
      </c>
      <c r="G144" s="262"/>
      <c r="H144" s="265">
        <v>141.5</v>
      </c>
      <c r="I144" s="266"/>
      <c r="J144" s="266"/>
      <c r="K144" s="262"/>
      <c r="L144" s="262"/>
      <c r="M144" s="267"/>
      <c r="N144" s="268"/>
      <c r="O144" s="269"/>
      <c r="P144" s="269"/>
      <c r="Q144" s="269"/>
      <c r="R144" s="269"/>
      <c r="S144" s="269"/>
      <c r="T144" s="269"/>
      <c r="U144" s="269"/>
      <c r="V144" s="269"/>
      <c r="W144" s="269"/>
      <c r="X144" s="269"/>
      <c r="Y144" s="270"/>
      <c r="Z144" s="15"/>
      <c r="AA144" s="15"/>
      <c r="AB144" s="15"/>
      <c r="AC144" s="15"/>
      <c r="AD144" s="15"/>
      <c r="AE144" s="15"/>
      <c r="AT144" s="271" t="s">
        <v>148</v>
      </c>
      <c r="AU144" s="271" t="s">
        <v>91</v>
      </c>
      <c r="AV144" s="15" t="s">
        <v>144</v>
      </c>
      <c r="AW144" s="15" t="s">
        <v>5</v>
      </c>
      <c r="AX144" s="15" t="s">
        <v>89</v>
      </c>
      <c r="AY144" s="271" t="s">
        <v>137</v>
      </c>
    </row>
    <row r="145" s="2" customFormat="1" ht="24.15" customHeight="1">
      <c r="A145" s="39"/>
      <c r="B145" s="40"/>
      <c r="C145" s="221" t="s">
        <v>176</v>
      </c>
      <c r="D145" s="221" t="s">
        <v>139</v>
      </c>
      <c r="E145" s="222" t="s">
        <v>729</v>
      </c>
      <c r="F145" s="223" t="s">
        <v>730</v>
      </c>
      <c r="G145" s="224" t="s">
        <v>142</v>
      </c>
      <c r="H145" s="225">
        <v>361</v>
      </c>
      <c r="I145" s="226"/>
      <c r="J145" s="226"/>
      <c r="K145" s="227">
        <f>ROUND(P145*H145,2)</f>
        <v>0</v>
      </c>
      <c r="L145" s="223" t="s">
        <v>143</v>
      </c>
      <c r="M145" s="45"/>
      <c r="N145" s="228" t="s">
        <v>1</v>
      </c>
      <c r="O145" s="229" t="s">
        <v>44</v>
      </c>
      <c r="P145" s="230">
        <f>I145+J145</f>
        <v>0</v>
      </c>
      <c r="Q145" s="230">
        <f>ROUND(I145*H145,2)</f>
        <v>0</v>
      </c>
      <c r="R145" s="230">
        <f>ROUND(J145*H145,2)</f>
        <v>0</v>
      </c>
      <c r="S145" s="92"/>
      <c r="T145" s="231">
        <f>S145*H145</f>
        <v>0</v>
      </c>
      <c r="U145" s="231">
        <v>0</v>
      </c>
      <c r="V145" s="231">
        <f>U145*H145</f>
        <v>0</v>
      </c>
      <c r="W145" s="231">
        <v>0.22900000000000001</v>
      </c>
      <c r="X145" s="231">
        <f>W145*H145</f>
        <v>82.668999999999997</v>
      </c>
      <c r="Y145" s="232" t="s">
        <v>1</v>
      </c>
      <c r="Z145" s="39"/>
      <c r="AA145" s="39"/>
      <c r="AB145" s="39"/>
      <c r="AC145" s="39"/>
      <c r="AD145" s="39"/>
      <c r="AE145" s="39"/>
      <c r="AR145" s="233" t="s">
        <v>144</v>
      </c>
      <c r="AT145" s="233" t="s">
        <v>139</v>
      </c>
      <c r="AU145" s="233" t="s">
        <v>91</v>
      </c>
      <c r="AY145" s="18" t="s">
        <v>137</v>
      </c>
      <c r="BE145" s="234">
        <f>IF(O145="základní",K145,0)</f>
        <v>0</v>
      </c>
      <c r="BF145" s="234">
        <f>IF(O145="snížená",K145,0)</f>
        <v>0</v>
      </c>
      <c r="BG145" s="234">
        <f>IF(O145="zákl. přenesená",K145,0)</f>
        <v>0</v>
      </c>
      <c r="BH145" s="234">
        <f>IF(O145="sníž. přenesená",K145,0)</f>
        <v>0</v>
      </c>
      <c r="BI145" s="234">
        <f>IF(O145="nulová",K145,0)</f>
        <v>0</v>
      </c>
      <c r="BJ145" s="18" t="s">
        <v>89</v>
      </c>
      <c r="BK145" s="234">
        <f>ROUND(P145*H145,2)</f>
        <v>0</v>
      </c>
      <c r="BL145" s="18" t="s">
        <v>144</v>
      </c>
      <c r="BM145" s="233" t="s">
        <v>731</v>
      </c>
    </row>
    <row r="146" s="2" customFormat="1">
      <c r="A146" s="39"/>
      <c r="B146" s="40"/>
      <c r="C146" s="41"/>
      <c r="D146" s="235" t="s">
        <v>146</v>
      </c>
      <c r="E146" s="41"/>
      <c r="F146" s="236" t="s">
        <v>732</v>
      </c>
      <c r="G146" s="41"/>
      <c r="H146" s="41"/>
      <c r="I146" s="237"/>
      <c r="J146" s="237"/>
      <c r="K146" s="41"/>
      <c r="L146" s="41"/>
      <c r="M146" s="45"/>
      <c r="N146" s="238"/>
      <c r="O146" s="239"/>
      <c r="P146" s="92"/>
      <c r="Q146" s="92"/>
      <c r="R146" s="92"/>
      <c r="S146" s="92"/>
      <c r="T146" s="92"/>
      <c r="U146" s="92"/>
      <c r="V146" s="92"/>
      <c r="W146" s="92"/>
      <c r="X146" s="92"/>
      <c r="Y146" s="93"/>
      <c r="Z146" s="39"/>
      <c r="AA146" s="39"/>
      <c r="AB146" s="39"/>
      <c r="AC146" s="39"/>
      <c r="AD146" s="39"/>
      <c r="AE146" s="39"/>
      <c r="AT146" s="18" t="s">
        <v>146</v>
      </c>
      <c r="AU146" s="18" t="s">
        <v>91</v>
      </c>
    </row>
    <row r="147" s="13" customFormat="1">
      <c r="A147" s="13"/>
      <c r="B147" s="240"/>
      <c r="C147" s="241"/>
      <c r="D147" s="235" t="s">
        <v>148</v>
      </c>
      <c r="E147" s="242" t="s">
        <v>1</v>
      </c>
      <c r="F147" s="243" t="s">
        <v>149</v>
      </c>
      <c r="G147" s="241"/>
      <c r="H147" s="242" t="s">
        <v>1</v>
      </c>
      <c r="I147" s="244"/>
      <c r="J147" s="244"/>
      <c r="K147" s="241"/>
      <c r="L147" s="241"/>
      <c r="M147" s="245"/>
      <c r="N147" s="246"/>
      <c r="O147" s="247"/>
      <c r="P147" s="247"/>
      <c r="Q147" s="247"/>
      <c r="R147" s="247"/>
      <c r="S147" s="247"/>
      <c r="T147" s="247"/>
      <c r="U147" s="247"/>
      <c r="V147" s="247"/>
      <c r="W147" s="247"/>
      <c r="X147" s="247"/>
      <c r="Y147" s="248"/>
      <c r="Z147" s="13"/>
      <c r="AA147" s="13"/>
      <c r="AB147" s="13"/>
      <c r="AC147" s="13"/>
      <c r="AD147" s="13"/>
      <c r="AE147" s="13"/>
      <c r="AT147" s="249" t="s">
        <v>148</v>
      </c>
      <c r="AU147" s="249" t="s">
        <v>91</v>
      </c>
      <c r="AV147" s="13" t="s">
        <v>89</v>
      </c>
      <c r="AW147" s="13" t="s">
        <v>5</v>
      </c>
      <c r="AX147" s="13" t="s">
        <v>81</v>
      </c>
      <c r="AY147" s="249" t="s">
        <v>137</v>
      </c>
    </row>
    <row r="148" s="14" customFormat="1">
      <c r="A148" s="14"/>
      <c r="B148" s="250"/>
      <c r="C148" s="251"/>
      <c r="D148" s="235" t="s">
        <v>148</v>
      </c>
      <c r="E148" s="252" t="s">
        <v>1</v>
      </c>
      <c r="F148" s="253" t="s">
        <v>733</v>
      </c>
      <c r="G148" s="251"/>
      <c r="H148" s="254">
        <v>361</v>
      </c>
      <c r="I148" s="255"/>
      <c r="J148" s="255"/>
      <c r="K148" s="251"/>
      <c r="L148" s="251"/>
      <c r="M148" s="256"/>
      <c r="N148" s="257"/>
      <c r="O148" s="258"/>
      <c r="P148" s="258"/>
      <c r="Q148" s="258"/>
      <c r="R148" s="258"/>
      <c r="S148" s="258"/>
      <c r="T148" s="258"/>
      <c r="U148" s="258"/>
      <c r="V148" s="258"/>
      <c r="W148" s="258"/>
      <c r="X148" s="258"/>
      <c r="Y148" s="259"/>
      <c r="Z148" s="14"/>
      <c r="AA148" s="14"/>
      <c r="AB148" s="14"/>
      <c r="AC148" s="14"/>
      <c r="AD148" s="14"/>
      <c r="AE148" s="14"/>
      <c r="AT148" s="260" t="s">
        <v>148</v>
      </c>
      <c r="AU148" s="260" t="s">
        <v>91</v>
      </c>
      <c r="AV148" s="14" t="s">
        <v>91</v>
      </c>
      <c r="AW148" s="14" t="s">
        <v>5</v>
      </c>
      <c r="AX148" s="14" t="s">
        <v>89</v>
      </c>
      <c r="AY148" s="260" t="s">
        <v>137</v>
      </c>
    </row>
    <row r="149" s="2" customFormat="1" ht="24.15" customHeight="1">
      <c r="A149" s="39"/>
      <c r="B149" s="40"/>
      <c r="C149" s="221" t="s">
        <v>181</v>
      </c>
      <c r="D149" s="221" t="s">
        <v>139</v>
      </c>
      <c r="E149" s="222" t="s">
        <v>734</v>
      </c>
      <c r="F149" s="223" t="s">
        <v>735</v>
      </c>
      <c r="G149" s="224" t="s">
        <v>161</v>
      </c>
      <c r="H149" s="225">
        <v>20</v>
      </c>
      <c r="I149" s="226"/>
      <c r="J149" s="226"/>
      <c r="K149" s="227">
        <f>ROUND(P149*H149,2)</f>
        <v>0</v>
      </c>
      <c r="L149" s="223" t="s">
        <v>162</v>
      </c>
      <c r="M149" s="45"/>
      <c r="N149" s="228" t="s">
        <v>1</v>
      </c>
      <c r="O149" s="229" t="s">
        <v>44</v>
      </c>
      <c r="P149" s="230">
        <f>I149+J149</f>
        <v>0</v>
      </c>
      <c r="Q149" s="230">
        <f>ROUND(I149*H149,2)</f>
        <v>0</v>
      </c>
      <c r="R149" s="230">
        <f>ROUND(J149*H149,2)</f>
        <v>0</v>
      </c>
      <c r="S149" s="92"/>
      <c r="T149" s="231">
        <f>S149*H149</f>
        <v>0</v>
      </c>
      <c r="U149" s="231">
        <v>0.0086800000000000002</v>
      </c>
      <c r="V149" s="231">
        <f>U149*H149</f>
        <v>0.1736</v>
      </c>
      <c r="W149" s="231">
        <v>0</v>
      </c>
      <c r="X149" s="231">
        <f>W149*H149</f>
        <v>0</v>
      </c>
      <c r="Y149" s="232" t="s">
        <v>1</v>
      </c>
      <c r="Z149" s="39"/>
      <c r="AA149" s="39"/>
      <c r="AB149" s="39"/>
      <c r="AC149" s="39"/>
      <c r="AD149" s="39"/>
      <c r="AE149" s="39"/>
      <c r="AR149" s="233" t="s">
        <v>144</v>
      </c>
      <c r="AT149" s="233" t="s">
        <v>139</v>
      </c>
      <c r="AU149" s="233" t="s">
        <v>91</v>
      </c>
      <c r="AY149" s="18" t="s">
        <v>137</v>
      </c>
      <c r="BE149" s="234">
        <f>IF(O149="základní",K149,0)</f>
        <v>0</v>
      </c>
      <c r="BF149" s="234">
        <f>IF(O149="snížená",K149,0)</f>
        <v>0</v>
      </c>
      <c r="BG149" s="234">
        <f>IF(O149="zákl. přenesená",K149,0)</f>
        <v>0</v>
      </c>
      <c r="BH149" s="234">
        <f>IF(O149="sníž. přenesená",K149,0)</f>
        <v>0</v>
      </c>
      <c r="BI149" s="234">
        <f>IF(O149="nulová",K149,0)</f>
        <v>0</v>
      </c>
      <c r="BJ149" s="18" t="s">
        <v>89</v>
      </c>
      <c r="BK149" s="234">
        <f>ROUND(P149*H149,2)</f>
        <v>0</v>
      </c>
      <c r="BL149" s="18" t="s">
        <v>144</v>
      </c>
      <c r="BM149" s="233" t="s">
        <v>736</v>
      </c>
    </row>
    <row r="150" s="2" customFormat="1">
      <c r="A150" s="39"/>
      <c r="B150" s="40"/>
      <c r="C150" s="41"/>
      <c r="D150" s="235" t="s">
        <v>146</v>
      </c>
      <c r="E150" s="41"/>
      <c r="F150" s="236" t="s">
        <v>737</v>
      </c>
      <c r="G150" s="41"/>
      <c r="H150" s="41"/>
      <c r="I150" s="237"/>
      <c r="J150" s="237"/>
      <c r="K150" s="41"/>
      <c r="L150" s="41"/>
      <c r="M150" s="45"/>
      <c r="N150" s="238"/>
      <c r="O150" s="239"/>
      <c r="P150" s="92"/>
      <c r="Q150" s="92"/>
      <c r="R150" s="92"/>
      <c r="S150" s="92"/>
      <c r="T150" s="92"/>
      <c r="U150" s="92"/>
      <c r="V150" s="92"/>
      <c r="W150" s="92"/>
      <c r="X150" s="92"/>
      <c r="Y150" s="93"/>
      <c r="Z150" s="39"/>
      <c r="AA150" s="39"/>
      <c r="AB150" s="39"/>
      <c r="AC150" s="39"/>
      <c r="AD150" s="39"/>
      <c r="AE150" s="39"/>
      <c r="AT150" s="18" t="s">
        <v>146</v>
      </c>
      <c r="AU150" s="18" t="s">
        <v>91</v>
      </c>
    </row>
    <row r="151" s="14" customFormat="1">
      <c r="A151" s="14"/>
      <c r="B151" s="250"/>
      <c r="C151" s="251"/>
      <c r="D151" s="235" t="s">
        <v>148</v>
      </c>
      <c r="E151" s="252" t="s">
        <v>1</v>
      </c>
      <c r="F151" s="253" t="s">
        <v>738</v>
      </c>
      <c r="G151" s="251"/>
      <c r="H151" s="254">
        <v>20</v>
      </c>
      <c r="I151" s="255"/>
      <c r="J151" s="255"/>
      <c r="K151" s="251"/>
      <c r="L151" s="251"/>
      <c r="M151" s="256"/>
      <c r="N151" s="257"/>
      <c r="O151" s="258"/>
      <c r="P151" s="258"/>
      <c r="Q151" s="258"/>
      <c r="R151" s="258"/>
      <c r="S151" s="258"/>
      <c r="T151" s="258"/>
      <c r="U151" s="258"/>
      <c r="V151" s="258"/>
      <c r="W151" s="258"/>
      <c r="X151" s="258"/>
      <c r="Y151" s="259"/>
      <c r="Z151" s="14"/>
      <c r="AA151" s="14"/>
      <c r="AB151" s="14"/>
      <c r="AC151" s="14"/>
      <c r="AD151" s="14"/>
      <c r="AE151" s="14"/>
      <c r="AT151" s="260" t="s">
        <v>148</v>
      </c>
      <c r="AU151" s="260" t="s">
        <v>91</v>
      </c>
      <c r="AV151" s="14" t="s">
        <v>91</v>
      </c>
      <c r="AW151" s="14" t="s">
        <v>5</v>
      </c>
      <c r="AX151" s="14" t="s">
        <v>89</v>
      </c>
      <c r="AY151" s="260" t="s">
        <v>137</v>
      </c>
    </row>
    <row r="152" s="2" customFormat="1" ht="24.15" customHeight="1">
      <c r="A152" s="39"/>
      <c r="B152" s="40"/>
      <c r="C152" s="221" t="s">
        <v>187</v>
      </c>
      <c r="D152" s="221" t="s">
        <v>139</v>
      </c>
      <c r="E152" s="222" t="s">
        <v>739</v>
      </c>
      <c r="F152" s="223" t="s">
        <v>740</v>
      </c>
      <c r="G152" s="224" t="s">
        <v>161</v>
      </c>
      <c r="H152" s="225">
        <v>100</v>
      </c>
      <c r="I152" s="226"/>
      <c r="J152" s="226"/>
      <c r="K152" s="227">
        <f>ROUND(P152*H152,2)</f>
        <v>0</v>
      </c>
      <c r="L152" s="223" t="s">
        <v>162</v>
      </c>
      <c r="M152" s="45"/>
      <c r="N152" s="228" t="s">
        <v>1</v>
      </c>
      <c r="O152" s="229" t="s">
        <v>44</v>
      </c>
      <c r="P152" s="230">
        <f>I152+J152</f>
        <v>0</v>
      </c>
      <c r="Q152" s="230">
        <f>ROUND(I152*H152,2)</f>
        <v>0</v>
      </c>
      <c r="R152" s="230">
        <f>ROUND(J152*H152,2)</f>
        <v>0</v>
      </c>
      <c r="S152" s="92"/>
      <c r="T152" s="231">
        <f>S152*H152</f>
        <v>0</v>
      </c>
      <c r="U152" s="231">
        <v>0.036904300000000001</v>
      </c>
      <c r="V152" s="231">
        <f>U152*H152</f>
        <v>3.6904300000000001</v>
      </c>
      <c r="W152" s="231">
        <v>0</v>
      </c>
      <c r="X152" s="231">
        <f>W152*H152</f>
        <v>0</v>
      </c>
      <c r="Y152" s="232" t="s">
        <v>1</v>
      </c>
      <c r="Z152" s="39"/>
      <c r="AA152" s="39"/>
      <c r="AB152" s="39"/>
      <c r="AC152" s="39"/>
      <c r="AD152" s="39"/>
      <c r="AE152" s="39"/>
      <c r="AR152" s="233" t="s">
        <v>144</v>
      </c>
      <c r="AT152" s="233" t="s">
        <v>139</v>
      </c>
      <c r="AU152" s="233" t="s">
        <v>91</v>
      </c>
      <c r="AY152" s="18" t="s">
        <v>137</v>
      </c>
      <c r="BE152" s="234">
        <f>IF(O152="základní",K152,0)</f>
        <v>0</v>
      </c>
      <c r="BF152" s="234">
        <f>IF(O152="snížená",K152,0)</f>
        <v>0</v>
      </c>
      <c r="BG152" s="234">
        <f>IF(O152="zákl. přenesená",K152,0)</f>
        <v>0</v>
      </c>
      <c r="BH152" s="234">
        <f>IF(O152="sníž. přenesená",K152,0)</f>
        <v>0</v>
      </c>
      <c r="BI152" s="234">
        <f>IF(O152="nulová",K152,0)</f>
        <v>0</v>
      </c>
      <c r="BJ152" s="18" t="s">
        <v>89</v>
      </c>
      <c r="BK152" s="234">
        <f>ROUND(P152*H152,2)</f>
        <v>0</v>
      </c>
      <c r="BL152" s="18" t="s">
        <v>144</v>
      </c>
      <c r="BM152" s="233" t="s">
        <v>741</v>
      </c>
    </row>
    <row r="153" s="2" customFormat="1">
      <c r="A153" s="39"/>
      <c r="B153" s="40"/>
      <c r="C153" s="41"/>
      <c r="D153" s="235" t="s">
        <v>146</v>
      </c>
      <c r="E153" s="41"/>
      <c r="F153" s="236" t="s">
        <v>742</v>
      </c>
      <c r="G153" s="41"/>
      <c r="H153" s="41"/>
      <c r="I153" s="237"/>
      <c r="J153" s="237"/>
      <c r="K153" s="41"/>
      <c r="L153" s="41"/>
      <c r="M153" s="45"/>
      <c r="N153" s="238"/>
      <c r="O153" s="239"/>
      <c r="P153" s="92"/>
      <c r="Q153" s="92"/>
      <c r="R153" s="92"/>
      <c r="S153" s="92"/>
      <c r="T153" s="92"/>
      <c r="U153" s="92"/>
      <c r="V153" s="92"/>
      <c r="W153" s="92"/>
      <c r="X153" s="92"/>
      <c r="Y153" s="93"/>
      <c r="Z153" s="39"/>
      <c r="AA153" s="39"/>
      <c r="AB153" s="39"/>
      <c r="AC153" s="39"/>
      <c r="AD153" s="39"/>
      <c r="AE153" s="39"/>
      <c r="AT153" s="18" t="s">
        <v>146</v>
      </c>
      <c r="AU153" s="18" t="s">
        <v>91</v>
      </c>
    </row>
    <row r="154" s="13" customFormat="1">
      <c r="A154" s="13"/>
      <c r="B154" s="240"/>
      <c r="C154" s="241"/>
      <c r="D154" s="235" t="s">
        <v>148</v>
      </c>
      <c r="E154" s="242" t="s">
        <v>1</v>
      </c>
      <c r="F154" s="243" t="s">
        <v>149</v>
      </c>
      <c r="G154" s="241"/>
      <c r="H154" s="242" t="s">
        <v>1</v>
      </c>
      <c r="I154" s="244"/>
      <c r="J154" s="244"/>
      <c r="K154" s="241"/>
      <c r="L154" s="241"/>
      <c r="M154" s="245"/>
      <c r="N154" s="246"/>
      <c r="O154" s="247"/>
      <c r="P154" s="247"/>
      <c r="Q154" s="247"/>
      <c r="R154" s="247"/>
      <c r="S154" s="247"/>
      <c r="T154" s="247"/>
      <c r="U154" s="247"/>
      <c r="V154" s="247"/>
      <c r="W154" s="247"/>
      <c r="X154" s="247"/>
      <c r="Y154" s="248"/>
      <c r="Z154" s="13"/>
      <c r="AA154" s="13"/>
      <c r="AB154" s="13"/>
      <c r="AC154" s="13"/>
      <c r="AD154" s="13"/>
      <c r="AE154" s="13"/>
      <c r="AT154" s="249" t="s">
        <v>148</v>
      </c>
      <c r="AU154" s="249" t="s">
        <v>91</v>
      </c>
      <c r="AV154" s="13" t="s">
        <v>89</v>
      </c>
      <c r="AW154" s="13" t="s">
        <v>5</v>
      </c>
      <c r="AX154" s="13" t="s">
        <v>81</v>
      </c>
      <c r="AY154" s="249" t="s">
        <v>137</v>
      </c>
    </row>
    <row r="155" s="14" customFormat="1">
      <c r="A155" s="14"/>
      <c r="B155" s="250"/>
      <c r="C155" s="251"/>
      <c r="D155" s="235" t="s">
        <v>148</v>
      </c>
      <c r="E155" s="252" t="s">
        <v>1</v>
      </c>
      <c r="F155" s="253" t="s">
        <v>435</v>
      </c>
      <c r="G155" s="251"/>
      <c r="H155" s="254">
        <v>100</v>
      </c>
      <c r="I155" s="255"/>
      <c r="J155" s="255"/>
      <c r="K155" s="251"/>
      <c r="L155" s="251"/>
      <c r="M155" s="256"/>
      <c r="N155" s="257"/>
      <c r="O155" s="258"/>
      <c r="P155" s="258"/>
      <c r="Q155" s="258"/>
      <c r="R155" s="258"/>
      <c r="S155" s="258"/>
      <c r="T155" s="258"/>
      <c r="U155" s="258"/>
      <c r="V155" s="258"/>
      <c r="W155" s="258"/>
      <c r="X155" s="258"/>
      <c r="Y155" s="259"/>
      <c r="Z155" s="14"/>
      <c r="AA155" s="14"/>
      <c r="AB155" s="14"/>
      <c r="AC155" s="14"/>
      <c r="AD155" s="14"/>
      <c r="AE155" s="14"/>
      <c r="AT155" s="260" t="s">
        <v>148</v>
      </c>
      <c r="AU155" s="260" t="s">
        <v>91</v>
      </c>
      <c r="AV155" s="14" t="s">
        <v>91</v>
      </c>
      <c r="AW155" s="14" t="s">
        <v>5</v>
      </c>
      <c r="AX155" s="14" t="s">
        <v>89</v>
      </c>
      <c r="AY155" s="260" t="s">
        <v>137</v>
      </c>
    </row>
    <row r="156" s="2" customFormat="1" ht="24.15" customHeight="1">
      <c r="A156" s="39"/>
      <c r="B156" s="40"/>
      <c r="C156" s="221" t="s">
        <v>193</v>
      </c>
      <c r="D156" s="221" t="s">
        <v>139</v>
      </c>
      <c r="E156" s="222" t="s">
        <v>743</v>
      </c>
      <c r="F156" s="223" t="s">
        <v>744</v>
      </c>
      <c r="G156" s="224" t="s">
        <v>168</v>
      </c>
      <c r="H156" s="225">
        <v>47</v>
      </c>
      <c r="I156" s="226"/>
      <c r="J156" s="226"/>
      <c r="K156" s="227">
        <f>ROUND(P156*H156,2)</f>
        <v>0</v>
      </c>
      <c r="L156" s="223" t="s">
        <v>162</v>
      </c>
      <c r="M156" s="45"/>
      <c r="N156" s="228" t="s">
        <v>1</v>
      </c>
      <c r="O156" s="229" t="s">
        <v>44</v>
      </c>
      <c r="P156" s="230">
        <f>I156+J156</f>
        <v>0</v>
      </c>
      <c r="Q156" s="230">
        <f>ROUND(I156*H156,2)</f>
        <v>0</v>
      </c>
      <c r="R156" s="230">
        <f>ROUND(J156*H156,2)</f>
        <v>0</v>
      </c>
      <c r="S156" s="92"/>
      <c r="T156" s="231">
        <f>S156*H156</f>
        <v>0</v>
      </c>
      <c r="U156" s="231">
        <v>0</v>
      </c>
      <c r="V156" s="231">
        <f>U156*H156</f>
        <v>0</v>
      </c>
      <c r="W156" s="231">
        <v>0</v>
      </c>
      <c r="X156" s="231">
        <f>W156*H156</f>
        <v>0</v>
      </c>
      <c r="Y156" s="232" t="s">
        <v>1</v>
      </c>
      <c r="Z156" s="39"/>
      <c r="AA156" s="39"/>
      <c r="AB156" s="39"/>
      <c r="AC156" s="39"/>
      <c r="AD156" s="39"/>
      <c r="AE156" s="39"/>
      <c r="AR156" s="233" t="s">
        <v>144</v>
      </c>
      <c r="AT156" s="233" t="s">
        <v>139</v>
      </c>
      <c r="AU156" s="233" t="s">
        <v>91</v>
      </c>
      <c r="AY156" s="18" t="s">
        <v>137</v>
      </c>
      <c r="BE156" s="234">
        <f>IF(O156="základní",K156,0)</f>
        <v>0</v>
      </c>
      <c r="BF156" s="234">
        <f>IF(O156="snížená",K156,0)</f>
        <v>0</v>
      </c>
      <c r="BG156" s="234">
        <f>IF(O156="zákl. přenesená",K156,0)</f>
        <v>0</v>
      </c>
      <c r="BH156" s="234">
        <f>IF(O156="sníž. přenesená",K156,0)</f>
        <v>0</v>
      </c>
      <c r="BI156" s="234">
        <f>IF(O156="nulová",K156,0)</f>
        <v>0</v>
      </c>
      <c r="BJ156" s="18" t="s">
        <v>89</v>
      </c>
      <c r="BK156" s="234">
        <f>ROUND(P156*H156,2)</f>
        <v>0</v>
      </c>
      <c r="BL156" s="18" t="s">
        <v>144</v>
      </c>
      <c r="BM156" s="233" t="s">
        <v>745</v>
      </c>
    </row>
    <row r="157" s="2" customFormat="1">
      <c r="A157" s="39"/>
      <c r="B157" s="40"/>
      <c r="C157" s="41"/>
      <c r="D157" s="235" t="s">
        <v>146</v>
      </c>
      <c r="E157" s="41"/>
      <c r="F157" s="236" t="s">
        <v>746</v>
      </c>
      <c r="G157" s="41"/>
      <c r="H157" s="41"/>
      <c r="I157" s="237"/>
      <c r="J157" s="237"/>
      <c r="K157" s="41"/>
      <c r="L157" s="41"/>
      <c r="M157" s="45"/>
      <c r="N157" s="238"/>
      <c r="O157" s="239"/>
      <c r="P157" s="92"/>
      <c r="Q157" s="92"/>
      <c r="R157" s="92"/>
      <c r="S157" s="92"/>
      <c r="T157" s="92"/>
      <c r="U157" s="92"/>
      <c r="V157" s="92"/>
      <c r="W157" s="92"/>
      <c r="X157" s="92"/>
      <c r="Y157" s="93"/>
      <c r="Z157" s="39"/>
      <c r="AA157" s="39"/>
      <c r="AB157" s="39"/>
      <c r="AC157" s="39"/>
      <c r="AD157" s="39"/>
      <c r="AE157" s="39"/>
      <c r="AT157" s="18" t="s">
        <v>146</v>
      </c>
      <c r="AU157" s="18" t="s">
        <v>91</v>
      </c>
    </row>
    <row r="158" s="14" customFormat="1">
      <c r="A158" s="14"/>
      <c r="B158" s="250"/>
      <c r="C158" s="251"/>
      <c r="D158" s="235" t="s">
        <v>148</v>
      </c>
      <c r="E158" s="252" t="s">
        <v>1</v>
      </c>
      <c r="F158" s="253" t="s">
        <v>747</v>
      </c>
      <c r="G158" s="251"/>
      <c r="H158" s="254">
        <v>40</v>
      </c>
      <c r="I158" s="255"/>
      <c r="J158" s="255"/>
      <c r="K158" s="251"/>
      <c r="L158" s="251"/>
      <c r="M158" s="256"/>
      <c r="N158" s="257"/>
      <c r="O158" s="258"/>
      <c r="P158" s="258"/>
      <c r="Q158" s="258"/>
      <c r="R158" s="258"/>
      <c r="S158" s="258"/>
      <c r="T158" s="258"/>
      <c r="U158" s="258"/>
      <c r="V158" s="258"/>
      <c r="W158" s="258"/>
      <c r="X158" s="258"/>
      <c r="Y158" s="259"/>
      <c r="Z158" s="14"/>
      <c r="AA158" s="14"/>
      <c r="AB158" s="14"/>
      <c r="AC158" s="14"/>
      <c r="AD158" s="14"/>
      <c r="AE158" s="14"/>
      <c r="AT158" s="260" t="s">
        <v>148</v>
      </c>
      <c r="AU158" s="260" t="s">
        <v>91</v>
      </c>
      <c r="AV158" s="14" t="s">
        <v>91</v>
      </c>
      <c r="AW158" s="14" t="s">
        <v>5</v>
      </c>
      <c r="AX158" s="14" t="s">
        <v>81</v>
      </c>
      <c r="AY158" s="260" t="s">
        <v>137</v>
      </c>
    </row>
    <row r="159" s="14" customFormat="1">
      <c r="A159" s="14"/>
      <c r="B159" s="250"/>
      <c r="C159" s="251"/>
      <c r="D159" s="235" t="s">
        <v>148</v>
      </c>
      <c r="E159" s="252" t="s">
        <v>1</v>
      </c>
      <c r="F159" s="253" t="s">
        <v>748</v>
      </c>
      <c r="G159" s="251"/>
      <c r="H159" s="254">
        <v>7</v>
      </c>
      <c r="I159" s="255"/>
      <c r="J159" s="255"/>
      <c r="K159" s="251"/>
      <c r="L159" s="251"/>
      <c r="M159" s="256"/>
      <c r="N159" s="257"/>
      <c r="O159" s="258"/>
      <c r="P159" s="258"/>
      <c r="Q159" s="258"/>
      <c r="R159" s="258"/>
      <c r="S159" s="258"/>
      <c r="T159" s="258"/>
      <c r="U159" s="258"/>
      <c r="V159" s="258"/>
      <c r="W159" s="258"/>
      <c r="X159" s="258"/>
      <c r="Y159" s="259"/>
      <c r="Z159" s="14"/>
      <c r="AA159" s="14"/>
      <c r="AB159" s="14"/>
      <c r="AC159" s="14"/>
      <c r="AD159" s="14"/>
      <c r="AE159" s="14"/>
      <c r="AT159" s="260" t="s">
        <v>148</v>
      </c>
      <c r="AU159" s="260" t="s">
        <v>91</v>
      </c>
      <c r="AV159" s="14" t="s">
        <v>91</v>
      </c>
      <c r="AW159" s="14" t="s">
        <v>5</v>
      </c>
      <c r="AX159" s="14" t="s">
        <v>81</v>
      </c>
      <c r="AY159" s="260" t="s">
        <v>137</v>
      </c>
    </row>
    <row r="160" s="15" customFormat="1">
      <c r="A160" s="15"/>
      <c r="B160" s="261"/>
      <c r="C160" s="262"/>
      <c r="D160" s="235" t="s">
        <v>148</v>
      </c>
      <c r="E160" s="263" t="s">
        <v>1</v>
      </c>
      <c r="F160" s="264" t="s">
        <v>152</v>
      </c>
      <c r="G160" s="262"/>
      <c r="H160" s="265">
        <v>47</v>
      </c>
      <c r="I160" s="266"/>
      <c r="J160" s="266"/>
      <c r="K160" s="262"/>
      <c r="L160" s="262"/>
      <c r="M160" s="267"/>
      <c r="N160" s="268"/>
      <c r="O160" s="269"/>
      <c r="P160" s="269"/>
      <c r="Q160" s="269"/>
      <c r="R160" s="269"/>
      <c r="S160" s="269"/>
      <c r="T160" s="269"/>
      <c r="U160" s="269"/>
      <c r="V160" s="269"/>
      <c r="W160" s="269"/>
      <c r="X160" s="269"/>
      <c r="Y160" s="270"/>
      <c r="Z160" s="15"/>
      <c r="AA160" s="15"/>
      <c r="AB160" s="15"/>
      <c r="AC160" s="15"/>
      <c r="AD160" s="15"/>
      <c r="AE160" s="15"/>
      <c r="AT160" s="271" t="s">
        <v>148</v>
      </c>
      <c r="AU160" s="271" t="s">
        <v>91</v>
      </c>
      <c r="AV160" s="15" t="s">
        <v>144</v>
      </c>
      <c r="AW160" s="15" t="s">
        <v>5</v>
      </c>
      <c r="AX160" s="15" t="s">
        <v>89</v>
      </c>
      <c r="AY160" s="271" t="s">
        <v>137</v>
      </c>
    </row>
    <row r="161" s="2" customFormat="1" ht="24.15" customHeight="1">
      <c r="A161" s="39"/>
      <c r="B161" s="40"/>
      <c r="C161" s="221" t="s">
        <v>198</v>
      </c>
      <c r="D161" s="221" t="s">
        <v>139</v>
      </c>
      <c r="E161" s="222" t="s">
        <v>166</v>
      </c>
      <c r="F161" s="223" t="s">
        <v>167</v>
      </c>
      <c r="G161" s="224" t="s">
        <v>168</v>
      </c>
      <c r="H161" s="225">
        <v>78.825000000000003</v>
      </c>
      <c r="I161" s="226"/>
      <c r="J161" s="226"/>
      <c r="K161" s="227">
        <f>ROUND(P161*H161,2)</f>
        <v>0</v>
      </c>
      <c r="L161" s="223" t="s">
        <v>162</v>
      </c>
      <c r="M161" s="45"/>
      <c r="N161" s="228" t="s">
        <v>1</v>
      </c>
      <c r="O161" s="229" t="s">
        <v>44</v>
      </c>
      <c r="P161" s="230">
        <f>I161+J161</f>
        <v>0</v>
      </c>
      <c r="Q161" s="230">
        <f>ROUND(I161*H161,2)</f>
        <v>0</v>
      </c>
      <c r="R161" s="230">
        <f>ROUND(J161*H161,2)</f>
        <v>0</v>
      </c>
      <c r="S161" s="92"/>
      <c r="T161" s="231">
        <f>S161*H161</f>
        <v>0</v>
      </c>
      <c r="U161" s="231">
        <v>0</v>
      </c>
      <c r="V161" s="231">
        <f>U161*H161</f>
        <v>0</v>
      </c>
      <c r="W161" s="231">
        <v>0</v>
      </c>
      <c r="X161" s="231">
        <f>W161*H161</f>
        <v>0</v>
      </c>
      <c r="Y161" s="232" t="s">
        <v>1</v>
      </c>
      <c r="Z161" s="39"/>
      <c r="AA161" s="39"/>
      <c r="AB161" s="39"/>
      <c r="AC161" s="39"/>
      <c r="AD161" s="39"/>
      <c r="AE161" s="39"/>
      <c r="AR161" s="233" t="s">
        <v>144</v>
      </c>
      <c r="AT161" s="233" t="s">
        <v>139</v>
      </c>
      <c r="AU161" s="233" t="s">
        <v>91</v>
      </c>
      <c r="AY161" s="18" t="s">
        <v>137</v>
      </c>
      <c r="BE161" s="234">
        <f>IF(O161="základní",K161,0)</f>
        <v>0</v>
      </c>
      <c r="BF161" s="234">
        <f>IF(O161="snížená",K161,0)</f>
        <v>0</v>
      </c>
      <c r="BG161" s="234">
        <f>IF(O161="zákl. přenesená",K161,0)</f>
        <v>0</v>
      </c>
      <c r="BH161" s="234">
        <f>IF(O161="sníž. přenesená",K161,0)</f>
        <v>0</v>
      </c>
      <c r="BI161" s="234">
        <f>IF(O161="nulová",K161,0)</f>
        <v>0</v>
      </c>
      <c r="BJ161" s="18" t="s">
        <v>89</v>
      </c>
      <c r="BK161" s="234">
        <f>ROUND(P161*H161,2)</f>
        <v>0</v>
      </c>
      <c r="BL161" s="18" t="s">
        <v>144</v>
      </c>
      <c r="BM161" s="233" t="s">
        <v>169</v>
      </c>
    </row>
    <row r="162" s="2" customFormat="1">
      <c r="A162" s="39"/>
      <c r="B162" s="40"/>
      <c r="C162" s="41"/>
      <c r="D162" s="235" t="s">
        <v>146</v>
      </c>
      <c r="E162" s="41"/>
      <c r="F162" s="236" t="s">
        <v>170</v>
      </c>
      <c r="G162" s="41"/>
      <c r="H162" s="41"/>
      <c r="I162" s="237"/>
      <c r="J162" s="237"/>
      <c r="K162" s="41"/>
      <c r="L162" s="41"/>
      <c r="M162" s="45"/>
      <c r="N162" s="238"/>
      <c r="O162" s="239"/>
      <c r="P162" s="92"/>
      <c r="Q162" s="92"/>
      <c r="R162" s="92"/>
      <c r="S162" s="92"/>
      <c r="T162" s="92"/>
      <c r="U162" s="92"/>
      <c r="V162" s="92"/>
      <c r="W162" s="92"/>
      <c r="X162" s="92"/>
      <c r="Y162" s="93"/>
      <c r="Z162" s="39"/>
      <c r="AA162" s="39"/>
      <c r="AB162" s="39"/>
      <c r="AC162" s="39"/>
      <c r="AD162" s="39"/>
      <c r="AE162" s="39"/>
      <c r="AT162" s="18" t="s">
        <v>146</v>
      </c>
      <c r="AU162" s="18" t="s">
        <v>91</v>
      </c>
    </row>
    <row r="163" s="13" customFormat="1">
      <c r="A163" s="13"/>
      <c r="B163" s="240"/>
      <c r="C163" s="241"/>
      <c r="D163" s="235" t="s">
        <v>148</v>
      </c>
      <c r="E163" s="242" t="s">
        <v>1</v>
      </c>
      <c r="F163" s="243" t="s">
        <v>149</v>
      </c>
      <c r="G163" s="241"/>
      <c r="H163" s="242" t="s">
        <v>1</v>
      </c>
      <c r="I163" s="244"/>
      <c r="J163" s="244"/>
      <c r="K163" s="241"/>
      <c r="L163" s="241"/>
      <c r="M163" s="245"/>
      <c r="N163" s="246"/>
      <c r="O163" s="247"/>
      <c r="P163" s="247"/>
      <c r="Q163" s="247"/>
      <c r="R163" s="247"/>
      <c r="S163" s="247"/>
      <c r="T163" s="247"/>
      <c r="U163" s="247"/>
      <c r="V163" s="247"/>
      <c r="W163" s="247"/>
      <c r="X163" s="247"/>
      <c r="Y163" s="248"/>
      <c r="Z163" s="13"/>
      <c r="AA163" s="13"/>
      <c r="AB163" s="13"/>
      <c r="AC163" s="13"/>
      <c r="AD163" s="13"/>
      <c r="AE163" s="13"/>
      <c r="AT163" s="249" t="s">
        <v>148</v>
      </c>
      <c r="AU163" s="249" t="s">
        <v>91</v>
      </c>
      <c r="AV163" s="13" t="s">
        <v>89</v>
      </c>
      <c r="AW163" s="13" t="s">
        <v>5</v>
      </c>
      <c r="AX163" s="13" t="s">
        <v>81</v>
      </c>
      <c r="AY163" s="249" t="s">
        <v>137</v>
      </c>
    </row>
    <row r="164" s="13" customFormat="1">
      <c r="A164" s="13"/>
      <c r="B164" s="240"/>
      <c r="C164" s="241"/>
      <c r="D164" s="235" t="s">
        <v>148</v>
      </c>
      <c r="E164" s="242" t="s">
        <v>1</v>
      </c>
      <c r="F164" s="243" t="s">
        <v>173</v>
      </c>
      <c r="G164" s="241"/>
      <c r="H164" s="242" t="s">
        <v>1</v>
      </c>
      <c r="I164" s="244"/>
      <c r="J164" s="244"/>
      <c r="K164" s="241"/>
      <c r="L164" s="241"/>
      <c r="M164" s="245"/>
      <c r="N164" s="246"/>
      <c r="O164" s="247"/>
      <c r="P164" s="247"/>
      <c r="Q164" s="247"/>
      <c r="R164" s="247"/>
      <c r="S164" s="247"/>
      <c r="T164" s="247"/>
      <c r="U164" s="247"/>
      <c r="V164" s="247"/>
      <c r="W164" s="247"/>
      <c r="X164" s="247"/>
      <c r="Y164" s="248"/>
      <c r="Z164" s="13"/>
      <c r="AA164" s="13"/>
      <c r="AB164" s="13"/>
      <c r="AC164" s="13"/>
      <c r="AD164" s="13"/>
      <c r="AE164" s="13"/>
      <c r="AT164" s="249" t="s">
        <v>148</v>
      </c>
      <c r="AU164" s="249" t="s">
        <v>91</v>
      </c>
      <c r="AV164" s="13" t="s">
        <v>89</v>
      </c>
      <c r="AW164" s="13" t="s">
        <v>5</v>
      </c>
      <c r="AX164" s="13" t="s">
        <v>81</v>
      </c>
      <c r="AY164" s="249" t="s">
        <v>137</v>
      </c>
    </row>
    <row r="165" s="14" customFormat="1">
      <c r="A165" s="14"/>
      <c r="B165" s="250"/>
      <c r="C165" s="251"/>
      <c r="D165" s="235" t="s">
        <v>148</v>
      </c>
      <c r="E165" s="252" t="s">
        <v>1</v>
      </c>
      <c r="F165" s="253" t="s">
        <v>749</v>
      </c>
      <c r="G165" s="251"/>
      <c r="H165" s="254">
        <v>78.825000000000003</v>
      </c>
      <c r="I165" s="255"/>
      <c r="J165" s="255"/>
      <c r="K165" s="251"/>
      <c r="L165" s="251"/>
      <c r="M165" s="256"/>
      <c r="N165" s="257"/>
      <c r="O165" s="258"/>
      <c r="P165" s="258"/>
      <c r="Q165" s="258"/>
      <c r="R165" s="258"/>
      <c r="S165" s="258"/>
      <c r="T165" s="258"/>
      <c r="U165" s="258"/>
      <c r="V165" s="258"/>
      <c r="W165" s="258"/>
      <c r="X165" s="258"/>
      <c r="Y165" s="259"/>
      <c r="Z165" s="14"/>
      <c r="AA165" s="14"/>
      <c r="AB165" s="14"/>
      <c r="AC165" s="14"/>
      <c r="AD165" s="14"/>
      <c r="AE165" s="14"/>
      <c r="AT165" s="260" t="s">
        <v>148</v>
      </c>
      <c r="AU165" s="260" t="s">
        <v>91</v>
      </c>
      <c r="AV165" s="14" t="s">
        <v>91</v>
      </c>
      <c r="AW165" s="14" t="s">
        <v>5</v>
      </c>
      <c r="AX165" s="14" t="s">
        <v>81</v>
      </c>
      <c r="AY165" s="260" t="s">
        <v>137</v>
      </c>
    </row>
    <row r="166" s="15" customFormat="1">
      <c r="A166" s="15"/>
      <c r="B166" s="261"/>
      <c r="C166" s="262"/>
      <c r="D166" s="235" t="s">
        <v>148</v>
      </c>
      <c r="E166" s="263" t="s">
        <v>1</v>
      </c>
      <c r="F166" s="264" t="s">
        <v>152</v>
      </c>
      <c r="G166" s="262"/>
      <c r="H166" s="265">
        <v>78.825000000000003</v>
      </c>
      <c r="I166" s="266"/>
      <c r="J166" s="266"/>
      <c r="K166" s="262"/>
      <c r="L166" s="262"/>
      <c r="M166" s="267"/>
      <c r="N166" s="268"/>
      <c r="O166" s="269"/>
      <c r="P166" s="269"/>
      <c r="Q166" s="269"/>
      <c r="R166" s="269"/>
      <c r="S166" s="269"/>
      <c r="T166" s="269"/>
      <c r="U166" s="269"/>
      <c r="V166" s="269"/>
      <c r="W166" s="269"/>
      <c r="X166" s="269"/>
      <c r="Y166" s="270"/>
      <c r="Z166" s="15"/>
      <c r="AA166" s="15"/>
      <c r="AB166" s="15"/>
      <c r="AC166" s="15"/>
      <c r="AD166" s="15"/>
      <c r="AE166" s="15"/>
      <c r="AT166" s="271" t="s">
        <v>148</v>
      </c>
      <c r="AU166" s="271" t="s">
        <v>91</v>
      </c>
      <c r="AV166" s="15" t="s">
        <v>144</v>
      </c>
      <c r="AW166" s="15" t="s">
        <v>5</v>
      </c>
      <c r="AX166" s="15" t="s">
        <v>89</v>
      </c>
      <c r="AY166" s="271" t="s">
        <v>137</v>
      </c>
    </row>
    <row r="167" s="2" customFormat="1" ht="24.15" customHeight="1">
      <c r="A167" s="39"/>
      <c r="B167" s="40"/>
      <c r="C167" s="221" t="s">
        <v>204</v>
      </c>
      <c r="D167" s="221" t="s">
        <v>139</v>
      </c>
      <c r="E167" s="222" t="s">
        <v>177</v>
      </c>
      <c r="F167" s="223" t="s">
        <v>178</v>
      </c>
      <c r="G167" s="224" t="s">
        <v>168</v>
      </c>
      <c r="H167" s="225">
        <v>78.825000000000003</v>
      </c>
      <c r="I167" s="226"/>
      <c r="J167" s="226"/>
      <c r="K167" s="227">
        <f>ROUND(P167*H167,2)</f>
        <v>0</v>
      </c>
      <c r="L167" s="223" t="s">
        <v>162</v>
      </c>
      <c r="M167" s="45"/>
      <c r="N167" s="228" t="s">
        <v>1</v>
      </c>
      <c r="O167" s="229" t="s">
        <v>44</v>
      </c>
      <c r="P167" s="230">
        <f>I167+J167</f>
        <v>0</v>
      </c>
      <c r="Q167" s="230">
        <f>ROUND(I167*H167,2)</f>
        <v>0</v>
      </c>
      <c r="R167" s="230">
        <f>ROUND(J167*H167,2)</f>
        <v>0</v>
      </c>
      <c r="S167" s="92"/>
      <c r="T167" s="231">
        <f>S167*H167</f>
        <v>0</v>
      </c>
      <c r="U167" s="231">
        <v>0</v>
      </c>
      <c r="V167" s="231">
        <f>U167*H167</f>
        <v>0</v>
      </c>
      <c r="W167" s="231">
        <v>0</v>
      </c>
      <c r="X167" s="231">
        <f>W167*H167</f>
        <v>0</v>
      </c>
      <c r="Y167" s="232" t="s">
        <v>1</v>
      </c>
      <c r="Z167" s="39"/>
      <c r="AA167" s="39"/>
      <c r="AB167" s="39"/>
      <c r="AC167" s="39"/>
      <c r="AD167" s="39"/>
      <c r="AE167" s="39"/>
      <c r="AR167" s="233" t="s">
        <v>144</v>
      </c>
      <c r="AT167" s="233" t="s">
        <v>139</v>
      </c>
      <c r="AU167" s="233" t="s">
        <v>91</v>
      </c>
      <c r="AY167" s="18" t="s">
        <v>137</v>
      </c>
      <c r="BE167" s="234">
        <f>IF(O167="základní",K167,0)</f>
        <v>0</v>
      </c>
      <c r="BF167" s="234">
        <f>IF(O167="snížená",K167,0)</f>
        <v>0</v>
      </c>
      <c r="BG167" s="234">
        <f>IF(O167="zákl. přenesená",K167,0)</f>
        <v>0</v>
      </c>
      <c r="BH167" s="234">
        <f>IF(O167="sníž. přenesená",K167,0)</f>
        <v>0</v>
      </c>
      <c r="BI167" s="234">
        <f>IF(O167="nulová",K167,0)</f>
        <v>0</v>
      </c>
      <c r="BJ167" s="18" t="s">
        <v>89</v>
      </c>
      <c r="BK167" s="234">
        <f>ROUND(P167*H167,2)</f>
        <v>0</v>
      </c>
      <c r="BL167" s="18" t="s">
        <v>144</v>
      </c>
      <c r="BM167" s="233" t="s">
        <v>179</v>
      </c>
    </row>
    <row r="168" s="2" customFormat="1">
      <c r="A168" s="39"/>
      <c r="B168" s="40"/>
      <c r="C168" s="41"/>
      <c r="D168" s="235" t="s">
        <v>146</v>
      </c>
      <c r="E168" s="41"/>
      <c r="F168" s="236" t="s">
        <v>180</v>
      </c>
      <c r="G168" s="41"/>
      <c r="H168" s="41"/>
      <c r="I168" s="237"/>
      <c r="J168" s="237"/>
      <c r="K168" s="41"/>
      <c r="L168" s="41"/>
      <c r="M168" s="45"/>
      <c r="N168" s="238"/>
      <c r="O168" s="239"/>
      <c r="P168" s="92"/>
      <c r="Q168" s="92"/>
      <c r="R168" s="92"/>
      <c r="S168" s="92"/>
      <c r="T168" s="92"/>
      <c r="U168" s="92"/>
      <c r="V168" s="92"/>
      <c r="W168" s="92"/>
      <c r="X168" s="92"/>
      <c r="Y168" s="93"/>
      <c r="Z168" s="39"/>
      <c r="AA168" s="39"/>
      <c r="AB168" s="39"/>
      <c r="AC168" s="39"/>
      <c r="AD168" s="39"/>
      <c r="AE168" s="39"/>
      <c r="AT168" s="18" t="s">
        <v>146</v>
      </c>
      <c r="AU168" s="18" t="s">
        <v>91</v>
      </c>
    </row>
    <row r="169" s="2" customFormat="1" ht="24.15" customHeight="1">
      <c r="A169" s="39"/>
      <c r="B169" s="40"/>
      <c r="C169" s="221" t="s">
        <v>209</v>
      </c>
      <c r="D169" s="221" t="s">
        <v>139</v>
      </c>
      <c r="E169" s="222" t="s">
        <v>238</v>
      </c>
      <c r="F169" s="223" t="s">
        <v>239</v>
      </c>
      <c r="G169" s="224" t="s">
        <v>168</v>
      </c>
      <c r="H169" s="225">
        <v>78.825000000000003</v>
      </c>
      <c r="I169" s="226"/>
      <c r="J169" s="226"/>
      <c r="K169" s="227">
        <f>ROUND(P169*H169,2)</f>
        <v>0</v>
      </c>
      <c r="L169" s="223" t="s">
        <v>162</v>
      </c>
      <c r="M169" s="45"/>
      <c r="N169" s="228" t="s">
        <v>1</v>
      </c>
      <c r="O169" s="229" t="s">
        <v>44</v>
      </c>
      <c r="P169" s="230">
        <f>I169+J169</f>
        <v>0</v>
      </c>
      <c r="Q169" s="230">
        <f>ROUND(I169*H169,2)</f>
        <v>0</v>
      </c>
      <c r="R169" s="230">
        <f>ROUND(J169*H169,2)</f>
        <v>0</v>
      </c>
      <c r="S169" s="92"/>
      <c r="T169" s="231">
        <f>S169*H169</f>
        <v>0</v>
      </c>
      <c r="U169" s="231">
        <v>0</v>
      </c>
      <c r="V169" s="231">
        <f>U169*H169</f>
        <v>0</v>
      </c>
      <c r="W169" s="231">
        <v>0</v>
      </c>
      <c r="X169" s="231">
        <f>W169*H169</f>
        <v>0</v>
      </c>
      <c r="Y169" s="232" t="s">
        <v>1</v>
      </c>
      <c r="Z169" s="39"/>
      <c r="AA169" s="39"/>
      <c r="AB169" s="39"/>
      <c r="AC169" s="39"/>
      <c r="AD169" s="39"/>
      <c r="AE169" s="39"/>
      <c r="AR169" s="233" t="s">
        <v>144</v>
      </c>
      <c r="AT169" s="233" t="s">
        <v>139</v>
      </c>
      <c r="AU169" s="233" t="s">
        <v>91</v>
      </c>
      <c r="AY169" s="18" t="s">
        <v>137</v>
      </c>
      <c r="BE169" s="234">
        <f>IF(O169="základní",K169,0)</f>
        <v>0</v>
      </c>
      <c r="BF169" s="234">
        <f>IF(O169="snížená",K169,0)</f>
        <v>0</v>
      </c>
      <c r="BG169" s="234">
        <f>IF(O169="zákl. přenesená",K169,0)</f>
        <v>0</v>
      </c>
      <c r="BH169" s="234">
        <f>IF(O169="sníž. přenesená",K169,0)</f>
        <v>0</v>
      </c>
      <c r="BI169" s="234">
        <f>IF(O169="nulová",K169,0)</f>
        <v>0</v>
      </c>
      <c r="BJ169" s="18" t="s">
        <v>89</v>
      </c>
      <c r="BK169" s="234">
        <f>ROUND(P169*H169,2)</f>
        <v>0</v>
      </c>
      <c r="BL169" s="18" t="s">
        <v>144</v>
      </c>
      <c r="BM169" s="233" t="s">
        <v>240</v>
      </c>
    </row>
    <row r="170" s="2" customFormat="1">
      <c r="A170" s="39"/>
      <c r="B170" s="40"/>
      <c r="C170" s="41"/>
      <c r="D170" s="235" t="s">
        <v>146</v>
      </c>
      <c r="E170" s="41"/>
      <c r="F170" s="236" t="s">
        <v>241</v>
      </c>
      <c r="G170" s="41"/>
      <c r="H170" s="41"/>
      <c r="I170" s="237"/>
      <c r="J170" s="237"/>
      <c r="K170" s="41"/>
      <c r="L170" s="41"/>
      <c r="M170" s="45"/>
      <c r="N170" s="238"/>
      <c r="O170" s="239"/>
      <c r="P170" s="92"/>
      <c r="Q170" s="92"/>
      <c r="R170" s="92"/>
      <c r="S170" s="92"/>
      <c r="T170" s="92"/>
      <c r="U170" s="92"/>
      <c r="V170" s="92"/>
      <c r="W170" s="92"/>
      <c r="X170" s="92"/>
      <c r="Y170" s="93"/>
      <c r="Z170" s="39"/>
      <c r="AA170" s="39"/>
      <c r="AB170" s="39"/>
      <c r="AC170" s="39"/>
      <c r="AD170" s="39"/>
      <c r="AE170" s="39"/>
      <c r="AT170" s="18" t="s">
        <v>146</v>
      </c>
      <c r="AU170" s="18" t="s">
        <v>91</v>
      </c>
    </row>
    <row r="171" s="14" customFormat="1">
      <c r="A171" s="14"/>
      <c r="B171" s="250"/>
      <c r="C171" s="251"/>
      <c r="D171" s="235" t="s">
        <v>148</v>
      </c>
      <c r="E171" s="252" t="s">
        <v>1</v>
      </c>
      <c r="F171" s="253" t="s">
        <v>750</v>
      </c>
      <c r="G171" s="251"/>
      <c r="H171" s="254">
        <v>78.825000000000003</v>
      </c>
      <c r="I171" s="255"/>
      <c r="J171" s="255"/>
      <c r="K171" s="251"/>
      <c r="L171" s="251"/>
      <c r="M171" s="256"/>
      <c r="N171" s="257"/>
      <c r="O171" s="258"/>
      <c r="P171" s="258"/>
      <c r="Q171" s="258"/>
      <c r="R171" s="258"/>
      <c r="S171" s="258"/>
      <c r="T171" s="258"/>
      <c r="U171" s="258"/>
      <c r="V171" s="258"/>
      <c r="W171" s="258"/>
      <c r="X171" s="258"/>
      <c r="Y171" s="259"/>
      <c r="Z171" s="14"/>
      <c r="AA171" s="14"/>
      <c r="AB171" s="14"/>
      <c r="AC171" s="14"/>
      <c r="AD171" s="14"/>
      <c r="AE171" s="14"/>
      <c r="AT171" s="260" t="s">
        <v>148</v>
      </c>
      <c r="AU171" s="260" t="s">
        <v>91</v>
      </c>
      <c r="AV171" s="14" t="s">
        <v>91</v>
      </c>
      <c r="AW171" s="14" t="s">
        <v>5</v>
      </c>
      <c r="AX171" s="14" t="s">
        <v>89</v>
      </c>
      <c r="AY171" s="260" t="s">
        <v>137</v>
      </c>
    </row>
    <row r="172" s="2" customFormat="1" ht="24.15" customHeight="1">
      <c r="A172" s="39"/>
      <c r="B172" s="40"/>
      <c r="C172" s="221" t="s">
        <v>215</v>
      </c>
      <c r="D172" s="221" t="s">
        <v>139</v>
      </c>
      <c r="E172" s="222" t="s">
        <v>244</v>
      </c>
      <c r="F172" s="223" t="s">
        <v>245</v>
      </c>
      <c r="G172" s="224" t="s">
        <v>168</v>
      </c>
      <c r="H172" s="225">
        <v>315.30000000000001</v>
      </c>
      <c r="I172" s="226"/>
      <c r="J172" s="226"/>
      <c r="K172" s="227">
        <f>ROUND(P172*H172,2)</f>
        <v>0</v>
      </c>
      <c r="L172" s="223" t="s">
        <v>162</v>
      </c>
      <c r="M172" s="45"/>
      <c r="N172" s="228" t="s">
        <v>1</v>
      </c>
      <c r="O172" s="229" t="s">
        <v>44</v>
      </c>
      <c r="P172" s="230">
        <f>I172+J172</f>
        <v>0</v>
      </c>
      <c r="Q172" s="230">
        <f>ROUND(I172*H172,2)</f>
        <v>0</v>
      </c>
      <c r="R172" s="230">
        <f>ROUND(J172*H172,2)</f>
        <v>0</v>
      </c>
      <c r="S172" s="92"/>
      <c r="T172" s="231">
        <f>S172*H172</f>
        <v>0</v>
      </c>
      <c r="U172" s="231">
        <v>0</v>
      </c>
      <c r="V172" s="231">
        <f>U172*H172</f>
        <v>0</v>
      </c>
      <c r="W172" s="231">
        <v>0</v>
      </c>
      <c r="X172" s="231">
        <f>W172*H172</f>
        <v>0</v>
      </c>
      <c r="Y172" s="232" t="s">
        <v>1</v>
      </c>
      <c r="Z172" s="39"/>
      <c r="AA172" s="39"/>
      <c r="AB172" s="39"/>
      <c r="AC172" s="39"/>
      <c r="AD172" s="39"/>
      <c r="AE172" s="39"/>
      <c r="AR172" s="233" t="s">
        <v>144</v>
      </c>
      <c r="AT172" s="233" t="s">
        <v>139</v>
      </c>
      <c r="AU172" s="233" t="s">
        <v>91</v>
      </c>
      <c r="AY172" s="18" t="s">
        <v>137</v>
      </c>
      <c r="BE172" s="234">
        <f>IF(O172="základní",K172,0)</f>
        <v>0</v>
      </c>
      <c r="BF172" s="234">
        <f>IF(O172="snížená",K172,0)</f>
        <v>0</v>
      </c>
      <c r="BG172" s="234">
        <f>IF(O172="zákl. přenesená",K172,0)</f>
        <v>0</v>
      </c>
      <c r="BH172" s="234">
        <f>IF(O172="sníž. přenesená",K172,0)</f>
        <v>0</v>
      </c>
      <c r="BI172" s="234">
        <f>IF(O172="nulová",K172,0)</f>
        <v>0</v>
      </c>
      <c r="BJ172" s="18" t="s">
        <v>89</v>
      </c>
      <c r="BK172" s="234">
        <f>ROUND(P172*H172,2)</f>
        <v>0</v>
      </c>
      <c r="BL172" s="18" t="s">
        <v>144</v>
      </c>
      <c r="BM172" s="233" t="s">
        <v>246</v>
      </c>
    </row>
    <row r="173" s="2" customFormat="1">
      <c r="A173" s="39"/>
      <c r="B173" s="40"/>
      <c r="C173" s="41"/>
      <c r="D173" s="235" t="s">
        <v>146</v>
      </c>
      <c r="E173" s="41"/>
      <c r="F173" s="236" t="s">
        <v>247</v>
      </c>
      <c r="G173" s="41"/>
      <c r="H173" s="41"/>
      <c r="I173" s="237"/>
      <c r="J173" s="237"/>
      <c r="K173" s="41"/>
      <c r="L173" s="41"/>
      <c r="M173" s="45"/>
      <c r="N173" s="238"/>
      <c r="O173" s="239"/>
      <c r="P173" s="92"/>
      <c r="Q173" s="92"/>
      <c r="R173" s="92"/>
      <c r="S173" s="92"/>
      <c r="T173" s="92"/>
      <c r="U173" s="92"/>
      <c r="V173" s="92"/>
      <c r="W173" s="92"/>
      <c r="X173" s="92"/>
      <c r="Y173" s="93"/>
      <c r="Z173" s="39"/>
      <c r="AA173" s="39"/>
      <c r="AB173" s="39"/>
      <c r="AC173" s="39"/>
      <c r="AD173" s="39"/>
      <c r="AE173" s="39"/>
      <c r="AT173" s="18" t="s">
        <v>146</v>
      </c>
      <c r="AU173" s="18" t="s">
        <v>91</v>
      </c>
    </row>
    <row r="174" s="14" customFormat="1">
      <c r="A174" s="14"/>
      <c r="B174" s="250"/>
      <c r="C174" s="251"/>
      <c r="D174" s="235" t="s">
        <v>148</v>
      </c>
      <c r="E174" s="252" t="s">
        <v>1</v>
      </c>
      <c r="F174" s="253" t="s">
        <v>751</v>
      </c>
      <c r="G174" s="251"/>
      <c r="H174" s="254">
        <v>315.30000000000001</v>
      </c>
      <c r="I174" s="255"/>
      <c r="J174" s="255"/>
      <c r="K174" s="251"/>
      <c r="L174" s="251"/>
      <c r="M174" s="256"/>
      <c r="N174" s="257"/>
      <c r="O174" s="258"/>
      <c r="P174" s="258"/>
      <c r="Q174" s="258"/>
      <c r="R174" s="258"/>
      <c r="S174" s="258"/>
      <c r="T174" s="258"/>
      <c r="U174" s="258"/>
      <c r="V174" s="258"/>
      <c r="W174" s="258"/>
      <c r="X174" s="258"/>
      <c r="Y174" s="259"/>
      <c r="Z174" s="14"/>
      <c r="AA174" s="14"/>
      <c r="AB174" s="14"/>
      <c r="AC174" s="14"/>
      <c r="AD174" s="14"/>
      <c r="AE174" s="14"/>
      <c r="AT174" s="260" t="s">
        <v>148</v>
      </c>
      <c r="AU174" s="260" t="s">
        <v>91</v>
      </c>
      <c r="AV174" s="14" t="s">
        <v>91</v>
      </c>
      <c r="AW174" s="14" t="s">
        <v>5</v>
      </c>
      <c r="AX174" s="14" t="s">
        <v>89</v>
      </c>
      <c r="AY174" s="260" t="s">
        <v>137</v>
      </c>
    </row>
    <row r="175" s="2" customFormat="1" ht="24.15" customHeight="1">
      <c r="A175" s="39"/>
      <c r="B175" s="40"/>
      <c r="C175" s="221" t="s">
        <v>220</v>
      </c>
      <c r="D175" s="221" t="s">
        <v>139</v>
      </c>
      <c r="E175" s="222" t="s">
        <v>250</v>
      </c>
      <c r="F175" s="223" t="s">
        <v>251</v>
      </c>
      <c r="G175" s="224" t="s">
        <v>168</v>
      </c>
      <c r="H175" s="225">
        <v>78.825000000000003</v>
      </c>
      <c r="I175" s="226"/>
      <c r="J175" s="226"/>
      <c r="K175" s="227">
        <f>ROUND(P175*H175,2)</f>
        <v>0</v>
      </c>
      <c r="L175" s="223" t="s">
        <v>162</v>
      </c>
      <c r="M175" s="45"/>
      <c r="N175" s="228" t="s">
        <v>1</v>
      </c>
      <c r="O175" s="229" t="s">
        <v>44</v>
      </c>
      <c r="P175" s="230">
        <f>I175+J175</f>
        <v>0</v>
      </c>
      <c r="Q175" s="230">
        <f>ROUND(I175*H175,2)</f>
        <v>0</v>
      </c>
      <c r="R175" s="230">
        <f>ROUND(J175*H175,2)</f>
        <v>0</v>
      </c>
      <c r="S175" s="92"/>
      <c r="T175" s="231">
        <f>S175*H175</f>
        <v>0</v>
      </c>
      <c r="U175" s="231">
        <v>0</v>
      </c>
      <c r="V175" s="231">
        <f>U175*H175</f>
        <v>0</v>
      </c>
      <c r="W175" s="231">
        <v>0</v>
      </c>
      <c r="X175" s="231">
        <f>W175*H175</f>
        <v>0</v>
      </c>
      <c r="Y175" s="232" t="s">
        <v>1</v>
      </c>
      <c r="Z175" s="39"/>
      <c r="AA175" s="39"/>
      <c r="AB175" s="39"/>
      <c r="AC175" s="39"/>
      <c r="AD175" s="39"/>
      <c r="AE175" s="39"/>
      <c r="AR175" s="233" t="s">
        <v>144</v>
      </c>
      <c r="AT175" s="233" t="s">
        <v>139</v>
      </c>
      <c r="AU175" s="233" t="s">
        <v>91</v>
      </c>
      <c r="AY175" s="18" t="s">
        <v>137</v>
      </c>
      <c r="BE175" s="234">
        <f>IF(O175="základní",K175,0)</f>
        <v>0</v>
      </c>
      <c r="BF175" s="234">
        <f>IF(O175="snížená",K175,0)</f>
        <v>0</v>
      </c>
      <c r="BG175" s="234">
        <f>IF(O175="zákl. přenesená",K175,0)</f>
        <v>0</v>
      </c>
      <c r="BH175" s="234">
        <f>IF(O175="sníž. přenesená",K175,0)</f>
        <v>0</v>
      </c>
      <c r="BI175" s="234">
        <f>IF(O175="nulová",K175,0)</f>
        <v>0</v>
      </c>
      <c r="BJ175" s="18" t="s">
        <v>89</v>
      </c>
      <c r="BK175" s="234">
        <f>ROUND(P175*H175,2)</f>
        <v>0</v>
      </c>
      <c r="BL175" s="18" t="s">
        <v>144</v>
      </c>
      <c r="BM175" s="233" t="s">
        <v>252</v>
      </c>
    </row>
    <row r="176" s="2" customFormat="1">
      <c r="A176" s="39"/>
      <c r="B176" s="40"/>
      <c r="C176" s="41"/>
      <c r="D176" s="235" t="s">
        <v>146</v>
      </c>
      <c r="E176" s="41"/>
      <c r="F176" s="236" t="s">
        <v>253</v>
      </c>
      <c r="G176" s="41"/>
      <c r="H176" s="41"/>
      <c r="I176" s="237"/>
      <c r="J176" s="237"/>
      <c r="K176" s="41"/>
      <c r="L176" s="41"/>
      <c r="M176" s="45"/>
      <c r="N176" s="238"/>
      <c r="O176" s="239"/>
      <c r="P176" s="92"/>
      <c r="Q176" s="92"/>
      <c r="R176" s="92"/>
      <c r="S176" s="92"/>
      <c r="T176" s="92"/>
      <c r="U176" s="92"/>
      <c r="V176" s="92"/>
      <c r="W176" s="92"/>
      <c r="X176" s="92"/>
      <c r="Y176" s="93"/>
      <c r="Z176" s="39"/>
      <c r="AA176" s="39"/>
      <c r="AB176" s="39"/>
      <c r="AC176" s="39"/>
      <c r="AD176" s="39"/>
      <c r="AE176" s="39"/>
      <c r="AT176" s="18" t="s">
        <v>146</v>
      </c>
      <c r="AU176" s="18" t="s">
        <v>91</v>
      </c>
    </row>
    <row r="177" s="2" customFormat="1" ht="24.15" customHeight="1">
      <c r="A177" s="39"/>
      <c r="B177" s="40"/>
      <c r="C177" s="221" t="s">
        <v>226</v>
      </c>
      <c r="D177" s="221" t="s">
        <v>139</v>
      </c>
      <c r="E177" s="222" t="s">
        <v>255</v>
      </c>
      <c r="F177" s="223" t="s">
        <v>256</v>
      </c>
      <c r="G177" s="224" t="s">
        <v>168</v>
      </c>
      <c r="H177" s="225">
        <v>78.825000000000003</v>
      </c>
      <c r="I177" s="226"/>
      <c r="J177" s="226"/>
      <c r="K177" s="227">
        <f>ROUND(P177*H177,2)</f>
        <v>0</v>
      </c>
      <c r="L177" s="223" t="s">
        <v>162</v>
      </c>
      <c r="M177" s="45"/>
      <c r="N177" s="228" t="s">
        <v>1</v>
      </c>
      <c r="O177" s="229" t="s">
        <v>44</v>
      </c>
      <c r="P177" s="230">
        <f>I177+J177</f>
        <v>0</v>
      </c>
      <c r="Q177" s="230">
        <f>ROUND(I177*H177,2)</f>
        <v>0</v>
      </c>
      <c r="R177" s="230">
        <f>ROUND(J177*H177,2)</f>
        <v>0</v>
      </c>
      <c r="S177" s="92"/>
      <c r="T177" s="231">
        <f>S177*H177</f>
        <v>0</v>
      </c>
      <c r="U177" s="231">
        <v>0</v>
      </c>
      <c r="V177" s="231">
        <f>U177*H177</f>
        <v>0</v>
      </c>
      <c r="W177" s="231">
        <v>0</v>
      </c>
      <c r="X177" s="231">
        <f>W177*H177</f>
        <v>0</v>
      </c>
      <c r="Y177" s="232" t="s">
        <v>1</v>
      </c>
      <c r="Z177" s="39"/>
      <c r="AA177" s="39"/>
      <c r="AB177" s="39"/>
      <c r="AC177" s="39"/>
      <c r="AD177" s="39"/>
      <c r="AE177" s="39"/>
      <c r="AR177" s="233" t="s">
        <v>144</v>
      </c>
      <c r="AT177" s="233" t="s">
        <v>139</v>
      </c>
      <c r="AU177" s="233" t="s">
        <v>91</v>
      </c>
      <c r="AY177" s="18" t="s">
        <v>137</v>
      </c>
      <c r="BE177" s="234">
        <f>IF(O177="základní",K177,0)</f>
        <v>0</v>
      </c>
      <c r="BF177" s="234">
        <f>IF(O177="snížená",K177,0)</f>
        <v>0</v>
      </c>
      <c r="BG177" s="234">
        <f>IF(O177="zákl. přenesená",K177,0)</f>
        <v>0</v>
      </c>
      <c r="BH177" s="234">
        <f>IF(O177="sníž. přenesená",K177,0)</f>
        <v>0</v>
      </c>
      <c r="BI177" s="234">
        <f>IF(O177="nulová",K177,0)</f>
        <v>0</v>
      </c>
      <c r="BJ177" s="18" t="s">
        <v>89</v>
      </c>
      <c r="BK177" s="234">
        <f>ROUND(P177*H177,2)</f>
        <v>0</v>
      </c>
      <c r="BL177" s="18" t="s">
        <v>144</v>
      </c>
      <c r="BM177" s="233" t="s">
        <v>257</v>
      </c>
    </row>
    <row r="178" s="2" customFormat="1">
      <c r="A178" s="39"/>
      <c r="B178" s="40"/>
      <c r="C178" s="41"/>
      <c r="D178" s="235" t="s">
        <v>146</v>
      </c>
      <c r="E178" s="41"/>
      <c r="F178" s="236" t="s">
        <v>256</v>
      </c>
      <c r="G178" s="41"/>
      <c r="H178" s="41"/>
      <c r="I178" s="237"/>
      <c r="J178" s="237"/>
      <c r="K178" s="41"/>
      <c r="L178" s="41"/>
      <c r="M178" s="45"/>
      <c r="N178" s="238"/>
      <c r="O178" s="239"/>
      <c r="P178" s="92"/>
      <c r="Q178" s="92"/>
      <c r="R178" s="92"/>
      <c r="S178" s="92"/>
      <c r="T178" s="92"/>
      <c r="U178" s="92"/>
      <c r="V178" s="92"/>
      <c r="W178" s="92"/>
      <c r="X178" s="92"/>
      <c r="Y178" s="93"/>
      <c r="Z178" s="39"/>
      <c r="AA178" s="39"/>
      <c r="AB178" s="39"/>
      <c r="AC178" s="39"/>
      <c r="AD178" s="39"/>
      <c r="AE178" s="39"/>
      <c r="AT178" s="18" t="s">
        <v>146</v>
      </c>
      <c r="AU178" s="18" t="s">
        <v>91</v>
      </c>
    </row>
    <row r="179" s="2" customFormat="1" ht="24.15" customHeight="1">
      <c r="A179" s="39"/>
      <c r="B179" s="40"/>
      <c r="C179" s="221" t="s">
        <v>9</v>
      </c>
      <c r="D179" s="221" t="s">
        <v>139</v>
      </c>
      <c r="E179" s="222" t="s">
        <v>259</v>
      </c>
      <c r="F179" s="223" t="s">
        <v>260</v>
      </c>
      <c r="G179" s="224" t="s">
        <v>261</v>
      </c>
      <c r="H179" s="225">
        <v>141.88499999999999</v>
      </c>
      <c r="I179" s="226"/>
      <c r="J179" s="226"/>
      <c r="K179" s="227">
        <f>ROUND(P179*H179,2)</f>
        <v>0</v>
      </c>
      <c r="L179" s="223" t="s">
        <v>162</v>
      </c>
      <c r="M179" s="45"/>
      <c r="N179" s="228" t="s">
        <v>1</v>
      </c>
      <c r="O179" s="229" t="s">
        <v>44</v>
      </c>
      <c r="P179" s="230">
        <f>I179+J179</f>
        <v>0</v>
      </c>
      <c r="Q179" s="230">
        <f>ROUND(I179*H179,2)</f>
        <v>0</v>
      </c>
      <c r="R179" s="230">
        <f>ROUND(J179*H179,2)</f>
        <v>0</v>
      </c>
      <c r="S179" s="92"/>
      <c r="T179" s="231">
        <f>S179*H179</f>
        <v>0</v>
      </c>
      <c r="U179" s="231">
        <v>0</v>
      </c>
      <c r="V179" s="231">
        <f>U179*H179</f>
        <v>0</v>
      </c>
      <c r="W179" s="231">
        <v>0</v>
      </c>
      <c r="X179" s="231">
        <f>W179*H179</f>
        <v>0</v>
      </c>
      <c r="Y179" s="232" t="s">
        <v>1</v>
      </c>
      <c r="Z179" s="39"/>
      <c r="AA179" s="39"/>
      <c r="AB179" s="39"/>
      <c r="AC179" s="39"/>
      <c r="AD179" s="39"/>
      <c r="AE179" s="39"/>
      <c r="AR179" s="233" t="s">
        <v>144</v>
      </c>
      <c r="AT179" s="233" t="s">
        <v>139</v>
      </c>
      <c r="AU179" s="233" t="s">
        <v>91</v>
      </c>
      <c r="AY179" s="18" t="s">
        <v>137</v>
      </c>
      <c r="BE179" s="234">
        <f>IF(O179="základní",K179,0)</f>
        <v>0</v>
      </c>
      <c r="BF179" s="234">
        <f>IF(O179="snížená",K179,0)</f>
        <v>0</v>
      </c>
      <c r="BG179" s="234">
        <f>IF(O179="zákl. přenesená",K179,0)</f>
        <v>0</v>
      </c>
      <c r="BH179" s="234">
        <f>IF(O179="sníž. přenesená",K179,0)</f>
        <v>0</v>
      </c>
      <c r="BI179" s="234">
        <f>IF(O179="nulová",K179,0)</f>
        <v>0</v>
      </c>
      <c r="BJ179" s="18" t="s">
        <v>89</v>
      </c>
      <c r="BK179" s="234">
        <f>ROUND(P179*H179,2)</f>
        <v>0</v>
      </c>
      <c r="BL179" s="18" t="s">
        <v>144</v>
      </c>
      <c r="BM179" s="233" t="s">
        <v>262</v>
      </c>
    </row>
    <row r="180" s="2" customFormat="1">
      <c r="A180" s="39"/>
      <c r="B180" s="40"/>
      <c r="C180" s="41"/>
      <c r="D180" s="235" t="s">
        <v>146</v>
      </c>
      <c r="E180" s="41"/>
      <c r="F180" s="236" t="s">
        <v>263</v>
      </c>
      <c r="G180" s="41"/>
      <c r="H180" s="41"/>
      <c r="I180" s="237"/>
      <c r="J180" s="237"/>
      <c r="K180" s="41"/>
      <c r="L180" s="41"/>
      <c r="M180" s="45"/>
      <c r="N180" s="238"/>
      <c r="O180" s="239"/>
      <c r="P180" s="92"/>
      <c r="Q180" s="92"/>
      <c r="R180" s="92"/>
      <c r="S180" s="92"/>
      <c r="T180" s="92"/>
      <c r="U180" s="92"/>
      <c r="V180" s="92"/>
      <c r="W180" s="92"/>
      <c r="X180" s="92"/>
      <c r="Y180" s="93"/>
      <c r="Z180" s="39"/>
      <c r="AA180" s="39"/>
      <c r="AB180" s="39"/>
      <c r="AC180" s="39"/>
      <c r="AD180" s="39"/>
      <c r="AE180" s="39"/>
      <c r="AT180" s="18" t="s">
        <v>146</v>
      </c>
      <c r="AU180" s="18" t="s">
        <v>91</v>
      </c>
    </row>
    <row r="181" s="14" customFormat="1">
      <c r="A181" s="14"/>
      <c r="B181" s="250"/>
      <c r="C181" s="251"/>
      <c r="D181" s="235" t="s">
        <v>148</v>
      </c>
      <c r="E181" s="252" t="s">
        <v>1</v>
      </c>
      <c r="F181" s="253" t="s">
        <v>752</v>
      </c>
      <c r="G181" s="251"/>
      <c r="H181" s="254">
        <v>141.88499999999999</v>
      </c>
      <c r="I181" s="255"/>
      <c r="J181" s="255"/>
      <c r="K181" s="251"/>
      <c r="L181" s="251"/>
      <c r="M181" s="256"/>
      <c r="N181" s="257"/>
      <c r="O181" s="258"/>
      <c r="P181" s="258"/>
      <c r="Q181" s="258"/>
      <c r="R181" s="258"/>
      <c r="S181" s="258"/>
      <c r="T181" s="258"/>
      <c r="U181" s="258"/>
      <c r="V181" s="258"/>
      <c r="W181" s="258"/>
      <c r="X181" s="258"/>
      <c r="Y181" s="259"/>
      <c r="Z181" s="14"/>
      <c r="AA181" s="14"/>
      <c r="AB181" s="14"/>
      <c r="AC181" s="14"/>
      <c r="AD181" s="14"/>
      <c r="AE181" s="14"/>
      <c r="AT181" s="260" t="s">
        <v>148</v>
      </c>
      <c r="AU181" s="260" t="s">
        <v>91</v>
      </c>
      <c r="AV181" s="14" t="s">
        <v>91</v>
      </c>
      <c r="AW181" s="14" t="s">
        <v>5</v>
      </c>
      <c r="AX181" s="14" t="s">
        <v>89</v>
      </c>
      <c r="AY181" s="260" t="s">
        <v>137</v>
      </c>
    </row>
    <row r="182" s="2" customFormat="1" ht="24.15" customHeight="1">
      <c r="A182" s="39"/>
      <c r="B182" s="40"/>
      <c r="C182" s="221" t="s">
        <v>237</v>
      </c>
      <c r="D182" s="221" t="s">
        <v>139</v>
      </c>
      <c r="E182" s="222" t="s">
        <v>299</v>
      </c>
      <c r="F182" s="223" t="s">
        <v>300</v>
      </c>
      <c r="G182" s="224" t="s">
        <v>142</v>
      </c>
      <c r="H182" s="225">
        <v>525.5</v>
      </c>
      <c r="I182" s="226"/>
      <c r="J182" s="226"/>
      <c r="K182" s="227">
        <f>ROUND(P182*H182,2)</f>
        <v>0</v>
      </c>
      <c r="L182" s="223" t="s">
        <v>162</v>
      </c>
      <c r="M182" s="45"/>
      <c r="N182" s="228" t="s">
        <v>1</v>
      </c>
      <c r="O182" s="229" t="s">
        <v>44</v>
      </c>
      <c r="P182" s="230">
        <f>I182+J182</f>
        <v>0</v>
      </c>
      <c r="Q182" s="230">
        <f>ROUND(I182*H182,2)</f>
        <v>0</v>
      </c>
      <c r="R182" s="230">
        <f>ROUND(J182*H182,2)</f>
        <v>0</v>
      </c>
      <c r="S182" s="92"/>
      <c r="T182" s="231">
        <f>S182*H182</f>
        <v>0</v>
      </c>
      <c r="U182" s="231">
        <v>0</v>
      </c>
      <c r="V182" s="231">
        <f>U182*H182</f>
        <v>0</v>
      </c>
      <c r="W182" s="231">
        <v>0</v>
      </c>
      <c r="X182" s="231">
        <f>W182*H182</f>
        <v>0</v>
      </c>
      <c r="Y182" s="232" t="s">
        <v>1</v>
      </c>
      <c r="Z182" s="39"/>
      <c r="AA182" s="39"/>
      <c r="AB182" s="39"/>
      <c r="AC182" s="39"/>
      <c r="AD182" s="39"/>
      <c r="AE182" s="39"/>
      <c r="AR182" s="233" t="s">
        <v>144</v>
      </c>
      <c r="AT182" s="233" t="s">
        <v>139</v>
      </c>
      <c r="AU182" s="233" t="s">
        <v>91</v>
      </c>
      <c r="AY182" s="18" t="s">
        <v>137</v>
      </c>
      <c r="BE182" s="234">
        <f>IF(O182="základní",K182,0)</f>
        <v>0</v>
      </c>
      <c r="BF182" s="234">
        <f>IF(O182="snížená",K182,0)</f>
        <v>0</v>
      </c>
      <c r="BG182" s="234">
        <f>IF(O182="zákl. přenesená",K182,0)</f>
        <v>0</v>
      </c>
      <c r="BH182" s="234">
        <f>IF(O182="sníž. přenesená",K182,0)</f>
        <v>0</v>
      </c>
      <c r="BI182" s="234">
        <f>IF(O182="nulová",K182,0)</f>
        <v>0</v>
      </c>
      <c r="BJ182" s="18" t="s">
        <v>89</v>
      </c>
      <c r="BK182" s="234">
        <f>ROUND(P182*H182,2)</f>
        <v>0</v>
      </c>
      <c r="BL182" s="18" t="s">
        <v>144</v>
      </c>
      <c r="BM182" s="233" t="s">
        <v>301</v>
      </c>
    </row>
    <row r="183" s="2" customFormat="1">
      <c r="A183" s="39"/>
      <c r="B183" s="40"/>
      <c r="C183" s="41"/>
      <c r="D183" s="235" t="s">
        <v>146</v>
      </c>
      <c r="E183" s="41"/>
      <c r="F183" s="236" t="s">
        <v>302</v>
      </c>
      <c r="G183" s="41"/>
      <c r="H183" s="41"/>
      <c r="I183" s="237"/>
      <c r="J183" s="237"/>
      <c r="K183" s="41"/>
      <c r="L183" s="41"/>
      <c r="M183" s="45"/>
      <c r="N183" s="238"/>
      <c r="O183" s="239"/>
      <c r="P183" s="92"/>
      <c r="Q183" s="92"/>
      <c r="R183" s="92"/>
      <c r="S183" s="92"/>
      <c r="T183" s="92"/>
      <c r="U183" s="92"/>
      <c r="V183" s="92"/>
      <c r="W183" s="92"/>
      <c r="X183" s="92"/>
      <c r="Y183" s="93"/>
      <c r="Z183" s="39"/>
      <c r="AA183" s="39"/>
      <c r="AB183" s="39"/>
      <c r="AC183" s="39"/>
      <c r="AD183" s="39"/>
      <c r="AE183" s="39"/>
      <c r="AT183" s="18" t="s">
        <v>146</v>
      </c>
      <c r="AU183" s="18" t="s">
        <v>91</v>
      </c>
    </row>
    <row r="184" s="13" customFormat="1">
      <c r="A184" s="13"/>
      <c r="B184" s="240"/>
      <c r="C184" s="241"/>
      <c r="D184" s="235" t="s">
        <v>148</v>
      </c>
      <c r="E184" s="242" t="s">
        <v>1</v>
      </c>
      <c r="F184" s="243" t="s">
        <v>149</v>
      </c>
      <c r="G184" s="241"/>
      <c r="H184" s="242" t="s">
        <v>1</v>
      </c>
      <c r="I184" s="244"/>
      <c r="J184" s="244"/>
      <c r="K184" s="241"/>
      <c r="L184" s="241"/>
      <c r="M184" s="245"/>
      <c r="N184" s="246"/>
      <c r="O184" s="247"/>
      <c r="P184" s="247"/>
      <c r="Q184" s="247"/>
      <c r="R184" s="247"/>
      <c r="S184" s="247"/>
      <c r="T184" s="247"/>
      <c r="U184" s="247"/>
      <c r="V184" s="247"/>
      <c r="W184" s="247"/>
      <c r="X184" s="247"/>
      <c r="Y184" s="248"/>
      <c r="Z184" s="13"/>
      <c r="AA184" s="13"/>
      <c r="AB184" s="13"/>
      <c r="AC184" s="13"/>
      <c r="AD184" s="13"/>
      <c r="AE184" s="13"/>
      <c r="AT184" s="249" t="s">
        <v>148</v>
      </c>
      <c r="AU184" s="249" t="s">
        <v>91</v>
      </c>
      <c r="AV184" s="13" t="s">
        <v>89</v>
      </c>
      <c r="AW184" s="13" t="s">
        <v>5</v>
      </c>
      <c r="AX184" s="13" t="s">
        <v>81</v>
      </c>
      <c r="AY184" s="249" t="s">
        <v>137</v>
      </c>
    </row>
    <row r="185" s="14" customFormat="1">
      <c r="A185" s="14"/>
      <c r="B185" s="250"/>
      <c r="C185" s="251"/>
      <c r="D185" s="235" t="s">
        <v>148</v>
      </c>
      <c r="E185" s="252" t="s">
        <v>1</v>
      </c>
      <c r="F185" s="253" t="s">
        <v>753</v>
      </c>
      <c r="G185" s="251"/>
      <c r="H185" s="254">
        <v>525.5</v>
      </c>
      <c r="I185" s="255"/>
      <c r="J185" s="255"/>
      <c r="K185" s="251"/>
      <c r="L185" s="251"/>
      <c r="M185" s="256"/>
      <c r="N185" s="257"/>
      <c r="O185" s="258"/>
      <c r="P185" s="258"/>
      <c r="Q185" s="258"/>
      <c r="R185" s="258"/>
      <c r="S185" s="258"/>
      <c r="T185" s="258"/>
      <c r="U185" s="258"/>
      <c r="V185" s="258"/>
      <c r="W185" s="258"/>
      <c r="X185" s="258"/>
      <c r="Y185" s="259"/>
      <c r="Z185" s="14"/>
      <c r="AA185" s="14"/>
      <c r="AB185" s="14"/>
      <c r="AC185" s="14"/>
      <c r="AD185" s="14"/>
      <c r="AE185" s="14"/>
      <c r="AT185" s="260" t="s">
        <v>148</v>
      </c>
      <c r="AU185" s="260" t="s">
        <v>91</v>
      </c>
      <c r="AV185" s="14" t="s">
        <v>91</v>
      </c>
      <c r="AW185" s="14" t="s">
        <v>5</v>
      </c>
      <c r="AX185" s="14" t="s">
        <v>81</v>
      </c>
      <c r="AY185" s="260" t="s">
        <v>137</v>
      </c>
    </row>
    <row r="186" s="15" customFormat="1">
      <c r="A186" s="15"/>
      <c r="B186" s="261"/>
      <c r="C186" s="262"/>
      <c r="D186" s="235" t="s">
        <v>148</v>
      </c>
      <c r="E186" s="263" t="s">
        <v>1</v>
      </c>
      <c r="F186" s="264" t="s">
        <v>152</v>
      </c>
      <c r="G186" s="262"/>
      <c r="H186" s="265">
        <v>525.5</v>
      </c>
      <c r="I186" s="266"/>
      <c r="J186" s="266"/>
      <c r="K186" s="262"/>
      <c r="L186" s="262"/>
      <c r="M186" s="267"/>
      <c r="N186" s="268"/>
      <c r="O186" s="269"/>
      <c r="P186" s="269"/>
      <c r="Q186" s="269"/>
      <c r="R186" s="269"/>
      <c r="S186" s="269"/>
      <c r="T186" s="269"/>
      <c r="U186" s="269"/>
      <c r="V186" s="269"/>
      <c r="W186" s="269"/>
      <c r="X186" s="269"/>
      <c r="Y186" s="270"/>
      <c r="Z186" s="15"/>
      <c r="AA186" s="15"/>
      <c r="AB186" s="15"/>
      <c r="AC186" s="15"/>
      <c r="AD186" s="15"/>
      <c r="AE186" s="15"/>
      <c r="AT186" s="271" t="s">
        <v>148</v>
      </c>
      <c r="AU186" s="271" t="s">
        <v>91</v>
      </c>
      <c r="AV186" s="15" t="s">
        <v>144</v>
      </c>
      <c r="AW186" s="15" t="s">
        <v>5</v>
      </c>
      <c r="AX186" s="15" t="s">
        <v>89</v>
      </c>
      <c r="AY186" s="271" t="s">
        <v>137</v>
      </c>
    </row>
    <row r="187" s="2" customFormat="1" ht="24.15" customHeight="1">
      <c r="A187" s="39"/>
      <c r="B187" s="40"/>
      <c r="C187" s="221" t="s">
        <v>243</v>
      </c>
      <c r="D187" s="221" t="s">
        <v>139</v>
      </c>
      <c r="E187" s="222" t="s">
        <v>754</v>
      </c>
      <c r="F187" s="223" t="s">
        <v>755</v>
      </c>
      <c r="G187" s="224" t="s">
        <v>142</v>
      </c>
      <c r="H187" s="225">
        <v>115.5</v>
      </c>
      <c r="I187" s="226"/>
      <c r="J187" s="226"/>
      <c r="K187" s="227">
        <f>ROUND(P187*H187,2)</f>
        <v>0</v>
      </c>
      <c r="L187" s="223" t="s">
        <v>162</v>
      </c>
      <c r="M187" s="45"/>
      <c r="N187" s="228" t="s">
        <v>1</v>
      </c>
      <c r="O187" s="229" t="s">
        <v>44</v>
      </c>
      <c r="P187" s="230">
        <f>I187+J187</f>
        <v>0</v>
      </c>
      <c r="Q187" s="230">
        <f>ROUND(I187*H187,2)</f>
        <v>0</v>
      </c>
      <c r="R187" s="230">
        <f>ROUND(J187*H187,2)</f>
        <v>0</v>
      </c>
      <c r="S187" s="92"/>
      <c r="T187" s="231">
        <f>S187*H187</f>
        <v>0</v>
      </c>
      <c r="U187" s="231">
        <v>0</v>
      </c>
      <c r="V187" s="231">
        <f>U187*H187</f>
        <v>0</v>
      </c>
      <c r="W187" s="231">
        <v>0</v>
      </c>
      <c r="X187" s="231">
        <f>W187*H187</f>
        <v>0</v>
      </c>
      <c r="Y187" s="232" t="s">
        <v>1</v>
      </c>
      <c r="Z187" s="39"/>
      <c r="AA187" s="39"/>
      <c r="AB187" s="39"/>
      <c r="AC187" s="39"/>
      <c r="AD187" s="39"/>
      <c r="AE187" s="39"/>
      <c r="AR187" s="233" t="s">
        <v>144</v>
      </c>
      <c r="AT187" s="233" t="s">
        <v>139</v>
      </c>
      <c r="AU187" s="233" t="s">
        <v>91</v>
      </c>
      <c r="AY187" s="18" t="s">
        <v>137</v>
      </c>
      <c r="BE187" s="234">
        <f>IF(O187="základní",K187,0)</f>
        <v>0</v>
      </c>
      <c r="BF187" s="234">
        <f>IF(O187="snížená",K187,0)</f>
        <v>0</v>
      </c>
      <c r="BG187" s="234">
        <f>IF(O187="zákl. přenesená",K187,0)</f>
        <v>0</v>
      </c>
      <c r="BH187" s="234">
        <f>IF(O187="sníž. přenesená",K187,0)</f>
        <v>0</v>
      </c>
      <c r="BI187" s="234">
        <f>IF(O187="nulová",K187,0)</f>
        <v>0</v>
      </c>
      <c r="BJ187" s="18" t="s">
        <v>89</v>
      </c>
      <c r="BK187" s="234">
        <f>ROUND(P187*H187,2)</f>
        <v>0</v>
      </c>
      <c r="BL187" s="18" t="s">
        <v>144</v>
      </c>
      <c r="BM187" s="233" t="s">
        <v>756</v>
      </c>
    </row>
    <row r="188" s="2" customFormat="1">
      <c r="A188" s="39"/>
      <c r="B188" s="40"/>
      <c r="C188" s="41"/>
      <c r="D188" s="235" t="s">
        <v>146</v>
      </c>
      <c r="E188" s="41"/>
      <c r="F188" s="236" t="s">
        <v>757</v>
      </c>
      <c r="G188" s="41"/>
      <c r="H188" s="41"/>
      <c r="I188" s="237"/>
      <c r="J188" s="237"/>
      <c r="K188" s="41"/>
      <c r="L188" s="41"/>
      <c r="M188" s="45"/>
      <c r="N188" s="238"/>
      <c r="O188" s="239"/>
      <c r="P188" s="92"/>
      <c r="Q188" s="92"/>
      <c r="R188" s="92"/>
      <c r="S188" s="92"/>
      <c r="T188" s="92"/>
      <c r="U188" s="92"/>
      <c r="V188" s="92"/>
      <c r="W188" s="92"/>
      <c r="X188" s="92"/>
      <c r="Y188" s="93"/>
      <c r="Z188" s="39"/>
      <c r="AA188" s="39"/>
      <c r="AB188" s="39"/>
      <c r="AC188" s="39"/>
      <c r="AD188" s="39"/>
      <c r="AE188" s="39"/>
      <c r="AT188" s="18" t="s">
        <v>146</v>
      </c>
      <c r="AU188" s="18" t="s">
        <v>91</v>
      </c>
    </row>
    <row r="189" s="13" customFormat="1">
      <c r="A189" s="13"/>
      <c r="B189" s="240"/>
      <c r="C189" s="241"/>
      <c r="D189" s="235" t="s">
        <v>148</v>
      </c>
      <c r="E189" s="242" t="s">
        <v>1</v>
      </c>
      <c r="F189" s="243" t="s">
        <v>149</v>
      </c>
      <c r="G189" s="241"/>
      <c r="H189" s="242" t="s">
        <v>1</v>
      </c>
      <c r="I189" s="244"/>
      <c r="J189" s="244"/>
      <c r="K189" s="241"/>
      <c r="L189" s="241"/>
      <c r="M189" s="245"/>
      <c r="N189" s="246"/>
      <c r="O189" s="247"/>
      <c r="P189" s="247"/>
      <c r="Q189" s="247"/>
      <c r="R189" s="247"/>
      <c r="S189" s="247"/>
      <c r="T189" s="247"/>
      <c r="U189" s="247"/>
      <c r="V189" s="247"/>
      <c r="W189" s="247"/>
      <c r="X189" s="247"/>
      <c r="Y189" s="248"/>
      <c r="Z189" s="13"/>
      <c r="AA189" s="13"/>
      <c r="AB189" s="13"/>
      <c r="AC189" s="13"/>
      <c r="AD189" s="13"/>
      <c r="AE189" s="13"/>
      <c r="AT189" s="249" t="s">
        <v>148</v>
      </c>
      <c r="AU189" s="249" t="s">
        <v>91</v>
      </c>
      <c r="AV189" s="13" t="s">
        <v>89</v>
      </c>
      <c r="AW189" s="13" t="s">
        <v>5</v>
      </c>
      <c r="AX189" s="13" t="s">
        <v>81</v>
      </c>
      <c r="AY189" s="249" t="s">
        <v>137</v>
      </c>
    </row>
    <row r="190" s="14" customFormat="1">
      <c r="A190" s="14"/>
      <c r="B190" s="250"/>
      <c r="C190" s="251"/>
      <c r="D190" s="235" t="s">
        <v>148</v>
      </c>
      <c r="E190" s="252" t="s">
        <v>1</v>
      </c>
      <c r="F190" s="253" t="s">
        <v>758</v>
      </c>
      <c r="G190" s="251"/>
      <c r="H190" s="254">
        <v>115.5</v>
      </c>
      <c r="I190" s="255"/>
      <c r="J190" s="255"/>
      <c r="K190" s="251"/>
      <c r="L190" s="251"/>
      <c r="M190" s="256"/>
      <c r="N190" s="257"/>
      <c r="O190" s="258"/>
      <c r="P190" s="258"/>
      <c r="Q190" s="258"/>
      <c r="R190" s="258"/>
      <c r="S190" s="258"/>
      <c r="T190" s="258"/>
      <c r="U190" s="258"/>
      <c r="V190" s="258"/>
      <c r="W190" s="258"/>
      <c r="X190" s="258"/>
      <c r="Y190" s="259"/>
      <c r="Z190" s="14"/>
      <c r="AA190" s="14"/>
      <c r="AB190" s="14"/>
      <c r="AC190" s="14"/>
      <c r="AD190" s="14"/>
      <c r="AE190" s="14"/>
      <c r="AT190" s="260" t="s">
        <v>148</v>
      </c>
      <c r="AU190" s="260" t="s">
        <v>91</v>
      </c>
      <c r="AV190" s="14" t="s">
        <v>91</v>
      </c>
      <c r="AW190" s="14" t="s">
        <v>5</v>
      </c>
      <c r="AX190" s="14" t="s">
        <v>89</v>
      </c>
      <c r="AY190" s="260" t="s">
        <v>137</v>
      </c>
    </row>
    <row r="191" s="2" customFormat="1" ht="24.15" customHeight="1">
      <c r="A191" s="39"/>
      <c r="B191" s="40"/>
      <c r="C191" s="283" t="s">
        <v>249</v>
      </c>
      <c r="D191" s="283" t="s">
        <v>279</v>
      </c>
      <c r="E191" s="284" t="s">
        <v>759</v>
      </c>
      <c r="F191" s="285" t="s">
        <v>760</v>
      </c>
      <c r="G191" s="286" t="s">
        <v>168</v>
      </c>
      <c r="H191" s="287">
        <v>11.550000000000001</v>
      </c>
      <c r="I191" s="288"/>
      <c r="J191" s="289"/>
      <c r="K191" s="290">
        <f>ROUND(P191*H191,2)</f>
        <v>0</v>
      </c>
      <c r="L191" s="285" t="s">
        <v>1</v>
      </c>
      <c r="M191" s="291"/>
      <c r="N191" s="292" t="s">
        <v>1</v>
      </c>
      <c r="O191" s="229" t="s">
        <v>44</v>
      </c>
      <c r="P191" s="230">
        <f>I191+J191</f>
        <v>0</v>
      </c>
      <c r="Q191" s="230">
        <f>ROUND(I191*H191,2)</f>
        <v>0</v>
      </c>
      <c r="R191" s="230">
        <f>ROUND(J191*H191,2)</f>
        <v>0</v>
      </c>
      <c r="S191" s="92"/>
      <c r="T191" s="231">
        <f>S191*H191</f>
        <v>0</v>
      </c>
      <c r="U191" s="231">
        <v>0</v>
      </c>
      <c r="V191" s="231">
        <f>U191*H191</f>
        <v>0</v>
      </c>
      <c r="W191" s="231">
        <v>0</v>
      </c>
      <c r="X191" s="231">
        <f>W191*H191</f>
        <v>0</v>
      </c>
      <c r="Y191" s="232" t="s">
        <v>1</v>
      </c>
      <c r="Z191" s="39"/>
      <c r="AA191" s="39"/>
      <c r="AB191" s="39"/>
      <c r="AC191" s="39"/>
      <c r="AD191" s="39"/>
      <c r="AE191" s="39"/>
      <c r="AR191" s="233" t="s">
        <v>193</v>
      </c>
      <c r="AT191" s="233" t="s">
        <v>279</v>
      </c>
      <c r="AU191" s="233" t="s">
        <v>91</v>
      </c>
      <c r="AY191" s="18" t="s">
        <v>137</v>
      </c>
      <c r="BE191" s="234">
        <f>IF(O191="základní",K191,0)</f>
        <v>0</v>
      </c>
      <c r="BF191" s="234">
        <f>IF(O191="snížená",K191,0)</f>
        <v>0</v>
      </c>
      <c r="BG191" s="234">
        <f>IF(O191="zákl. přenesená",K191,0)</f>
        <v>0</v>
      </c>
      <c r="BH191" s="234">
        <f>IF(O191="sníž. přenesená",K191,0)</f>
        <v>0</v>
      </c>
      <c r="BI191" s="234">
        <f>IF(O191="nulová",K191,0)</f>
        <v>0</v>
      </c>
      <c r="BJ191" s="18" t="s">
        <v>89</v>
      </c>
      <c r="BK191" s="234">
        <f>ROUND(P191*H191,2)</f>
        <v>0</v>
      </c>
      <c r="BL191" s="18" t="s">
        <v>144</v>
      </c>
      <c r="BM191" s="233" t="s">
        <v>761</v>
      </c>
    </row>
    <row r="192" s="2" customFormat="1">
      <c r="A192" s="39"/>
      <c r="B192" s="40"/>
      <c r="C192" s="41"/>
      <c r="D192" s="235" t="s">
        <v>146</v>
      </c>
      <c r="E192" s="41"/>
      <c r="F192" s="236" t="s">
        <v>760</v>
      </c>
      <c r="G192" s="41"/>
      <c r="H192" s="41"/>
      <c r="I192" s="237"/>
      <c r="J192" s="237"/>
      <c r="K192" s="41"/>
      <c r="L192" s="41"/>
      <c r="M192" s="45"/>
      <c r="N192" s="238"/>
      <c r="O192" s="239"/>
      <c r="P192" s="92"/>
      <c r="Q192" s="92"/>
      <c r="R192" s="92"/>
      <c r="S192" s="92"/>
      <c r="T192" s="92"/>
      <c r="U192" s="92"/>
      <c r="V192" s="92"/>
      <c r="W192" s="92"/>
      <c r="X192" s="92"/>
      <c r="Y192" s="93"/>
      <c r="Z192" s="39"/>
      <c r="AA192" s="39"/>
      <c r="AB192" s="39"/>
      <c r="AC192" s="39"/>
      <c r="AD192" s="39"/>
      <c r="AE192" s="39"/>
      <c r="AT192" s="18" t="s">
        <v>146</v>
      </c>
      <c r="AU192" s="18" t="s">
        <v>91</v>
      </c>
    </row>
    <row r="193" s="13" customFormat="1">
      <c r="A193" s="13"/>
      <c r="B193" s="240"/>
      <c r="C193" s="241"/>
      <c r="D193" s="235" t="s">
        <v>148</v>
      </c>
      <c r="E193" s="242" t="s">
        <v>1</v>
      </c>
      <c r="F193" s="243" t="s">
        <v>149</v>
      </c>
      <c r="G193" s="241"/>
      <c r="H193" s="242" t="s">
        <v>1</v>
      </c>
      <c r="I193" s="244"/>
      <c r="J193" s="244"/>
      <c r="K193" s="241"/>
      <c r="L193" s="241"/>
      <c r="M193" s="245"/>
      <c r="N193" s="246"/>
      <c r="O193" s="247"/>
      <c r="P193" s="247"/>
      <c r="Q193" s="247"/>
      <c r="R193" s="247"/>
      <c r="S193" s="247"/>
      <c r="T193" s="247"/>
      <c r="U193" s="247"/>
      <c r="V193" s="247"/>
      <c r="W193" s="247"/>
      <c r="X193" s="247"/>
      <c r="Y193" s="248"/>
      <c r="Z193" s="13"/>
      <c r="AA193" s="13"/>
      <c r="AB193" s="13"/>
      <c r="AC193" s="13"/>
      <c r="AD193" s="13"/>
      <c r="AE193" s="13"/>
      <c r="AT193" s="249" t="s">
        <v>148</v>
      </c>
      <c r="AU193" s="249" t="s">
        <v>91</v>
      </c>
      <c r="AV193" s="13" t="s">
        <v>89</v>
      </c>
      <c r="AW193" s="13" t="s">
        <v>5</v>
      </c>
      <c r="AX193" s="13" t="s">
        <v>81</v>
      </c>
      <c r="AY193" s="249" t="s">
        <v>137</v>
      </c>
    </row>
    <row r="194" s="14" customFormat="1">
      <c r="A194" s="14"/>
      <c r="B194" s="250"/>
      <c r="C194" s="251"/>
      <c r="D194" s="235" t="s">
        <v>148</v>
      </c>
      <c r="E194" s="252" t="s">
        <v>1</v>
      </c>
      <c r="F194" s="253" t="s">
        <v>762</v>
      </c>
      <c r="G194" s="251"/>
      <c r="H194" s="254">
        <v>11.550000000000001</v>
      </c>
      <c r="I194" s="255"/>
      <c r="J194" s="255"/>
      <c r="K194" s="251"/>
      <c r="L194" s="251"/>
      <c r="M194" s="256"/>
      <c r="N194" s="257"/>
      <c r="O194" s="258"/>
      <c r="P194" s="258"/>
      <c r="Q194" s="258"/>
      <c r="R194" s="258"/>
      <c r="S194" s="258"/>
      <c r="T194" s="258"/>
      <c r="U194" s="258"/>
      <c r="V194" s="258"/>
      <c r="W194" s="258"/>
      <c r="X194" s="258"/>
      <c r="Y194" s="259"/>
      <c r="Z194" s="14"/>
      <c r="AA194" s="14"/>
      <c r="AB194" s="14"/>
      <c r="AC194" s="14"/>
      <c r="AD194" s="14"/>
      <c r="AE194" s="14"/>
      <c r="AT194" s="260" t="s">
        <v>148</v>
      </c>
      <c r="AU194" s="260" t="s">
        <v>91</v>
      </c>
      <c r="AV194" s="14" t="s">
        <v>91</v>
      </c>
      <c r="AW194" s="14" t="s">
        <v>5</v>
      </c>
      <c r="AX194" s="14" t="s">
        <v>89</v>
      </c>
      <c r="AY194" s="260" t="s">
        <v>137</v>
      </c>
    </row>
    <row r="195" s="2" customFormat="1" ht="24.15" customHeight="1">
      <c r="A195" s="39"/>
      <c r="B195" s="40"/>
      <c r="C195" s="221" t="s">
        <v>254</v>
      </c>
      <c r="D195" s="221" t="s">
        <v>139</v>
      </c>
      <c r="E195" s="222" t="s">
        <v>763</v>
      </c>
      <c r="F195" s="223" t="s">
        <v>764</v>
      </c>
      <c r="G195" s="224" t="s">
        <v>142</v>
      </c>
      <c r="H195" s="225">
        <v>115.5</v>
      </c>
      <c r="I195" s="226"/>
      <c r="J195" s="226"/>
      <c r="K195" s="227">
        <f>ROUND(P195*H195,2)</f>
        <v>0</v>
      </c>
      <c r="L195" s="223" t="s">
        <v>162</v>
      </c>
      <c r="M195" s="45"/>
      <c r="N195" s="228" t="s">
        <v>1</v>
      </c>
      <c r="O195" s="229" t="s">
        <v>44</v>
      </c>
      <c r="P195" s="230">
        <f>I195+J195</f>
        <v>0</v>
      </c>
      <c r="Q195" s="230">
        <f>ROUND(I195*H195,2)</f>
        <v>0</v>
      </c>
      <c r="R195" s="230">
        <f>ROUND(J195*H195,2)</f>
        <v>0</v>
      </c>
      <c r="S195" s="92"/>
      <c r="T195" s="231">
        <f>S195*H195</f>
        <v>0</v>
      </c>
      <c r="U195" s="231">
        <v>0</v>
      </c>
      <c r="V195" s="231">
        <f>U195*H195</f>
        <v>0</v>
      </c>
      <c r="W195" s="231">
        <v>0</v>
      </c>
      <c r="X195" s="231">
        <f>W195*H195</f>
        <v>0</v>
      </c>
      <c r="Y195" s="232" t="s">
        <v>1</v>
      </c>
      <c r="Z195" s="39"/>
      <c r="AA195" s="39"/>
      <c r="AB195" s="39"/>
      <c r="AC195" s="39"/>
      <c r="AD195" s="39"/>
      <c r="AE195" s="39"/>
      <c r="AR195" s="233" t="s">
        <v>144</v>
      </c>
      <c r="AT195" s="233" t="s">
        <v>139</v>
      </c>
      <c r="AU195" s="233" t="s">
        <v>91</v>
      </c>
      <c r="AY195" s="18" t="s">
        <v>137</v>
      </c>
      <c r="BE195" s="234">
        <f>IF(O195="základní",K195,0)</f>
        <v>0</v>
      </c>
      <c r="BF195" s="234">
        <f>IF(O195="snížená",K195,0)</f>
        <v>0</v>
      </c>
      <c r="BG195" s="234">
        <f>IF(O195="zákl. přenesená",K195,0)</f>
        <v>0</v>
      </c>
      <c r="BH195" s="234">
        <f>IF(O195="sníž. přenesená",K195,0)</f>
        <v>0</v>
      </c>
      <c r="BI195" s="234">
        <f>IF(O195="nulová",K195,0)</f>
        <v>0</v>
      </c>
      <c r="BJ195" s="18" t="s">
        <v>89</v>
      </c>
      <c r="BK195" s="234">
        <f>ROUND(P195*H195,2)</f>
        <v>0</v>
      </c>
      <c r="BL195" s="18" t="s">
        <v>144</v>
      </c>
      <c r="BM195" s="233" t="s">
        <v>765</v>
      </c>
    </row>
    <row r="196" s="2" customFormat="1">
      <c r="A196" s="39"/>
      <c r="B196" s="40"/>
      <c r="C196" s="41"/>
      <c r="D196" s="235" t="s">
        <v>146</v>
      </c>
      <c r="E196" s="41"/>
      <c r="F196" s="236" t="s">
        <v>766</v>
      </c>
      <c r="G196" s="41"/>
      <c r="H196" s="41"/>
      <c r="I196" s="237"/>
      <c r="J196" s="237"/>
      <c r="K196" s="41"/>
      <c r="L196" s="41"/>
      <c r="M196" s="45"/>
      <c r="N196" s="238"/>
      <c r="O196" s="239"/>
      <c r="P196" s="92"/>
      <c r="Q196" s="92"/>
      <c r="R196" s="92"/>
      <c r="S196" s="92"/>
      <c r="T196" s="92"/>
      <c r="U196" s="92"/>
      <c r="V196" s="92"/>
      <c r="W196" s="92"/>
      <c r="X196" s="92"/>
      <c r="Y196" s="93"/>
      <c r="Z196" s="39"/>
      <c r="AA196" s="39"/>
      <c r="AB196" s="39"/>
      <c r="AC196" s="39"/>
      <c r="AD196" s="39"/>
      <c r="AE196" s="39"/>
      <c r="AT196" s="18" t="s">
        <v>146</v>
      </c>
      <c r="AU196" s="18" t="s">
        <v>91</v>
      </c>
    </row>
    <row r="197" s="13" customFormat="1">
      <c r="A197" s="13"/>
      <c r="B197" s="240"/>
      <c r="C197" s="241"/>
      <c r="D197" s="235" t="s">
        <v>148</v>
      </c>
      <c r="E197" s="242" t="s">
        <v>1</v>
      </c>
      <c r="F197" s="243" t="s">
        <v>275</v>
      </c>
      <c r="G197" s="241"/>
      <c r="H197" s="242" t="s">
        <v>1</v>
      </c>
      <c r="I197" s="244"/>
      <c r="J197" s="244"/>
      <c r="K197" s="241"/>
      <c r="L197" s="241"/>
      <c r="M197" s="245"/>
      <c r="N197" s="246"/>
      <c r="O197" s="247"/>
      <c r="P197" s="247"/>
      <c r="Q197" s="247"/>
      <c r="R197" s="247"/>
      <c r="S197" s="247"/>
      <c r="T197" s="247"/>
      <c r="U197" s="247"/>
      <c r="V197" s="247"/>
      <c r="W197" s="247"/>
      <c r="X197" s="247"/>
      <c r="Y197" s="248"/>
      <c r="Z197" s="13"/>
      <c r="AA197" s="13"/>
      <c r="AB197" s="13"/>
      <c r="AC197" s="13"/>
      <c r="AD197" s="13"/>
      <c r="AE197" s="13"/>
      <c r="AT197" s="249" t="s">
        <v>148</v>
      </c>
      <c r="AU197" s="249" t="s">
        <v>91</v>
      </c>
      <c r="AV197" s="13" t="s">
        <v>89</v>
      </c>
      <c r="AW197" s="13" t="s">
        <v>5</v>
      </c>
      <c r="AX197" s="13" t="s">
        <v>81</v>
      </c>
      <c r="AY197" s="249" t="s">
        <v>137</v>
      </c>
    </row>
    <row r="198" s="14" customFormat="1">
      <c r="A198" s="14"/>
      <c r="B198" s="250"/>
      <c r="C198" s="251"/>
      <c r="D198" s="235" t="s">
        <v>148</v>
      </c>
      <c r="E198" s="252" t="s">
        <v>1</v>
      </c>
      <c r="F198" s="253" t="s">
        <v>767</v>
      </c>
      <c r="G198" s="251"/>
      <c r="H198" s="254">
        <v>115.5</v>
      </c>
      <c r="I198" s="255"/>
      <c r="J198" s="255"/>
      <c r="K198" s="251"/>
      <c r="L198" s="251"/>
      <c r="M198" s="256"/>
      <c r="N198" s="257"/>
      <c r="O198" s="258"/>
      <c r="P198" s="258"/>
      <c r="Q198" s="258"/>
      <c r="R198" s="258"/>
      <c r="S198" s="258"/>
      <c r="T198" s="258"/>
      <c r="U198" s="258"/>
      <c r="V198" s="258"/>
      <c r="W198" s="258"/>
      <c r="X198" s="258"/>
      <c r="Y198" s="259"/>
      <c r="Z198" s="14"/>
      <c r="AA198" s="14"/>
      <c r="AB198" s="14"/>
      <c r="AC198" s="14"/>
      <c r="AD198" s="14"/>
      <c r="AE198" s="14"/>
      <c r="AT198" s="260" t="s">
        <v>148</v>
      </c>
      <c r="AU198" s="260" t="s">
        <v>91</v>
      </c>
      <c r="AV198" s="14" t="s">
        <v>91</v>
      </c>
      <c r="AW198" s="14" t="s">
        <v>5</v>
      </c>
      <c r="AX198" s="14" t="s">
        <v>89</v>
      </c>
      <c r="AY198" s="260" t="s">
        <v>137</v>
      </c>
    </row>
    <row r="199" s="2" customFormat="1" ht="24.15" customHeight="1">
      <c r="A199" s="39"/>
      <c r="B199" s="40"/>
      <c r="C199" s="283" t="s">
        <v>258</v>
      </c>
      <c r="D199" s="283" t="s">
        <v>279</v>
      </c>
      <c r="E199" s="284" t="s">
        <v>768</v>
      </c>
      <c r="F199" s="285" t="s">
        <v>769</v>
      </c>
      <c r="G199" s="286" t="s">
        <v>770</v>
      </c>
      <c r="H199" s="287">
        <v>2.7719999999999998</v>
      </c>
      <c r="I199" s="288"/>
      <c r="J199" s="289"/>
      <c r="K199" s="290">
        <f>ROUND(P199*H199,2)</f>
        <v>0</v>
      </c>
      <c r="L199" s="285" t="s">
        <v>162</v>
      </c>
      <c r="M199" s="291"/>
      <c r="N199" s="292" t="s">
        <v>1</v>
      </c>
      <c r="O199" s="229" t="s">
        <v>44</v>
      </c>
      <c r="P199" s="230">
        <f>I199+J199</f>
        <v>0</v>
      </c>
      <c r="Q199" s="230">
        <f>ROUND(I199*H199,2)</f>
        <v>0</v>
      </c>
      <c r="R199" s="230">
        <f>ROUND(J199*H199,2)</f>
        <v>0</v>
      </c>
      <c r="S199" s="92"/>
      <c r="T199" s="231">
        <f>S199*H199</f>
        <v>0</v>
      </c>
      <c r="U199" s="231">
        <v>0.001</v>
      </c>
      <c r="V199" s="231">
        <f>U199*H199</f>
        <v>0.0027719999999999997</v>
      </c>
      <c r="W199" s="231">
        <v>0</v>
      </c>
      <c r="X199" s="231">
        <f>W199*H199</f>
        <v>0</v>
      </c>
      <c r="Y199" s="232" t="s">
        <v>1</v>
      </c>
      <c r="Z199" s="39"/>
      <c r="AA199" s="39"/>
      <c r="AB199" s="39"/>
      <c r="AC199" s="39"/>
      <c r="AD199" s="39"/>
      <c r="AE199" s="39"/>
      <c r="AR199" s="233" t="s">
        <v>193</v>
      </c>
      <c r="AT199" s="233" t="s">
        <v>279</v>
      </c>
      <c r="AU199" s="233" t="s">
        <v>91</v>
      </c>
      <c r="AY199" s="18" t="s">
        <v>137</v>
      </c>
      <c r="BE199" s="234">
        <f>IF(O199="základní",K199,0)</f>
        <v>0</v>
      </c>
      <c r="BF199" s="234">
        <f>IF(O199="snížená",K199,0)</f>
        <v>0</v>
      </c>
      <c r="BG199" s="234">
        <f>IF(O199="zákl. přenesená",K199,0)</f>
        <v>0</v>
      </c>
      <c r="BH199" s="234">
        <f>IF(O199="sníž. přenesená",K199,0)</f>
        <v>0</v>
      </c>
      <c r="BI199" s="234">
        <f>IF(O199="nulová",K199,0)</f>
        <v>0</v>
      </c>
      <c r="BJ199" s="18" t="s">
        <v>89</v>
      </c>
      <c r="BK199" s="234">
        <f>ROUND(P199*H199,2)</f>
        <v>0</v>
      </c>
      <c r="BL199" s="18" t="s">
        <v>144</v>
      </c>
      <c r="BM199" s="233" t="s">
        <v>771</v>
      </c>
    </row>
    <row r="200" s="2" customFormat="1">
      <c r="A200" s="39"/>
      <c r="B200" s="40"/>
      <c r="C200" s="41"/>
      <c r="D200" s="235" t="s">
        <v>146</v>
      </c>
      <c r="E200" s="41"/>
      <c r="F200" s="236" t="s">
        <v>772</v>
      </c>
      <c r="G200" s="41"/>
      <c r="H200" s="41"/>
      <c r="I200" s="237"/>
      <c r="J200" s="237"/>
      <c r="K200" s="41"/>
      <c r="L200" s="41"/>
      <c r="M200" s="45"/>
      <c r="N200" s="238"/>
      <c r="O200" s="239"/>
      <c r="P200" s="92"/>
      <c r="Q200" s="92"/>
      <c r="R200" s="92"/>
      <c r="S200" s="92"/>
      <c r="T200" s="92"/>
      <c r="U200" s="92"/>
      <c r="V200" s="92"/>
      <c r="W200" s="92"/>
      <c r="X200" s="92"/>
      <c r="Y200" s="93"/>
      <c r="Z200" s="39"/>
      <c r="AA200" s="39"/>
      <c r="AB200" s="39"/>
      <c r="AC200" s="39"/>
      <c r="AD200" s="39"/>
      <c r="AE200" s="39"/>
      <c r="AT200" s="18" t="s">
        <v>146</v>
      </c>
      <c r="AU200" s="18" t="s">
        <v>91</v>
      </c>
    </row>
    <row r="201" s="14" customFormat="1">
      <c r="A201" s="14"/>
      <c r="B201" s="250"/>
      <c r="C201" s="251"/>
      <c r="D201" s="235" t="s">
        <v>148</v>
      </c>
      <c r="E201" s="252" t="s">
        <v>1</v>
      </c>
      <c r="F201" s="253" t="s">
        <v>773</v>
      </c>
      <c r="G201" s="251"/>
      <c r="H201" s="254">
        <v>2.7719999999999998</v>
      </c>
      <c r="I201" s="255"/>
      <c r="J201" s="255"/>
      <c r="K201" s="251"/>
      <c r="L201" s="251"/>
      <c r="M201" s="256"/>
      <c r="N201" s="257"/>
      <c r="O201" s="258"/>
      <c r="P201" s="258"/>
      <c r="Q201" s="258"/>
      <c r="R201" s="258"/>
      <c r="S201" s="258"/>
      <c r="T201" s="258"/>
      <c r="U201" s="258"/>
      <c r="V201" s="258"/>
      <c r="W201" s="258"/>
      <c r="X201" s="258"/>
      <c r="Y201" s="259"/>
      <c r="Z201" s="14"/>
      <c r="AA201" s="14"/>
      <c r="AB201" s="14"/>
      <c r="AC201" s="14"/>
      <c r="AD201" s="14"/>
      <c r="AE201" s="14"/>
      <c r="AT201" s="260" t="s">
        <v>148</v>
      </c>
      <c r="AU201" s="260" t="s">
        <v>91</v>
      </c>
      <c r="AV201" s="14" t="s">
        <v>91</v>
      </c>
      <c r="AW201" s="14" t="s">
        <v>5</v>
      </c>
      <c r="AX201" s="14" t="s">
        <v>89</v>
      </c>
      <c r="AY201" s="260" t="s">
        <v>137</v>
      </c>
    </row>
    <row r="202" s="12" customFormat="1" ht="22.8" customHeight="1">
      <c r="A202" s="12"/>
      <c r="B202" s="204"/>
      <c r="C202" s="205"/>
      <c r="D202" s="206" t="s">
        <v>80</v>
      </c>
      <c r="E202" s="219" t="s">
        <v>91</v>
      </c>
      <c r="F202" s="219" t="s">
        <v>305</v>
      </c>
      <c r="G202" s="205"/>
      <c r="H202" s="205"/>
      <c r="I202" s="208"/>
      <c r="J202" s="208"/>
      <c r="K202" s="220">
        <f>BK202</f>
        <v>0</v>
      </c>
      <c r="L202" s="205"/>
      <c r="M202" s="210"/>
      <c r="N202" s="211"/>
      <c r="O202" s="212"/>
      <c r="P202" s="212"/>
      <c r="Q202" s="213">
        <f>SUM(Q203:Q206)</f>
        <v>0</v>
      </c>
      <c r="R202" s="213">
        <f>SUM(R203:R206)</f>
        <v>0</v>
      </c>
      <c r="S202" s="212"/>
      <c r="T202" s="214">
        <f>SUM(T203:T206)</f>
        <v>0</v>
      </c>
      <c r="U202" s="212"/>
      <c r="V202" s="214">
        <f>SUM(V203:V206)</f>
        <v>0</v>
      </c>
      <c r="W202" s="212"/>
      <c r="X202" s="214">
        <f>SUM(X203:X206)</f>
        <v>0</v>
      </c>
      <c r="Y202" s="215"/>
      <c r="Z202" s="12"/>
      <c r="AA202" s="12"/>
      <c r="AB202" s="12"/>
      <c r="AC202" s="12"/>
      <c r="AD202" s="12"/>
      <c r="AE202" s="12"/>
      <c r="AR202" s="216" t="s">
        <v>89</v>
      </c>
      <c r="AT202" s="217" t="s">
        <v>80</v>
      </c>
      <c r="AU202" s="217" t="s">
        <v>89</v>
      </c>
      <c r="AY202" s="216" t="s">
        <v>137</v>
      </c>
      <c r="BK202" s="218">
        <f>SUM(BK203:BK206)</f>
        <v>0</v>
      </c>
    </row>
    <row r="203" s="2" customFormat="1" ht="14.4" customHeight="1">
      <c r="A203" s="39"/>
      <c r="B203" s="40"/>
      <c r="C203" s="221" t="s">
        <v>8</v>
      </c>
      <c r="D203" s="221" t="s">
        <v>139</v>
      </c>
      <c r="E203" s="222" t="s">
        <v>774</v>
      </c>
      <c r="F203" s="223" t="s">
        <v>775</v>
      </c>
      <c r="G203" s="224" t="s">
        <v>451</v>
      </c>
      <c r="H203" s="225">
        <v>1</v>
      </c>
      <c r="I203" s="226"/>
      <c r="J203" s="226"/>
      <c r="K203" s="227">
        <f>ROUND(P203*H203,2)</f>
        <v>0</v>
      </c>
      <c r="L203" s="223" t="s">
        <v>1</v>
      </c>
      <c r="M203" s="45"/>
      <c r="N203" s="228" t="s">
        <v>1</v>
      </c>
      <c r="O203" s="229" t="s">
        <v>44</v>
      </c>
      <c r="P203" s="230">
        <f>I203+J203</f>
        <v>0</v>
      </c>
      <c r="Q203" s="230">
        <f>ROUND(I203*H203,2)</f>
        <v>0</v>
      </c>
      <c r="R203" s="230">
        <f>ROUND(J203*H203,2)</f>
        <v>0</v>
      </c>
      <c r="S203" s="92"/>
      <c r="T203" s="231">
        <f>S203*H203</f>
        <v>0</v>
      </c>
      <c r="U203" s="231">
        <v>0</v>
      </c>
      <c r="V203" s="231">
        <f>U203*H203</f>
        <v>0</v>
      </c>
      <c r="W203" s="231">
        <v>0</v>
      </c>
      <c r="X203" s="231">
        <f>W203*H203</f>
        <v>0</v>
      </c>
      <c r="Y203" s="232" t="s">
        <v>1</v>
      </c>
      <c r="Z203" s="39"/>
      <c r="AA203" s="39"/>
      <c r="AB203" s="39"/>
      <c r="AC203" s="39"/>
      <c r="AD203" s="39"/>
      <c r="AE203" s="39"/>
      <c r="AR203" s="233" t="s">
        <v>144</v>
      </c>
      <c r="AT203" s="233" t="s">
        <v>139</v>
      </c>
      <c r="AU203" s="233" t="s">
        <v>91</v>
      </c>
      <c r="AY203" s="18" t="s">
        <v>137</v>
      </c>
      <c r="BE203" s="234">
        <f>IF(O203="základní",K203,0)</f>
        <v>0</v>
      </c>
      <c r="BF203" s="234">
        <f>IF(O203="snížená",K203,0)</f>
        <v>0</v>
      </c>
      <c r="BG203" s="234">
        <f>IF(O203="zákl. přenesená",K203,0)</f>
        <v>0</v>
      </c>
      <c r="BH203" s="234">
        <f>IF(O203="sníž. přenesená",K203,0)</f>
        <v>0</v>
      </c>
      <c r="BI203" s="234">
        <f>IF(O203="nulová",K203,0)</f>
        <v>0</v>
      </c>
      <c r="BJ203" s="18" t="s">
        <v>89</v>
      </c>
      <c r="BK203" s="234">
        <f>ROUND(P203*H203,2)</f>
        <v>0</v>
      </c>
      <c r="BL203" s="18" t="s">
        <v>144</v>
      </c>
      <c r="BM203" s="233" t="s">
        <v>776</v>
      </c>
    </row>
    <row r="204" s="2" customFormat="1">
      <c r="A204" s="39"/>
      <c r="B204" s="40"/>
      <c r="C204" s="41"/>
      <c r="D204" s="235" t="s">
        <v>146</v>
      </c>
      <c r="E204" s="41"/>
      <c r="F204" s="236" t="s">
        <v>775</v>
      </c>
      <c r="G204" s="41"/>
      <c r="H204" s="41"/>
      <c r="I204" s="237"/>
      <c r="J204" s="237"/>
      <c r="K204" s="41"/>
      <c r="L204" s="41"/>
      <c r="M204" s="45"/>
      <c r="N204" s="238"/>
      <c r="O204" s="239"/>
      <c r="P204" s="92"/>
      <c r="Q204" s="92"/>
      <c r="R204" s="92"/>
      <c r="S204" s="92"/>
      <c r="T204" s="92"/>
      <c r="U204" s="92"/>
      <c r="V204" s="92"/>
      <c r="W204" s="92"/>
      <c r="X204" s="92"/>
      <c r="Y204" s="93"/>
      <c r="Z204" s="39"/>
      <c r="AA204" s="39"/>
      <c r="AB204" s="39"/>
      <c r="AC204" s="39"/>
      <c r="AD204" s="39"/>
      <c r="AE204" s="39"/>
      <c r="AT204" s="18" t="s">
        <v>146</v>
      </c>
      <c r="AU204" s="18" t="s">
        <v>91</v>
      </c>
    </row>
    <row r="205" s="13" customFormat="1">
      <c r="A205" s="13"/>
      <c r="B205" s="240"/>
      <c r="C205" s="241"/>
      <c r="D205" s="235" t="s">
        <v>148</v>
      </c>
      <c r="E205" s="242" t="s">
        <v>1</v>
      </c>
      <c r="F205" s="243" t="s">
        <v>149</v>
      </c>
      <c r="G205" s="241"/>
      <c r="H205" s="242" t="s">
        <v>1</v>
      </c>
      <c r="I205" s="244"/>
      <c r="J205" s="244"/>
      <c r="K205" s="241"/>
      <c r="L205" s="241"/>
      <c r="M205" s="245"/>
      <c r="N205" s="246"/>
      <c r="O205" s="247"/>
      <c r="P205" s="247"/>
      <c r="Q205" s="247"/>
      <c r="R205" s="247"/>
      <c r="S205" s="247"/>
      <c r="T205" s="247"/>
      <c r="U205" s="247"/>
      <c r="V205" s="247"/>
      <c r="W205" s="247"/>
      <c r="X205" s="247"/>
      <c r="Y205" s="248"/>
      <c r="Z205" s="13"/>
      <c r="AA205" s="13"/>
      <c r="AB205" s="13"/>
      <c r="AC205" s="13"/>
      <c r="AD205" s="13"/>
      <c r="AE205" s="13"/>
      <c r="AT205" s="249" t="s">
        <v>148</v>
      </c>
      <c r="AU205" s="249" t="s">
        <v>91</v>
      </c>
      <c r="AV205" s="13" t="s">
        <v>89</v>
      </c>
      <c r="AW205" s="13" t="s">
        <v>5</v>
      </c>
      <c r="AX205" s="13" t="s">
        <v>81</v>
      </c>
      <c r="AY205" s="249" t="s">
        <v>137</v>
      </c>
    </row>
    <row r="206" s="14" customFormat="1">
      <c r="A206" s="14"/>
      <c r="B206" s="250"/>
      <c r="C206" s="251"/>
      <c r="D206" s="235" t="s">
        <v>148</v>
      </c>
      <c r="E206" s="252" t="s">
        <v>1</v>
      </c>
      <c r="F206" s="253" t="s">
        <v>777</v>
      </c>
      <c r="G206" s="251"/>
      <c r="H206" s="254">
        <v>1</v>
      </c>
      <c r="I206" s="255"/>
      <c r="J206" s="255"/>
      <c r="K206" s="251"/>
      <c r="L206" s="251"/>
      <c r="M206" s="256"/>
      <c r="N206" s="257"/>
      <c r="O206" s="258"/>
      <c r="P206" s="258"/>
      <c r="Q206" s="258"/>
      <c r="R206" s="258"/>
      <c r="S206" s="258"/>
      <c r="T206" s="258"/>
      <c r="U206" s="258"/>
      <c r="V206" s="258"/>
      <c r="W206" s="258"/>
      <c r="X206" s="258"/>
      <c r="Y206" s="259"/>
      <c r="Z206" s="14"/>
      <c r="AA206" s="14"/>
      <c r="AB206" s="14"/>
      <c r="AC206" s="14"/>
      <c r="AD206" s="14"/>
      <c r="AE206" s="14"/>
      <c r="AT206" s="260" t="s">
        <v>148</v>
      </c>
      <c r="AU206" s="260" t="s">
        <v>91</v>
      </c>
      <c r="AV206" s="14" t="s">
        <v>91</v>
      </c>
      <c r="AW206" s="14" t="s">
        <v>5</v>
      </c>
      <c r="AX206" s="14" t="s">
        <v>89</v>
      </c>
      <c r="AY206" s="260" t="s">
        <v>137</v>
      </c>
    </row>
    <row r="207" s="12" customFormat="1" ht="22.8" customHeight="1">
      <c r="A207" s="12"/>
      <c r="B207" s="204"/>
      <c r="C207" s="205"/>
      <c r="D207" s="206" t="s">
        <v>80</v>
      </c>
      <c r="E207" s="219" t="s">
        <v>176</v>
      </c>
      <c r="F207" s="219" t="s">
        <v>345</v>
      </c>
      <c r="G207" s="205"/>
      <c r="H207" s="205"/>
      <c r="I207" s="208"/>
      <c r="J207" s="208"/>
      <c r="K207" s="220">
        <f>BK207</f>
        <v>0</v>
      </c>
      <c r="L207" s="205"/>
      <c r="M207" s="210"/>
      <c r="N207" s="211"/>
      <c r="O207" s="212"/>
      <c r="P207" s="212"/>
      <c r="Q207" s="213">
        <f>SUM(Q208:Q256)</f>
        <v>0</v>
      </c>
      <c r="R207" s="213">
        <f>SUM(R208:R256)</f>
        <v>0</v>
      </c>
      <c r="S207" s="212"/>
      <c r="T207" s="214">
        <f>SUM(T208:T256)</f>
        <v>0</v>
      </c>
      <c r="U207" s="212"/>
      <c r="V207" s="214">
        <f>SUM(V208:V256)</f>
        <v>124.84913</v>
      </c>
      <c r="W207" s="212"/>
      <c r="X207" s="214">
        <f>SUM(X208:X256)</f>
        <v>0</v>
      </c>
      <c r="Y207" s="215"/>
      <c r="Z207" s="12"/>
      <c r="AA207" s="12"/>
      <c r="AB207" s="12"/>
      <c r="AC207" s="12"/>
      <c r="AD207" s="12"/>
      <c r="AE207" s="12"/>
      <c r="AR207" s="216" t="s">
        <v>89</v>
      </c>
      <c r="AT207" s="217" t="s">
        <v>80</v>
      </c>
      <c r="AU207" s="217" t="s">
        <v>89</v>
      </c>
      <c r="AY207" s="216" t="s">
        <v>137</v>
      </c>
      <c r="BK207" s="218">
        <f>SUM(BK208:BK256)</f>
        <v>0</v>
      </c>
    </row>
    <row r="208" s="2" customFormat="1" ht="24.15" customHeight="1">
      <c r="A208" s="39"/>
      <c r="B208" s="40"/>
      <c r="C208" s="221" t="s">
        <v>270</v>
      </c>
      <c r="D208" s="221" t="s">
        <v>139</v>
      </c>
      <c r="E208" s="222" t="s">
        <v>347</v>
      </c>
      <c r="F208" s="223" t="s">
        <v>348</v>
      </c>
      <c r="G208" s="224" t="s">
        <v>142</v>
      </c>
      <c r="H208" s="225">
        <v>283</v>
      </c>
      <c r="I208" s="226"/>
      <c r="J208" s="226"/>
      <c r="K208" s="227">
        <f>ROUND(P208*H208,2)</f>
        <v>0</v>
      </c>
      <c r="L208" s="223" t="s">
        <v>162</v>
      </c>
      <c r="M208" s="45"/>
      <c r="N208" s="228" t="s">
        <v>1</v>
      </c>
      <c r="O208" s="229" t="s">
        <v>44</v>
      </c>
      <c r="P208" s="230">
        <f>I208+J208</f>
        <v>0</v>
      </c>
      <c r="Q208" s="230">
        <f>ROUND(I208*H208,2)</f>
        <v>0</v>
      </c>
      <c r="R208" s="230">
        <f>ROUND(J208*H208,2)</f>
        <v>0</v>
      </c>
      <c r="S208" s="92"/>
      <c r="T208" s="231">
        <f>S208*H208</f>
        <v>0</v>
      </c>
      <c r="U208" s="231">
        <v>0</v>
      </c>
      <c r="V208" s="231">
        <f>U208*H208</f>
        <v>0</v>
      </c>
      <c r="W208" s="231">
        <v>0</v>
      </c>
      <c r="X208" s="231">
        <f>W208*H208</f>
        <v>0</v>
      </c>
      <c r="Y208" s="232" t="s">
        <v>1</v>
      </c>
      <c r="Z208" s="39"/>
      <c r="AA208" s="39"/>
      <c r="AB208" s="39"/>
      <c r="AC208" s="39"/>
      <c r="AD208" s="39"/>
      <c r="AE208" s="39"/>
      <c r="AR208" s="233" t="s">
        <v>144</v>
      </c>
      <c r="AT208" s="233" t="s">
        <v>139</v>
      </c>
      <c r="AU208" s="233" t="s">
        <v>91</v>
      </c>
      <c r="AY208" s="18" t="s">
        <v>137</v>
      </c>
      <c r="BE208" s="234">
        <f>IF(O208="základní",K208,0)</f>
        <v>0</v>
      </c>
      <c r="BF208" s="234">
        <f>IF(O208="snížená",K208,0)</f>
        <v>0</v>
      </c>
      <c r="BG208" s="234">
        <f>IF(O208="zákl. přenesená",K208,0)</f>
        <v>0</v>
      </c>
      <c r="BH208" s="234">
        <f>IF(O208="sníž. přenesená",K208,0)</f>
        <v>0</v>
      </c>
      <c r="BI208" s="234">
        <f>IF(O208="nulová",K208,0)</f>
        <v>0</v>
      </c>
      <c r="BJ208" s="18" t="s">
        <v>89</v>
      </c>
      <c r="BK208" s="234">
        <f>ROUND(P208*H208,2)</f>
        <v>0</v>
      </c>
      <c r="BL208" s="18" t="s">
        <v>144</v>
      </c>
      <c r="BM208" s="233" t="s">
        <v>349</v>
      </c>
    </row>
    <row r="209" s="2" customFormat="1">
      <c r="A209" s="39"/>
      <c r="B209" s="40"/>
      <c r="C209" s="41"/>
      <c r="D209" s="235" t="s">
        <v>146</v>
      </c>
      <c r="E209" s="41"/>
      <c r="F209" s="236" t="s">
        <v>350</v>
      </c>
      <c r="G209" s="41"/>
      <c r="H209" s="41"/>
      <c r="I209" s="237"/>
      <c r="J209" s="237"/>
      <c r="K209" s="41"/>
      <c r="L209" s="41"/>
      <c r="M209" s="45"/>
      <c r="N209" s="238"/>
      <c r="O209" s="239"/>
      <c r="P209" s="92"/>
      <c r="Q209" s="92"/>
      <c r="R209" s="92"/>
      <c r="S209" s="92"/>
      <c r="T209" s="92"/>
      <c r="U209" s="92"/>
      <c r="V209" s="92"/>
      <c r="W209" s="92"/>
      <c r="X209" s="92"/>
      <c r="Y209" s="93"/>
      <c r="Z209" s="39"/>
      <c r="AA209" s="39"/>
      <c r="AB209" s="39"/>
      <c r="AC209" s="39"/>
      <c r="AD209" s="39"/>
      <c r="AE209" s="39"/>
      <c r="AT209" s="18" t="s">
        <v>146</v>
      </c>
      <c r="AU209" s="18" t="s">
        <v>91</v>
      </c>
    </row>
    <row r="210" s="13" customFormat="1">
      <c r="A210" s="13"/>
      <c r="B210" s="240"/>
      <c r="C210" s="241"/>
      <c r="D210" s="235" t="s">
        <v>148</v>
      </c>
      <c r="E210" s="242" t="s">
        <v>1</v>
      </c>
      <c r="F210" s="243" t="s">
        <v>351</v>
      </c>
      <c r="G210" s="241"/>
      <c r="H210" s="242" t="s">
        <v>1</v>
      </c>
      <c r="I210" s="244"/>
      <c r="J210" s="244"/>
      <c r="K210" s="241"/>
      <c r="L210" s="241"/>
      <c r="M210" s="245"/>
      <c r="N210" s="246"/>
      <c r="O210" s="247"/>
      <c r="P210" s="247"/>
      <c r="Q210" s="247"/>
      <c r="R210" s="247"/>
      <c r="S210" s="247"/>
      <c r="T210" s="247"/>
      <c r="U210" s="247"/>
      <c r="V210" s="247"/>
      <c r="W210" s="247"/>
      <c r="X210" s="247"/>
      <c r="Y210" s="248"/>
      <c r="Z210" s="13"/>
      <c r="AA210" s="13"/>
      <c r="AB210" s="13"/>
      <c r="AC210" s="13"/>
      <c r="AD210" s="13"/>
      <c r="AE210" s="13"/>
      <c r="AT210" s="249" t="s">
        <v>148</v>
      </c>
      <c r="AU210" s="249" t="s">
        <v>91</v>
      </c>
      <c r="AV210" s="13" t="s">
        <v>89</v>
      </c>
      <c r="AW210" s="13" t="s">
        <v>5</v>
      </c>
      <c r="AX210" s="13" t="s">
        <v>81</v>
      </c>
      <c r="AY210" s="249" t="s">
        <v>137</v>
      </c>
    </row>
    <row r="211" s="14" customFormat="1">
      <c r="A211" s="14"/>
      <c r="B211" s="250"/>
      <c r="C211" s="251"/>
      <c r="D211" s="235" t="s">
        <v>148</v>
      </c>
      <c r="E211" s="252" t="s">
        <v>1</v>
      </c>
      <c r="F211" s="253" t="s">
        <v>778</v>
      </c>
      <c r="G211" s="251"/>
      <c r="H211" s="254">
        <v>141.5</v>
      </c>
      <c r="I211" s="255"/>
      <c r="J211" s="255"/>
      <c r="K211" s="251"/>
      <c r="L211" s="251"/>
      <c r="M211" s="256"/>
      <c r="N211" s="257"/>
      <c r="O211" s="258"/>
      <c r="P211" s="258"/>
      <c r="Q211" s="258"/>
      <c r="R211" s="258"/>
      <c r="S211" s="258"/>
      <c r="T211" s="258"/>
      <c r="U211" s="258"/>
      <c r="V211" s="258"/>
      <c r="W211" s="258"/>
      <c r="X211" s="258"/>
      <c r="Y211" s="259"/>
      <c r="Z211" s="14"/>
      <c r="AA211" s="14"/>
      <c r="AB211" s="14"/>
      <c r="AC211" s="14"/>
      <c r="AD211" s="14"/>
      <c r="AE211" s="14"/>
      <c r="AT211" s="260" t="s">
        <v>148</v>
      </c>
      <c r="AU211" s="260" t="s">
        <v>91</v>
      </c>
      <c r="AV211" s="14" t="s">
        <v>91</v>
      </c>
      <c r="AW211" s="14" t="s">
        <v>5</v>
      </c>
      <c r="AX211" s="14" t="s">
        <v>81</v>
      </c>
      <c r="AY211" s="260" t="s">
        <v>137</v>
      </c>
    </row>
    <row r="212" s="14" customFormat="1">
      <c r="A212" s="14"/>
      <c r="B212" s="250"/>
      <c r="C212" s="251"/>
      <c r="D212" s="235" t="s">
        <v>148</v>
      </c>
      <c r="E212" s="252" t="s">
        <v>1</v>
      </c>
      <c r="F212" s="253" t="s">
        <v>779</v>
      </c>
      <c r="G212" s="251"/>
      <c r="H212" s="254">
        <v>141.5</v>
      </c>
      <c r="I212" s="255"/>
      <c r="J212" s="255"/>
      <c r="K212" s="251"/>
      <c r="L212" s="251"/>
      <c r="M212" s="256"/>
      <c r="N212" s="257"/>
      <c r="O212" s="258"/>
      <c r="P212" s="258"/>
      <c r="Q212" s="258"/>
      <c r="R212" s="258"/>
      <c r="S212" s="258"/>
      <c r="T212" s="258"/>
      <c r="U212" s="258"/>
      <c r="V212" s="258"/>
      <c r="W212" s="258"/>
      <c r="X212" s="258"/>
      <c r="Y212" s="259"/>
      <c r="Z212" s="14"/>
      <c r="AA212" s="14"/>
      <c r="AB212" s="14"/>
      <c r="AC212" s="14"/>
      <c r="AD212" s="14"/>
      <c r="AE212" s="14"/>
      <c r="AT212" s="260" t="s">
        <v>148</v>
      </c>
      <c r="AU212" s="260" t="s">
        <v>91</v>
      </c>
      <c r="AV212" s="14" t="s">
        <v>91</v>
      </c>
      <c r="AW212" s="14" t="s">
        <v>5</v>
      </c>
      <c r="AX212" s="14" t="s">
        <v>81</v>
      </c>
      <c r="AY212" s="260" t="s">
        <v>137</v>
      </c>
    </row>
    <row r="213" s="15" customFormat="1">
      <c r="A213" s="15"/>
      <c r="B213" s="261"/>
      <c r="C213" s="262"/>
      <c r="D213" s="235" t="s">
        <v>148</v>
      </c>
      <c r="E213" s="263" t="s">
        <v>1</v>
      </c>
      <c r="F213" s="264" t="s">
        <v>152</v>
      </c>
      <c r="G213" s="262"/>
      <c r="H213" s="265">
        <v>283</v>
      </c>
      <c r="I213" s="266"/>
      <c r="J213" s="266"/>
      <c r="K213" s="262"/>
      <c r="L213" s="262"/>
      <c r="M213" s="267"/>
      <c r="N213" s="268"/>
      <c r="O213" s="269"/>
      <c r="P213" s="269"/>
      <c r="Q213" s="269"/>
      <c r="R213" s="269"/>
      <c r="S213" s="269"/>
      <c r="T213" s="269"/>
      <c r="U213" s="269"/>
      <c r="V213" s="269"/>
      <c r="W213" s="269"/>
      <c r="X213" s="269"/>
      <c r="Y213" s="270"/>
      <c r="Z213" s="15"/>
      <c r="AA213" s="15"/>
      <c r="AB213" s="15"/>
      <c r="AC213" s="15"/>
      <c r="AD213" s="15"/>
      <c r="AE213" s="15"/>
      <c r="AT213" s="271" t="s">
        <v>148</v>
      </c>
      <c r="AU213" s="271" t="s">
        <v>91</v>
      </c>
      <c r="AV213" s="15" t="s">
        <v>144</v>
      </c>
      <c r="AW213" s="15" t="s">
        <v>5</v>
      </c>
      <c r="AX213" s="15" t="s">
        <v>89</v>
      </c>
      <c r="AY213" s="271" t="s">
        <v>137</v>
      </c>
    </row>
    <row r="214" s="2" customFormat="1" ht="24.15" customHeight="1">
      <c r="A214" s="39"/>
      <c r="B214" s="40"/>
      <c r="C214" s="221" t="s">
        <v>278</v>
      </c>
      <c r="D214" s="221" t="s">
        <v>139</v>
      </c>
      <c r="E214" s="222" t="s">
        <v>355</v>
      </c>
      <c r="F214" s="223" t="s">
        <v>356</v>
      </c>
      <c r="G214" s="224" t="s">
        <v>142</v>
      </c>
      <c r="H214" s="225">
        <v>141.5</v>
      </c>
      <c r="I214" s="226"/>
      <c r="J214" s="226"/>
      <c r="K214" s="227">
        <f>ROUND(P214*H214,2)</f>
        <v>0</v>
      </c>
      <c r="L214" s="223" t="s">
        <v>1</v>
      </c>
      <c r="M214" s="45"/>
      <c r="N214" s="228" t="s">
        <v>1</v>
      </c>
      <c r="O214" s="229" t="s">
        <v>44</v>
      </c>
      <c r="P214" s="230">
        <f>I214+J214</f>
        <v>0</v>
      </c>
      <c r="Q214" s="230">
        <f>ROUND(I214*H214,2)</f>
        <v>0</v>
      </c>
      <c r="R214" s="230">
        <f>ROUND(J214*H214,2)</f>
        <v>0</v>
      </c>
      <c r="S214" s="92"/>
      <c r="T214" s="231">
        <f>S214*H214</f>
        <v>0</v>
      </c>
      <c r="U214" s="231">
        <v>0</v>
      </c>
      <c r="V214" s="231">
        <f>U214*H214</f>
        <v>0</v>
      </c>
      <c r="W214" s="231">
        <v>0</v>
      </c>
      <c r="X214" s="231">
        <f>W214*H214</f>
        <v>0</v>
      </c>
      <c r="Y214" s="232" t="s">
        <v>1</v>
      </c>
      <c r="Z214" s="39"/>
      <c r="AA214" s="39"/>
      <c r="AB214" s="39"/>
      <c r="AC214" s="39"/>
      <c r="AD214" s="39"/>
      <c r="AE214" s="39"/>
      <c r="AR214" s="233" t="s">
        <v>144</v>
      </c>
      <c r="AT214" s="233" t="s">
        <v>139</v>
      </c>
      <c r="AU214" s="233" t="s">
        <v>91</v>
      </c>
      <c r="AY214" s="18" t="s">
        <v>137</v>
      </c>
      <c r="BE214" s="234">
        <f>IF(O214="základní",K214,0)</f>
        <v>0</v>
      </c>
      <c r="BF214" s="234">
        <f>IF(O214="snížená",K214,0)</f>
        <v>0</v>
      </c>
      <c r="BG214" s="234">
        <f>IF(O214="zákl. přenesená",K214,0)</f>
        <v>0</v>
      </c>
      <c r="BH214" s="234">
        <f>IF(O214="sníž. přenesená",K214,0)</f>
        <v>0</v>
      </c>
      <c r="BI214" s="234">
        <f>IF(O214="nulová",K214,0)</f>
        <v>0</v>
      </c>
      <c r="BJ214" s="18" t="s">
        <v>89</v>
      </c>
      <c r="BK214" s="234">
        <f>ROUND(P214*H214,2)</f>
        <v>0</v>
      </c>
      <c r="BL214" s="18" t="s">
        <v>144</v>
      </c>
      <c r="BM214" s="233" t="s">
        <v>357</v>
      </c>
    </row>
    <row r="215" s="2" customFormat="1">
      <c r="A215" s="39"/>
      <c r="B215" s="40"/>
      <c r="C215" s="41"/>
      <c r="D215" s="235" t="s">
        <v>146</v>
      </c>
      <c r="E215" s="41"/>
      <c r="F215" s="236" t="s">
        <v>358</v>
      </c>
      <c r="G215" s="41"/>
      <c r="H215" s="41"/>
      <c r="I215" s="237"/>
      <c r="J215" s="237"/>
      <c r="K215" s="41"/>
      <c r="L215" s="41"/>
      <c r="M215" s="45"/>
      <c r="N215" s="238"/>
      <c r="O215" s="239"/>
      <c r="P215" s="92"/>
      <c r="Q215" s="92"/>
      <c r="R215" s="92"/>
      <c r="S215" s="92"/>
      <c r="T215" s="92"/>
      <c r="U215" s="92"/>
      <c r="V215" s="92"/>
      <c r="W215" s="92"/>
      <c r="X215" s="92"/>
      <c r="Y215" s="93"/>
      <c r="Z215" s="39"/>
      <c r="AA215" s="39"/>
      <c r="AB215" s="39"/>
      <c r="AC215" s="39"/>
      <c r="AD215" s="39"/>
      <c r="AE215" s="39"/>
      <c r="AT215" s="18" t="s">
        <v>146</v>
      </c>
      <c r="AU215" s="18" t="s">
        <v>91</v>
      </c>
    </row>
    <row r="216" s="13" customFormat="1">
      <c r="A216" s="13"/>
      <c r="B216" s="240"/>
      <c r="C216" s="241"/>
      <c r="D216" s="235" t="s">
        <v>148</v>
      </c>
      <c r="E216" s="242" t="s">
        <v>1</v>
      </c>
      <c r="F216" s="243" t="s">
        <v>351</v>
      </c>
      <c r="G216" s="241"/>
      <c r="H216" s="242" t="s">
        <v>1</v>
      </c>
      <c r="I216" s="244"/>
      <c r="J216" s="244"/>
      <c r="K216" s="241"/>
      <c r="L216" s="241"/>
      <c r="M216" s="245"/>
      <c r="N216" s="246"/>
      <c r="O216" s="247"/>
      <c r="P216" s="247"/>
      <c r="Q216" s="247"/>
      <c r="R216" s="247"/>
      <c r="S216" s="247"/>
      <c r="T216" s="247"/>
      <c r="U216" s="247"/>
      <c r="V216" s="247"/>
      <c r="W216" s="247"/>
      <c r="X216" s="247"/>
      <c r="Y216" s="248"/>
      <c r="Z216" s="13"/>
      <c r="AA216" s="13"/>
      <c r="AB216" s="13"/>
      <c r="AC216" s="13"/>
      <c r="AD216" s="13"/>
      <c r="AE216" s="13"/>
      <c r="AT216" s="249" t="s">
        <v>148</v>
      </c>
      <c r="AU216" s="249" t="s">
        <v>91</v>
      </c>
      <c r="AV216" s="13" t="s">
        <v>89</v>
      </c>
      <c r="AW216" s="13" t="s">
        <v>5</v>
      </c>
      <c r="AX216" s="13" t="s">
        <v>81</v>
      </c>
      <c r="AY216" s="249" t="s">
        <v>137</v>
      </c>
    </row>
    <row r="217" s="14" customFormat="1">
      <c r="A217" s="14"/>
      <c r="B217" s="250"/>
      <c r="C217" s="251"/>
      <c r="D217" s="235" t="s">
        <v>148</v>
      </c>
      <c r="E217" s="252" t="s">
        <v>1</v>
      </c>
      <c r="F217" s="253" t="s">
        <v>780</v>
      </c>
      <c r="G217" s="251"/>
      <c r="H217" s="254">
        <v>141.5</v>
      </c>
      <c r="I217" s="255"/>
      <c r="J217" s="255"/>
      <c r="K217" s="251"/>
      <c r="L217" s="251"/>
      <c r="M217" s="256"/>
      <c r="N217" s="257"/>
      <c r="O217" s="258"/>
      <c r="P217" s="258"/>
      <c r="Q217" s="258"/>
      <c r="R217" s="258"/>
      <c r="S217" s="258"/>
      <c r="T217" s="258"/>
      <c r="U217" s="258"/>
      <c r="V217" s="258"/>
      <c r="W217" s="258"/>
      <c r="X217" s="258"/>
      <c r="Y217" s="259"/>
      <c r="Z217" s="14"/>
      <c r="AA217" s="14"/>
      <c r="AB217" s="14"/>
      <c r="AC217" s="14"/>
      <c r="AD217" s="14"/>
      <c r="AE217" s="14"/>
      <c r="AT217" s="260" t="s">
        <v>148</v>
      </c>
      <c r="AU217" s="260" t="s">
        <v>91</v>
      </c>
      <c r="AV217" s="14" t="s">
        <v>91</v>
      </c>
      <c r="AW217" s="14" t="s">
        <v>5</v>
      </c>
      <c r="AX217" s="14" t="s">
        <v>89</v>
      </c>
      <c r="AY217" s="260" t="s">
        <v>137</v>
      </c>
    </row>
    <row r="218" s="2" customFormat="1" ht="24.15" customHeight="1">
      <c r="A218" s="39"/>
      <c r="B218" s="40"/>
      <c r="C218" s="221" t="s">
        <v>285</v>
      </c>
      <c r="D218" s="221" t="s">
        <v>139</v>
      </c>
      <c r="E218" s="222" t="s">
        <v>362</v>
      </c>
      <c r="F218" s="223" t="s">
        <v>363</v>
      </c>
      <c r="G218" s="224" t="s">
        <v>142</v>
      </c>
      <c r="H218" s="225">
        <v>373</v>
      </c>
      <c r="I218" s="226"/>
      <c r="J218" s="226"/>
      <c r="K218" s="227">
        <f>ROUND(P218*H218,2)</f>
        <v>0</v>
      </c>
      <c r="L218" s="223" t="s">
        <v>162</v>
      </c>
      <c r="M218" s="45"/>
      <c r="N218" s="228" t="s">
        <v>1</v>
      </c>
      <c r="O218" s="229" t="s">
        <v>44</v>
      </c>
      <c r="P218" s="230">
        <f>I218+J218</f>
        <v>0</v>
      </c>
      <c r="Q218" s="230">
        <f>ROUND(I218*H218,2)</f>
        <v>0</v>
      </c>
      <c r="R218" s="230">
        <f>ROUND(J218*H218,2)</f>
        <v>0</v>
      </c>
      <c r="S218" s="92"/>
      <c r="T218" s="231">
        <f>S218*H218</f>
        <v>0</v>
      </c>
      <c r="U218" s="231">
        <v>0</v>
      </c>
      <c r="V218" s="231">
        <f>U218*H218</f>
        <v>0</v>
      </c>
      <c r="W218" s="231">
        <v>0</v>
      </c>
      <c r="X218" s="231">
        <f>W218*H218</f>
        <v>0</v>
      </c>
      <c r="Y218" s="232" t="s">
        <v>1</v>
      </c>
      <c r="Z218" s="39"/>
      <c r="AA218" s="39"/>
      <c r="AB218" s="39"/>
      <c r="AC218" s="39"/>
      <c r="AD218" s="39"/>
      <c r="AE218" s="39"/>
      <c r="AR218" s="233" t="s">
        <v>144</v>
      </c>
      <c r="AT218" s="233" t="s">
        <v>139</v>
      </c>
      <c r="AU218" s="233" t="s">
        <v>91</v>
      </c>
      <c r="AY218" s="18" t="s">
        <v>137</v>
      </c>
      <c r="BE218" s="234">
        <f>IF(O218="základní",K218,0)</f>
        <v>0</v>
      </c>
      <c r="BF218" s="234">
        <f>IF(O218="snížená",K218,0)</f>
        <v>0</v>
      </c>
      <c r="BG218" s="234">
        <f>IF(O218="zákl. přenesená",K218,0)</f>
        <v>0</v>
      </c>
      <c r="BH218" s="234">
        <f>IF(O218="sníž. přenesená",K218,0)</f>
        <v>0</v>
      </c>
      <c r="BI218" s="234">
        <f>IF(O218="nulová",K218,0)</f>
        <v>0</v>
      </c>
      <c r="BJ218" s="18" t="s">
        <v>89</v>
      </c>
      <c r="BK218" s="234">
        <f>ROUND(P218*H218,2)</f>
        <v>0</v>
      </c>
      <c r="BL218" s="18" t="s">
        <v>144</v>
      </c>
      <c r="BM218" s="233" t="s">
        <v>364</v>
      </c>
    </row>
    <row r="219" s="2" customFormat="1">
      <c r="A219" s="39"/>
      <c r="B219" s="40"/>
      <c r="C219" s="41"/>
      <c r="D219" s="235" t="s">
        <v>146</v>
      </c>
      <c r="E219" s="41"/>
      <c r="F219" s="236" t="s">
        <v>365</v>
      </c>
      <c r="G219" s="41"/>
      <c r="H219" s="41"/>
      <c r="I219" s="237"/>
      <c r="J219" s="237"/>
      <c r="K219" s="41"/>
      <c r="L219" s="41"/>
      <c r="M219" s="45"/>
      <c r="N219" s="238"/>
      <c r="O219" s="239"/>
      <c r="P219" s="92"/>
      <c r="Q219" s="92"/>
      <c r="R219" s="92"/>
      <c r="S219" s="92"/>
      <c r="T219" s="92"/>
      <c r="U219" s="92"/>
      <c r="V219" s="92"/>
      <c r="W219" s="92"/>
      <c r="X219" s="92"/>
      <c r="Y219" s="93"/>
      <c r="Z219" s="39"/>
      <c r="AA219" s="39"/>
      <c r="AB219" s="39"/>
      <c r="AC219" s="39"/>
      <c r="AD219" s="39"/>
      <c r="AE219" s="39"/>
      <c r="AT219" s="18" t="s">
        <v>146</v>
      </c>
      <c r="AU219" s="18" t="s">
        <v>91</v>
      </c>
    </row>
    <row r="220" s="13" customFormat="1">
      <c r="A220" s="13"/>
      <c r="B220" s="240"/>
      <c r="C220" s="241"/>
      <c r="D220" s="235" t="s">
        <v>148</v>
      </c>
      <c r="E220" s="242" t="s">
        <v>1</v>
      </c>
      <c r="F220" s="243" t="s">
        <v>351</v>
      </c>
      <c r="G220" s="241"/>
      <c r="H220" s="242" t="s">
        <v>1</v>
      </c>
      <c r="I220" s="244"/>
      <c r="J220" s="244"/>
      <c r="K220" s="241"/>
      <c r="L220" s="241"/>
      <c r="M220" s="245"/>
      <c r="N220" s="246"/>
      <c r="O220" s="247"/>
      <c r="P220" s="247"/>
      <c r="Q220" s="247"/>
      <c r="R220" s="247"/>
      <c r="S220" s="247"/>
      <c r="T220" s="247"/>
      <c r="U220" s="247"/>
      <c r="V220" s="247"/>
      <c r="W220" s="247"/>
      <c r="X220" s="247"/>
      <c r="Y220" s="248"/>
      <c r="Z220" s="13"/>
      <c r="AA220" s="13"/>
      <c r="AB220" s="13"/>
      <c r="AC220" s="13"/>
      <c r="AD220" s="13"/>
      <c r="AE220" s="13"/>
      <c r="AT220" s="249" t="s">
        <v>148</v>
      </c>
      <c r="AU220" s="249" t="s">
        <v>91</v>
      </c>
      <c r="AV220" s="13" t="s">
        <v>89</v>
      </c>
      <c r="AW220" s="13" t="s">
        <v>5</v>
      </c>
      <c r="AX220" s="13" t="s">
        <v>81</v>
      </c>
      <c r="AY220" s="249" t="s">
        <v>137</v>
      </c>
    </row>
    <row r="221" s="14" customFormat="1">
      <c r="A221" s="14"/>
      <c r="B221" s="250"/>
      <c r="C221" s="251"/>
      <c r="D221" s="235" t="s">
        <v>148</v>
      </c>
      <c r="E221" s="252" t="s">
        <v>1</v>
      </c>
      <c r="F221" s="253" t="s">
        <v>781</v>
      </c>
      <c r="G221" s="251"/>
      <c r="H221" s="254">
        <v>373</v>
      </c>
      <c r="I221" s="255"/>
      <c r="J221" s="255"/>
      <c r="K221" s="251"/>
      <c r="L221" s="251"/>
      <c r="M221" s="256"/>
      <c r="N221" s="257"/>
      <c r="O221" s="258"/>
      <c r="P221" s="258"/>
      <c r="Q221" s="258"/>
      <c r="R221" s="258"/>
      <c r="S221" s="258"/>
      <c r="T221" s="258"/>
      <c r="U221" s="258"/>
      <c r="V221" s="258"/>
      <c r="W221" s="258"/>
      <c r="X221" s="258"/>
      <c r="Y221" s="259"/>
      <c r="Z221" s="14"/>
      <c r="AA221" s="14"/>
      <c r="AB221" s="14"/>
      <c r="AC221" s="14"/>
      <c r="AD221" s="14"/>
      <c r="AE221" s="14"/>
      <c r="AT221" s="260" t="s">
        <v>148</v>
      </c>
      <c r="AU221" s="260" t="s">
        <v>91</v>
      </c>
      <c r="AV221" s="14" t="s">
        <v>91</v>
      </c>
      <c r="AW221" s="14" t="s">
        <v>5</v>
      </c>
      <c r="AX221" s="14" t="s">
        <v>89</v>
      </c>
      <c r="AY221" s="260" t="s">
        <v>137</v>
      </c>
    </row>
    <row r="222" s="2" customFormat="1" ht="24.15" customHeight="1">
      <c r="A222" s="39"/>
      <c r="B222" s="40"/>
      <c r="C222" s="221" t="s">
        <v>291</v>
      </c>
      <c r="D222" s="221" t="s">
        <v>139</v>
      </c>
      <c r="E222" s="222" t="s">
        <v>782</v>
      </c>
      <c r="F222" s="223" t="s">
        <v>783</v>
      </c>
      <c r="G222" s="224" t="s">
        <v>142</v>
      </c>
      <c r="H222" s="225">
        <v>371</v>
      </c>
      <c r="I222" s="226"/>
      <c r="J222" s="226"/>
      <c r="K222" s="227">
        <f>ROUND(P222*H222,2)</f>
        <v>0</v>
      </c>
      <c r="L222" s="223" t="s">
        <v>162</v>
      </c>
      <c r="M222" s="45"/>
      <c r="N222" s="228" t="s">
        <v>1</v>
      </c>
      <c r="O222" s="229" t="s">
        <v>44</v>
      </c>
      <c r="P222" s="230">
        <f>I222+J222</f>
        <v>0</v>
      </c>
      <c r="Q222" s="230">
        <f>ROUND(I222*H222,2)</f>
        <v>0</v>
      </c>
      <c r="R222" s="230">
        <f>ROUND(J222*H222,2)</f>
        <v>0</v>
      </c>
      <c r="S222" s="92"/>
      <c r="T222" s="231">
        <f>S222*H222</f>
        <v>0</v>
      </c>
      <c r="U222" s="231">
        <v>0.084250000000000005</v>
      </c>
      <c r="V222" s="231">
        <f>U222*H222</f>
        <v>31.25675</v>
      </c>
      <c r="W222" s="231">
        <v>0</v>
      </c>
      <c r="X222" s="231">
        <f>W222*H222</f>
        <v>0</v>
      </c>
      <c r="Y222" s="232" t="s">
        <v>1</v>
      </c>
      <c r="Z222" s="39"/>
      <c r="AA222" s="39"/>
      <c r="AB222" s="39"/>
      <c r="AC222" s="39"/>
      <c r="AD222" s="39"/>
      <c r="AE222" s="39"/>
      <c r="AR222" s="233" t="s">
        <v>144</v>
      </c>
      <c r="AT222" s="233" t="s">
        <v>139</v>
      </c>
      <c r="AU222" s="233" t="s">
        <v>91</v>
      </c>
      <c r="AY222" s="18" t="s">
        <v>137</v>
      </c>
      <c r="BE222" s="234">
        <f>IF(O222="základní",K222,0)</f>
        <v>0</v>
      </c>
      <c r="BF222" s="234">
        <f>IF(O222="snížená",K222,0)</f>
        <v>0</v>
      </c>
      <c r="BG222" s="234">
        <f>IF(O222="zákl. přenesená",K222,0)</f>
        <v>0</v>
      </c>
      <c r="BH222" s="234">
        <f>IF(O222="sníž. přenesená",K222,0)</f>
        <v>0</v>
      </c>
      <c r="BI222" s="234">
        <f>IF(O222="nulová",K222,0)</f>
        <v>0</v>
      </c>
      <c r="BJ222" s="18" t="s">
        <v>89</v>
      </c>
      <c r="BK222" s="234">
        <f>ROUND(P222*H222,2)</f>
        <v>0</v>
      </c>
      <c r="BL222" s="18" t="s">
        <v>144</v>
      </c>
      <c r="BM222" s="233" t="s">
        <v>784</v>
      </c>
    </row>
    <row r="223" s="2" customFormat="1">
      <c r="A223" s="39"/>
      <c r="B223" s="40"/>
      <c r="C223" s="41"/>
      <c r="D223" s="235" t="s">
        <v>146</v>
      </c>
      <c r="E223" s="41"/>
      <c r="F223" s="236" t="s">
        <v>785</v>
      </c>
      <c r="G223" s="41"/>
      <c r="H223" s="41"/>
      <c r="I223" s="237"/>
      <c r="J223" s="237"/>
      <c r="K223" s="41"/>
      <c r="L223" s="41"/>
      <c r="M223" s="45"/>
      <c r="N223" s="238"/>
      <c r="O223" s="239"/>
      <c r="P223" s="92"/>
      <c r="Q223" s="92"/>
      <c r="R223" s="92"/>
      <c r="S223" s="92"/>
      <c r="T223" s="92"/>
      <c r="U223" s="92"/>
      <c r="V223" s="92"/>
      <c r="W223" s="92"/>
      <c r="X223" s="92"/>
      <c r="Y223" s="93"/>
      <c r="Z223" s="39"/>
      <c r="AA223" s="39"/>
      <c r="AB223" s="39"/>
      <c r="AC223" s="39"/>
      <c r="AD223" s="39"/>
      <c r="AE223" s="39"/>
      <c r="AT223" s="18" t="s">
        <v>146</v>
      </c>
      <c r="AU223" s="18" t="s">
        <v>91</v>
      </c>
    </row>
    <row r="224" s="13" customFormat="1">
      <c r="A224" s="13"/>
      <c r="B224" s="240"/>
      <c r="C224" s="241"/>
      <c r="D224" s="235" t="s">
        <v>148</v>
      </c>
      <c r="E224" s="242" t="s">
        <v>1</v>
      </c>
      <c r="F224" s="243" t="s">
        <v>351</v>
      </c>
      <c r="G224" s="241"/>
      <c r="H224" s="242" t="s">
        <v>1</v>
      </c>
      <c r="I224" s="244"/>
      <c r="J224" s="244"/>
      <c r="K224" s="241"/>
      <c r="L224" s="241"/>
      <c r="M224" s="245"/>
      <c r="N224" s="246"/>
      <c r="O224" s="247"/>
      <c r="P224" s="247"/>
      <c r="Q224" s="247"/>
      <c r="R224" s="247"/>
      <c r="S224" s="247"/>
      <c r="T224" s="247"/>
      <c r="U224" s="247"/>
      <c r="V224" s="247"/>
      <c r="W224" s="247"/>
      <c r="X224" s="247"/>
      <c r="Y224" s="248"/>
      <c r="Z224" s="13"/>
      <c r="AA224" s="13"/>
      <c r="AB224" s="13"/>
      <c r="AC224" s="13"/>
      <c r="AD224" s="13"/>
      <c r="AE224" s="13"/>
      <c r="AT224" s="249" t="s">
        <v>148</v>
      </c>
      <c r="AU224" s="249" t="s">
        <v>91</v>
      </c>
      <c r="AV224" s="13" t="s">
        <v>89</v>
      </c>
      <c r="AW224" s="13" t="s">
        <v>5</v>
      </c>
      <c r="AX224" s="13" t="s">
        <v>81</v>
      </c>
      <c r="AY224" s="249" t="s">
        <v>137</v>
      </c>
    </row>
    <row r="225" s="14" customFormat="1">
      <c r="A225" s="14"/>
      <c r="B225" s="250"/>
      <c r="C225" s="251"/>
      <c r="D225" s="235" t="s">
        <v>148</v>
      </c>
      <c r="E225" s="252" t="s">
        <v>1</v>
      </c>
      <c r="F225" s="253" t="s">
        <v>786</v>
      </c>
      <c r="G225" s="251"/>
      <c r="H225" s="254">
        <v>354</v>
      </c>
      <c r="I225" s="255"/>
      <c r="J225" s="255"/>
      <c r="K225" s="251"/>
      <c r="L225" s="251"/>
      <c r="M225" s="256"/>
      <c r="N225" s="257"/>
      <c r="O225" s="258"/>
      <c r="P225" s="258"/>
      <c r="Q225" s="258"/>
      <c r="R225" s="258"/>
      <c r="S225" s="258"/>
      <c r="T225" s="258"/>
      <c r="U225" s="258"/>
      <c r="V225" s="258"/>
      <c r="W225" s="258"/>
      <c r="X225" s="258"/>
      <c r="Y225" s="259"/>
      <c r="Z225" s="14"/>
      <c r="AA225" s="14"/>
      <c r="AB225" s="14"/>
      <c r="AC225" s="14"/>
      <c r="AD225" s="14"/>
      <c r="AE225" s="14"/>
      <c r="AT225" s="260" t="s">
        <v>148</v>
      </c>
      <c r="AU225" s="260" t="s">
        <v>91</v>
      </c>
      <c r="AV225" s="14" t="s">
        <v>91</v>
      </c>
      <c r="AW225" s="14" t="s">
        <v>5</v>
      </c>
      <c r="AX225" s="14" t="s">
        <v>81</v>
      </c>
      <c r="AY225" s="260" t="s">
        <v>137</v>
      </c>
    </row>
    <row r="226" s="14" customFormat="1">
      <c r="A226" s="14"/>
      <c r="B226" s="250"/>
      <c r="C226" s="251"/>
      <c r="D226" s="235" t="s">
        <v>148</v>
      </c>
      <c r="E226" s="252" t="s">
        <v>1</v>
      </c>
      <c r="F226" s="253" t="s">
        <v>787</v>
      </c>
      <c r="G226" s="251"/>
      <c r="H226" s="254">
        <v>17</v>
      </c>
      <c r="I226" s="255"/>
      <c r="J226" s="255"/>
      <c r="K226" s="251"/>
      <c r="L226" s="251"/>
      <c r="M226" s="256"/>
      <c r="N226" s="257"/>
      <c r="O226" s="258"/>
      <c r="P226" s="258"/>
      <c r="Q226" s="258"/>
      <c r="R226" s="258"/>
      <c r="S226" s="258"/>
      <c r="T226" s="258"/>
      <c r="U226" s="258"/>
      <c r="V226" s="258"/>
      <c r="W226" s="258"/>
      <c r="X226" s="258"/>
      <c r="Y226" s="259"/>
      <c r="Z226" s="14"/>
      <c r="AA226" s="14"/>
      <c r="AB226" s="14"/>
      <c r="AC226" s="14"/>
      <c r="AD226" s="14"/>
      <c r="AE226" s="14"/>
      <c r="AT226" s="260" t="s">
        <v>148</v>
      </c>
      <c r="AU226" s="260" t="s">
        <v>91</v>
      </c>
      <c r="AV226" s="14" t="s">
        <v>91</v>
      </c>
      <c r="AW226" s="14" t="s">
        <v>5</v>
      </c>
      <c r="AX226" s="14" t="s">
        <v>81</v>
      </c>
      <c r="AY226" s="260" t="s">
        <v>137</v>
      </c>
    </row>
    <row r="227" s="15" customFormat="1">
      <c r="A227" s="15"/>
      <c r="B227" s="261"/>
      <c r="C227" s="262"/>
      <c r="D227" s="235" t="s">
        <v>148</v>
      </c>
      <c r="E227" s="263" t="s">
        <v>1</v>
      </c>
      <c r="F227" s="264" t="s">
        <v>152</v>
      </c>
      <c r="G227" s="262"/>
      <c r="H227" s="265">
        <v>371</v>
      </c>
      <c r="I227" s="266"/>
      <c r="J227" s="266"/>
      <c r="K227" s="262"/>
      <c r="L227" s="262"/>
      <c r="M227" s="267"/>
      <c r="N227" s="268"/>
      <c r="O227" s="269"/>
      <c r="P227" s="269"/>
      <c r="Q227" s="269"/>
      <c r="R227" s="269"/>
      <c r="S227" s="269"/>
      <c r="T227" s="269"/>
      <c r="U227" s="269"/>
      <c r="V227" s="269"/>
      <c r="W227" s="269"/>
      <c r="X227" s="269"/>
      <c r="Y227" s="270"/>
      <c r="Z227" s="15"/>
      <c r="AA227" s="15"/>
      <c r="AB227" s="15"/>
      <c r="AC227" s="15"/>
      <c r="AD227" s="15"/>
      <c r="AE227" s="15"/>
      <c r="AT227" s="271" t="s">
        <v>148</v>
      </c>
      <c r="AU227" s="271" t="s">
        <v>91</v>
      </c>
      <c r="AV227" s="15" t="s">
        <v>144</v>
      </c>
      <c r="AW227" s="15" t="s">
        <v>5</v>
      </c>
      <c r="AX227" s="15" t="s">
        <v>89</v>
      </c>
      <c r="AY227" s="271" t="s">
        <v>137</v>
      </c>
    </row>
    <row r="228" s="2" customFormat="1" ht="24.15" customHeight="1">
      <c r="A228" s="39"/>
      <c r="B228" s="40"/>
      <c r="C228" s="283" t="s">
        <v>298</v>
      </c>
      <c r="D228" s="283" t="s">
        <v>279</v>
      </c>
      <c r="E228" s="284" t="s">
        <v>788</v>
      </c>
      <c r="F228" s="285" t="s">
        <v>789</v>
      </c>
      <c r="G228" s="286" t="s">
        <v>142</v>
      </c>
      <c r="H228" s="287">
        <v>361.07999999999998</v>
      </c>
      <c r="I228" s="288"/>
      <c r="J228" s="289"/>
      <c r="K228" s="290">
        <f>ROUND(P228*H228,2)</f>
        <v>0</v>
      </c>
      <c r="L228" s="285" t="s">
        <v>143</v>
      </c>
      <c r="M228" s="291"/>
      <c r="N228" s="292" t="s">
        <v>1</v>
      </c>
      <c r="O228" s="229" t="s">
        <v>44</v>
      </c>
      <c r="P228" s="230">
        <f>I228+J228</f>
        <v>0</v>
      </c>
      <c r="Q228" s="230">
        <f>ROUND(I228*H228,2)</f>
        <v>0</v>
      </c>
      <c r="R228" s="230">
        <f>ROUND(J228*H228,2)</f>
        <v>0</v>
      </c>
      <c r="S228" s="92"/>
      <c r="T228" s="231">
        <f>S228*H228</f>
        <v>0</v>
      </c>
      <c r="U228" s="231">
        <v>0.14000000000000001</v>
      </c>
      <c r="V228" s="231">
        <f>U228*H228</f>
        <v>50.551200000000001</v>
      </c>
      <c r="W228" s="231">
        <v>0</v>
      </c>
      <c r="X228" s="231">
        <f>W228*H228</f>
        <v>0</v>
      </c>
      <c r="Y228" s="232" t="s">
        <v>1</v>
      </c>
      <c r="Z228" s="39"/>
      <c r="AA228" s="39"/>
      <c r="AB228" s="39"/>
      <c r="AC228" s="39"/>
      <c r="AD228" s="39"/>
      <c r="AE228" s="39"/>
      <c r="AR228" s="233" t="s">
        <v>193</v>
      </c>
      <c r="AT228" s="233" t="s">
        <v>279</v>
      </c>
      <c r="AU228" s="233" t="s">
        <v>91</v>
      </c>
      <c r="AY228" s="18" t="s">
        <v>137</v>
      </c>
      <c r="BE228" s="234">
        <f>IF(O228="základní",K228,0)</f>
        <v>0</v>
      </c>
      <c r="BF228" s="234">
        <f>IF(O228="snížená",K228,0)</f>
        <v>0</v>
      </c>
      <c r="BG228" s="234">
        <f>IF(O228="zákl. přenesená",K228,0)</f>
        <v>0</v>
      </c>
      <c r="BH228" s="234">
        <f>IF(O228="sníž. přenesená",K228,0)</f>
        <v>0</v>
      </c>
      <c r="BI228" s="234">
        <f>IF(O228="nulová",K228,0)</f>
        <v>0</v>
      </c>
      <c r="BJ228" s="18" t="s">
        <v>89</v>
      </c>
      <c r="BK228" s="234">
        <f>ROUND(P228*H228,2)</f>
        <v>0</v>
      </c>
      <c r="BL228" s="18" t="s">
        <v>144</v>
      </c>
      <c r="BM228" s="233" t="s">
        <v>790</v>
      </c>
    </row>
    <row r="229" s="2" customFormat="1">
      <c r="A229" s="39"/>
      <c r="B229" s="40"/>
      <c r="C229" s="41"/>
      <c r="D229" s="235" t="s">
        <v>146</v>
      </c>
      <c r="E229" s="41"/>
      <c r="F229" s="236" t="s">
        <v>791</v>
      </c>
      <c r="G229" s="41"/>
      <c r="H229" s="41"/>
      <c r="I229" s="237"/>
      <c r="J229" s="237"/>
      <c r="K229" s="41"/>
      <c r="L229" s="41"/>
      <c r="M229" s="45"/>
      <c r="N229" s="238"/>
      <c r="O229" s="239"/>
      <c r="P229" s="92"/>
      <c r="Q229" s="92"/>
      <c r="R229" s="92"/>
      <c r="S229" s="92"/>
      <c r="T229" s="92"/>
      <c r="U229" s="92"/>
      <c r="V229" s="92"/>
      <c r="W229" s="92"/>
      <c r="X229" s="92"/>
      <c r="Y229" s="93"/>
      <c r="Z229" s="39"/>
      <c r="AA229" s="39"/>
      <c r="AB229" s="39"/>
      <c r="AC229" s="39"/>
      <c r="AD229" s="39"/>
      <c r="AE229" s="39"/>
      <c r="AT229" s="18" t="s">
        <v>146</v>
      </c>
      <c r="AU229" s="18" t="s">
        <v>91</v>
      </c>
    </row>
    <row r="230" s="2" customFormat="1">
      <c r="A230" s="39"/>
      <c r="B230" s="40"/>
      <c r="C230" s="41"/>
      <c r="D230" s="235" t="s">
        <v>404</v>
      </c>
      <c r="E230" s="41"/>
      <c r="F230" s="293" t="s">
        <v>405</v>
      </c>
      <c r="G230" s="41"/>
      <c r="H230" s="41"/>
      <c r="I230" s="237"/>
      <c r="J230" s="237"/>
      <c r="K230" s="41"/>
      <c r="L230" s="41"/>
      <c r="M230" s="45"/>
      <c r="N230" s="238"/>
      <c r="O230" s="239"/>
      <c r="P230" s="92"/>
      <c r="Q230" s="92"/>
      <c r="R230" s="92"/>
      <c r="S230" s="92"/>
      <c r="T230" s="92"/>
      <c r="U230" s="92"/>
      <c r="V230" s="92"/>
      <c r="W230" s="92"/>
      <c r="X230" s="92"/>
      <c r="Y230" s="93"/>
      <c r="Z230" s="39"/>
      <c r="AA230" s="39"/>
      <c r="AB230" s="39"/>
      <c r="AC230" s="39"/>
      <c r="AD230" s="39"/>
      <c r="AE230" s="39"/>
      <c r="AT230" s="18" t="s">
        <v>404</v>
      </c>
      <c r="AU230" s="18" t="s">
        <v>91</v>
      </c>
    </row>
    <row r="231" s="14" customFormat="1">
      <c r="A231" s="14"/>
      <c r="B231" s="250"/>
      <c r="C231" s="251"/>
      <c r="D231" s="235" t="s">
        <v>148</v>
      </c>
      <c r="E231" s="252" t="s">
        <v>1</v>
      </c>
      <c r="F231" s="253" t="s">
        <v>792</v>
      </c>
      <c r="G231" s="251"/>
      <c r="H231" s="254">
        <v>354</v>
      </c>
      <c r="I231" s="255"/>
      <c r="J231" s="255"/>
      <c r="K231" s="251"/>
      <c r="L231" s="251"/>
      <c r="M231" s="256"/>
      <c r="N231" s="257"/>
      <c r="O231" s="258"/>
      <c r="P231" s="258"/>
      <c r="Q231" s="258"/>
      <c r="R231" s="258"/>
      <c r="S231" s="258"/>
      <c r="T231" s="258"/>
      <c r="U231" s="258"/>
      <c r="V231" s="258"/>
      <c r="W231" s="258"/>
      <c r="X231" s="258"/>
      <c r="Y231" s="259"/>
      <c r="Z231" s="14"/>
      <c r="AA231" s="14"/>
      <c r="AB231" s="14"/>
      <c r="AC231" s="14"/>
      <c r="AD231" s="14"/>
      <c r="AE231" s="14"/>
      <c r="AT231" s="260" t="s">
        <v>148</v>
      </c>
      <c r="AU231" s="260" t="s">
        <v>91</v>
      </c>
      <c r="AV231" s="14" t="s">
        <v>91</v>
      </c>
      <c r="AW231" s="14" t="s">
        <v>5</v>
      </c>
      <c r="AX231" s="14" t="s">
        <v>81</v>
      </c>
      <c r="AY231" s="260" t="s">
        <v>137</v>
      </c>
    </row>
    <row r="232" s="16" customFormat="1">
      <c r="A232" s="16"/>
      <c r="B232" s="272"/>
      <c r="C232" s="273"/>
      <c r="D232" s="235" t="s">
        <v>148</v>
      </c>
      <c r="E232" s="274" t="s">
        <v>1</v>
      </c>
      <c r="F232" s="275" t="s">
        <v>172</v>
      </c>
      <c r="G232" s="273"/>
      <c r="H232" s="276">
        <v>354</v>
      </c>
      <c r="I232" s="277"/>
      <c r="J232" s="277"/>
      <c r="K232" s="273"/>
      <c r="L232" s="273"/>
      <c r="M232" s="278"/>
      <c r="N232" s="279"/>
      <c r="O232" s="280"/>
      <c r="P232" s="280"/>
      <c r="Q232" s="280"/>
      <c r="R232" s="280"/>
      <c r="S232" s="280"/>
      <c r="T232" s="280"/>
      <c r="U232" s="280"/>
      <c r="V232" s="280"/>
      <c r="W232" s="280"/>
      <c r="X232" s="280"/>
      <c r="Y232" s="281"/>
      <c r="Z232" s="16"/>
      <c r="AA232" s="16"/>
      <c r="AB232" s="16"/>
      <c r="AC232" s="16"/>
      <c r="AD232" s="16"/>
      <c r="AE232" s="16"/>
      <c r="AT232" s="282" t="s">
        <v>148</v>
      </c>
      <c r="AU232" s="282" t="s">
        <v>91</v>
      </c>
      <c r="AV232" s="16" t="s">
        <v>158</v>
      </c>
      <c r="AW232" s="16" t="s">
        <v>5</v>
      </c>
      <c r="AX232" s="16" t="s">
        <v>81</v>
      </c>
      <c r="AY232" s="282" t="s">
        <v>137</v>
      </c>
    </row>
    <row r="233" s="14" customFormat="1">
      <c r="A233" s="14"/>
      <c r="B233" s="250"/>
      <c r="C233" s="251"/>
      <c r="D233" s="235" t="s">
        <v>148</v>
      </c>
      <c r="E233" s="252" t="s">
        <v>1</v>
      </c>
      <c r="F233" s="253" t="s">
        <v>793</v>
      </c>
      <c r="G233" s="251"/>
      <c r="H233" s="254">
        <v>361.07999999999998</v>
      </c>
      <c r="I233" s="255"/>
      <c r="J233" s="255"/>
      <c r="K233" s="251"/>
      <c r="L233" s="251"/>
      <c r="M233" s="256"/>
      <c r="N233" s="257"/>
      <c r="O233" s="258"/>
      <c r="P233" s="258"/>
      <c r="Q233" s="258"/>
      <c r="R233" s="258"/>
      <c r="S233" s="258"/>
      <c r="T233" s="258"/>
      <c r="U233" s="258"/>
      <c r="V233" s="258"/>
      <c r="W233" s="258"/>
      <c r="X233" s="258"/>
      <c r="Y233" s="259"/>
      <c r="Z233" s="14"/>
      <c r="AA233" s="14"/>
      <c r="AB233" s="14"/>
      <c r="AC233" s="14"/>
      <c r="AD233" s="14"/>
      <c r="AE233" s="14"/>
      <c r="AT233" s="260" t="s">
        <v>148</v>
      </c>
      <c r="AU233" s="260" t="s">
        <v>91</v>
      </c>
      <c r="AV233" s="14" t="s">
        <v>91</v>
      </c>
      <c r="AW233" s="14" t="s">
        <v>5</v>
      </c>
      <c r="AX233" s="14" t="s">
        <v>89</v>
      </c>
      <c r="AY233" s="260" t="s">
        <v>137</v>
      </c>
    </row>
    <row r="234" s="2" customFormat="1" ht="24.15" customHeight="1">
      <c r="A234" s="39"/>
      <c r="B234" s="40"/>
      <c r="C234" s="283" t="s">
        <v>306</v>
      </c>
      <c r="D234" s="283" t="s">
        <v>279</v>
      </c>
      <c r="E234" s="284" t="s">
        <v>794</v>
      </c>
      <c r="F234" s="285" t="s">
        <v>795</v>
      </c>
      <c r="G234" s="286" t="s">
        <v>142</v>
      </c>
      <c r="H234" s="287">
        <v>17.34</v>
      </c>
      <c r="I234" s="288"/>
      <c r="J234" s="289"/>
      <c r="K234" s="290">
        <f>ROUND(P234*H234,2)</f>
        <v>0</v>
      </c>
      <c r="L234" s="285" t="s">
        <v>143</v>
      </c>
      <c r="M234" s="291"/>
      <c r="N234" s="292" t="s">
        <v>1</v>
      </c>
      <c r="O234" s="229" t="s">
        <v>44</v>
      </c>
      <c r="P234" s="230">
        <f>I234+J234</f>
        <v>0</v>
      </c>
      <c r="Q234" s="230">
        <f>ROUND(I234*H234,2)</f>
        <v>0</v>
      </c>
      <c r="R234" s="230">
        <f>ROUND(J234*H234,2)</f>
        <v>0</v>
      </c>
      <c r="S234" s="92"/>
      <c r="T234" s="231">
        <f>S234*H234</f>
        <v>0</v>
      </c>
      <c r="U234" s="231">
        <v>0.13</v>
      </c>
      <c r="V234" s="231">
        <f>U234*H234</f>
        <v>2.2542</v>
      </c>
      <c r="W234" s="231">
        <v>0</v>
      </c>
      <c r="X234" s="231">
        <f>W234*H234</f>
        <v>0</v>
      </c>
      <c r="Y234" s="232" t="s">
        <v>1</v>
      </c>
      <c r="Z234" s="39"/>
      <c r="AA234" s="39"/>
      <c r="AB234" s="39"/>
      <c r="AC234" s="39"/>
      <c r="AD234" s="39"/>
      <c r="AE234" s="39"/>
      <c r="AR234" s="233" t="s">
        <v>193</v>
      </c>
      <c r="AT234" s="233" t="s">
        <v>279</v>
      </c>
      <c r="AU234" s="233" t="s">
        <v>91</v>
      </c>
      <c r="AY234" s="18" t="s">
        <v>137</v>
      </c>
      <c r="BE234" s="234">
        <f>IF(O234="základní",K234,0)</f>
        <v>0</v>
      </c>
      <c r="BF234" s="234">
        <f>IF(O234="snížená",K234,0)</f>
        <v>0</v>
      </c>
      <c r="BG234" s="234">
        <f>IF(O234="zákl. přenesená",K234,0)</f>
        <v>0</v>
      </c>
      <c r="BH234" s="234">
        <f>IF(O234="sníž. přenesená",K234,0)</f>
        <v>0</v>
      </c>
      <c r="BI234" s="234">
        <f>IF(O234="nulová",K234,0)</f>
        <v>0</v>
      </c>
      <c r="BJ234" s="18" t="s">
        <v>89</v>
      </c>
      <c r="BK234" s="234">
        <f>ROUND(P234*H234,2)</f>
        <v>0</v>
      </c>
      <c r="BL234" s="18" t="s">
        <v>144</v>
      </c>
      <c r="BM234" s="233" t="s">
        <v>796</v>
      </c>
    </row>
    <row r="235" s="2" customFormat="1">
      <c r="A235" s="39"/>
      <c r="B235" s="40"/>
      <c r="C235" s="41"/>
      <c r="D235" s="235" t="s">
        <v>146</v>
      </c>
      <c r="E235" s="41"/>
      <c r="F235" s="236" t="s">
        <v>797</v>
      </c>
      <c r="G235" s="41"/>
      <c r="H235" s="41"/>
      <c r="I235" s="237"/>
      <c r="J235" s="237"/>
      <c r="K235" s="41"/>
      <c r="L235" s="41"/>
      <c r="M235" s="45"/>
      <c r="N235" s="238"/>
      <c r="O235" s="239"/>
      <c r="P235" s="92"/>
      <c r="Q235" s="92"/>
      <c r="R235" s="92"/>
      <c r="S235" s="92"/>
      <c r="T235" s="92"/>
      <c r="U235" s="92"/>
      <c r="V235" s="92"/>
      <c r="W235" s="92"/>
      <c r="X235" s="92"/>
      <c r="Y235" s="93"/>
      <c r="Z235" s="39"/>
      <c r="AA235" s="39"/>
      <c r="AB235" s="39"/>
      <c r="AC235" s="39"/>
      <c r="AD235" s="39"/>
      <c r="AE235" s="39"/>
      <c r="AT235" s="18" t="s">
        <v>146</v>
      </c>
      <c r="AU235" s="18" t="s">
        <v>91</v>
      </c>
    </row>
    <row r="236" s="2" customFormat="1">
      <c r="A236" s="39"/>
      <c r="B236" s="40"/>
      <c r="C236" s="41"/>
      <c r="D236" s="235" t="s">
        <v>404</v>
      </c>
      <c r="E236" s="41"/>
      <c r="F236" s="293" t="s">
        <v>405</v>
      </c>
      <c r="G236" s="41"/>
      <c r="H236" s="41"/>
      <c r="I236" s="237"/>
      <c r="J236" s="237"/>
      <c r="K236" s="41"/>
      <c r="L236" s="41"/>
      <c r="M236" s="45"/>
      <c r="N236" s="238"/>
      <c r="O236" s="239"/>
      <c r="P236" s="92"/>
      <c r="Q236" s="92"/>
      <c r="R236" s="92"/>
      <c r="S236" s="92"/>
      <c r="T236" s="92"/>
      <c r="U236" s="92"/>
      <c r="V236" s="92"/>
      <c r="W236" s="92"/>
      <c r="X236" s="92"/>
      <c r="Y236" s="93"/>
      <c r="Z236" s="39"/>
      <c r="AA236" s="39"/>
      <c r="AB236" s="39"/>
      <c r="AC236" s="39"/>
      <c r="AD236" s="39"/>
      <c r="AE236" s="39"/>
      <c r="AT236" s="18" t="s">
        <v>404</v>
      </c>
      <c r="AU236" s="18" t="s">
        <v>91</v>
      </c>
    </row>
    <row r="237" s="14" customFormat="1">
      <c r="A237" s="14"/>
      <c r="B237" s="250"/>
      <c r="C237" s="251"/>
      <c r="D237" s="235" t="s">
        <v>148</v>
      </c>
      <c r="E237" s="252" t="s">
        <v>1</v>
      </c>
      <c r="F237" s="253" t="s">
        <v>798</v>
      </c>
      <c r="G237" s="251"/>
      <c r="H237" s="254">
        <v>17</v>
      </c>
      <c r="I237" s="255"/>
      <c r="J237" s="255"/>
      <c r="K237" s="251"/>
      <c r="L237" s="251"/>
      <c r="M237" s="256"/>
      <c r="N237" s="257"/>
      <c r="O237" s="258"/>
      <c r="P237" s="258"/>
      <c r="Q237" s="258"/>
      <c r="R237" s="258"/>
      <c r="S237" s="258"/>
      <c r="T237" s="258"/>
      <c r="U237" s="258"/>
      <c r="V237" s="258"/>
      <c r="W237" s="258"/>
      <c r="X237" s="258"/>
      <c r="Y237" s="259"/>
      <c r="Z237" s="14"/>
      <c r="AA237" s="14"/>
      <c r="AB237" s="14"/>
      <c r="AC237" s="14"/>
      <c r="AD237" s="14"/>
      <c r="AE237" s="14"/>
      <c r="AT237" s="260" t="s">
        <v>148</v>
      </c>
      <c r="AU237" s="260" t="s">
        <v>91</v>
      </c>
      <c r="AV237" s="14" t="s">
        <v>91</v>
      </c>
      <c r="AW237" s="14" t="s">
        <v>5</v>
      </c>
      <c r="AX237" s="14" t="s">
        <v>81</v>
      </c>
      <c r="AY237" s="260" t="s">
        <v>137</v>
      </c>
    </row>
    <row r="238" s="16" customFormat="1">
      <c r="A238" s="16"/>
      <c r="B238" s="272"/>
      <c r="C238" s="273"/>
      <c r="D238" s="235" t="s">
        <v>148</v>
      </c>
      <c r="E238" s="274" t="s">
        <v>1</v>
      </c>
      <c r="F238" s="275" t="s">
        <v>172</v>
      </c>
      <c r="G238" s="273"/>
      <c r="H238" s="276">
        <v>17</v>
      </c>
      <c r="I238" s="277"/>
      <c r="J238" s="277"/>
      <c r="K238" s="273"/>
      <c r="L238" s="273"/>
      <c r="M238" s="278"/>
      <c r="N238" s="279"/>
      <c r="O238" s="280"/>
      <c r="P238" s="280"/>
      <c r="Q238" s="280"/>
      <c r="R238" s="280"/>
      <c r="S238" s="280"/>
      <c r="T238" s="280"/>
      <c r="U238" s="280"/>
      <c r="V238" s="280"/>
      <c r="W238" s="280"/>
      <c r="X238" s="280"/>
      <c r="Y238" s="281"/>
      <c r="Z238" s="16"/>
      <c r="AA238" s="16"/>
      <c r="AB238" s="16"/>
      <c r="AC238" s="16"/>
      <c r="AD238" s="16"/>
      <c r="AE238" s="16"/>
      <c r="AT238" s="282" t="s">
        <v>148</v>
      </c>
      <c r="AU238" s="282" t="s">
        <v>91</v>
      </c>
      <c r="AV238" s="16" t="s">
        <v>158</v>
      </c>
      <c r="AW238" s="16" t="s">
        <v>5</v>
      </c>
      <c r="AX238" s="16" t="s">
        <v>81</v>
      </c>
      <c r="AY238" s="282" t="s">
        <v>137</v>
      </c>
    </row>
    <row r="239" s="14" customFormat="1">
      <c r="A239" s="14"/>
      <c r="B239" s="250"/>
      <c r="C239" s="251"/>
      <c r="D239" s="235" t="s">
        <v>148</v>
      </c>
      <c r="E239" s="252" t="s">
        <v>1</v>
      </c>
      <c r="F239" s="253" t="s">
        <v>799</v>
      </c>
      <c r="G239" s="251"/>
      <c r="H239" s="254">
        <v>17.34</v>
      </c>
      <c r="I239" s="255"/>
      <c r="J239" s="255"/>
      <c r="K239" s="251"/>
      <c r="L239" s="251"/>
      <c r="M239" s="256"/>
      <c r="N239" s="257"/>
      <c r="O239" s="258"/>
      <c r="P239" s="258"/>
      <c r="Q239" s="258"/>
      <c r="R239" s="258"/>
      <c r="S239" s="258"/>
      <c r="T239" s="258"/>
      <c r="U239" s="258"/>
      <c r="V239" s="258"/>
      <c r="W239" s="258"/>
      <c r="X239" s="258"/>
      <c r="Y239" s="259"/>
      <c r="Z239" s="14"/>
      <c r="AA239" s="14"/>
      <c r="AB239" s="14"/>
      <c r="AC239" s="14"/>
      <c r="AD239" s="14"/>
      <c r="AE239" s="14"/>
      <c r="AT239" s="260" t="s">
        <v>148</v>
      </c>
      <c r="AU239" s="260" t="s">
        <v>91</v>
      </c>
      <c r="AV239" s="14" t="s">
        <v>91</v>
      </c>
      <c r="AW239" s="14" t="s">
        <v>5</v>
      </c>
      <c r="AX239" s="14" t="s">
        <v>89</v>
      </c>
      <c r="AY239" s="260" t="s">
        <v>137</v>
      </c>
    </row>
    <row r="240" s="2" customFormat="1" ht="24.15" customHeight="1">
      <c r="A240" s="39"/>
      <c r="B240" s="40"/>
      <c r="C240" s="221" t="s">
        <v>311</v>
      </c>
      <c r="D240" s="221" t="s">
        <v>139</v>
      </c>
      <c r="E240" s="222" t="s">
        <v>394</v>
      </c>
      <c r="F240" s="223" t="s">
        <v>395</v>
      </c>
      <c r="G240" s="224" t="s">
        <v>142</v>
      </c>
      <c r="H240" s="225">
        <v>141.5</v>
      </c>
      <c r="I240" s="226"/>
      <c r="J240" s="226"/>
      <c r="K240" s="227">
        <f>ROUND(P240*H240,2)</f>
        <v>0</v>
      </c>
      <c r="L240" s="223" t="s">
        <v>162</v>
      </c>
      <c r="M240" s="45"/>
      <c r="N240" s="228" t="s">
        <v>1</v>
      </c>
      <c r="O240" s="229" t="s">
        <v>44</v>
      </c>
      <c r="P240" s="230">
        <f>I240+J240</f>
        <v>0</v>
      </c>
      <c r="Q240" s="230">
        <f>ROUND(I240*H240,2)</f>
        <v>0</v>
      </c>
      <c r="R240" s="230">
        <f>ROUND(J240*H240,2)</f>
        <v>0</v>
      </c>
      <c r="S240" s="92"/>
      <c r="T240" s="231">
        <f>S240*H240</f>
        <v>0</v>
      </c>
      <c r="U240" s="231">
        <v>0.10362</v>
      </c>
      <c r="V240" s="231">
        <f>U240*H240</f>
        <v>14.662230000000001</v>
      </c>
      <c r="W240" s="231">
        <v>0</v>
      </c>
      <c r="X240" s="231">
        <f>W240*H240</f>
        <v>0</v>
      </c>
      <c r="Y240" s="232" t="s">
        <v>1</v>
      </c>
      <c r="Z240" s="39"/>
      <c r="AA240" s="39"/>
      <c r="AB240" s="39"/>
      <c r="AC240" s="39"/>
      <c r="AD240" s="39"/>
      <c r="AE240" s="39"/>
      <c r="AR240" s="233" t="s">
        <v>144</v>
      </c>
      <c r="AT240" s="233" t="s">
        <v>139</v>
      </c>
      <c r="AU240" s="233" t="s">
        <v>91</v>
      </c>
      <c r="AY240" s="18" t="s">
        <v>137</v>
      </c>
      <c r="BE240" s="234">
        <f>IF(O240="základní",K240,0)</f>
        <v>0</v>
      </c>
      <c r="BF240" s="234">
        <f>IF(O240="snížená",K240,0)</f>
        <v>0</v>
      </c>
      <c r="BG240" s="234">
        <f>IF(O240="zákl. přenesená",K240,0)</f>
        <v>0</v>
      </c>
      <c r="BH240" s="234">
        <f>IF(O240="sníž. přenesená",K240,0)</f>
        <v>0</v>
      </c>
      <c r="BI240" s="234">
        <f>IF(O240="nulová",K240,0)</f>
        <v>0</v>
      </c>
      <c r="BJ240" s="18" t="s">
        <v>89</v>
      </c>
      <c r="BK240" s="234">
        <f>ROUND(P240*H240,2)</f>
        <v>0</v>
      </c>
      <c r="BL240" s="18" t="s">
        <v>144</v>
      </c>
      <c r="BM240" s="233" t="s">
        <v>396</v>
      </c>
    </row>
    <row r="241" s="2" customFormat="1">
      <c r="A241" s="39"/>
      <c r="B241" s="40"/>
      <c r="C241" s="41"/>
      <c r="D241" s="235" t="s">
        <v>146</v>
      </c>
      <c r="E241" s="41"/>
      <c r="F241" s="236" t="s">
        <v>397</v>
      </c>
      <c r="G241" s="41"/>
      <c r="H241" s="41"/>
      <c r="I241" s="237"/>
      <c r="J241" s="237"/>
      <c r="K241" s="41"/>
      <c r="L241" s="41"/>
      <c r="M241" s="45"/>
      <c r="N241" s="238"/>
      <c r="O241" s="239"/>
      <c r="P241" s="92"/>
      <c r="Q241" s="92"/>
      <c r="R241" s="92"/>
      <c r="S241" s="92"/>
      <c r="T241" s="92"/>
      <c r="U241" s="92"/>
      <c r="V241" s="92"/>
      <c r="W241" s="92"/>
      <c r="X241" s="92"/>
      <c r="Y241" s="93"/>
      <c r="Z241" s="39"/>
      <c r="AA241" s="39"/>
      <c r="AB241" s="39"/>
      <c r="AC241" s="39"/>
      <c r="AD241" s="39"/>
      <c r="AE241" s="39"/>
      <c r="AT241" s="18" t="s">
        <v>146</v>
      </c>
      <c r="AU241" s="18" t="s">
        <v>91</v>
      </c>
    </row>
    <row r="242" s="13" customFormat="1">
      <c r="A242" s="13"/>
      <c r="B242" s="240"/>
      <c r="C242" s="241"/>
      <c r="D242" s="235" t="s">
        <v>148</v>
      </c>
      <c r="E242" s="242" t="s">
        <v>1</v>
      </c>
      <c r="F242" s="243" t="s">
        <v>351</v>
      </c>
      <c r="G242" s="241"/>
      <c r="H242" s="242" t="s">
        <v>1</v>
      </c>
      <c r="I242" s="244"/>
      <c r="J242" s="244"/>
      <c r="K242" s="241"/>
      <c r="L242" s="241"/>
      <c r="M242" s="245"/>
      <c r="N242" s="246"/>
      <c r="O242" s="247"/>
      <c r="P242" s="247"/>
      <c r="Q242" s="247"/>
      <c r="R242" s="247"/>
      <c r="S242" s="247"/>
      <c r="T242" s="247"/>
      <c r="U242" s="247"/>
      <c r="V242" s="247"/>
      <c r="W242" s="247"/>
      <c r="X242" s="247"/>
      <c r="Y242" s="248"/>
      <c r="Z242" s="13"/>
      <c r="AA242" s="13"/>
      <c r="AB242" s="13"/>
      <c r="AC242" s="13"/>
      <c r="AD242" s="13"/>
      <c r="AE242" s="13"/>
      <c r="AT242" s="249" t="s">
        <v>148</v>
      </c>
      <c r="AU242" s="249" t="s">
        <v>91</v>
      </c>
      <c r="AV242" s="13" t="s">
        <v>89</v>
      </c>
      <c r="AW242" s="13" t="s">
        <v>5</v>
      </c>
      <c r="AX242" s="13" t="s">
        <v>81</v>
      </c>
      <c r="AY242" s="249" t="s">
        <v>137</v>
      </c>
    </row>
    <row r="243" s="14" customFormat="1">
      <c r="A243" s="14"/>
      <c r="B243" s="250"/>
      <c r="C243" s="251"/>
      <c r="D243" s="235" t="s">
        <v>148</v>
      </c>
      <c r="E243" s="252" t="s">
        <v>1</v>
      </c>
      <c r="F243" s="253" t="s">
        <v>800</v>
      </c>
      <c r="G243" s="251"/>
      <c r="H243" s="254">
        <v>28.5</v>
      </c>
      <c r="I243" s="255"/>
      <c r="J243" s="255"/>
      <c r="K243" s="251"/>
      <c r="L243" s="251"/>
      <c r="M243" s="256"/>
      <c r="N243" s="257"/>
      <c r="O243" s="258"/>
      <c r="P243" s="258"/>
      <c r="Q243" s="258"/>
      <c r="R243" s="258"/>
      <c r="S243" s="258"/>
      <c r="T243" s="258"/>
      <c r="U243" s="258"/>
      <c r="V243" s="258"/>
      <c r="W243" s="258"/>
      <c r="X243" s="258"/>
      <c r="Y243" s="259"/>
      <c r="Z243" s="14"/>
      <c r="AA243" s="14"/>
      <c r="AB243" s="14"/>
      <c r="AC243" s="14"/>
      <c r="AD243" s="14"/>
      <c r="AE243" s="14"/>
      <c r="AT243" s="260" t="s">
        <v>148</v>
      </c>
      <c r="AU243" s="260" t="s">
        <v>91</v>
      </c>
      <c r="AV243" s="14" t="s">
        <v>91</v>
      </c>
      <c r="AW243" s="14" t="s">
        <v>5</v>
      </c>
      <c r="AX243" s="14" t="s">
        <v>81</v>
      </c>
      <c r="AY243" s="260" t="s">
        <v>137</v>
      </c>
    </row>
    <row r="244" s="14" customFormat="1">
      <c r="A244" s="14"/>
      <c r="B244" s="250"/>
      <c r="C244" s="251"/>
      <c r="D244" s="235" t="s">
        <v>148</v>
      </c>
      <c r="E244" s="252" t="s">
        <v>1</v>
      </c>
      <c r="F244" s="253" t="s">
        <v>801</v>
      </c>
      <c r="G244" s="251"/>
      <c r="H244" s="254">
        <v>113</v>
      </c>
      <c r="I244" s="255"/>
      <c r="J244" s="255"/>
      <c r="K244" s="251"/>
      <c r="L244" s="251"/>
      <c r="M244" s="256"/>
      <c r="N244" s="257"/>
      <c r="O244" s="258"/>
      <c r="P244" s="258"/>
      <c r="Q244" s="258"/>
      <c r="R244" s="258"/>
      <c r="S244" s="258"/>
      <c r="T244" s="258"/>
      <c r="U244" s="258"/>
      <c r="V244" s="258"/>
      <c r="W244" s="258"/>
      <c r="X244" s="258"/>
      <c r="Y244" s="259"/>
      <c r="Z244" s="14"/>
      <c r="AA244" s="14"/>
      <c r="AB244" s="14"/>
      <c r="AC244" s="14"/>
      <c r="AD244" s="14"/>
      <c r="AE244" s="14"/>
      <c r="AT244" s="260" t="s">
        <v>148</v>
      </c>
      <c r="AU244" s="260" t="s">
        <v>91</v>
      </c>
      <c r="AV244" s="14" t="s">
        <v>91</v>
      </c>
      <c r="AW244" s="14" t="s">
        <v>5</v>
      </c>
      <c r="AX244" s="14" t="s">
        <v>81</v>
      </c>
      <c r="AY244" s="260" t="s">
        <v>137</v>
      </c>
    </row>
    <row r="245" s="15" customFormat="1">
      <c r="A245" s="15"/>
      <c r="B245" s="261"/>
      <c r="C245" s="262"/>
      <c r="D245" s="235" t="s">
        <v>148</v>
      </c>
      <c r="E245" s="263" t="s">
        <v>1</v>
      </c>
      <c r="F245" s="264" t="s">
        <v>152</v>
      </c>
      <c r="G245" s="262"/>
      <c r="H245" s="265">
        <v>141.5</v>
      </c>
      <c r="I245" s="266"/>
      <c r="J245" s="266"/>
      <c r="K245" s="262"/>
      <c r="L245" s="262"/>
      <c r="M245" s="267"/>
      <c r="N245" s="268"/>
      <c r="O245" s="269"/>
      <c r="P245" s="269"/>
      <c r="Q245" s="269"/>
      <c r="R245" s="269"/>
      <c r="S245" s="269"/>
      <c r="T245" s="269"/>
      <c r="U245" s="269"/>
      <c r="V245" s="269"/>
      <c r="W245" s="269"/>
      <c r="X245" s="269"/>
      <c r="Y245" s="270"/>
      <c r="Z245" s="15"/>
      <c r="AA245" s="15"/>
      <c r="AB245" s="15"/>
      <c r="AC245" s="15"/>
      <c r="AD245" s="15"/>
      <c r="AE245" s="15"/>
      <c r="AT245" s="271" t="s">
        <v>148</v>
      </c>
      <c r="AU245" s="271" t="s">
        <v>91</v>
      </c>
      <c r="AV245" s="15" t="s">
        <v>144</v>
      </c>
      <c r="AW245" s="15" t="s">
        <v>5</v>
      </c>
      <c r="AX245" s="15" t="s">
        <v>89</v>
      </c>
      <c r="AY245" s="271" t="s">
        <v>137</v>
      </c>
    </row>
    <row r="246" s="2" customFormat="1" ht="24.15" customHeight="1">
      <c r="A246" s="39"/>
      <c r="B246" s="40"/>
      <c r="C246" s="283" t="s">
        <v>316</v>
      </c>
      <c r="D246" s="283" t="s">
        <v>279</v>
      </c>
      <c r="E246" s="284" t="s">
        <v>802</v>
      </c>
      <c r="F246" s="285" t="s">
        <v>803</v>
      </c>
      <c r="G246" s="286" t="s">
        <v>142</v>
      </c>
      <c r="H246" s="287">
        <v>29.07</v>
      </c>
      <c r="I246" s="288"/>
      <c r="J246" s="289"/>
      <c r="K246" s="290">
        <f>ROUND(P246*H246,2)</f>
        <v>0</v>
      </c>
      <c r="L246" s="285" t="s">
        <v>162</v>
      </c>
      <c r="M246" s="291"/>
      <c r="N246" s="292" t="s">
        <v>1</v>
      </c>
      <c r="O246" s="229" t="s">
        <v>44</v>
      </c>
      <c r="P246" s="230">
        <f>I246+J246</f>
        <v>0</v>
      </c>
      <c r="Q246" s="230">
        <f>ROUND(I246*H246,2)</f>
        <v>0</v>
      </c>
      <c r="R246" s="230">
        <f>ROUND(J246*H246,2)</f>
        <v>0</v>
      </c>
      <c r="S246" s="92"/>
      <c r="T246" s="231">
        <f>S246*H246</f>
        <v>0</v>
      </c>
      <c r="U246" s="231">
        <v>0.185</v>
      </c>
      <c r="V246" s="231">
        <f>U246*H246</f>
        <v>5.3779500000000002</v>
      </c>
      <c r="W246" s="231">
        <v>0</v>
      </c>
      <c r="X246" s="231">
        <f>W246*H246</f>
        <v>0</v>
      </c>
      <c r="Y246" s="232" t="s">
        <v>1</v>
      </c>
      <c r="Z246" s="39"/>
      <c r="AA246" s="39"/>
      <c r="AB246" s="39"/>
      <c r="AC246" s="39"/>
      <c r="AD246" s="39"/>
      <c r="AE246" s="39"/>
      <c r="AR246" s="233" t="s">
        <v>193</v>
      </c>
      <c r="AT246" s="233" t="s">
        <v>279</v>
      </c>
      <c r="AU246" s="233" t="s">
        <v>91</v>
      </c>
      <c r="AY246" s="18" t="s">
        <v>137</v>
      </c>
      <c r="BE246" s="234">
        <f>IF(O246="základní",K246,0)</f>
        <v>0</v>
      </c>
      <c r="BF246" s="234">
        <f>IF(O246="snížená",K246,0)</f>
        <v>0</v>
      </c>
      <c r="BG246" s="234">
        <f>IF(O246="zákl. přenesená",K246,0)</f>
        <v>0</v>
      </c>
      <c r="BH246" s="234">
        <f>IF(O246="sníž. přenesená",K246,0)</f>
        <v>0</v>
      </c>
      <c r="BI246" s="234">
        <f>IF(O246="nulová",K246,0)</f>
        <v>0</v>
      </c>
      <c r="BJ246" s="18" t="s">
        <v>89</v>
      </c>
      <c r="BK246" s="234">
        <f>ROUND(P246*H246,2)</f>
        <v>0</v>
      </c>
      <c r="BL246" s="18" t="s">
        <v>144</v>
      </c>
      <c r="BM246" s="233" t="s">
        <v>804</v>
      </c>
    </row>
    <row r="247" s="2" customFormat="1">
      <c r="A247" s="39"/>
      <c r="B247" s="40"/>
      <c r="C247" s="41"/>
      <c r="D247" s="235" t="s">
        <v>146</v>
      </c>
      <c r="E247" s="41"/>
      <c r="F247" s="236" t="s">
        <v>805</v>
      </c>
      <c r="G247" s="41"/>
      <c r="H247" s="41"/>
      <c r="I247" s="237"/>
      <c r="J247" s="237"/>
      <c r="K247" s="41"/>
      <c r="L247" s="41"/>
      <c r="M247" s="45"/>
      <c r="N247" s="238"/>
      <c r="O247" s="239"/>
      <c r="P247" s="92"/>
      <c r="Q247" s="92"/>
      <c r="R247" s="92"/>
      <c r="S247" s="92"/>
      <c r="T247" s="92"/>
      <c r="U247" s="92"/>
      <c r="V247" s="92"/>
      <c r="W247" s="92"/>
      <c r="X247" s="92"/>
      <c r="Y247" s="93"/>
      <c r="Z247" s="39"/>
      <c r="AA247" s="39"/>
      <c r="AB247" s="39"/>
      <c r="AC247" s="39"/>
      <c r="AD247" s="39"/>
      <c r="AE247" s="39"/>
      <c r="AT247" s="18" t="s">
        <v>146</v>
      </c>
      <c r="AU247" s="18" t="s">
        <v>91</v>
      </c>
    </row>
    <row r="248" s="14" customFormat="1">
      <c r="A248" s="14"/>
      <c r="B248" s="250"/>
      <c r="C248" s="251"/>
      <c r="D248" s="235" t="s">
        <v>148</v>
      </c>
      <c r="E248" s="252" t="s">
        <v>1</v>
      </c>
      <c r="F248" s="253" t="s">
        <v>806</v>
      </c>
      <c r="G248" s="251"/>
      <c r="H248" s="254">
        <v>28.5</v>
      </c>
      <c r="I248" s="255"/>
      <c r="J248" s="255"/>
      <c r="K248" s="251"/>
      <c r="L248" s="251"/>
      <c r="M248" s="256"/>
      <c r="N248" s="257"/>
      <c r="O248" s="258"/>
      <c r="P248" s="258"/>
      <c r="Q248" s="258"/>
      <c r="R248" s="258"/>
      <c r="S248" s="258"/>
      <c r="T248" s="258"/>
      <c r="U248" s="258"/>
      <c r="V248" s="258"/>
      <c r="W248" s="258"/>
      <c r="X248" s="258"/>
      <c r="Y248" s="259"/>
      <c r="Z248" s="14"/>
      <c r="AA248" s="14"/>
      <c r="AB248" s="14"/>
      <c r="AC248" s="14"/>
      <c r="AD248" s="14"/>
      <c r="AE248" s="14"/>
      <c r="AT248" s="260" t="s">
        <v>148</v>
      </c>
      <c r="AU248" s="260" t="s">
        <v>91</v>
      </c>
      <c r="AV248" s="14" t="s">
        <v>91</v>
      </c>
      <c r="AW248" s="14" t="s">
        <v>5</v>
      </c>
      <c r="AX248" s="14" t="s">
        <v>81</v>
      </c>
      <c r="AY248" s="260" t="s">
        <v>137</v>
      </c>
    </row>
    <row r="249" s="16" customFormat="1">
      <c r="A249" s="16"/>
      <c r="B249" s="272"/>
      <c r="C249" s="273"/>
      <c r="D249" s="235" t="s">
        <v>148</v>
      </c>
      <c r="E249" s="274" t="s">
        <v>1</v>
      </c>
      <c r="F249" s="275" t="s">
        <v>172</v>
      </c>
      <c r="G249" s="273"/>
      <c r="H249" s="276">
        <v>28.5</v>
      </c>
      <c r="I249" s="277"/>
      <c r="J249" s="277"/>
      <c r="K249" s="273"/>
      <c r="L249" s="273"/>
      <c r="M249" s="278"/>
      <c r="N249" s="279"/>
      <c r="O249" s="280"/>
      <c r="P249" s="280"/>
      <c r="Q249" s="280"/>
      <c r="R249" s="280"/>
      <c r="S249" s="280"/>
      <c r="T249" s="280"/>
      <c r="U249" s="280"/>
      <c r="V249" s="280"/>
      <c r="W249" s="280"/>
      <c r="X249" s="280"/>
      <c r="Y249" s="281"/>
      <c r="Z249" s="16"/>
      <c r="AA249" s="16"/>
      <c r="AB249" s="16"/>
      <c r="AC249" s="16"/>
      <c r="AD249" s="16"/>
      <c r="AE249" s="16"/>
      <c r="AT249" s="282" t="s">
        <v>148</v>
      </c>
      <c r="AU249" s="282" t="s">
        <v>91</v>
      </c>
      <c r="AV249" s="16" t="s">
        <v>158</v>
      </c>
      <c r="AW249" s="16" t="s">
        <v>5</v>
      </c>
      <c r="AX249" s="16" t="s">
        <v>81</v>
      </c>
      <c r="AY249" s="282" t="s">
        <v>137</v>
      </c>
    </row>
    <row r="250" s="14" customFormat="1">
      <c r="A250" s="14"/>
      <c r="B250" s="250"/>
      <c r="C250" s="251"/>
      <c r="D250" s="235" t="s">
        <v>148</v>
      </c>
      <c r="E250" s="252" t="s">
        <v>1</v>
      </c>
      <c r="F250" s="253" t="s">
        <v>807</v>
      </c>
      <c r="G250" s="251"/>
      <c r="H250" s="254">
        <v>29.07</v>
      </c>
      <c r="I250" s="255"/>
      <c r="J250" s="255"/>
      <c r="K250" s="251"/>
      <c r="L250" s="251"/>
      <c r="M250" s="256"/>
      <c r="N250" s="257"/>
      <c r="O250" s="258"/>
      <c r="P250" s="258"/>
      <c r="Q250" s="258"/>
      <c r="R250" s="258"/>
      <c r="S250" s="258"/>
      <c r="T250" s="258"/>
      <c r="U250" s="258"/>
      <c r="V250" s="258"/>
      <c r="W250" s="258"/>
      <c r="X250" s="258"/>
      <c r="Y250" s="259"/>
      <c r="Z250" s="14"/>
      <c r="AA250" s="14"/>
      <c r="AB250" s="14"/>
      <c r="AC250" s="14"/>
      <c r="AD250" s="14"/>
      <c r="AE250" s="14"/>
      <c r="AT250" s="260" t="s">
        <v>148</v>
      </c>
      <c r="AU250" s="260" t="s">
        <v>91</v>
      </c>
      <c r="AV250" s="14" t="s">
        <v>91</v>
      </c>
      <c r="AW250" s="14" t="s">
        <v>5</v>
      </c>
      <c r="AX250" s="14" t="s">
        <v>89</v>
      </c>
      <c r="AY250" s="260" t="s">
        <v>137</v>
      </c>
    </row>
    <row r="251" s="2" customFormat="1" ht="24.15" customHeight="1">
      <c r="A251" s="39"/>
      <c r="B251" s="40"/>
      <c r="C251" s="283" t="s">
        <v>321</v>
      </c>
      <c r="D251" s="283" t="s">
        <v>279</v>
      </c>
      <c r="E251" s="284" t="s">
        <v>400</v>
      </c>
      <c r="F251" s="285" t="s">
        <v>401</v>
      </c>
      <c r="G251" s="286" t="s">
        <v>142</v>
      </c>
      <c r="H251" s="287">
        <v>115.26000000000001</v>
      </c>
      <c r="I251" s="288"/>
      <c r="J251" s="289"/>
      <c r="K251" s="290">
        <f>ROUND(P251*H251,2)</f>
        <v>0</v>
      </c>
      <c r="L251" s="285" t="s">
        <v>143</v>
      </c>
      <c r="M251" s="291"/>
      <c r="N251" s="292" t="s">
        <v>1</v>
      </c>
      <c r="O251" s="229" t="s">
        <v>44</v>
      </c>
      <c r="P251" s="230">
        <f>I251+J251</f>
        <v>0</v>
      </c>
      <c r="Q251" s="230">
        <f>ROUND(I251*H251,2)</f>
        <v>0</v>
      </c>
      <c r="R251" s="230">
        <f>ROUND(J251*H251,2)</f>
        <v>0</v>
      </c>
      <c r="S251" s="92"/>
      <c r="T251" s="231">
        <f>S251*H251</f>
        <v>0</v>
      </c>
      <c r="U251" s="231">
        <v>0.17999999999999999</v>
      </c>
      <c r="V251" s="231">
        <f>U251*H251</f>
        <v>20.7468</v>
      </c>
      <c r="W251" s="231">
        <v>0</v>
      </c>
      <c r="X251" s="231">
        <f>W251*H251</f>
        <v>0</v>
      </c>
      <c r="Y251" s="232" t="s">
        <v>1</v>
      </c>
      <c r="Z251" s="39"/>
      <c r="AA251" s="39"/>
      <c r="AB251" s="39"/>
      <c r="AC251" s="39"/>
      <c r="AD251" s="39"/>
      <c r="AE251" s="39"/>
      <c r="AR251" s="233" t="s">
        <v>193</v>
      </c>
      <c r="AT251" s="233" t="s">
        <v>279</v>
      </c>
      <c r="AU251" s="233" t="s">
        <v>91</v>
      </c>
      <c r="AY251" s="18" t="s">
        <v>137</v>
      </c>
      <c r="BE251" s="234">
        <f>IF(O251="základní",K251,0)</f>
        <v>0</v>
      </c>
      <c r="BF251" s="234">
        <f>IF(O251="snížená",K251,0)</f>
        <v>0</v>
      </c>
      <c r="BG251" s="234">
        <f>IF(O251="zákl. přenesená",K251,0)</f>
        <v>0</v>
      </c>
      <c r="BH251" s="234">
        <f>IF(O251="sníž. přenesená",K251,0)</f>
        <v>0</v>
      </c>
      <c r="BI251" s="234">
        <f>IF(O251="nulová",K251,0)</f>
        <v>0</v>
      </c>
      <c r="BJ251" s="18" t="s">
        <v>89</v>
      </c>
      <c r="BK251" s="234">
        <f>ROUND(P251*H251,2)</f>
        <v>0</v>
      </c>
      <c r="BL251" s="18" t="s">
        <v>144</v>
      </c>
      <c r="BM251" s="233" t="s">
        <v>402</v>
      </c>
    </row>
    <row r="252" s="2" customFormat="1">
      <c r="A252" s="39"/>
      <c r="B252" s="40"/>
      <c r="C252" s="41"/>
      <c r="D252" s="235" t="s">
        <v>146</v>
      </c>
      <c r="E252" s="41"/>
      <c r="F252" s="236" t="s">
        <v>403</v>
      </c>
      <c r="G252" s="41"/>
      <c r="H252" s="41"/>
      <c r="I252" s="237"/>
      <c r="J252" s="237"/>
      <c r="K252" s="41"/>
      <c r="L252" s="41"/>
      <c r="M252" s="45"/>
      <c r="N252" s="238"/>
      <c r="O252" s="239"/>
      <c r="P252" s="92"/>
      <c r="Q252" s="92"/>
      <c r="R252" s="92"/>
      <c r="S252" s="92"/>
      <c r="T252" s="92"/>
      <c r="U252" s="92"/>
      <c r="V252" s="92"/>
      <c r="W252" s="92"/>
      <c r="X252" s="92"/>
      <c r="Y252" s="93"/>
      <c r="Z252" s="39"/>
      <c r="AA252" s="39"/>
      <c r="AB252" s="39"/>
      <c r="AC252" s="39"/>
      <c r="AD252" s="39"/>
      <c r="AE252" s="39"/>
      <c r="AT252" s="18" t="s">
        <v>146</v>
      </c>
      <c r="AU252" s="18" t="s">
        <v>91</v>
      </c>
    </row>
    <row r="253" s="2" customFormat="1">
      <c r="A253" s="39"/>
      <c r="B253" s="40"/>
      <c r="C253" s="41"/>
      <c r="D253" s="235" t="s">
        <v>404</v>
      </c>
      <c r="E253" s="41"/>
      <c r="F253" s="293" t="s">
        <v>405</v>
      </c>
      <c r="G253" s="41"/>
      <c r="H253" s="41"/>
      <c r="I253" s="237"/>
      <c r="J253" s="237"/>
      <c r="K253" s="41"/>
      <c r="L253" s="41"/>
      <c r="M253" s="45"/>
      <c r="N253" s="238"/>
      <c r="O253" s="239"/>
      <c r="P253" s="92"/>
      <c r="Q253" s="92"/>
      <c r="R253" s="92"/>
      <c r="S253" s="92"/>
      <c r="T253" s="92"/>
      <c r="U253" s="92"/>
      <c r="V253" s="92"/>
      <c r="W253" s="92"/>
      <c r="X253" s="92"/>
      <c r="Y253" s="93"/>
      <c r="Z253" s="39"/>
      <c r="AA253" s="39"/>
      <c r="AB253" s="39"/>
      <c r="AC253" s="39"/>
      <c r="AD253" s="39"/>
      <c r="AE253" s="39"/>
      <c r="AT253" s="18" t="s">
        <v>404</v>
      </c>
      <c r="AU253" s="18" t="s">
        <v>91</v>
      </c>
    </row>
    <row r="254" s="14" customFormat="1">
      <c r="A254" s="14"/>
      <c r="B254" s="250"/>
      <c r="C254" s="251"/>
      <c r="D254" s="235" t="s">
        <v>148</v>
      </c>
      <c r="E254" s="252" t="s">
        <v>1</v>
      </c>
      <c r="F254" s="253" t="s">
        <v>808</v>
      </c>
      <c r="G254" s="251"/>
      <c r="H254" s="254">
        <v>113</v>
      </c>
      <c r="I254" s="255"/>
      <c r="J254" s="255"/>
      <c r="K254" s="251"/>
      <c r="L254" s="251"/>
      <c r="M254" s="256"/>
      <c r="N254" s="257"/>
      <c r="O254" s="258"/>
      <c r="P254" s="258"/>
      <c r="Q254" s="258"/>
      <c r="R254" s="258"/>
      <c r="S254" s="258"/>
      <c r="T254" s="258"/>
      <c r="U254" s="258"/>
      <c r="V254" s="258"/>
      <c r="W254" s="258"/>
      <c r="X254" s="258"/>
      <c r="Y254" s="259"/>
      <c r="Z254" s="14"/>
      <c r="AA254" s="14"/>
      <c r="AB254" s="14"/>
      <c r="AC254" s="14"/>
      <c r="AD254" s="14"/>
      <c r="AE254" s="14"/>
      <c r="AT254" s="260" t="s">
        <v>148</v>
      </c>
      <c r="AU254" s="260" t="s">
        <v>91</v>
      </c>
      <c r="AV254" s="14" t="s">
        <v>91</v>
      </c>
      <c r="AW254" s="14" t="s">
        <v>5</v>
      </c>
      <c r="AX254" s="14" t="s">
        <v>81</v>
      </c>
      <c r="AY254" s="260" t="s">
        <v>137</v>
      </c>
    </row>
    <row r="255" s="16" customFormat="1">
      <c r="A255" s="16"/>
      <c r="B255" s="272"/>
      <c r="C255" s="273"/>
      <c r="D255" s="235" t="s">
        <v>148</v>
      </c>
      <c r="E255" s="274" t="s">
        <v>1</v>
      </c>
      <c r="F255" s="275" t="s">
        <v>172</v>
      </c>
      <c r="G255" s="273"/>
      <c r="H255" s="276">
        <v>113</v>
      </c>
      <c r="I255" s="277"/>
      <c r="J255" s="277"/>
      <c r="K255" s="273"/>
      <c r="L255" s="273"/>
      <c r="M255" s="278"/>
      <c r="N255" s="279"/>
      <c r="O255" s="280"/>
      <c r="P255" s="280"/>
      <c r="Q255" s="280"/>
      <c r="R255" s="280"/>
      <c r="S255" s="280"/>
      <c r="T255" s="280"/>
      <c r="U255" s="280"/>
      <c r="V255" s="280"/>
      <c r="W255" s="280"/>
      <c r="X255" s="280"/>
      <c r="Y255" s="281"/>
      <c r="Z255" s="16"/>
      <c r="AA255" s="16"/>
      <c r="AB255" s="16"/>
      <c r="AC255" s="16"/>
      <c r="AD255" s="16"/>
      <c r="AE255" s="16"/>
      <c r="AT255" s="282" t="s">
        <v>148</v>
      </c>
      <c r="AU255" s="282" t="s">
        <v>91</v>
      </c>
      <c r="AV255" s="16" t="s">
        <v>158</v>
      </c>
      <c r="AW255" s="16" t="s">
        <v>5</v>
      </c>
      <c r="AX255" s="16" t="s">
        <v>81</v>
      </c>
      <c r="AY255" s="282" t="s">
        <v>137</v>
      </c>
    </row>
    <row r="256" s="14" customFormat="1">
      <c r="A256" s="14"/>
      <c r="B256" s="250"/>
      <c r="C256" s="251"/>
      <c r="D256" s="235" t="s">
        <v>148</v>
      </c>
      <c r="E256" s="252" t="s">
        <v>1</v>
      </c>
      <c r="F256" s="253" t="s">
        <v>809</v>
      </c>
      <c r="G256" s="251"/>
      <c r="H256" s="254">
        <v>115.26000000000001</v>
      </c>
      <c r="I256" s="255"/>
      <c r="J256" s="255"/>
      <c r="K256" s="251"/>
      <c r="L256" s="251"/>
      <c r="M256" s="256"/>
      <c r="N256" s="257"/>
      <c r="O256" s="258"/>
      <c r="P256" s="258"/>
      <c r="Q256" s="258"/>
      <c r="R256" s="258"/>
      <c r="S256" s="258"/>
      <c r="T256" s="258"/>
      <c r="U256" s="258"/>
      <c r="V256" s="258"/>
      <c r="W256" s="258"/>
      <c r="X256" s="258"/>
      <c r="Y256" s="259"/>
      <c r="Z256" s="14"/>
      <c r="AA256" s="14"/>
      <c r="AB256" s="14"/>
      <c r="AC256" s="14"/>
      <c r="AD256" s="14"/>
      <c r="AE256" s="14"/>
      <c r="AT256" s="260" t="s">
        <v>148</v>
      </c>
      <c r="AU256" s="260" t="s">
        <v>91</v>
      </c>
      <c r="AV256" s="14" t="s">
        <v>91</v>
      </c>
      <c r="AW256" s="14" t="s">
        <v>5</v>
      </c>
      <c r="AX256" s="14" t="s">
        <v>89</v>
      </c>
      <c r="AY256" s="260" t="s">
        <v>137</v>
      </c>
    </row>
    <row r="257" s="12" customFormat="1" ht="22.8" customHeight="1">
      <c r="A257" s="12"/>
      <c r="B257" s="204"/>
      <c r="C257" s="205"/>
      <c r="D257" s="206" t="s">
        <v>80</v>
      </c>
      <c r="E257" s="219" t="s">
        <v>193</v>
      </c>
      <c r="F257" s="219" t="s">
        <v>428</v>
      </c>
      <c r="G257" s="205"/>
      <c r="H257" s="205"/>
      <c r="I257" s="208"/>
      <c r="J257" s="208"/>
      <c r="K257" s="220">
        <f>BK257</f>
        <v>0</v>
      </c>
      <c r="L257" s="205"/>
      <c r="M257" s="210"/>
      <c r="N257" s="211"/>
      <c r="O257" s="212"/>
      <c r="P257" s="212"/>
      <c r="Q257" s="213">
        <f>SUM(Q258:Q270)</f>
        <v>0</v>
      </c>
      <c r="R257" s="213">
        <f>SUM(R258:R270)</f>
        <v>0</v>
      </c>
      <c r="S257" s="212"/>
      <c r="T257" s="214">
        <f>SUM(T258:T270)</f>
        <v>0</v>
      </c>
      <c r="U257" s="212"/>
      <c r="V257" s="214">
        <f>SUM(V258:V270)</f>
        <v>0.38563599999999998</v>
      </c>
      <c r="W257" s="212"/>
      <c r="X257" s="214">
        <f>SUM(X258:X270)</f>
        <v>0</v>
      </c>
      <c r="Y257" s="215"/>
      <c r="Z257" s="12"/>
      <c r="AA257" s="12"/>
      <c r="AB257" s="12"/>
      <c r="AC257" s="12"/>
      <c r="AD257" s="12"/>
      <c r="AE257" s="12"/>
      <c r="AR257" s="216" t="s">
        <v>89</v>
      </c>
      <c r="AT257" s="217" t="s">
        <v>80</v>
      </c>
      <c r="AU257" s="217" t="s">
        <v>89</v>
      </c>
      <c r="AY257" s="216" t="s">
        <v>137</v>
      </c>
      <c r="BK257" s="218">
        <f>SUM(BK258:BK270)</f>
        <v>0</v>
      </c>
    </row>
    <row r="258" s="2" customFormat="1" ht="24.15" customHeight="1">
      <c r="A258" s="39"/>
      <c r="B258" s="40"/>
      <c r="C258" s="221" t="s">
        <v>326</v>
      </c>
      <c r="D258" s="221" t="s">
        <v>139</v>
      </c>
      <c r="E258" s="222" t="s">
        <v>430</v>
      </c>
      <c r="F258" s="223" t="s">
        <v>431</v>
      </c>
      <c r="G258" s="224" t="s">
        <v>161</v>
      </c>
      <c r="H258" s="225">
        <v>100</v>
      </c>
      <c r="I258" s="226"/>
      <c r="J258" s="226"/>
      <c r="K258" s="227">
        <f>ROUND(P258*H258,2)</f>
        <v>0</v>
      </c>
      <c r="L258" s="223" t="s">
        <v>162</v>
      </c>
      <c r="M258" s="45"/>
      <c r="N258" s="228" t="s">
        <v>1</v>
      </c>
      <c r="O258" s="229" t="s">
        <v>44</v>
      </c>
      <c r="P258" s="230">
        <f>I258+J258</f>
        <v>0</v>
      </c>
      <c r="Q258" s="230">
        <f>ROUND(I258*H258,2)</f>
        <v>0</v>
      </c>
      <c r="R258" s="230">
        <f>ROUND(J258*H258,2)</f>
        <v>0</v>
      </c>
      <c r="S258" s="92"/>
      <c r="T258" s="231">
        <f>S258*H258</f>
        <v>0</v>
      </c>
      <c r="U258" s="231">
        <v>6.0000000000000002E-05</v>
      </c>
      <c r="V258" s="231">
        <f>U258*H258</f>
        <v>0.0060000000000000001</v>
      </c>
      <c r="W258" s="231">
        <v>0</v>
      </c>
      <c r="X258" s="231">
        <f>W258*H258</f>
        <v>0</v>
      </c>
      <c r="Y258" s="232" t="s">
        <v>1</v>
      </c>
      <c r="Z258" s="39"/>
      <c r="AA258" s="39"/>
      <c r="AB258" s="39"/>
      <c r="AC258" s="39"/>
      <c r="AD258" s="39"/>
      <c r="AE258" s="39"/>
      <c r="AR258" s="233" t="s">
        <v>144</v>
      </c>
      <c r="AT258" s="233" t="s">
        <v>139</v>
      </c>
      <c r="AU258" s="233" t="s">
        <v>91</v>
      </c>
      <c r="AY258" s="18" t="s">
        <v>137</v>
      </c>
      <c r="BE258" s="234">
        <f>IF(O258="základní",K258,0)</f>
        <v>0</v>
      </c>
      <c r="BF258" s="234">
        <f>IF(O258="snížená",K258,0)</f>
        <v>0</v>
      </c>
      <c r="BG258" s="234">
        <f>IF(O258="zákl. přenesená",K258,0)</f>
        <v>0</v>
      </c>
      <c r="BH258" s="234">
        <f>IF(O258="sníž. přenesená",K258,0)</f>
        <v>0</v>
      </c>
      <c r="BI258" s="234">
        <f>IF(O258="nulová",K258,0)</f>
        <v>0</v>
      </c>
      <c r="BJ258" s="18" t="s">
        <v>89</v>
      </c>
      <c r="BK258" s="234">
        <f>ROUND(P258*H258,2)</f>
        <v>0</v>
      </c>
      <c r="BL258" s="18" t="s">
        <v>144</v>
      </c>
      <c r="BM258" s="233" t="s">
        <v>432</v>
      </c>
    </row>
    <row r="259" s="2" customFormat="1">
      <c r="A259" s="39"/>
      <c r="B259" s="40"/>
      <c r="C259" s="41"/>
      <c r="D259" s="235" t="s">
        <v>146</v>
      </c>
      <c r="E259" s="41"/>
      <c r="F259" s="236" t="s">
        <v>433</v>
      </c>
      <c r="G259" s="41"/>
      <c r="H259" s="41"/>
      <c r="I259" s="237"/>
      <c r="J259" s="237"/>
      <c r="K259" s="41"/>
      <c r="L259" s="41"/>
      <c r="M259" s="45"/>
      <c r="N259" s="238"/>
      <c r="O259" s="239"/>
      <c r="P259" s="92"/>
      <c r="Q259" s="92"/>
      <c r="R259" s="92"/>
      <c r="S259" s="92"/>
      <c r="T259" s="92"/>
      <c r="U259" s="92"/>
      <c r="V259" s="92"/>
      <c r="W259" s="92"/>
      <c r="X259" s="92"/>
      <c r="Y259" s="93"/>
      <c r="Z259" s="39"/>
      <c r="AA259" s="39"/>
      <c r="AB259" s="39"/>
      <c r="AC259" s="39"/>
      <c r="AD259" s="39"/>
      <c r="AE259" s="39"/>
      <c r="AT259" s="18" t="s">
        <v>146</v>
      </c>
      <c r="AU259" s="18" t="s">
        <v>91</v>
      </c>
    </row>
    <row r="260" s="13" customFormat="1">
      <c r="A260" s="13"/>
      <c r="B260" s="240"/>
      <c r="C260" s="241"/>
      <c r="D260" s="235" t="s">
        <v>148</v>
      </c>
      <c r="E260" s="242" t="s">
        <v>1</v>
      </c>
      <c r="F260" s="243" t="s">
        <v>434</v>
      </c>
      <c r="G260" s="241"/>
      <c r="H260" s="242" t="s">
        <v>1</v>
      </c>
      <c r="I260" s="244"/>
      <c r="J260" s="244"/>
      <c r="K260" s="241"/>
      <c r="L260" s="241"/>
      <c r="M260" s="245"/>
      <c r="N260" s="246"/>
      <c r="O260" s="247"/>
      <c r="P260" s="247"/>
      <c r="Q260" s="247"/>
      <c r="R260" s="247"/>
      <c r="S260" s="247"/>
      <c r="T260" s="247"/>
      <c r="U260" s="247"/>
      <c r="V260" s="247"/>
      <c r="W260" s="247"/>
      <c r="X260" s="247"/>
      <c r="Y260" s="248"/>
      <c r="Z260" s="13"/>
      <c r="AA260" s="13"/>
      <c r="AB260" s="13"/>
      <c r="AC260" s="13"/>
      <c r="AD260" s="13"/>
      <c r="AE260" s="13"/>
      <c r="AT260" s="249" t="s">
        <v>148</v>
      </c>
      <c r="AU260" s="249" t="s">
        <v>91</v>
      </c>
      <c r="AV260" s="13" t="s">
        <v>89</v>
      </c>
      <c r="AW260" s="13" t="s">
        <v>5</v>
      </c>
      <c r="AX260" s="13" t="s">
        <v>81</v>
      </c>
      <c r="AY260" s="249" t="s">
        <v>137</v>
      </c>
    </row>
    <row r="261" s="13" customFormat="1">
      <c r="A261" s="13"/>
      <c r="B261" s="240"/>
      <c r="C261" s="241"/>
      <c r="D261" s="235" t="s">
        <v>148</v>
      </c>
      <c r="E261" s="242" t="s">
        <v>1</v>
      </c>
      <c r="F261" s="243" t="s">
        <v>149</v>
      </c>
      <c r="G261" s="241"/>
      <c r="H261" s="242" t="s">
        <v>1</v>
      </c>
      <c r="I261" s="244"/>
      <c r="J261" s="244"/>
      <c r="K261" s="241"/>
      <c r="L261" s="241"/>
      <c r="M261" s="245"/>
      <c r="N261" s="246"/>
      <c r="O261" s="247"/>
      <c r="P261" s="247"/>
      <c r="Q261" s="247"/>
      <c r="R261" s="247"/>
      <c r="S261" s="247"/>
      <c r="T261" s="247"/>
      <c r="U261" s="247"/>
      <c r="V261" s="247"/>
      <c r="W261" s="247"/>
      <c r="X261" s="247"/>
      <c r="Y261" s="248"/>
      <c r="Z261" s="13"/>
      <c r="AA261" s="13"/>
      <c r="AB261" s="13"/>
      <c r="AC261" s="13"/>
      <c r="AD261" s="13"/>
      <c r="AE261" s="13"/>
      <c r="AT261" s="249" t="s">
        <v>148</v>
      </c>
      <c r="AU261" s="249" t="s">
        <v>91</v>
      </c>
      <c r="AV261" s="13" t="s">
        <v>89</v>
      </c>
      <c r="AW261" s="13" t="s">
        <v>5</v>
      </c>
      <c r="AX261" s="13" t="s">
        <v>81</v>
      </c>
      <c r="AY261" s="249" t="s">
        <v>137</v>
      </c>
    </row>
    <row r="262" s="14" customFormat="1">
      <c r="A262" s="14"/>
      <c r="B262" s="250"/>
      <c r="C262" s="251"/>
      <c r="D262" s="235" t="s">
        <v>148</v>
      </c>
      <c r="E262" s="252" t="s">
        <v>1</v>
      </c>
      <c r="F262" s="253" t="s">
        <v>435</v>
      </c>
      <c r="G262" s="251"/>
      <c r="H262" s="254">
        <v>100</v>
      </c>
      <c r="I262" s="255"/>
      <c r="J262" s="255"/>
      <c r="K262" s="251"/>
      <c r="L262" s="251"/>
      <c r="M262" s="256"/>
      <c r="N262" s="257"/>
      <c r="O262" s="258"/>
      <c r="P262" s="258"/>
      <c r="Q262" s="258"/>
      <c r="R262" s="258"/>
      <c r="S262" s="258"/>
      <c r="T262" s="258"/>
      <c r="U262" s="258"/>
      <c r="V262" s="258"/>
      <c r="W262" s="258"/>
      <c r="X262" s="258"/>
      <c r="Y262" s="259"/>
      <c r="Z262" s="14"/>
      <c r="AA262" s="14"/>
      <c r="AB262" s="14"/>
      <c r="AC262" s="14"/>
      <c r="AD262" s="14"/>
      <c r="AE262" s="14"/>
      <c r="AT262" s="260" t="s">
        <v>148</v>
      </c>
      <c r="AU262" s="260" t="s">
        <v>91</v>
      </c>
      <c r="AV262" s="14" t="s">
        <v>91</v>
      </c>
      <c r="AW262" s="14" t="s">
        <v>5</v>
      </c>
      <c r="AX262" s="14" t="s">
        <v>89</v>
      </c>
      <c r="AY262" s="260" t="s">
        <v>137</v>
      </c>
    </row>
    <row r="263" s="2" customFormat="1" ht="24.15" customHeight="1">
      <c r="A263" s="39"/>
      <c r="B263" s="40"/>
      <c r="C263" s="283" t="s">
        <v>333</v>
      </c>
      <c r="D263" s="283" t="s">
        <v>279</v>
      </c>
      <c r="E263" s="284" t="s">
        <v>437</v>
      </c>
      <c r="F263" s="285" t="s">
        <v>438</v>
      </c>
      <c r="G263" s="286" t="s">
        <v>161</v>
      </c>
      <c r="H263" s="287">
        <v>100</v>
      </c>
      <c r="I263" s="288"/>
      <c r="J263" s="289"/>
      <c r="K263" s="290">
        <f>ROUND(P263*H263,2)</f>
        <v>0</v>
      </c>
      <c r="L263" s="285" t="s">
        <v>162</v>
      </c>
      <c r="M263" s="291"/>
      <c r="N263" s="292" t="s">
        <v>1</v>
      </c>
      <c r="O263" s="229" t="s">
        <v>44</v>
      </c>
      <c r="P263" s="230">
        <f>I263+J263</f>
        <v>0</v>
      </c>
      <c r="Q263" s="230">
        <f>ROUND(I263*H263,2)</f>
        <v>0</v>
      </c>
      <c r="R263" s="230">
        <f>ROUND(J263*H263,2)</f>
        <v>0</v>
      </c>
      <c r="S263" s="92"/>
      <c r="T263" s="231">
        <f>S263*H263</f>
        <v>0</v>
      </c>
      <c r="U263" s="231">
        <v>0.0037000000000000002</v>
      </c>
      <c r="V263" s="231">
        <f>U263*H263</f>
        <v>0.37</v>
      </c>
      <c r="W263" s="231">
        <v>0</v>
      </c>
      <c r="X263" s="231">
        <f>W263*H263</f>
        <v>0</v>
      </c>
      <c r="Y263" s="232" t="s">
        <v>1</v>
      </c>
      <c r="Z263" s="39"/>
      <c r="AA263" s="39"/>
      <c r="AB263" s="39"/>
      <c r="AC263" s="39"/>
      <c r="AD263" s="39"/>
      <c r="AE263" s="39"/>
      <c r="AR263" s="233" t="s">
        <v>193</v>
      </c>
      <c r="AT263" s="233" t="s">
        <v>279</v>
      </c>
      <c r="AU263" s="233" t="s">
        <v>91</v>
      </c>
      <c r="AY263" s="18" t="s">
        <v>137</v>
      </c>
      <c r="BE263" s="234">
        <f>IF(O263="základní",K263,0)</f>
        <v>0</v>
      </c>
      <c r="BF263" s="234">
        <f>IF(O263="snížená",K263,0)</f>
        <v>0</v>
      </c>
      <c r="BG263" s="234">
        <f>IF(O263="zákl. přenesená",K263,0)</f>
        <v>0</v>
      </c>
      <c r="BH263" s="234">
        <f>IF(O263="sníž. přenesená",K263,0)</f>
        <v>0</v>
      </c>
      <c r="BI263" s="234">
        <f>IF(O263="nulová",K263,0)</f>
        <v>0</v>
      </c>
      <c r="BJ263" s="18" t="s">
        <v>89</v>
      </c>
      <c r="BK263" s="234">
        <f>ROUND(P263*H263,2)</f>
        <v>0</v>
      </c>
      <c r="BL263" s="18" t="s">
        <v>144</v>
      </c>
      <c r="BM263" s="233" t="s">
        <v>439</v>
      </c>
    </row>
    <row r="264" s="2" customFormat="1">
      <c r="A264" s="39"/>
      <c r="B264" s="40"/>
      <c r="C264" s="41"/>
      <c r="D264" s="235" t="s">
        <v>146</v>
      </c>
      <c r="E264" s="41"/>
      <c r="F264" s="236" t="s">
        <v>440</v>
      </c>
      <c r="G264" s="41"/>
      <c r="H264" s="41"/>
      <c r="I264" s="237"/>
      <c r="J264" s="237"/>
      <c r="K264" s="41"/>
      <c r="L264" s="41"/>
      <c r="M264" s="45"/>
      <c r="N264" s="238"/>
      <c r="O264" s="239"/>
      <c r="P264" s="92"/>
      <c r="Q264" s="92"/>
      <c r="R264" s="92"/>
      <c r="S264" s="92"/>
      <c r="T264" s="92"/>
      <c r="U264" s="92"/>
      <c r="V264" s="92"/>
      <c r="W264" s="92"/>
      <c r="X264" s="92"/>
      <c r="Y264" s="93"/>
      <c r="Z264" s="39"/>
      <c r="AA264" s="39"/>
      <c r="AB264" s="39"/>
      <c r="AC264" s="39"/>
      <c r="AD264" s="39"/>
      <c r="AE264" s="39"/>
      <c r="AT264" s="18" t="s">
        <v>146</v>
      </c>
      <c r="AU264" s="18" t="s">
        <v>91</v>
      </c>
    </row>
    <row r="265" s="2" customFormat="1" ht="24.15" customHeight="1">
      <c r="A265" s="39"/>
      <c r="B265" s="40"/>
      <c r="C265" s="221" t="s">
        <v>339</v>
      </c>
      <c r="D265" s="221" t="s">
        <v>139</v>
      </c>
      <c r="E265" s="222" t="s">
        <v>442</v>
      </c>
      <c r="F265" s="223" t="s">
        <v>443</v>
      </c>
      <c r="G265" s="224" t="s">
        <v>161</v>
      </c>
      <c r="H265" s="225">
        <v>6</v>
      </c>
      <c r="I265" s="226"/>
      <c r="J265" s="226"/>
      <c r="K265" s="227">
        <f>ROUND(P265*H265,2)</f>
        <v>0</v>
      </c>
      <c r="L265" s="223" t="s">
        <v>410</v>
      </c>
      <c r="M265" s="45"/>
      <c r="N265" s="228" t="s">
        <v>1</v>
      </c>
      <c r="O265" s="229" t="s">
        <v>44</v>
      </c>
      <c r="P265" s="230">
        <f>I265+J265</f>
        <v>0</v>
      </c>
      <c r="Q265" s="230">
        <f>ROUND(I265*H265,2)</f>
        <v>0</v>
      </c>
      <c r="R265" s="230">
        <f>ROUND(J265*H265,2)</f>
        <v>0</v>
      </c>
      <c r="S265" s="92"/>
      <c r="T265" s="231">
        <f>S265*H265</f>
        <v>0</v>
      </c>
      <c r="U265" s="231">
        <v>6.0000000000000002E-06</v>
      </c>
      <c r="V265" s="231">
        <f>U265*H265</f>
        <v>3.6000000000000001E-05</v>
      </c>
      <c r="W265" s="231">
        <v>0</v>
      </c>
      <c r="X265" s="231">
        <f>W265*H265</f>
        <v>0</v>
      </c>
      <c r="Y265" s="232" t="s">
        <v>1</v>
      </c>
      <c r="Z265" s="39"/>
      <c r="AA265" s="39"/>
      <c r="AB265" s="39"/>
      <c r="AC265" s="39"/>
      <c r="AD265" s="39"/>
      <c r="AE265" s="39"/>
      <c r="AR265" s="233" t="s">
        <v>144</v>
      </c>
      <c r="AT265" s="233" t="s">
        <v>139</v>
      </c>
      <c r="AU265" s="233" t="s">
        <v>91</v>
      </c>
      <c r="AY265" s="18" t="s">
        <v>137</v>
      </c>
      <c r="BE265" s="234">
        <f>IF(O265="základní",K265,0)</f>
        <v>0</v>
      </c>
      <c r="BF265" s="234">
        <f>IF(O265="snížená",K265,0)</f>
        <v>0</v>
      </c>
      <c r="BG265" s="234">
        <f>IF(O265="zákl. přenesená",K265,0)</f>
        <v>0</v>
      </c>
      <c r="BH265" s="234">
        <f>IF(O265="sníž. přenesená",K265,0)</f>
        <v>0</v>
      </c>
      <c r="BI265" s="234">
        <f>IF(O265="nulová",K265,0)</f>
        <v>0</v>
      </c>
      <c r="BJ265" s="18" t="s">
        <v>89</v>
      </c>
      <c r="BK265" s="234">
        <f>ROUND(P265*H265,2)</f>
        <v>0</v>
      </c>
      <c r="BL265" s="18" t="s">
        <v>144</v>
      </c>
      <c r="BM265" s="233" t="s">
        <v>444</v>
      </c>
    </row>
    <row r="266" s="2" customFormat="1">
      <c r="A266" s="39"/>
      <c r="B266" s="40"/>
      <c r="C266" s="41"/>
      <c r="D266" s="235" t="s">
        <v>146</v>
      </c>
      <c r="E266" s="41"/>
      <c r="F266" s="236" t="s">
        <v>445</v>
      </c>
      <c r="G266" s="41"/>
      <c r="H266" s="41"/>
      <c r="I266" s="237"/>
      <c r="J266" s="237"/>
      <c r="K266" s="41"/>
      <c r="L266" s="41"/>
      <c r="M266" s="45"/>
      <c r="N266" s="238"/>
      <c r="O266" s="239"/>
      <c r="P266" s="92"/>
      <c r="Q266" s="92"/>
      <c r="R266" s="92"/>
      <c r="S266" s="92"/>
      <c r="T266" s="92"/>
      <c r="U266" s="92"/>
      <c r="V266" s="92"/>
      <c r="W266" s="92"/>
      <c r="X266" s="92"/>
      <c r="Y266" s="93"/>
      <c r="Z266" s="39"/>
      <c r="AA266" s="39"/>
      <c r="AB266" s="39"/>
      <c r="AC266" s="39"/>
      <c r="AD266" s="39"/>
      <c r="AE266" s="39"/>
      <c r="AT266" s="18" t="s">
        <v>146</v>
      </c>
      <c r="AU266" s="18" t="s">
        <v>91</v>
      </c>
    </row>
    <row r="267" s="2" customFormat="1">
      <c r="A267" s="39"/>
      <c r="B267" s="40"/>
      <c r="C267" s="41"/>
      <c r="D267" s="235" t="s">
        <v>413</v>
      </c>
      <c r="E267" s="41"/>
      <c r="F267" s="293" t="s">
        <v>446</v>
      </c>
      <c r="G267" s="41"/>
      <c r="H267" s="41"/>
      <c r="I267" s="237"/>
      <c r="J267" s="237"/>
      <c r="K267" s="41"/>
      <c r="L267" s="41"/>
      <c r="M267" s="45"/>
      <c r="N267" s="238"/>
      <c r="O267" s="239"/>
      <c r="P267" s="92"/>
      <c r="Q267" s="92"/>
      <c r="R267" s="92"/>
      <c r="S267" s="92"/>
      <c r="T267" s="92"/>
      <c r="U267" s="92"/>
      <c r="V267" s="92"/>
      <c r="W267" s="92"/>
      <c r="X267" s="92"/>
      <c r="Y267" s="93"/>
      <c r="Z267" s="39"/>
      <c r="AA267" s="39"/>
      <c r="AB267" s="39"/>
      <c r="AC267" s="39"/>
      <c r="AD267" s="39"/>
      <c r="AE267" s="39"/>
      <c r="AT267" s="18" t="s">
        <v>413</v>
      </c>
      <c r="AU267" s="18" t="s">
        <v>91</v>
      </c>
    </row>
    <row r="268" s="14" customFormat="1">
      <c r="A268" s="14"/>
      <c r="B268" s="250"/>
      <c r="C268" s="251"/>
      <c r="D268" s="235" t="s">
        <v>148</v>
      </c>
      <c r="E268" s="252" t="s">
        <v>1</v>
      </c>
      <c r="F268" s="253" t="s">
        <v>447</v>
      </c>
      <c r="G268" s="251"/>
      <c r="H268" s="254">
        <v>6</v>
      </c>
      <c r="I268" s="255"/>
      <c r="J268" s="255"/>
      <c r="K268" s="251"/>
      <c r="L268" s="251"/>
      <c r="M268" s="256"/>
      <c r="N268" s="257"/>
      <c r="O268" s="258"/>
      <c r="P268" s="258"/>
      <c r="Q268" s="258"/>
      <c r="R268" s="258"/>
      <c r="S268" s="258"/>
      <c r="T268" s="258"/>
      <c r="U268" s="258"/>
      <c r="V268" s="258"/>
      <c r="W268" s="258"/>
      <c r="X268" s="258"/>
      <c r="Y268" s="259"/>
      <c r="Z268" s="14"/>
      <c r="AA268" s="14"/>
      <c r="AB268" s="14"/>
      <c r="AC268" s="14"/>
      <c r="AD268" s="14"/>
      <c r="AE268" s="14"/>
      <c r="AT268" s="260" t="s">
        <v>148</v>
      </c>
      <c r="AU268" s="260" t="s">
        <v>91</v>
      </c>
      <c r="AV268" s="14" t="s">
        <v>91</v>
      </c>
      <c r="AW268" s="14" t="s">
        <v>5</v>
      </c>
      <c r="AX268" s="14" t="s">
        <v>89</v>
      </c>
      <c r="AY268" s="260" t="s">
        <v>137</v>
      </c>
    </row>
    <row r="269" s="2" customFormat="1" ht="24.15" customHeight="1">
      <c r="A269" s="39"/>
      <c r="B269" s="40"/>
      <c r="C269" s="283" t="s">
        <v>346</v>
      </c>
      <c r="D269" s="283" t="s">
        <v>279</v>
      </c>
      <c r="E269" s="284" t="s">
        <v>449</v>
      </c>
      <c r="F269" s="285" t="s">
        <v>450</v>
      </c>
      <c r="G269" s="286" t="s">
        <v>451</v>
      </c>
      <c r="H269" s="287">
        <v>6</v>
      </c>
      <c r="I269" s="288"/>
      <c r="J269" s="289"/>
      <c r="K269" s="290">
        <f>ROUND(P269*H269,2)</f>
        <v>0</v>
      </c>
      <c r="L269" s="285" t="s">
        <v>410</v>
      </c>
      <c r="M269" s="291"/>
      <c r="N269" s="292" t="s">
        <v>1</v>
      </c>
      <c r="O269" s="229" t="s">
        <v>44</v>
      </c>
      <c r="P269" s="230">
        <f>I269+J269</f>
        <v>0</v>
      </c>
      <c r="Q269" s="230">
        <f>ROUND(I269*H269,2)</f>
        <v>0</v>
      </c>
      <c r="R269" s="230">
        <f>ROUND(J269*H269,2)</f>
        <v>0</v>
      </c>
      <c r="S269" s="92"/>
      <c r="T269" s="231">
        <f>S269*H269</f>
        <v>0</v>
      </c>
      <c r="U269" s="231">
        <v>0.0016000000000000001</v>
      </c>
      <c r="V269" s="231">
        <f>U269*H269</f>
        <v>0.0096000000000000009</v>
      </c>
      <c r="W269" s="231">
        <v>0</v>
      </c>
      <c r="X269" s="231">
        <f>W269*H269</f>
        <v>0</v>
      </c>
      <c r="Y269" s="232" t="s">
        <v>1</v>
      </c>
      <c r="Z269" s="39"/>
      <c r="AA269" s="39"/>
      <c r="AB269" s="39"/>
      <c r="AC269" s="39"/>
      <c r="AD269" s="39"/>
      <c r="AE269" s="39"/>
      <c r="AR269" s="233" t="s">
        <v>193</v>
      </c>
      <c r="AT269" s="233" t="s">
        <v>279</v>
      </c>
      <c r="AU269" s="233" t="s">
        <v>91</v>
      </c>
      <c r="AY269" s="18" t="s">
        <v>137</v>
      </c>
      <c r="BE269" s="234">
        <f>IF(O269="základní",K269,0)</f>
        <v>0</v>
      </c>
      <c r="BF269" s="234">
        <f>IF(O269="snížená",K269,0)</f>
        <v>0</v>
      </c>
      <c r="BG269" s="234">
        <f>IF(O269="zákl. přenesená",K269,0)</f>
        <v>0</v>
      </c>
      <c r="BH269" s="234">
        <f>IF(O269="sníž. přenesená",K269,0)</f>
        <v>0</v>
      </c>
      <c r="BI269" s="234">
        <f>IF(O269="nulová",K269,0)</f>
        <v>0</v>
      </c>
      <c r="BJ269" s="18" t="s">
        <v>89</v>
      </c>
      <c r="BK269" s="234">
        <f>ROUND(P269*H269,2)</f>
        <v>0</v>
      </c>
      <c r="BL269" s="18" t="s">
        <v>144</v>
      </c>
      <c r="BM269" s="233" t="s">
        <v>452</v>
      </c>
    </row>
    <row r="270" s="2" customFormat="1">
      <c r="A270" s="39"/>
      <c r="B270" s="40"/>
      <c r="C270" s="41"/>
      <c r="D270" s="235" t="s">
        <v>146</v>
      </c>
      <c r="E270" s="41"/>
      <c r="F270" s="236" t="s">
        <v>453</v>
      </c>
      <c r="G270" s="41"/>
      <c r="H270" s="41"/>
      <c r="I270" s="237"/>
      <c r="J270" s="237"/>
      <c r="K270" s="41"/>
      <c r="L270" s="41"/>
      <c r="M270" s="45"/>
      <c r="N270" s="238"/>
      <c r="O270" s="239"/>
      <c r="P270" s="92"/>
      <c r="Q270" s="92"/>
      <c r="R270" s="92"/>
      <c r="S270" s="92"/>
      <c r="T270" s="92"/>
      <c r="U270" s="92"/>
      <c r="V270" s="92"/>
      <c r="W270" s="92"/>
      <c r="X270" s="92"/>
      <c r="Y270" s="93"/>
      <c r="Z270" s="39"/>
      <c r="AA270" s="39"/>
      <c r="AB270" s="39"/>
      <c r="AC270" s="39"/>
      <c r="AD270" s="39"/>
      <c r="AE270" s="39"/>
      <c r="AT270" s="18" t="s">
        <v>146</v>
      </c>
      <c r="AU270" s="18" t="s">
        <v>91</v>
      </c>
    </row>
    <row r="271" s="12" customFormat="1" ht="22.8" customHeight="1">
      <c r="A271" s="12"/>
      <c r="B271" s="204"/>
      <c r="C271" s="205"/>
      <c r="D271" s="206" t="s">
        <v>80</v>
      </c>
      <c r="E271" s="219" t="s">
        <v>198</v>
      </c>
      <c r="F271" s="219" t="s">
        <v>512</v>
      </c>
      <c r="G271" s="205"/>
      <c r="H271" s="205"/>
      <c r="I271" s="208"/>
      <c r="J271" s="208"/>
      <c r="K271" s="220">
        <f>BK271</f>
        <v>0</v>
      </c>
      <c r="L271" s="205"/>
      <c r="M271" s="210"/>
      <c r="N271" s="211"/>
      <c r="O271" s="212"/>
      <c r="P271" s="212"/>
      <c r="Q271" s="213">
        <f>Q272+SUM(Q273:Q302)</f>
        <v>0</v>
      </c>
      <c r="R271" s="213">
        <f>R272+SUM(R273:R302)</f>
        <v>0</v>
      </c>
      <c r="S271" s="212"/>
      <c r="T271" s="214">
        <f>T272+SUM(T273:T302)</f>
        <v>0</v>
      </c>
      <c r="U271" s="212"/>
      <c r="V271" s="214">
        <f>V272+SUM(V273:V302)</f>
        <v>72.912648209999986</v>
      </c>
      <c r="W271" s="212"/>
      <c r="X271" s="214">
        <f>X272+SUM(X273:X302)</f>
        <v>0</v>
      </c>
      <c r="Y271" s="215"/>
      <c r="Z271" s="12"/>
      <c r="AA271" s="12"/>
      <c r="AB271" s="12"/>
      <c r="AC271" s="12"/>
      <c r="AD271" s="12"/>
      <c r="AE271" s="12"/>
      <c r="AR271" s="216" t="s">
        <v>89</v>
      </c>
      <c r="AT271" s="217" t="s">
        <v>80</v>
      </c>
      <c r="AU271" s="217" t="s">
        <v>89</v>
      </c>
      <c r="AY271" s="216" t="s">
        <v>137</v>
      </c>
      <c r="BK271" s="218">
        <f>BK272+SUM(BK273:BK302)</f>
        <v>0</v>
      </c>
    </row>
    <row r="272" s="2" customFormat="1" ht="24.15" customHeight="1">
      <c r="A272" s="39"/>
      <c r="B272" s="40"/>
      <c r="C272" s="221" t="s">
        <v>354</v>
      </c>
      <c r="D272" s="221" t="s">
        <v>139</v>
      </c>
      <c r="E272" s="222" t="s">
        <v>810</v>
      </c>
      <c r="F272" s="223" t="s">
        <v>811</v>
      </c>
      <c r="G272" s="224" t="s">
        <v>161</v>
      </c>
      <c r="H272" s="225">
        <v>380</v>
      </c>
      <c r="I272" s="226"/>
      <c r="J272" s="226"/>
      <c r="K272" s="227">
        <f>ROUND(P272*H272,2)</f>
        <v>0</v>
      </c>
      <c r="L272" s="223" t="s">
        <v>162</v>
      </c>
      <c r="M272" s="45"/>
      <c r="N272" s="228" t="s">
        <v>1</v>
      </c>
      <c r="O272" s="229" t="s">
        <v>44</v>
      </c>
      <c r="P272" s="230">
        <f>I272+J272</f>
        <v>0</v>
      </c>
      <c r="Q272" s="230">
        <f>ROUND(I272*H272,2)</f>
        <v>0</v>
      </c>
      <c r="R272" s="230">
        <f>ROUND(J272*H272,2)</f>
        <v>0</v>
      </c>
      <c r="S272" s="92"/>
      <c r="T272" s="231">
        <f>S272*H272</f>
        <v>0</v>
      </c>
      <c r="U272" s="231">
        <v>0.12949959999999999</v>
      </c>
      <c r="V272" s="231">
        <f>U272*H272</f>
        <v>49.209847999999994</v>
      </c>
      <c r="W272" s="231">
        <v>0</v>
      </c>
      <c r="X272" s="231">
        <f>W272*H272</f>
        <v>0</v>
      </c>
      <c r="Y272" s="232" t="s">
        <v>1</v>
      </c>
      <c r="Z272" s="39"/>
      <c r="AA272" s="39"/>
      <c r="AB272" s="39"/>
      <c r="AC272" s="39"/>
      <c r="AD272" s="39"/>
      <c r="AE272" s="39"/>
      <c r="AR272" s="233" t="s">
        <v>144</v>
      </c>
      <c r="AT272" s="233" t="s">
        <v>139</v>
      </c>
      <c r="AU272" s="233" t="s">
        <v>91</v>
      </c>
      <c r="AY272" s="18" t="s">
        <v>137</v>
      </c>
      <c r="BE272" s="234">
        <f>IF(O272="základní",K272,0)</f>
        <v>0</v>
      </c>
      <c r="BF272" s="234">
        <f>IF(O272="snížená",K272,0)</f>
        <v>0</v>
      </c>
      <c r="BG272" s="234">
        <f>IF(O272="zákl. přenesená",K272,0)</f>
        <v>0</v>
      </c>
      <c r="BH272" s="234">
        <f>IF(O272="sníž. přenesená",K272,0)</f>
        <v>0</v>
      </c>
      <c r="BI272" s="234">
        <f>IF(O272="nulová",K272,0)</f>
        <v>0</v>
      </c>
      <c r="BJ272" s="18" t="s">
        <v>89</v>
      </c>
      <c r="BK272" s="234">
        <f>ROUND(P272*H272,2)</f>
        <v>0</v>
      </c>
      <c r="BL272" s="18" t="s">
        <v>144</v>
      </c>
      <c r="BM272" s="233" t="s">
        <v>812</v>
      </c>
    </row>
    <row r="273" s="2" customFormat="1">
      <c r="A273" s="39"/>
      <c r="B273" s="40"/>
      <c r="C273" s="41"/>
      <c r="D273" s="235" t="s">
        <v>146</v>
      </c>
      <c r="E273" s="41"/>
      <c r="F273" s="236" t="s">
        <v>813</v>
      </c>
      <c r="G273" s="41"/>
      <c r="H273" s="41"/>
      <c r="I273" s="237"/>
      <c r="J273" s="237"/>
      <c r="K273" s="41"/>
      <c r="L273" s="41"/>
      <c r="M273" s="45"/>
      <c r="N273" s="238"/>
      <c r="O273" s="239"/>
      <c r="P273" s="92"/>
      <c r="Q273" s="92"/>
      <c r="R273" s="92"/>
      <c r="S273" s="92"/>
      <c r="T273" s="92"/>
      <c r="U273" s="92"/>
      <c r="V273" s="92"/>
      <c r="W273" s="92"/>
      <c r="X273" s="92"/>
      <c r="Y273" s="93"/>
      <c r="Z273" s="39"/>
      <c r="AA273" s="39"/>
      <c r="AB273" s="39"/>
      <c r="AC273" s="39"/>
      <c r="AD273" s="39"/>
      <c r="AE273" s="39"/>
      <c r="AT273" s="18" t="s">
        <v>146</v>
      </c>
      <c r="AU273" s="18" t="s">
        <v>91</v>
      </c>
    </row>
    <row r="274" s="13" customFormat="1">
      <c r="A274" s="13"/>
      <c r="B274" s="240"/>
      <c r="C274" s="241"/>
      <c r="D274" s="235" t="s">
        <v>148</v>
      </c>
      <c r="E274" s="242" t="s">
        <v>1</v>
      </c>
      <c r="F274" s="243" t="s">
        <v>351</v>
      </c>
      <c r="G274" s="241"/>
      <c r="H274" s="242" t="s">
        <v>1</v>
      </c>
      <c r="I274" s="244"/>
      <c r="J274" s="244"/>
      <c r="K274" s="241"/>
      <c r="L274" s="241"/>
      <c r="M274" s="245"/>
      <c r="N274" s="246"/>
      <c r="O274" s="247"/>
      <c r="P274" s="247"/>
      <c r="Q274" s="247"/>
      <c r="R274" s="247"/>
      <c r="S274" s="247"/>
      <c r="T274" s="247"/>
      <c r="U274" s="247"/>
      <c r="V274" s="247"/>
      <c r="W274" s="247"/>
      <c r="X274" s="247"/>
      <c r="Y274" s="248"/>
      <c r="Z274" s="13"/>
      <c r="AA274" s="13"/>
      <c r="AB274" s="13"/>
      <c r="AC274" s="13"/>
      <c r="AD274" s="13"/>
      <c r="AE274" s="13"/>
      <c r="AT274" s="249" t="s">
        <v>148</v>
      </c>
      <c r="AU274" s="249" t="s">
        <v>91</v>
      </c>
      <c r="AV274" s="13" t="s">
        <v>89</v>
      </c>
      <c r="AW274" s="13" t="s">
        <v>5</v>
      </c>
      <c r="AX274" s="13" t="s">
        <v>81</v>
      </c>
      <c r="AY274" s="249" t="s">
        <v>137</v>
      </c>
    </row>
    <row r="275" s="14" customFormat="1">
      <c r="A275" s="14"/>
      <c r="B275" s="250"/>
      <c r="C275" s="251"/>
      <c r="D275" s="235" t="s">
        <v>148</v>
      </c>
      <c r="E275" s="252" t="s">
        <v>1</v>
      </c>
      <c r="F275" s="253" t="s">
        <v>814</v>
      </c>
      <c r="G275" s="251"/>
      <c r="H275" s="254">
        <v>222</v>
      </c>
      <c r="I275" s="255"/>
      <c r="J275" s="255"/>
      <c r="K275" s="251"/>
      <c r="L275" s="251"/>
      <c r="M275" s="256"/>
      <c r="N275" s="257"/>
      <c r="O275" s="258"/>
      <c r="P275" s="258"/>
      <c r="Q275" s="258"/>
      <c r="R275" s="258"/>
      <c r="S275" s="258"/>
      <c r="T275" s="258"/>
      <c r="U275" s="258"/>
      <c r="V275" s="258"/>
      <c r="W275" s="258"/>
      <c r="X275" s="258"/>
      <c r="Y275" s="259"/>
      <c r="Z275" s="14"/>
      <c r="AA275" s="14"/>
      <c r="AB275" s="14"/>
      <c r="AC275" s="14"/>
      <c r="AD275" s="14"/>
      <c r="AE275" s="14"/>
      <c r="AT275" s="260" t="s">
        <v>148</v>
      </c>
      <c r="AU275" s="260" t="s">
        <v>91</v>
      </c>
      <c r="AV275" s="14" t="s">
        <v>91</v>
      </c>
      <c r="AW275" s="14" t="s">
        <v>5</v>
      </c>
      <c r="AX275" s="14" t="s">
        <v>81</v>
      </c>
      <c r="AY275" s="260" t="s">
        <v>137</v>
      </c>
    </row>
    <row r="276" s="14" customFormat="1">
      <c r="A276" s="14"/>
      <c r="B276" s="250"/>
      <c r="C276" s="251"/>
      <c r="D276" s="235" t="s">
        <v>148</v>
      </c>
      <c r="E276" s="252" t="s">
        <v>1</v>
      </c>
      <c r="F276" s="253" t="s">
        <v>815</v>
      </c>
      <c r="G276" s="251"/>
      <c r="H276" s="254">
        <v>82</v>
      </c>
      <c r="I276" s="255"/>
      <c r="J276" s="255"/>
      <c r="K276" s="251"/>
      <c r="L276" s="251"/>
      <c r="M276" s="256"/>
      <c r="N276" s="257"/>
      <c r="O276" s="258"/>
      <c r="P276" s="258"/>
      <c r="Q276" s="258"/>
      <c r="R276" s="258"/>
      <c r="S276" s="258"/>
      <c r="T276" s="258"/>
      <c r="U276" s="258"/>
      <c r="V276" s="258"/>
      <c r="W276" s="258"/>
      <c r="X276" s="258"/>
      <c r="Y276" s="259"/>
      <c r="Z276" s="14"/>
      <c r="AA276" s="14"/>
      <c r="AB276" s="14"/>
      <c r="AC276" s="14"/>
      <c r="AD276" s="14"/>
      <c r="AE276" s="14"/>
      <c r="AT276" s="260" t="s">
        <v>148</v>
      </c>
      <c r="AU276" s="260" t="s">
        <v>91</v>
      </c>
      <c r="AV276" s="14" t="s">
        <v>91</v>
      </c>
      <c r="AW276" s="14" t="s">
        <v>5</v>
      </c>
      <c r="AX276" s="14" t="s">
        <v>81</v>
      </c>
      <c r="AY276" s="260" t="s">
        <v>137</v>
      </c>
    </row>
    <row r="277" s="14" customFormat="1">
      <c r="A277" s="14"/>
      <c r="B277" s="250"/>
      <c r="C277" s="251"/>
      <c r="D277" s="235" t="s">
        <v>148</v>
      </c>
      <c r="E277" s="252" t="s">
        <v>1</v>
      </c>
      <c r="F277" s="253" t="s">
        <v>816</v>
      </c>
      <c r="G277" s="251"/>
      <c r="H277" s="254">
        <v>76</v>
      </c>
      <c r="I277" s="255"/>
      <c r="J277" s="255"/>
      <c r="K277" s="251"/>
      <c r="L277" s="251"/>
      <c r="M277" s="256"/>
      <c r="N277" s="257"/>
      <c r="O277" s="258"/>
      <c r="P277" s="258"/>
      <c r="Q277" s="258"/>
      <c r="R277" s="258"/>
      <c r="S277" s="258"/>
      <c r="T277" s="258"/>
      <c r="U277" s="258"/>
      <c r="V277" s="258"/>
      <c r="W277" s="258"/>
      <c r="X277" s="258"/>
      <c r="Y277" s="259"/>
      <c r="Z277" s="14"/>
      <c r="AA277" s="14"/>
      <c r="AB277" s="14"/>
      <c r="AC277" s="14"/>
      <c r="AD277" s="14"/>
      <c r="AE277" s="14"/>
      <c r="AT277" s="260" t="s">
        <v>148</v>
      </c>
      <c r="AU277" s="260" t="s">
        <v>91</v>
      </c>
      <c r="AV277" s="14" t="s">
        <v>91</v>
      </c>
      <c r="AW277" s="14" t="s">
        <v>5</v>
      </c>
      <c r="AX277" s="14" t="s">
        <v>81</v>
      </c>
      <c r="AY277" s="260" t="s">
        <v>137</v>
      </c>
    </row>
    <row r="278" s="15" customFormat="1">
      <c r="A278" s="15"/>
      <c r="B278" s="261"/>
      <c r="C278" s="262"/>
      <c r="D278" s="235" t="s">
        <v>148</v>
      </c>
      <c r="E278" s="263" t="s">
        <v>1</v>
      </c>
      <c r="F278" s="264" t="s">
        <v>152</v>
      </c>
      <c r="G278" s="262"/>
      <c r="H278" s="265">
        <v>380</v>
      </c>
      <c r="I278" s="266"/>
      <c r="J278" s="266"/>
      <c r="K278" s="262"/>
      <c r="L278" s="262"/>
      <c r="M278" s="267"/>
      <c r="N278" s="268"/>
      <c r="O278" s="269"/>
      <c r="P278" s="269"/>
      <c r="Q278" s="269"/>
      <c r="R278" s="269"/>
      <c r="S278" s="269"/>
      <c r="T278" s="269"/>
      <c r="U278" s="269"/>
      <c r="V278" s="269"/>
      <c r="W278" s="269"/>
      <c r="X278" s="269"/>
      <c r="Y278" s="270"/>
      <c r="Z278" s="15"/>
      <c r="AA278" s="15"/>
      <c r="AB278" s="15"/>
      <c r="AC278" s="15"/>
      <c r="AD278" s="15"/>
      <c r="AE278" s="15"/>
      <c r="AT278" s="271" t="s">
        <v>148</v>
      </c>
      <c r="AU278" s="271" t="s">
        <v>91</v>
      </c>
      <c r="AV278" s="15" t="s">
        <v>144</v>
      </c>
      <c r="AW278" s="15" t="s">
        <v>5</v>
      </c>
      <c r="AX278" s="15" t="s">
        <v>89</v>
      </c>
      <c r="AY278" s="271" t="s">
        <v>137</v>
      </c>
    </row>
    <row r="279" s="2" customFormat="1" ht="14.4" customHeight="1">
      <c r="A279" s="39"/>
      <c r="B279" s="40"/>
      <c r="C279" s="283" t="s">
        <v>361</v>
      </c>
      <c r="D279" s="283" t="s">
        <v>279</v>
      </c>
      <c r="E279" s="284" t="s">
        <v>817</v>
      </c>
      <c r="F279" s="285" t="s">
        <v>818</v>
      </c>
      <c r="G279" s="286" t="s">
        <v>451</v>
      </c>
      <c r="H279" s="287">
        <v>226.44</v>
      </c>
      <c r="I279" s="288"/>
      <c r="J279" s="289"/>
      <c r="K279" s="290">
        <f>ROUND(P279*H279,2)</f>
        <v>0</v>
      </c>
      <c r="L279" s="285" t="s">
        <v>1</v>
      </c>
      <c r="M279" s="291"/>
      <c r="N279" s="292" t="s">
        <v>1</v>
      </c>
      <c r="O279" s="229" t="s">
        <v>44</v>
      </c>
      <c r="P279" s="230">
        <f>I279+J279</f>
        <v>0</v>
      </c>
      <c r="Q279" s="230">
        <f>ROUND(I279*H279,2)</f>
        <v>0</v>
      </c>
      <c r="R279" s="230">
        <f>ROUND(J279*H279,2)</f>
        <v>0</v>
      </c>
      <c r="S279" s="92"/>
      <c r="T279" s="231">
        <f>S279*H279</f>
        <v>0</v>
      </c>
      <c r="U279" s="231">
        <v>0.028000000000000001</v>
      </c>
      <c r="V279" s="231">
        <f>U279*H279</f>
        <v>6.3403200000000002</v>
      </c>
      <c r="W279" s="231">
        <v>0</v>
      </c>
      <c r="X279" s="231">
        <f>W279*H279</f>
        <v>0</v>
      </c>
      <c r="Y279" s="232" t="s">
        <v>1</v>
      </c>
      <c r="Z279" s="39"/>
      <c r="AA279" s="39"/>
      <c r="AB279" s="39"/>
      <c r="AC279" s="39"/>
      <c r="AD279" s="39"/>
      <c r="AE279" s="39"/>
      <c r="AR279" s="233" t="s">
        <v>193</v>
      </c>
      <c r="AT279" s="233" t="s">
        <v>279</v>
      </c>
      <c r="AU279" s="233" t="s">
        <v>91</v>
      </c>
      <c r="AY279" s="18" t="s">
        <v>137</v>
      </c>
      <c r="BE279" s="234">
        <f>IF(O279="základní",K279,0)</f>
        <v>0</v>
      </c>
      <c r="BF279" s="234">
        <f>IF(O279="snížená",K279,0)</f>
        <v>0</v>
      </c>
      <c r="BG279" s="234">
        <f>IF(O279="zákl. přenesená",K279,0)</f>
        <v>0</v>
      </c>
      <c r="BH279" s="234">
        <f>IF(O279="sníž. přenesená",K279,0)</f>
        <v>0</v>
      </c>
      <c r="BI279" s="234">
        <f>IF(O279="nulová",K279,0)</f>
        <v>0</v>
      </c>
      <c r="BJ279" s="18" t="s">
        <v>89</v>
      </c>
      <c r="BK279" s="234">
        <f>ROUND(P279*H279,2)</f>
        <v>0</v>
      </c>
      <c r="BL279" s="18" t="s">
        <v>144</v>
      </c>
      <c r="BM279" s="233" t="s">
        <v>819</v>
      </c>
    </row>
    <row r="280" s="2" customFormat="1">
      <c r="A280" s="39"/>
      <c r="B280" s="40"/>
      <c r="C280" s="41"/>
      <c r="D280" s="235" t="s">
        <v>146</v>
      </c>
      <c r="E280" s="41"/>
      <c r="F280" s="236" t="s">
        <v>820</v>
      </c>
      <c r="G280" s="41"/>
      <c r="H280" s="41"/>
      <c r="I280" s="237"/>
      <c r="J280" s="237"/>
      <c r="K280" s="41"/>
      <c r="L280" s="41"/>
      <c r="M280" s="45"/>
      <c r="N280" s="238"/>
      <c r="O280" s="239"/>
      <c r="P280" s="92"/>
      <c r="Q280" s="92"/>
      <c r="R280" s="92"/>
      <c r="S280" s="92"/>
      <c r="T280" s="92"/>
      <c r="U280" s="92"/>
      <c r="V280" s="92"/>
      <c r="W280" s="92"/>
      <c r="X280" s="92"/>
      <c r="Y280" s="93"/>
      <c r="Z280" s="39"/>
      <c r="AA280" s="39"/>
      <c r="AB280" s="39"/>
      <c r="AC280" s="39"/>
      <c r="AD280" s="39"/>
      <c r="AE280" s="39"/>
      <c r="AT280" s="18" t="s">
        <v>146</v>
      </c>
      <c r="AU280" s="18" t="s">
        <v>91</v>
      </c>
    </row>
    <row r="281" s="14" customFormat="1">
      <c r="A281" s="14"/>
      <c r="B281" s="250"/>
      <c r="C281" s="251"/>
      <c r="D281" s="235" t="s">
        <v>148</v>
      </c>
      <c r="E281" s="252" t="s">
        <v>1</v>
      </c>
      <c r="F281" s="253" t="s">
        <v>821</v>
      </c>
      <c r="G281" s="251"/>
      <c r="H281" s="254">
        <v>226.44</v>
      </c>
      <c r="I281" s="255"/>
      <c r="J281" s="255"/>
      <c r="K281" s="251"/>
      <c r="L281" s="251"/>
      <c r="M281" s="256"/>
      <c r="N281" s="257"/>
      <c r="O281" s="258"/>
      <c r="P281" s="258"/>
      <c r="Q281" s="258"/>
      <c r="R281" s="258"/>
      <c r="S281" s="258"/>
      <c r="T281" s="258"/>
      <c r="U281" s="258"/>
      <c r="V281" s="258"/>
      <c r="W281" s="258"/>
      <c r="X281" s="258"/>
      <c r="Y281" s="259"/>
      <c r="Z281" s="14"/>
      <c r="AA281" s="14"/>
      <c r="AB281" s="14"/>
      <c r="AC281" s="14"/>
      <c r="AD281" s="14"/>
      <c r="AE281" s="14"/>
      <c r="AT281" s="260" t="s">
        <v>148</v>
      </c>
      <c r="AU281" s="260" t="s">
        <v>91</v>
      </c>
      <c r="AV281" s="14" t="s">
        <v>91</v>
      </c>
      <c r="AW281" s="14" t="s">
        <v>5</v>
      </c>
      <c r="AX281" s="14" t="s">
        <v>89</v>
      </c>
      <c r="AY281" s="260" t="s">
        <v>137</v>
      </c>
    </row>
    <row r="282" s="2" customFormat="1" ht="14.4" customHeight="1">
      <c r="A282" s="39"/>
      <c r="B282" s="40"/>
      <c r="C282" s="283" t="s">
        <v>368</v>
      </c>
      <c r="D282" s="283" t="s">
        <v>279</v>
      </c>
      <c r="E282" s="284" t="s">
        <v>822</v>
      </c>
      <c r="F282" s="285" t="s">
        <v>823</v>
      </c>
      <c r="G282" s="286" t="s">
        <v>451</v>
      </c>
      <c r="H282" s="287">
        <v>83.640000000000001</v>
      </c>
      <c r="I282" s="288"/>
      <c r="J282" s="289"/>
      <c r="K282" s="290">
        <f>ROUND(P282*H282,2)</f>
        <v>0</v>
      </c>
      <c r="L282" s="285" t="s">
        <v>1</v>
      </c>
      <c r="M282" s="291"/>
      <c r="N282" s="292" t="s">
        <v>1</v>
      </c>
      <c r="O282" s="229" t="s">
        <v>44</v>
      </c>
      <c r="P282" s="230">
        <f>I282+J282</f>
        <v>0</v>
      </c>
      <c r="Q282" s="230">
        <f>ROUND(I282*H282,2)</f>
        <v>0</v>
      </c>
      <c r="R282" s="230">
        <f>ROUND(J282*H282,2)</f>
        <v>0</v>
      </c>
      <c r="S282" s="92"/>
      <c r="T282" s="231">
        <f>S282*H282</f>
        <v>0</v>
      </c>
      <c r="U282" s="231">
        <v>0.024</v>
      </c>
      <c r="V282" s="231">
        <f>U282*H282</f>
        <v>2.0073600000000003</v>
      </c>
      <c r="W282" s="231">
        <v>0</v>
      </c>
      <c r="X282" s="231">
        <f>W282*H282</f>
        <v>0</v>
      </c>
      <c r="Y282" s="232" t="s">
        <v>1</v>
      </c>
      <c r="Z282" s="39"/>
      <c r="AA282" s="39"/>
      <c r="AB282" s="39"/>
      <c r="AC282" s="39"/>
      <c r="AD282" s="39"/>
      <c r="AE282" s="39"/>
      <c r="AR282" s="233" t="s">
        <v>193</v>
      </c>
      <c r="AT282" s="233" t="s">
        <v>279</v>
      </c>
      <c r="AU282" s="233" t="s">
        <v>91</v>
      </c>
      <c r="AY282" s="18" t="s">
        <v>137</v>
      </c>
      <c r="BE282" s="234">
        <f>IF(O282="základní",K282,0)</f>
        <v>0</v>
      </c>
      <c r="BF282" s="234">
        <f>IF(O282="snížená",K282,0)</f>
        <v>0</v>
      </c>
      <c r="BG282" s="234">
        <f>IF(O282="zákl. přenesená",K282,0)</f>
        <v>0</v>
      </c>
      <c r="BH282" s="234">
        <f>IF(O282="sníž. přenesená",K282,0)</f>
        <v>0</v>
      </c>
      <c r="BI282" s="234">
        <f>IF(O282="nulová",K282,0)</f>
        <v>0</v>
      </c>
      <c r="BJ282" s="18" t="s">
        <v>89</v>
      </c>
      <c r="BK282" s="234">
        <f>ROUND(P282*H282,2)</f>
        <v>0</v>
      </c>
      <c r="BL282" s="18" t="s">
        <v>144</v>
      </c>
      <c r="BM282" s="233" t="s">
        <v>824</v>
      </c>
    </row>
    <row r="283" s="2" customFormat="1">
      <c r="A283" s="39"/>
      <c r="B283" s="40"/>
      <c r="C283" s="41"/>
      <c r="D283" s="235" t="s">
        <v>146</v>
      </c>
      <c r="E283" s="41"/>
      <c r="F283" s="236" t="s">
        <v>825</v>
      </c>
      <c r="G283" s="41"/>
      <c r="H283" s="41"/>
      <c r="I283" s="237"/>
      <c r="J283" s="237"/>
      <c r="K283" s="41"/>
      <c r="L283" s="41"/>
      <c r="M283" s="45"/>
      <c r="N283" s="238"/>
      <c r="O283" s="239"/>
      <c r="P283" s="92"/>
      <c r="Q283" s="92"/>
      <c r="R283" s="92"/>
      <c r="S283" s="92"/>
      <c r="T283" s="92"/>
      <c r="U283" s="92"/>
      <c r="V283" s="92"/>
      <c r="W283" s="92"/>
      <c r="X283" s="92"/>
      <c r="Y283" s="93"/>
      <c r="Z283" s="39"/>
      <c r="AA283" s="39"/>
      <c r="AB283" s="39"/>
      <c r="AC283" s="39"/>
      <c r="AD283" s="39"/>
      <c r="AE283" s="39"/>
      <c r="AT283" s="18" t="s">
        <v>146</v>
      </c>
      <c r="AU283" s="18" t="s">
        <v>91</v>
      </c>
    </row>
    <row r="284" s="14" customFormat="1">
      <c r="A284" s="14"/>
      <c r="B284" s="250"/>
      <c r="C284" s="251"/>
      <c r="D284" s="235" t="s">
        <v>148</v>
      </c>
      <c r="E284" s="252" t="s">
        <v>1</v>
      </c>
      <c r="F284" s="253" t="s">
        <v>826</v>
      </c>
      <c r="G284" s="251"/>
      <c r="H284" s="254">
        <v>83.640000000000001</v>
      </c>
      <c r="I284" s="255"/>
      <c r="J284" s="255"/>
      <c r="K284" s="251"/>
      <c r="L284" s="251"/>
      <c r="M284" s="256"/>
      <c r="N284" s="257"/>
      <c r="O284" s="258"/>
      <c r="P284" s="258"/>
      <c r="Q284" s="258"/>
      <c r="R284" s="258"/>
      <c r="S284" s="258"/>
      <c r="T284" s="258"/>
      <c r="U284" s="258"/>
      <c r="V284" s="258"/>
      <c r="W284" s="258"/>
      <c r="X284" s="258"/>
      <c r="Y284" s="259"/>
      <c r="Z284" s="14"/>
      <c r="AA284" s="14"/>
      <c r="AB284" s="14"/>
      <c r="AC284" s="14"/>
      <c r="AD284" s="14"/>
      <c r="AE284" s="14"/>
      <c r="AT284" s="260" t="s">
        <v>148</v>
      </c>
      <c r="AU284" s="260" t="s">
        <v>91</v>
      </c>
      <c r="AV284" s="14" t="s">
        <v>91</v>
      </c>
      <c r="AW284" s="14" t="s">
        <v>5</v>
      </c>
      <c r="AX284" s="14" t="s">
        <v>89</v>
      </c>
      <c r="AY284" s="260" t="s">
        <v>137</v>
      </c>
    </row>
    <row r="285" s="2" customFormat="1" ht="24.15" customHeight="1">
      <c r="A285" s="39"/>
      <c r="B285" s="40"/>
      <c r="C285" s="283" t="s">
        <v>375</v>
      </c>
      <c r="D285" s="283" t="s">
        <v>279</v>
      </c>
      <c r="E285" s="284" t="s">
        <v>827</v>
      </c>
      <c r="F285" s="285" t="s">
        <v>828</v>
      </c>
      <c r="G285" s="286" t="s">
        <v>451</v>
      </c>
      <c r="H285" s="287">
        <v>155.03999999999999</v>
      </c>
      <c r="I285" s="288"/>
      <c r="J285" s="289"/>
      <c r="K285" s="290">
        <f>ROUND(P285*H285,2)</f>
        <v>0</v>
      </c>
      <c r="L285" s="285" t="s">
        <v>410</v>
      </c>
      <c r="M285" s="291"/>
      <c r="N285" s="292" t="s">
        <v>1</v>
      </c>
      <c r="O285" s="229" t="s">
        <v>44</v>
      </c>
      <c r="P285" s="230">
        <f>I285+J285</f>
        <v>0</v>
      </c>
      <c r="Q285" s="230">
        <f>ROUND(I285*H285,2)</f>
        <v>0</v>
      </c>
      <c r="R285" s="230">
        <f>ROUND(J285*H285,2)</f>
        <v>0</v>
      </c>
      <c r="S285" s="92"/>
      <c r="T285" s="231">
        <f>S285*H285</f>
        <v>0</v>
      </c>
      <c r="U285" s="231">
        <v>0.021299999999999999</v>
      </c>
      <c r="V285" s="231">
        <f>U285*H285</f>
        <v>3.302352</v>
      </c>
      <c r="W285" s="231">
        <v>0</v>
      </c>
      <c r="X285" s="231">
        <f>W285*H285</f>
        <v>0</v>
      </c>
      <c r="Y285" s="232" t="s">
        <v>1</v>
      </c>
      <c r="Z285" s="39"/>
      <c r="AA285" s="39"/>
      <c r="AB285" s="39"/>
      <c r="AC285" s="39"/>
      <c r="AD285" s="39"/>
      <c r="AE285" s="39"/>
      <c r="AR285" s="233" t="s">
        <v>193</v>
      </c>
      <c r="AT285" s="233" t="s">
        <v>279</v>
      </c>
      <c r="AU285" s="233" t="s">
        <v>91</v>
      </c>
      <c r="AY285" s="18" t="s">
        <v>137</v>
      </c>
      <c r="BE285" s="234">
        <f>IF(O285="základní",K285,0)</f>
        <v>0</v>
      </c>
      <c r="BF285" s="234">
        <f>IF(O285="snížená",K285,0)</f>
        <v>0</v>
      </c>
      <c r="BG285" s="234">
        <f>IF(O285="zákl. přenesená",K285,0)</f>
        <v>0</v>
      </c>
      <c r="BH285" s="234">
        <f>IF(O285="sníž. přenesená",K285,0)</f>
        <v>0</v>
      </c>
      <c r="BI285" s="234">
        <f>IF(O285="nulová",K285,0)</f>
        <v>0</v>
      </c>
      <c r="BJ285" s="18" t="s">
        <v>89</v>
      </c>
      <c r="BK285" s="234">
        <f>ROUND(P285*H285,2)</f>
        <v>0</v>
      </c>
      <c r="BL285" s="18" t="s">
        <v>144</v>
      </c>
      <c r="BM285" s="233" t="s">
        <v>829</v>
      </c>
    </row>
    <row r="286" s="2" customFormat="1">
      <c r="A286" s="39"/>
      <c r="B286" s="40"/>
      <c r="C286" s="41"/>
      <c r="D286" s="235" t="s">
        <v>146</v>
      </c>
      <c r="E286" s="41"/>
      <c r="F286" s="236" t="s">
        <v>830</v>
      </c>
      <c r="G286" s="41"/>
      <c r="H286" s="41"/>
      <c r="I286" s="237"/>
      <c r="J286" s="237"/>
      <c r="K286" s="41"/>
      <c r="L286" s="41"/>
      <c r="M286" s="45"/>
      <c r="N286" s="238"/>
      <c r="O286" s="239"/>
      <c r="P286" s="92"/>
      <c r="Q286" s="92"/>
      <c r="R286" s="92"/>
      <c r="S286" s="92"/>
      <c r="T286" s="92"/>
      <c r="U286" s="92"/>
      <c r="V286" s="92"/>
      <c r="W286" s="92"/>
      <c r="X286" s="92"/>
      <c r="Y286" s="93"/>
      <c r="Z286" s="39"/>
      <c r="AA286" s="39"/>
      <c r="AB286" s="39"/>
      <c r="AC286" s="39"/>
      <c r="AD286" s="39"/>
      <c r="AE286" s="39"/>
      <c r="AT286" s="18" t="s">
        <v>146</v>
      </c>
      <c r="AU286" s="18" t="s">
        <v>91</v>
      </c>
    </row>
    <row r="287" s="14" customFormat="1">
      <c r="A287" s="14"/>
      <c r="B287" s="250"/>
      <c r="C287" s="251"/>
      <c r="D287" s="235" t="s">
        <v>148</v>
      </c>
      <c r="E287" s="252" t="s">
        <v>1</v>
      </c>
      <c r="F287" s="253" t="s">
        <v>831</v>
      </c>
      <c r="G287" s="251"/>
      <c r="H287" s="254">
        <v>155.03999999999999</v>
      </c>
      <c r="I287" s="255"/>
      <c r="J287" s="255"/>
      <c r="K287" s="251"/>
      <c r="L287" s="251"/>
      <c r="M287" s="256"/>
      <c r="N287" s="257"/>
      <c r="O287" s="258"/>
      <c r="P287" s="258"/>
      <c r="Q287" s="258"/>
      <c r="R287" s="258"/>
      <c r="S287" s="258"/>
      <c r="T287" s="258"/>
      <c r="U287" s="258"/>
      <c r="V287" s="258"/>
      <c r="W287" s="258"/>
      <c r="X287" s="258"/>
      <c r="Y287" s="259"/>
      <c r="Z287" s="14"/>
      <c r="AA287" s="14"/>
      <c r="AB287" s="14"/>
      <c r="AC287" s="14"/>
      <c r="AD287" s="14"/>
      <c r="AE287" s="14"/>
      <c r="AT287" s="260" t="s">
        <v>148</v>
      </c>
      <c r="AU287" s="260" t="s">
        <v>91</v>
      </c>
      <c r="AV287" s="14" t="s">
        <v>91</v>
      </c>
      <c r="AW287" s="14" t="s">
        <v>5</v>
      </c>
      <c r="AX287" s="14" t="s">
        <v>89</v>
      </c>
      <c r="AY287" s="260" t="s">
        <v>137</v>
      </c>
    </row>
    <row r="288" s="2" customFormat="1" ht="24.15" customHeight="1">
      <c r="A288" s="39"/>
      <c r="B288" s="40"/>
      <c r="C288" s="221" t="s">
        <v>381</v>
      </c>
      <c r="D288" s="221" t="s">
        <v>139</v>
      </c>
      <c r="E288" s="222" t="s">
        <v>595</v>
      </c>
      <c r="F288" s="223" t="s">
        <v>596</v>
      </c>
      <c r="G288" s="224" t="s">
        <v>168</v>
      </c>
      <c r="H288" s="225">
        <v>4.8639999999999999</v>
      </c>
      <c r="I288" s="226"/>
      <c r="J288" s="226"/>
      <c r="K288" s="227">
        <f>ROUND(P288*H288,2)</f>
        <v>0</v>
      </c>
      <c r="L288" s="223" t="s">
        <v>162</v>
      </c>
      <c r="M288" s="45"/>
      <c r="N288" s="228" t="s">
        <v>1</v>
      </c>
      <c r="O288" s="229" t="s">
        <v>44</v>
      </c>
      <c r="P288" s="230">
        <f>I288+J288</f>
        <v>0</v>
      </c>
      <c r="Q288" s="230">
        <f>ROUND(I288*H288,2)</f>
        <v>0</v>
      </c>
      <c r="R288" s="230">
        <f>ROUND(J288*H288,2)</f>
        <v>0</v>
      </c>
      <c r="S288" s="92"/>
      <c r="T288" s="231">
        <f>S288*H288</f>
        <v>0</v>
      </c>
      <c r="U288" s="231">
        <v>2.2563399999999998</v>
      </c>
      <c r="V288" s="231">
        <f>U288*H288</f>
        <v>10.974837759999998</v>
      </c>
      <c r="W288" s="231">
        <v>0</v>
      </c>
      <c r="X288" s="231">
        <f>W288*H288</f>
        <v>0</v>
      </c>
      <c r="Y288" s="232" t="s">
        <v>1</v>
      </c>
      <c r="Z288" s="39"/>
      <c r="AA288" s="39"/>
      <c r="AB288" s="39"/>
      <c r="AC288" s="39"/>
      <c r="AD288" s="39"/>
      <c r="AE288" s="39"/>
      <c r="AR288" s="233" t="s">
        <v>144</v>
      </c>
      <c r="AT288" s="233" t="s">
        <v>139</v>
      </c>
      <c r="AU288" s="233" t="s">
        <v>91</v>
      </c>
      <c r="AY288" s="18" t="s">
        <v>137</v>
      </c>
      <c r="BE288" s="234">
        <f>IF(O288="základní",K288,0)</f>
        <v>0</v>
      </c>
      <c r="BF288" s="234">
        <f>IF(O288="snížená",K288,0)</f>
        <v>0</v>
      </c>
      <c r="BG288" s="234">
        <f>IF(O288="zákl. přenesená",K288,0)</f>
        <v>0</v>
      </c>
      <c r="BH288" s="234">
        <f>IF(O288="sníž. přenesená",K288,0)</f>
        <v>0</v>
      </c>
      <c r="BI288" s="234">
        <f>IF(O288="nulová",K288,0)</f>
        <v>0</v>
      </c>
      <c r="BJ288" s="18" t="s">
        <v>89</v>
      </c>
      <c r="BK288" s="234">
        <f>ROUND(P288*H288,2)</f>
        <v>0</v>
      </c>
      <c r="BL288" s="18" t="s">
        <v>144</v>
      </c>
      <c r="BM288" s="233" t="s">
        <v>597</v>
      </c>
    </row>
    <row r="289" s="2" customFormat="1">
      <c r="A289" s="39"/>
      <c r="B289" s="40"/>
      <c r="C289" s="41"/>
      <c r="D289" s="235" t="s">
        <v>146</v>
      </c>
      <c r="E289" s="41"/>
      <c r="F289" s="236" t="s">
        <v>598</v>
      </c>
      <c r="G289" s="41"/>
      <c r="H289" s="41"/>
      <c r="I289" s="237"/>
      <c r="J289" s="237"/>
      <c r="K289" s="41"/>
      <c r="L289" s="41"/>
      <c r="M289" s="45"/>
      <c r="N289" s="238"/>
      <c r="O289" s="239"/>
      <c r="P289" s="92"/>
      <c r="Q289" s="92"/>
      <c r="R289" s="92"/>
      <c r="S289" s="92"/>
      <c r="T289" s="92"/>
      <c r="U289" s="92"/>
      <c r="V289" s="92"/>
      <c r="W289" s="92"/>
      <c r="X289" s="92"/>
      <c r="Y289" s="93"/>
      <c r="Z289" s="39"/>
      <c r="AA289" s="39"/>
      <c r="AB289" s="39"/>
      <c r="AC289" s="39"/>
      <c r="AD289" s="39"/>
      <c r="AE289" s="39"/>
      <c r="AT289" s="18" t="s">
        <v>146</v>
      </c>
      <c r="AU289" s="18" t="s">
        <v>91</v>
      </c>
    </row>
    <row r="290" s="14" customFormat="1">
      <c r="A290" s="14"/>
      <c r="B290" s="250"/>
      <c r="C290" s="251"/>
      <c r="D290" s="235" t="s">
        <v>148</v>
      </c>
      <c r="E290" s="252" t="s">
        <v>1</v>
      </c>
      <c r="F290" s="253" t="s">
        <v>832</v>
      </c>
      <c r="G290" s="251"/>
      <c r="H290" s="254">
        <v>3.7999999999999998</v>
      </c>
      <c r="I290" s="255"/>
      <c r="J290" s="255"/>
      <c r="K290" s="251"/>
      <c r="L290" s="251"/>
      <c r="M290" s="256"/>
      <c r="N290" s="257"/>
      <c r="O290" s="258"/>
      <c r="P290" s="258"/>
      <c r="Q290" s="258"/>
      <c r="R290" s="258"/>
      <c r="S290" s="258"/>
      <c r="T290" s="258"/>
      <c r="U290" s="258"/>
      <c r="V290" s="258"/>
      <c r="W290" s="258"/>
      <c r="X290" s="258"/>
      <c r="Y290" s="259"/>
      <c r="Z290" s="14"/>
      <c r="AA290" s="14"/>
      <c r="AB290" s="14"/>
      <c r="AC290" s="14"/>
      <c r="AD290" s="14"/>
      <c r="AE290" s="14"/>
      <c r="AT290" s="260" t="s">
        <v>148</v>
      </c>
      <c r="AU290" s="260" t="s">
        <v>91</v>
      </c>
      <c r="AV290" s="14" t="s">
        <v>91</v>
      </c>
      <c r="AW290" s="14" t="s">
        <v>5</v>
      </c>
      <c r="AX290" s="14" t="s">
        <v>81</v>
      </c>
      <c r="AY290" s="260" t="s">
        <v>137</v>
      </c>
    </row>
    <row r="291" s="14" customFormat="1">
      <c r="A291" s="14"/>
      <c r="B291" s="250"/>
      <c r="C291" s="251"/>
      <c r="D291" s="235" t="s">
        <v>148</v>
      </c>
      <c r="E291" s="252" t="s">
        <v>1</v>
      </c>
      <c r="F291" s="253" t="s">
        <v>833</v>
      </c>
      <c r="G291" s="251"/>
      <c r="H291" s="254">
        <v>1.0640000000000001</v>
      </c>
      <c r="I291" s="255"/>
      <c r="J291" s="255"/>
      <c r="K291" s="251"/>
      <c r="L291" s="251"/>
      <c r="M291" s="256"/>
      <c r="N291" s="257"/>
      <c r="O291" s="258"/>
      <c r="P291" s="258"/>
      <c r="Q291" s="258"/>
      <c r="R291" s="258"/>
      <c r="S291" s="258"/>
      <c r="T291" s="258"/>
      <c r="U291" s="258"/>
      <c r="V291" s="258"/>
      <c r="W291" s="258"/>
      <c r="X291" s="258"/>
      <c r="Y291" s="259"/>
      <c r="Z291" s="14"/>
      <c r="AA291" s="14"/>
      <c r="AB291" s="14"/>
      <c r="AC291" s="14"/>
      <c r="AD291" s="14"/>
      <c r="AE291" s="14"/>
      <c r="AT291" s="260" t="s">
        <v>148</v>
      </c>
      <c r="AU291" s="260" t="s">
        <v>91</v>
      </c>
      <c r="AV291" s="14" t="s">
        <v>91</v>
      </c>
      <c r="AW291" s="14" t="s">
        <v>5</v>
      </c>
      <c r="AX291" s="14" t="s">
        <v>81</v>
      </c>
      <c r="AY291" s="260" t="s">
        <v>137</v>
      </c>
    </row>
    <row r="292" s="15" customFormat="1">
      <c r="A292" s="15"/>
      <c r="B292" s="261"/>
      <c r="C292" s="262"/>
      <c r="D292" s="235" t="s">
        <v>148</v>
      </c>
      <c r="E292" s="263" t="s">
        <v>1</v>
      </c>
      <c r="F292" s="264" t="s">
        <v>152</v>
      </c>
      <c r="G292" s="262"/>
      <c r="H292" s="265">
        <v>4.8639999999999999</v>
      </c>
      <c r="I292" s="266"/>
      <c r="J292" s="266"/>
      <c r="K292" s="262"/>
      <c r="L292" s="262"/>
      <c r="M292" s="267"/>
      <c r="N292" s="268"/>
      <c r="O292" s="269"/>
      <c r="P292" s="269"/>
      <c r="Q292" s="269"/>
      <c r="R292" s="269"/>
      <c r="S292" s="269"/>
      <c r="T292" s="269"/>
      <c r="U292" s="269"/>
      <c r="V292" s="269"/>
      <c r="W292" s="269"/>
      <c r="X292" s="269"/>
      <c r="Y292" s="270"/>
      <c r="Z292" s="15"/>
      <c r="AA292" s="15"/>
      <c r="AB292" s="15"/>
      <c r="AC292" s="15"/>
      <c r="AD292" s="15"/>
      <c r="AE292" s="15"/>
      <c r="AT292" s="271" t="s">
        <v>148</v>
      </c>
      <c r="AU292" s="271" t="s">
        <v>91</v>
      </c>
      <c r="AV292" s="15" t="s">
        <v>144</v>
      </c>
      <c r="AW292" s="15" t="s">
        <v>5</v>
      </c>
      <c r="AX292" s="15" t="s">
        <v>89</v>
      </c>
      <c r="AY292" s="271" t="s">
        <v>137</v>
      </c>
    </row>
    <row r="293" s="2" customFormat="1" ht="24.15" customHeight="1">
      <c r="A293" s="39"/>
      <c r="B293" s="40"/>
      <c r="C293" s="221" t="s">
        <v>387</v>
      </c>
      <c r="D293" s="221" t="s">
        <v>139</v>
      </c>
      <c r="E293" s="222" t="s">
        <v>834</v>
      </c>
      <c r="F293" s="223" t="s">
        <v>835</v>
      </c>
      <c r="G293" s="224" t="s">
        <v>161</v>
      </c>
      <c r="H293" s="225">
        <v>3.5</v>
      </c>
      <c r="I293" s="226"/>
      <c r="J293" s="226"/>
      <c r="K293" s="227">
        <f>ROUND(P293*H293,2)</f>
        <v>0</v>
      </c>
      <c r="L293" s="223" t="s">
        <v>162</v>
      </c>
      <c r="M293" s="45"/>
      <c r="N293" s="228" t="s">
        <v>1</v>
      </c>
      <c r="O293" s="229" t="s">
        <v>44</v>
      </c>
      <c r="P293" s="230">
        <f>I293+J293</f>
        <v>0</v>
      </c>
      <c r="Q293" s="230">
        <f>ROUND(I293*H293,2)</f>
        <v>0</v>
      </c>
      <c r="R293" s="230">
        <f>ROUND(J293*H293,2)</f>
        <v>0</v>
      </c>
      <c r="S293" s="92"/>
      <c r="T293" s="231">
        <f>S293*H293</f>
        <v>0</v>
      </c>
      <c r="U293" s="231">
        <v>0.29220869999999999</v>
      </c>
      <c r="V293" s="231">
        <f>U293*H293</f>
        <v>1.0227304500000001</v>
      </c>
      <c r="W293" s="231">
        <v>0</v>
      </c>
      <c r="X293" s="231">
        <f>W293*H293</f>
        <v>0</v>
      </c>
      <c r="Y293" s="232" t="s">
        <v>1</v>
      </c>
      <c r="Z293" s="39"/>
      <c r="AA293" s="39"/>
      <c r="AB293" s="39"/>
      <c r="AC293" s="39"/>
      <c r="AD293" s="39"/>
      <c r="AE293" s="39"/>
      <c r="AR293" s="233" t="s">
        <v>144</v>
      </c>
      <c r="AT293" s="233" t="s">
        <v>139</v>
      </c>
      <c r="AU293" s="233" t="s">
        <v>91</v>
      </c>
      <c r="AY293" s="18" t="s">
        <v>137</v>
      </c>
      <c r="BE293" s="234">
        <f>IF(O293="základní",K293,0)</f>
        <v>0</v>
      </c>
      <c r="BF293" s="234">
        <f>IF(O293="snížená",K293,0)</f>
        <v>0</v>
      </c>
      <c r="BG293" s="234">
        <f>IF(O293="zákl. přenesená",K293,0)</f>
        <v>0</v>
      </c>
      <c r="BH293" s="234">
        <f>IF(O293="sníž. přenesená",K293,0)</f>
        <v>0</v>
      </c>
      <c r="BI293" s="234">
        <f>IF(O293="nulová",K293,0)</f>
        <v>0</v>
      </c>
      <c r="BJ293" s="18" t="s">
        <v>89</v>
      </c>
      <c r="BK293" s="234">
        <f>ROUND(P293*H293,2)</f>
        <v>0</v>
      </c>
      <c r="BL293" s="18" t="s">
        <v>144</v>
      </c>
      <c r="BM293" s="233" t="s">
        <v>836</v>
      </c>
    </row>
    <row r="294" s="2" customFormat="1">
      <c r="A294" s="39"/>
      <c r="B294" s="40"/>
      <c r="C294" s="41"/>
      <c r="D294" s="235" t="s">
        <v>146</v>
      </c>
      <c r="E294" s="41"/>
      <c r="F294" s="236" t="s">
        <v>837</v>
      </c>
      <c r="G294" s="41"/>
      <c r="H294" s="41"/>
      <c r="I294" s="237"/>
      <c r="J294" s="237"/>
      <c r="K294" s="41"/>
      <c r="L294" s="41"/>
      <c r="M294" s="45"/>
      <c r="N294" s="238"/>
      <c r="O294" s="239"/>
      <c r="P294" s="92"/>
      <c r="Q294" s="92"/>
      <c r="R294" s="92"/>
      <c r="S294" s="92"/>
      <c r="T294" s="92"/>
      <c r="U294" s="92"/>
      <c r="V294" s="92"/>
      <c r="W294" s="92"/>
      <c r="X294" s="92"/>
      <c r="Y294" s="93"/>
      <c r="Z294" s="39"/>
      <c r="AA294" s="39"/>
      <c r="AB294" s="39"/>
      <c r="AC294" s="39"/>
      <c r="AD294" s="39"/>
      <c r="AE294" s="39"/>
      <c r="AT294" s="18" t="s">
        <v>146</v>
      </c>
      <c r="AU294" s="18" t="s">
        <v>91</v>
      </c>
    </row>
    <row r="295" s="14" customFormat="1">
      <c r="A295" s="14"/>
      <c r="B295" s="250"/>
      <c r="C295" s="251"/>
      <c r="D295" s="235" t="s">
        <v>148</v>
      </c>
      <c r="E295" s="252" t="s">
        <v>1</v>
      </c>
      <c r="F295" s="253" t="s">
        <v>838</v>
      </c>
      <c r="G295" s="251"/>
      <c r="H295" s="254">
        <v>3.5</v>
      </c>
      <c r="I295" s="255"/>
      <c r="J295" s="255"/>
      <c r="K295" s="251"/>
      <c r="L295" s="251"/>
      <c r="M295" s="256"/>
      <c r="N295" s="257"/>
      <c r="O295" s="258"/>
      <c r="P295" s="258"/>
      <c r="Q295" s="258"/>
      <c r="R295" s="258"/>
      <c r="S295" s="258"/>
      <c r="T295" s="258"/>
      <c r="U295" s="258"/>
      <c r="V295" s="258"/>
      <c r="W295" s="258"/>
      <c r="X295" s="258"/>
      <c r="Y295" s="259"/>
      <c r="Z295" s="14"/>
      <c r="AA295" s="14"/>
      <c r="AB295" s="14"/>
      <c r="AC295" s="14"/>
      <c r="AD295" s="14"/>
      <c r="AE295" s="14"/>
      <c r="AT295" s="260" t="s">
        <v>148</v>
      </c>
      <c r="AU295" s="260" t="s">
        <v>91</v>
      </c>
      <c r="AV295" s="14" t="s">
        <v>91</v>
      </c>
      <c r="AW295" s="14" t="s">
        <v>5</v>
      </c>
      <c r="AX295" s="14" t="s">
        <v>89</v>
      </c>
      <c r="AY295" s="260" t="s">
        <v>137</v>
      </c>
    </row>
    <row r="296" s="2" customFormat="1" ht="24.15" customHeight="1">
      <c r="A296" s="39"/>
      <c r="B296" s="40"/>
      <c r="C296" s="283" t="s">
        <v>393</v>
      </c>
      <c r="D296" s="283" t="s">
        <v>279</v>
      </c>
      <c r="E296" s="284" t="s">
        <v>839</v>
      </c>
      <c r="F296" s="285" t="s">
        <v>840</v>
      </c>
      <c r="G296" s="286" t="s">
        <v>451</v>
      </c>
      <c r="H296" s="287">
        <v>4</v>
      </c>
      <c r="I296" s="288"/>
      <c r="J296" s="289"/>
      <c r="K296" s="290">
        <f>ROUND(P296*H296,2)</f>
        <v>0</v>
      </c>
      <c r="L296" s="285" t="s">
        <v>162</v>
      </c>
      <c r="M296" s="291"/>
      <c r="N296" s="292" t="s">
        <v>1</v>
      </c>
      <c r="O296" s="229" t="s">
        <v>44</v>
      </c>
      <c r="P296" s="230">
        <f>I296+J296</f>
        <v>0</v>
      </c>
      <c r="Q296" s="230">
        <f>ROUND(I296*H296,2)</f>
        <v>0</v>
      </c>
      <c r="R296" s="230">
        <f>ROUND(J296*H296,2)</f>
        <v>0</v>
      </c>
      <c r="S296" s="92"/>
      <c r="T296" s="231">
        <f>S296*H296</f>
        <v>0</v>
      </c>
      <c r="U296" s="231">
        <v>0.0138</v>
      </c>
      <c r="V296" s="231">
        <f>U296*H296</f>
        <v>0.055199999999999999</v>
      </c>
      <c r="W296" s="231">
        <v>0</v>
      </c>
      <c r="X296" s="231">
        <f>W296*H296</f>
        <v>0</v>
      </c>
      <c r="Y296" s="232" t="s">
        <v>1</v>
      </c>
      <c r="Z296" s="39"/>
      <c r="AA296" s="39"/>
      <c r="AB296" s="39"/>
      <c r="AC296" s="39"/>
      <c r="AD296" s="39"/>
      <c r="AE296" s="39"/>
      <c r="AR296" s="233" t="s">
        <v>193</v>
      </c>
      <c r="AT296" s="233" t="s">
        <v>279</v>
      </c>
      <c r="AU296" s="233" t="s">
        <v>91</v>
      </c>
      <c r="AY296" s="18" t="s">
        <v>137</v>
      </c>
      <c r="BE296" s="234">
        <f>IF(O296="základní",K296,0)</f>
        <v>0</v>
      </c>
      <c r="BF296" s="234">
        <f>IF(O296="snížená",K296,0)</f>
        <v>0</v>
      </c>
      <c r="BG296" s="234">
        <f>IF(O296="zákl. přenesená",K296,0)</f>
        <v>0</v>
      </c>
      <c r="BH296" s="234">
        <f>IF(O296="sníž. přenesená",K296,0)</f>
        <v>0</v>
      </c>
      <c r="BI296" s="234">
        <f>IF(O296="nulová",K296,0)</f>
        <v>0</v>
      </c>
      <c r="BJ296" s="18" t="s">
        <v>89</v>
      </c>
      <c r="BK296" s="234">
        <f>ROUND(P296*H296,2)</f>
        <v>0</v>
      </c>
      <c r="BL296" s="18" t="s">
        <v>144</v>
      </c>
      <c r="BM296" s="233" t="s">
        <v>841</v>
      </c>
    </row>
    <row r="297" s="2" customFormat="1">
      <c r="A297" s="39"/>
      <c r="B297" s="40"/>
      <c r="C297" s="41"/>
      <c r="D297" s="235" t="s">
        <v>146</v>
      </c>
      <c r="E297" s="41"/>
      <c r="F297" s="236" t="s">
        <v>842</v>
      </c>
      <c r="G297" s="41"/>
      <c r="H297" s="41"/>
      <c r="I297" s="237"/>
      <c r="J297" s="237"/>
      <c r="K297" s="41"/>
      <c r="L297" s="41"/>
      <c r="M297" s="45"/>
      <c r="N297" s="238"/>
      <c r="O297" s="239"/>
      <c r="P297" s="92"/>
      <c r="Q297" s="92"/>
      <c r="R297" s="92"/>
      <c r="S297" s="92"/>
      <c r="T297" s="92"/>
      <c r="U297" s="92"/>
      <c r="V297" s="92"/>
      <c r="W297" s="92"/>
      <c r="X297" s="92"/>
      <c r="Y297" s="93"/>
      <c r="Z297" s="39"/>
      <c r="AA297" s="39"/>
      <c r="AB297" s="39"/>
      <c r="AC297" s="39"/>
      <c r="AD297" s="39"/>
      <c r="AE297" s="39"/>
      <c r="AT297" s="18" t="s">
        <v>146</v>
      </c>
      <c r="AU297" s="18" t="s">
        <v>91</v>
      </c>
    </row>
    <row r="298" s="2" customFormat="1" ht="24.15" customHeight="1">
      <c r="A298" s="39"/>
      <c r="B298" s="40"/>
      <c r="C298" s="221" t="s">
        <v>399</v>
      </c>
      <c r="D298" s="221" t="s">
        <v>139</v>
      </c>
      <c r="E298" s="222" t="s">
        <v>624</v>
      </c>
      <c r="F298" s="223" t="s">
        <v>625</v>
      </c>
      <c r="G298" s="224" t="s">
        <v>161</v>
      </c>
      <c r="H298" s="225">
        <v>289</v>
      </c>
      <c r="I298" s="226"/>
      <c r="J298" s="226"/>
      <c r="K298" s="227">
        <f>ROUND(P298*H298,2)</f>
        <v>0</v>
      </c>
      <c r="L298" s="223" t="s">
        <v>1</v>
      </c>
      <c r="M298" s="45"/>
      <c r="N298" s="228" t="s">
        <v>1</v>
      </c>
      <c r="O298" s="229" t="s">
        <v>44</v>
      </c>
      <c r="P298" s="230">
        <f>I298+J298</f>
        <v>0</v>
      </c>
      <c r="Q298" s="230">
        <f>ROUND(I298*H298,2)</f>
        <v>0</v>
      </c>
      <c r="R298" s="230">
        <f>ROUND(J298*H298,2)</f>
        <v>0</v>
      </c>
      <c r="S298" s="92"/>
      <c r="T298" s="231">
        <f>S298*H298</f>
        <v>0</v>
      </c>
      <c r="U298" s="231">
        <v>0</v>
      </c>
      <c r="V298" s="231">
        <f>U298*H298</f>
        <v>0</v>
      </c>
      <c r="W298" s="231">
        <v>0</v>
      </c>
      <c r="X298" s="231">
        <f>W298*H298</f>
        <v>0</v>
      </c>
      <c r="Y298" s="232" t="s">
        <v>1</v>
      </c>
      <c r="Z298" s="39"/>
      <c r="AA298" s="39"/>
      <c r="AB298" s="39"/>
      <c r="AC298" s="39"/>
      <c r="AD298" s="39"/>
      <c r="AE298" s="39"/>
      <c r="AR298" s="233" t="s">
        <v>144</v>
      </c>
      <c r="AT298" s="233" t="s">
        <v>139</v>
      </c>
      <c r="AU298" s="233" t="s">
        <v>91</v>
      </c>
      <c r="AY298" s="18" t="s">
        <v>137</v>
      </c>
      <c r="BE298" s="234">
        <f>IF(O298="základní",K298,0)</f>
        <v>0</v>
      </c>
      <c r="BF298" s="234">
        <f>IF(O298="snížená",K298,0)</f>
        <v>0</v>
      </c>
      <c r="BG298" s="234">
        <f>IF(O298="zákl. přenesená",K298,0)</f>
        <v>0</v>
      </c>
      <c r="BH298" s="234">
        <f>IF(O298="sníž. přenesená",K298,0)</f>
        <v>0</v>
      </c>
      <c r="BI298" s="234">
        <f>IF(O298="nulová",K298,0)</f>
        <v>0</v>
      </c>
      <c r="BJ298" s="18" t="s">
        <v>89</v>
      </c>
      <c r="BK298" s="234">
        <f>ROUND(P298*H298,2)</f>
        <v>0</v>
      </c>
      <c r="BL298" s="18" t="s">
        <v>144</v>
      </c>
      <c r="BM298" s="233" t="s">
        <v>843</v>
      </c>
    </row>
    <row r="299" s="2" customFormat="1">
      <c r="A299" s="39"/>
      <c r="B299" s="40"/>
      <c r="C299" s="41"/>
      <c r="D299" s="235" t="s">
        <v>146</v>
      </c>
      <c r="E299" s="41"/>
      <c r="F299" s="236" t="s">
        <v>627</v>
      </c>
      <c r="G299" s="41"/>
      <c r="H299" s="41"/>
      <c r="I299" s="237"/>
      <c r="J299" s="237"/>
      <c r="K299" s="41"/>
      <c r="L299" s="41"/>
      <c r="M299" s="45"/>
      <c r="N299" s="238"/>
      <c r="O299" s="239"/>
      <c r="P299" s="92"/>
      <c r="Q299" s="92"/>
      <c r="R299" s="92"/>
      <c r="S299" s="92"/>
      <c r="T299" s="92"/>
      <c r="U299" s="92"/>
      <c r="V299" s="92"/>
      <c r="W299" s="92"/>
      <c r="X299" s="92"/>
      <c r="Y299" s="93"/>
      <c r="Z299" s="39"/>
      <c r="AA299" s="39"/>
      <c r="AB299" s="39"/>
      <c r="AC299" s="39"/>
      <c r="AD299" s="39"/>
      <c r="AE299" s="39"/>
      <c r="AT299" s="18" t="s">
        <v>146</v>
      </c>
      <c r="AU299" s="18" t="s">
        <v>91</v>
      </c>
    </row>
    <row r="300" s="13" customFormat="1">
      <c r="A300" s="13"/>
      <c r="B300" s="240"/>
      <c r="C300" s="241"/>
      <c r="D300" s="235" t="s">
        <v>148</v>
      </c>
      <c r="E300" s="242" t="s">
        <v>1</v>
      </c>
      <c r="F300" s="243" t="s">
        <v>351</v>
      </c>
      <c r="G300" s="241"/>
      <c r="H300" s="242" t="s">
        <v>1</v>
      </c>
      <c r="I300" s="244"/>
      <c r="J300" s="244"/>
      <c r="K300" s="241"/>
      <c r="L300" s="241"/>
      <c r="M300" s="245"/>
      <c r="N300" s="246"/>
      <c r="O300" s="247"/>
      <c r="P300" s="247"/>
      <c r="Q300" s="247"/>
      <c r="R300" s="247"/>
      <c r="S300" s="247"/>
      <c r="T300" s="247"/>
      <c r="U300" s="247"/>
      <c r="V300" s="247"/>
      <c r="W300" s="247"/>
      <c r="X300" s="247"/>
      <c r="Y300" s="248"/>
      <c r="Z300" s="13"/>
      <c r="AA300" s="13"/>
      <c r="AB300" s="13"/>
      <c r="AC300" s="13"/>
      <c r="AD300" s="13"/>
      <c r="AE300" s="13"/>
      <c r="AT300" s="249" t="s">
        <v>148</v>
      </c>
      <c r="AU300" s="249" t="s">
        <v>91</v>
      </c>
      <c r="AV300" s="13" t="s">
        <v>89</v>
      </c>
      <c r="AW300" s="13" t="s">
        <v>5</v>
      </c>
      <c r="AX300" s="13" t="s">
        <v>81</v>
      </c>
      <c r="AY300" s="249" t="s">
        <v>137</v>
      </c>
    </row>
    <row r="301" s="14" customFormat="1">
      <c r="A301" s="14"/>
      <c r="B301" s="250"/>
      <c r="C301" s="251"/>
      <c r="D301" s="235" t="s">
        <v>148</v>
      </c>
      <c r="E301" s="252" t="s">
        <v>1</v>
      </c>
      <c r="F301" s="253" t="s">
        <v>844</v>
      </c>
      <c r="G301" s="251"/>
      <c r="H301" s="254">
        <v>289</v>
      </c>
      <c r="I301" s="255"/>
      <c r="J301" s="255"/>
      <c r="K301" s="251"/>
      <c r="L301" s="251"/>
      <c r="M301" s="256"/>
      <c r="N301" s="257"/>
      <c r="O301" s="258"/>
      <c r="P301" s="258"/>
      <c r="Q301" s="258"/>
      <c r="R301" s="258"/>
      <c r="S301" s="258"/>
      <c r="T301" s="258"/>
      <c r="U301" s="258"/>
      <c r="V301" s="258"/>
      <c r="W301" s="258"/>
      <c r="X301" s="258"/>
      <c r="Y301" s="259"/>
      <c r="Z301" s="14"/>
      <c r="AA301" s="14"/>
      <c r="AB301" s="14"/>
      <c r="AC301" s="14"/>
      <c r="AD301" s="14"/>
      <c r="AE301" s="14"/>
      <c r="AT301" s="260" t="s">
        <v>148</v>
      </c>
      <c r="AU301" s="260" t="s">
        <v>91</v>
      </c>
      <c r="AV301" s="14" t="s">
        <v>91</v>
      </c>
      <c r="AW301" s="14" t="s">
        <v>5</v>
      </c>
      <c r="AX301" s="14" t="s">
        <v>89</v>
      </c>
      <c r="AY301" s="260" t="s">
        <v>137</v>
      </c>
    </row>
    <row r="302" s="12" customFormat="1" ht="20.88" customHeight="1">
      <c r="A302" s="12"/>
      <c r="B302" s="204"/>
      <c r="C302" s="205"/>
      <c r="D302" s="206" t="s">
        <v>80</v>
      </c>
      <c r="E302" s="219" t="s">
        <v>629</v>
      </c>
      <c r="F302" s="219" t="s">
        <v>630</v>
      </c>
      <c r="G302" s="205"/>
      <c r="H302" s="205"/>
      <c r="I302" s="208"/>
      <c r="J302" s="208"/>
      <c r="K302" s="220">
        <f>BK302</f>
        <v>0</v>
      </c>
      <c r="L302" s="205"/>
      <c r="M302" s="210"/>
      <c r="N302" s="211"/>
      <c r="O302" s="212"/>
      <c r="P302" s="212"/>
      <c r="Q302" s="213">
        <f>SUM(Q303:Q329)</f>
        <v>0</v>
      </c>
      <c r="R302" s="213">
        <f>SUM(R303:R329)</f>
        <v>0</v>
      </c>
      <c r="S302" s="212"/>
      <c r="T302" s="214">
        <f>SUM(T303:T329)</f>
        <v>0</v>
      </c>
      <c r="U302" s="212"/>
      <c r="V302" s="214">
        <f>SUM(V303:V329)</f>
        <v>0</v>
      </c>
      <c r="W302" s="212"/>
      <c r="X302" s="214">
        <f>SUM(X303:X329)</f>
        <v>0</v>
      </c>
      <c r="Y302" s="215"/>
      <c r="Z302" s="12"/>
      <c r="AA302" s="12"/>
      <c r="AB302" s="12"/>
      <c r="AC302" s="12"/>
      <c r="AD302" s="12"/>
      <c r="AE302" s="12"/>
      <c r="AR302" s="216" t="s">
        <v>89</v>
      </c>
      <c r="AT302" s="217" t="s">
        <v>80</v>
      </c>
      <c r="AU302" s="217" t="s">
        <v>91</v>
      </c>
      <c r="AY302" s="216" t="s">
        <v>137</v>
      </c>
      <c r="BK302" s="218">
        <f>SUM(BK303:BK329)</f>
        <v>0</v>
      </c>
    </row>
    <row r="303" s="2" customFormat="1" ht="24.15" customHeight="1">
      <c r="A303" s="39"/>
      <c r="B303" s="40"/>
      <c r="C303" s="221" t="s">
        <v>407</v>
      </c>
      <c r="D303" s="221" t="s">
        <v>139</v>
      </c>
      <c r="E303" s="222" t="s">
        <v>632</v>
      </c>
      <c r="F303" s="223" t="s">
        <v>633</v>
      </c>
      <c r="G303" s="224" t="s">
        <v>261</v>
      </c>
      <c r="H303" s="225">
        <v>156.79499999999999</v>
      </c>
      <c r="I303" s="226"/>
      <c r="J303" s="226"/>
      <c r="K303" s="227">
        <f>ROUND(P303*H303,2)</f>
        <v>0</v>
      </c>
      <c r="L303" s="223" t="s">
        <v>162</v>
      </c>
      <c r="M303" s="45"/>
      <c r="N303" s="228" t="s">
        <v>1</v>
      </c>
      <c r="O303" s="229" t="s">
        <v>44</v>
      </c>
      <c r="P303" s="230">
        <f>I303+J303</f>
        <v>0</v>
      </c>
      <c r="Q303" s="230">
        <f>ROUND(I303*H303,2)</f>
        <v>0</v>
      </c>
      <c r="R303" s="230">
        <f>ROUND(J303*H303,2)</f>
        <v>0</v>
      </c>
      <c r="S303" s="92"/>
      <c r="T303" s="231">
        <f>S303*H303</f>
        <v>0</v>
      </c>
      <c r="U303" s="231">
        <v>0</v>
      </c>
      <c r="V303" s="231">
        <f>U303*H303</f>
        <v>0</v>
      </c>
      <c r="W303" s="231">
        <v>0</v>
      </c>
      <c r="X303" s="231">
        <f>W303*H303</f>
        <v>0</v>
      </c>
      <c r="Y303" s="232" t="s">
        <v>1</v>
      </c>
      <c r="Z303" s="39"/>
      <c r="AA303" s="39"/>
      <c r="AB303" s="39"/>
      <c r="AC303" s="39"/>
      <c r="AD303" s="39"/>
      <c r="AE303" s="39"/>
      <c r="AR303" s="233" t="s">
        <v>144</v>
      </c>
      <c r="AT303" s="233" t="s">
        <v>139</v>
      </c>
      <c r="AU303" s="233" t="s">
        <v>158</v>
      </c>
      <c r="AY303" s="18" t="s">
        <v>137</v>
      </c>
      <c r="BE303" s="234">
        <f>IF(O303="základní",K303,0)</f>
        <v>0</v>
      </c>
      <c r="BF303" s="234">
        <f>IF(O303="snížená",K303,0)</f>
        <v>0</v>
      </c>
      <c r="BG303" s="234">
        <f>IF(O303="zákl. přenesená",K303,0)</f>
        <v>0</v>
      </c>
      <c r="BH303" s="234">
        <f>IF(O303="sníž. přenesená",K303,0)</f>
        <v>0</v>
      </c>
      <c r="BI303" s="234">
        <f>IF(O303="nulová",K303,0)</f>
        <v>0</v>
      </c>
      <c r="BJ303" s="18" t="s">
        <v>89</v>
      </c>
      <c r="BK303" s="234">
        <f>ROUND(P303*H303,2)</f>
        <v>0</v>
      </c>
      <c r="BL303" s="18" t="s">
        <v>144</v>
      </c>
      <c r="BM303" s="233" t="s">
        <v>634</v>
      </c>
    </row>
    <row r="304" s="2" customFormat="1">
      <c r="A304" s="39"/>
      <c r="B304" s="40"/>
      <c r="C304" s="41"/>
      <c r="D304" s="235" t="s">
        <v>146</v>
      </c>
      <c r="E304" s="41"/>
      <c r="F304" s="236" t="s">
        <v>635</v>
      </c>
      <c r="G304" s="41"/>
      <c r="H304" s="41"/>
      <c r="I304" s="237"/>
      <c r="J304" s="237"/>
      <c r="K304" s="41"/>
      <c r="L304" s="41"/>
      <c r="M304" s="45"/>
      <c r="N304" s="238"/>
      <c r="O304" s="239"/>
      <c r="P304" s="92"/>
      <c r="Q304" s="92"/>
      <c r="R304" s="92"/>
      <c r="S304" s="92"/>
      <c r="T304" s="92"/>
      <c r="U304" s="92"/>
      <c r="V304" s="92"/>
      <c r="W304" s="92"/>
      <c r="X304" s="92"/>
      <c r="Y304" s="93"/>
      <c r="Z304" s="39"/>
      <c r="AA304" s="39"/>
      <c r="AB304" s="39"/>
      <c r="AC304" s="39"/>
      <c r="AD304" s="39"/>
      <c r="AE304" s="39"/>
      <c r="AT304" s="18" t="s">
        <v>146</v>
      </c>
      <c r="AU304" s="18" t="s">
        <v>158</v>
      </c>
    </row>
    <row r="305" s="14" customFormat="1">
      <c r="A305" s="14"/>
      <c r="B305" s="250"/>
      <c r="C305" s="251"/>
      <c r="D305" s="235" t="s">
        <v>148</v>
      </c>
      <c r="E305" s="252" t="s">
        <v>1</v>
      </c>
      <c r="F305" s="253" t="s">
        <v>845</v>
      </c>
      <c r="G305" s="251"/>
      <c r="H305" s="254">
        <v>144.255</v>
      </c>
      <c r="I305" s="255"/>
      <c r="J305" s="255"/>
      <c r="K305" s="251"/>
      <c r="L305" s="251"/>
      <c r="M305" s="256"/>
      <c r="N305" s="257"/>
      <c r="O305" s="258"/>
      <c r="P305" s="258"/>
      <c r="Q305" s="258"/>
      <c r="R305" s="258"/>
      <c r="S305" s="258"/>
      <c r="T305" s="258"/>
      <c r="U305" s="258"/>
      <c r="V305" s="258"/>
      <c r="W305" s="258"/>
      <c r="X305" s="258"/>
      <c r="Y305" s="259"/>
      <c r="Z305" s="14"/>
      <c r="AA305" s="14"/>
      <c r="AB305" s="14"/>
      <c r="AC305" s="14"/>
      <c r="AD305" s="14"/>
      <c r="AE305" s="14"/>
      <c r="AT305" s="260" t="s">
        <v>148</v>
      </c>
      <c r="AU305" s="260" t="s">
        <v>158</v>
      </c>
      <c r="AV305" s="14" t="s">
        <v>91</v>
      </c>
      <c r="AW305" s="14" t="s">
        <v>5</v>
      </c>
      <c r="AX305" s="14" t="s">
        <v>81</v>
      </c>
      <c r="AY305" s="260" t="s">
        <v>137</v>
      </c>
    </row>
    <row r="306" s="14" customFormat="1">
      <c r="A306" s="14"/>
      <c r="B306" s="250"/>
      <c r="C306" s="251"/>
      <c r="D306" s="235" t="s">
        <v>148</v>
      </c>
      <c r="E306" s="252" t="s">
        <v>1</v>
      </c>
      <c r="F306" s="253" t="s">
        <v>846</v>
      </c>
      <c r="G306" s="251"/>
      <c r="H306" s="254">
        <v>12.539999999999999</v>
      </c>
      <c r="I306" s="255"/>
      <c r="J306" s="255"/>
      <c r="K306" s="251"/>
      <c r="L306" s="251"/>
      <c r="M306" s="256"/>
      <c r="N306" s="257"/>
      <c r="O306" s="258"/>
      <c r="P306" s="258"/>
      <c r="Q306" s="258"/>
      <c r="R306" s="258"/>
      <c r="S306" s="258"/>
      <c r="T306" s="258"/>
      <c r="U306" s="258"/>
      <c r="V306" s="258"/>
      <c r="W306" s="258"/>
      <c r="X306" s="258"/>
      <c r="Y306" s="259"/>
      <c r="Z306" s="14"/>
      <c r="AA306" s="14"/>
      <c r="AB306" s="14"/>
      <c r="AC306" s="14"/>
      <c r="AD306" s="14"/>
      <c r="AE306" s="14"/>
      <c r="AT306" s="260" t="s">
        <v>148</v>
      </c>
      <c r="AU306" s="260" t="s">
        <v>158</v>
      </c>
      <c r="AV306" s="14" t="s">
        <v>91</v>
      </c>
      <c r="AW306" s="14" t="s">
        <v>5</v>
      </c>
      <c r="AX306" s="14" t="s">
        <v>81</v>
      </c>
      <c r="AY306" s="260" t="s">
        <v>137</v>
      </c>
    </row>
    <row r="307" s="15" customFormat="1">
      <c r="A307" s="15"/>
      <c r="B307" s="261"/>
      <c r="C307" s="262"/>
      <c r="D307" s="235" t="s">
        <v>148</v>
      </c>
      <c r="E307" s="263" t="s">
        <v>1</v>
      </c>
      <c r="F307" s="264" t="s">
        <v>152</v>
      </c>
      <c r="G307" s="262"/>
      <c r="H307" s="265">
        <v>156.79499999999999</v>
      </c>
      <c r="I307" s="266"/>
      <c r="J307" s="266"/>
      <c r="K307" s="262"/>
      <c r="L307" s="262"/>
      <c r="M307" s="267"/>
      <c r="N307" s="268"/>
      <c r="O307" s="269"/>
      <c r="P307" s="269"/>
      <c r="Q307" s="269"/>
      <c r="R307" s="269"/>
      <c r="S307" s="269"/>
      <c r="T307" s="269"/>
      <c r="U307" s="269"/>
      <c r="V307" s="269"/>
      <c r="W307" s="269"/>
      <c r="X307" s="269"/>
      <c r="Y307" s="270"/>
      <c r="Z307" s="15"/>
      <c r="AA307" s="15"/>
      <c r="AB307" s="15"/>
      <c r="AC307" s="15"/>
      <c r="AD307" s="15"/>
      <c r="AE307" s="15"/>
      <c r="AT307" s="271" t="s">
        <v>148</v>
      </c>
      <c r="AU307" s="271" t="s">
        <v>158</v>
      </c>
      <c r="AV307" s="15" t="s">
        <v>144</v>
      </c>
      <c r="AW307" s="15" t="s">
        <v>5</v>
      </c>
      <c r="AX307" s="15" t="s">
        <v>89</v>
      </c>
      <c r="AY307" s="271" t="s">
        <v>137</v>
      </c>
    </row>
    <row r="308" s="2" customFormat="1" ht="24.15" customHeight="1">
      <c r="A308" s="39"/>
      <c r="B308" s="40"/>
      <c r="C308" s="221" t="s">
        <v>416</v>
      </c>
      <c r="D308" s="221" t="s">
        <v>139</v>
      </c>
      <c r="E308" s="222" t="s">
        <v>638</v>
      </c>
      <c r="F308" s="223" t="s">
        <v>639</v>
      </c>
      <c r="G308" s="224" t="s">
        <v>261</v>
      </c>
      <c r="H308" s="225">
        <v>2038.335</v>
      </c>
      <c r="I308" s="226"/>
      <c r="J308" s="226"/>
      <c r="K308" s="227">
        <f>ROUND(P308*H308,2)</f>
        <v>0</v>
      </c>
      <c r="L308" s="223" t="s">
        <v>162</v>
      </c>
      <c r="M308" s="45"/>
      <c r="N308" s="228" t="s">
        <v>1</v>
      </c>
      <c r="O308" s="229" t="s">
        <v>44</v>
      </c>
      <c r="P308" s="230">
        <f>I308+J308</f>
        <v>0</v>
      </c>
      <c r="Q308" s="230">
        <f>ROUND(I308*H308,2)</f>
        <v>0</v>
      </c>
      <c r="R308" s="230">
        <f>ROUND(J308*H308,2)</f>
        <v>0</v>
      </c>
      <c r="S308" s="92"/>
      <c r="T308" s="231">
        <f>S308*H308</f>
        <v>0</v>
      </c>
      <c r="U308" s="231">
        <v>0</v>
      </c>
      <c r="V308" s="231">
        <f>U308*H308</f>
        <v>0</v>
      </c>
      <c r="W308" s="231">
        <v>0</v>
      </c>
      <c r="X308" s="231">
        <f>W308*H308</f>
        <v>0</v>
      </c>
      <c r="Y308" s="232" t="s">
        <v>1</v>
      </c>
      <c r="Z308" s="39"/>
      <c r="AA308" s="39"/>
      <c r="AB308" s="39"/>
      <c r="AC308" s="39"/>
      <c r="AD308" s="39"/>
      <c r="AE308" s="39"/>
      <c r="AR308" s="233" t="s">
        <v>144</v>
      </c>
      <c r="AT308" s="233" t="s">
        <v>139</v>
      </c>
      <c r="AU308" s="233" t="s">
        <v>158</v>
      </c>
      <c r="AY308" s="18" t="s">
        <v>137</v>
      </c>
      <c r="BE308" s="234">
        <f>IF(O308="základní",K308,0)</f>
        <v>0</v>
      </c>
      <c r="BF308" s="234">
        <f>IF(O308="snížená",K308,0)</f>
        <v>0</v>
      </c>
      <c r="BG308" s="234">
        <f>IF(O308="zákl. přenesená",K308,0)</f>
        <v>0</v>
      </c>
      <c r="BH308" s="234">
        <f>IF(O308="sníž. přenesená",K308,0)</f>
        <v>0</v>
      </c>
      <c r="BI308" s="234">
        <f>IF(O308="nulová",K308,0)</f>
        <v>0</v>
      </c>
      <c r="BJ308" s="18" t="s">
        <v>89</v>
      </c>
      <c r="BK308" s="234">
        <f>ROUND(P308*H308,2)</f>
        <v>0</v>
      </c>
      <c r="BL308" s="18" t="s">
        <v>144</v>
      </c>
      <c r="BM308" s="233" t="s">
        <v>640</v>
      </c>
    </row>
    <row r="309" s="2" customFormat="1">
      <c r="A309" s="39"/>
      <c r="B309" s="40"/>
      <c r="C309" s="41"/>
      <c r="D309" s="235" t="s">
        <v>146</v>
      </c>
      <c r="E309" s="41"/>
      <c r="F309" s="236" t="s">
        <v>641</v>
      </c>
      <c r="G309" s="41"/>
      <c r="H309" s="41"/>
      <c r="I309" s="237"/>
      <c r="J309" s="237"/>
      <c r="K309" s="41"/>
      <c r="L309" s="41"/>
      <c r="M309" s="45"/>
      <c r="N309" s="238"/>
      <c r="O309" s="239"/>
      <c r="P309" s="92"/>
      <c r="Q309" s="92"/>
      <c r="R309" s="92"/>
      <c r="S309" s="92"/>
      <c r="T309" s="92"/>
      <c r="U309" s="92"/>
      <c r="V309" s="92"/>
      <c r="W309" s="92"/>
      <c r="X309" s="92"/>
      <c r="Y309" s="93"/>
      <c r="Z309" s="39"/>
      <c r="AA309" s="39"/>
      <c r="AB309" s="39"/>
      <c r="AC309" s="39"/>
      <c r="AD309" s="39"/>
      <c r="AE309" s="39"/>
      <c r="AT309" s="18" t="s">
        <v>146</v>
      </c>
      <c r="AU309" s="18" t="s">
        <v>158</v>
      </c>
    </row>
    <row r="310" s="14" customFormat="1">
      <c r="A310" s="14"/>
      <c r="B310" s="250"/>
      <c r="C310" s="251"/>
      <c r="D310" s="235" t="s">
        <v>148</v>
      </c>
      <c r="E310" s="252" t="s">
        <v>1</v>
      </c>
      <c r="F310" s="253" t="s">
        <v>847</v>
      </c>
      <c r="G310" s="251"/>
      <c r="H310" s="254">
        <v>2038.335</v>
      </c>
      <c r="I310" s="255"/>
      <c r="J310" s="255"/>
      <c r="K310" s="251"/>
      <c r="L310" s="251"/>
      <c r="M310" s="256"/>
      <c r="N310" s="257"/>
      <c r="O310" s="258"/>
      <c r="P310" s="258"/>
      <c r="Q310" s="258"/>
      <c r="R310" s="258"/>
      <c r="S310" s="258"/>
      <c r="T310" s="258"/>
      <c r="U310" s="258"/>
      <c r="V310" s="258"/>
      <c r="W310" s="258"/>
      <c r="X310" s="258"/>
      <c r="Y310" s="259"/>
      <c r="Z310" s="14"/>
      <c r="AA310" s="14"/>
      <c r="AB310" s="14"/>
      <c r="AC310" s="14"/>
      <c r="AD310" s="14"/>
      <c r="AE310" s="14"/>
      <c r="AT310" s="260" t="s">
        <v>148</v>
      </c>
      <c r="AU310" s="260" t="s">
        <v>158</v>
      </c>
      <c r="AV310" s="14" t="s">
        <v>91</v>
      </c>
      <c r="AW310" s="14" t="s">
        <v>5</v>
      </c>
      <c r="AX310" s="14" t="s">
        <v>89</v>
      </c>
      <c r="AY310" s="260" t="s">
        <v>137</v>
      </c>
    </row>
    <row r="311" s="2" customFormat="1" ht="24.15" customHeight="1">
      <c r="A311" s="39"/>
      <c r="B311" s="40"/>
      <c r="C311" s="221" t="s">
        <v>422</v>
      </c>
      <c r="D311" s="221" t="s">
        <v>139</v>
      </c>
      <c r="E311" s="222" t="s">
        <v>644</v>
      </c>
      <c r="F311" s="223" t="s">
        <v>645</v>
      </c>
      <c r="G311" s="224" t="s">
        <v>261</v>
      </c>
      <c r="H311" s="225">
        <v>82.668999999999997</v>
      </c>
      <c r="I311" s="226"/>
      <c r="J311" s="226"/>
      <c r="K311" s="227">
        <f>ROUND(P311*H311,2)</f>
        <v>0</v>
      </c>
      <c r="L311" s="223" t="s">
        <v>162</v>
      </c>
      <c r="M311" s="45"/>
      <c r="N311" s="228" t="s">
        <v>1</v>
      </c>
      <c r="O311" s="229" t="s">
        <v>44</v>
      </c>
      <c r="P311" s="230">
        <f>I311+J311</f>
        <v>0</v>
      </c>
      <c r="Q311" s="230">
        <f>ROUND(I311*H311,2)</f>
        <v>0</v>
      </c>
      <c r="R311" s="230">
        <f>ROUND(J311*H311,2)</f>
        <v>0</v>
      </c>
      <c r="S311" s="92"/>
      <c r="T311" s="231">
        <f>S311*H311</f>
        <v>0</v>
      </c>
      <c r="U311" s="231">
        <v>0</v>
      </c>
      <c r="V311" s="231">
        <f>U311*H311</f>
        <v>0</v>
      </c>
      <c r="W311" s="231">
        <v>0</v>
      </c>
      <c r="X311" s="231">
        <f>W311*H311</f>
        <v>0</v>
      </c>
      <c r="Y311" s="232" t="s">
        <v>1</v>
      </c>
      <c r="Z311" s="39"/>
      <c r="AA311" s="39"/>
      <c r="AB311" s="39"/>
      <c r="AC311" s="39"/>
      <c r="AD311" s="39"/>
      <c r="AE311" s="39"/>
      <c r="AR311" s="233" t="s">
        <v>144</v>
      </c>
      <c r="AT311" s="233" t="s">
        <v>139</v>
      </c>
      <c r="AU311" s="233" t="s">
        <v>158</v>
      </c>
      <c r="AY311" s="18" t="s">
        <v>137</v>
      </c>
      <c r="BE311" s="234">
        <f>IF(O311="základní",K311,0)</f>
        <v>0</v>
      </c>
      <c r="BF311" s="234">
        <f>IF(O311="snížená",K311,0)</f>
        <v>0</v>
      </c>
      <c r="BG311" s="234">
        <f>IF(O311="zákl. přenesená",K311,0)</f>
        <v>0</v>
      </c>
      <c r="BH311" s="234">
        <f>IF(O311="sníž. přenesená",K311,0)</f>
        <v>0</v>
      </c>
      <c r="BI311" s="234">
        <f>IF(O311="nulová",K311,0)</f>
        <v>0</v>
      </c>
      <c r="BJ311" s="18" t="s">
        <v>89</v>
      </c>
      <c r="BK311" s="234">
        <f>ROUND(P311*H311,2)</f>
        <v>0</v>
      </c>
      <c r="BL311" s="18" t="s">
        <v>144</v>
      </c>
      <c r="BM311" s="233" t="s">
        <v>646</v>
      </c>
    </row>
    <row r="312" s="2" customFormat="1">
      <c r="A312" s="39"/>
      <c r="B312" s="40"/>
      <c r="C312" s="41"/>
      <c r="D312" s="235" t="s">
        <v>146</v>
      </c>
      <c r="E312" s="41"/>
      <c r="F312" s="236" t="s">
        <v>647</v>
      </c>
      <c r="G312" s="41"/>
      <c r="H312" s="41"/>
      <c r="I312" s="237"/>
      <c r="J312" s="237"/>
      <c r="K312" s="41"/>
      <c r="L312" s="41"/>
      <c r="M312" s="45"/>
      <c r="N312" s="238"/>
      <c r="O312" s="239"/>
      <c r="P312" s="92"/>
      <c r="Q312" s="92"/>
      <c r="R312" s="92"/>
      <c r="S312" s="92"/>
      <c r="T312" s="92"/>
      <c r="U312" s="92"/>
      <c r="V312" s="92"/>
      <c r="W312" s="92"/>
      <c r="X312" s="92"/>
      <c r="Y312" s="93"/>
      <c r="Z312" s="39"/>
      <c r="AA312" s="39"/>
      <c r="AB312" s="39"/>
      <c r="AC312" s="39"/>
      <c r="AD312" s="39"/>
      <c r="AE312" s="39"/>
      <c r="AT312" s="18" t="s">
        <v>146</v>
      </c>
      <c r="AU312" s="18" t="s">
        <v>158</v>
      </c>
    </row>
    <row r="313" s="14" customFormat="1">
      <c r="A313" s="14"/>
      <c r="B313" s="250"/>
      <c r="C313" s="251"/>
      <c r="D313" s="235" t="s">
        <v>148</v>
      </c>
      <c r="E313" s="252" t="s">
        <v>1</v>
      </c>
      <c r="F313" s="253" t="s">
        <v>848</v>
      </c>
      <c r="G313" s="251"/>
      <c r="H313" s="254">
        <v>82.668999999999997</v>
      </c>
      <c r="I313" s="255"/>
      <c r="J313" s="255"/>
      <c r="K313" s="251"/>
      <c r="L313" s="251"/>
      <c r="M313" s="256"/>
      <c r="N313" s="257"/>
      <c r="O313" s="258"/>
      <c r="P313" s="258"/>
      <c r="Q313" s="258"/>
      <c r="R313" s="258"/>
      <c r="S313" s="258"/>
      <c r="T313" s="258"/>
      <c r="U313" s="258"/>
      <c r="V313" s="258"/>
      <c r="W313" s="258"/>
      <c r="X313" s="258"/>
      <c r="Y313" s="259"/>
      <c r="Z313" s="14"/>
      <c r="AA313" s="14"/>
      <c r="AB313" s="14"/>
      <c r="AC313" s="14"/>
      <c r="AD313" s="14"/>
      <c r="AE313" s="14"/>
      <c r="AT313" s="260" t="s">
        <v>148</v>
      </c>
      <c r="AU313" s="260" t="s">
        <v>158</v>
      </c>
      <c r="AV313" s="14" t="s">
        <v>91</v>
      </c>
      <c r="AW313" s="14" t="s">
        <v>5</v>
      </c>
      <c r="AX313" s="14" t="s">
        <v>89</v>
      </c>
      <c r="AY313" s="260" t="s">
        <v>137</v>
      </c>
    </row>
    <row r="314" s="2" customFormat="1" ht="24.15" customHeight="1">
      <c r="A314" s="39"/>
      <c r="B314" s="40"/>
      <c r="C314" s="221" t="s">
        <v>429</v>
      </c>
      <c r="D314" s="221" t="s">
        <v>139</v>
      </c>
      <c r="E314" s="222" t="s">
        <v>651</v>
      </c>
      <c r="F314" s="223" t="s">
        <v>652</v>
      </c>
      <c r="G314" s="224" t="s">
        <v>261</v>
      </c>
      <c r="H314" s="225">
        <v>1074.6969999999999</v>
      </c>
      <c r="I314" s="226"/>
      <c r="J314" s="226"/>
      <c r="K314" s="227">
        <f>ROUND(P314*H314,2)</f>
        <v>0</v>
      </c>
      <c r="L314" s="223" t="s">
        <v>162</v>
      </c>
      <c r="M314" s="45"/>
      <c r="N314" s="228" t="s">
        <v>1</v>
      </c>
      <c r="O314" s="229" t="s">
        <v>44</v>
      </c>
      <c r="P314" s="230">
        <f>I314+J314</f>
        <v>0</v>
      </c>
      <c r="Q314" s="230">
        <f>ROUND(I314*H314,2)</f>
        <v>0</v>
      </c>
      <c r="R314" s="230">
        <f>ROUND(J314*H314,2)</f>
        <v>0</v>
      </c>
      <c r="S314" s="92"/>
      <c r="T314" s="231">
        <f>S314*H314</f>
        <v>0</v>
      </c>
      <c r="U314" s="231">
        <v>0</v>
      </c>
      <c r="V314" s="231">
        <f>U314*H314</f>
        <v>0</v>
      </c>
      <c r="W314" s="231">
        <v>0</v>
      </c>
      <c r="X314" s="231">
        <f>W314*H314</f>
        <v>0</v>
      </c>
      <c r="Y314" s="232" t="s">
        <v>1</v>
      </c>
      <c r="Z314" s="39"/>
      <c r="AA314" s="39"/>
      <c r="AB314" s="39"/>
      <c r="AC314" s="39"/>
      <c r="AD314" s="39"/>
      <c r="AE314" s="39"/>
      <c r="AR314" s="233" t="s">
        <v>144</v>
      </c>
      <c r="AT314" s="233" t="s">
        <v>139</v>
      </c>
      <c r="AU314" s="233" t="s">
        <v>158</v>
      </c>
      <c r="AY314" s="18" t="s">
        <v>137</v>
      </c>
      <c r="BE314" s="234">
        <f>IF(O314="základní",K314,0)</f>
        <v>0</v>
      </c>
      <c r="BF314" s="234">
        <f>IF(O314="snížená",K314,0)</f>
        <v>0</v>
      </c>
      <c r="BG314" s="234">
        <f>IF(O314="zákl. přenesená",K314,0)</f>
        <v>0</v>
      </c>
      <c r="BH314" s="234">
        <f>IF(O314="sníž. přenesená",K314,0)</f>
        <v>0</v>
      </c>
      <c r="BI314" s="234">
        <f>IF(O314="nulová",K314,0)</f>
        <v>0</v>
      </c>
      <c r="BJ314" s="18" t="s">
        <v>89</v>
      </c>
      <c r="BK314" s="234">
        <f>ROUND(P314*H314,2)</f>
        <v>0</v>
      </c>
      <c r="BL314" s="18" t="s">
        <v>144</v>
      </c>
      <c r="BM314" s="233" t="s">
        <v>653</v>
      </c>
    </row>
    <row r="315" s="2" customFormat="1">
      <c r="A315" s="39"/>
      <c r="B315" s="40"/>
      <c r="C315" s="41"/>
      <c r="D315" s="235" t="s">
        <v>146</v>
      </c>
      <c r="E315" s="41"/>
      <c r="F315" s="236" t="s">
        <v>641</v>
      </c>
      <c r="G315" s="41"/>
      <c r="H315" s="41"/>
      <c r="I315" s="237"/>
      <c r="J315" s="237"/>
      <c r="K315" s="41"/>
      <c r="L315" s="41"/>
      <c r="M315" s="45"/>
      <c r="N315" s="238"/>
      <c r="O315" s="239"/>
      <c r="P315" s="92"/>
      <c r="Q315" s="92"/>
      <c r="R315" s="92"/>
      <c r="S315" s="92"/>
      <c r="T315" s="92"/>
      <c r="U315" s="92"/>
      <c r="V315" s="92"/>
      <c r="W315" s="92"/>
      <c r="X315" s="92"/>
      <c r="Y315" s="93"/>
      <c r="Z315" s="39"/>
      <c r="AA315" s="39"/>
      <c r="AB315" s="39"/>
      <c r="AC315" s="39"/>
      <c r="AD315" s="39"/>
      <c r="AE315" s="39"/>
      <c r="AT315" s="18" t="s">
        <v>146</v>
      </c>
      <c r="AU315" s="18" t="s">
        <v>158</v>
      </c>
    </row>
    <row r="316" s="14" customFormat="1">
      <c r="A316" s="14"/>
      <c r="B316" s="250"/>
      <c r="C316" s="251"/>
      <c r="D316" s="235" t="s">
        <v>148</v>
      </c>
      <c r="E316" s="252" t="s">
        <v>1</v>
      </c>
      <c r="F316" s="253" t="s">
        <v>849</v>
      </c>
      <c r="G316" s="251"/>
      <c r="H316" s="254">
        <v>1074.6969999999999</v>
      </c>
      <c r="I316" s="255"/>
      <c r="J316" s="255"/>
      <c r="K316" s="251"/>
      <c r="L316" s="251"/>
      <c r="M316" s="256"/>
      <c r="N316" s="257"/>
      <c r="O316" s="258"/>
      <c r="P316" s="258"/>
      <c r="Q316" s="258"/>
      <c r="R316" s="258"/>
      <c r="S316" s="258"/>
      <c r="T316" s="258"/>
      <c r="U316" s="258"/>
      <c r="V316" s="258"/>
      <c r="W316" s="258"/>
      <c r="X316" s="258"/>
      <c r="Y316" s="259"/>
      <c r="Z316" s="14"/>
      <c r="AA316" s="14"/>
      <c r="AB316" s="14"/>
      <c r="AC316" s="14"/>
      <c r="AD316" s="14"/>
      <c r="AE316" s="14"/>
      <c r="AT316" s="260" t="s">
        <v>148</v>
      </c>
      <c r="AU316" s="260" t="s">
        <v>158</v>
      </c>
      <c r="AV316" s="14" t="s">
        <v>91</v>
      </c>
      <c r="AW316" s="14" t="s">
        <v>5</v>
      </c>
      <c r="AX316" s="14" t="s">
        <v>89</v>
      </c>
      <c r="AY316" s="260" t="s">
        <v>137</v>
      </c>
    </row>
    <row r="317" s="2" customFormat="1" ht="24.15" customHeight="1">
      <c r="A317" s="39"/>
      <c r="B317" s="40"/>
      <c r="C317" s="221" t="s">
        <v>436</v>
      </c>
      <c r="D317" s="221" t="s">
        <v>139</v>
      </c>
      <c r="E317" s="222" t="s">
        <v>656</v>
      </c>
      <c r="F317" s="223" t="s">
        <v>657</v>
      </c>
      <c r="G317" s="224" t="s">
        <v>261</v>
      </c>
      <c r="H317" s="225">
        <v>239.464</v>
      </c>
      <c r="I317" s="226"/>
      <c r="J317" s="226"/>
      <c r="K317" s="227">
        <f>ROUND(P317*H317,2)</f>
        <v>0</v>
      </c>
      <c r="L317" s="223" t="s">
        <v>162</v>
      </c>
      <c r="M317" s="45"/>
      <c r="N317" s="228" t="s">
        <v>1</v>
      </c>
      <c r="O317" s="229" t="s">
        <v>44</v>
      </c>
      <c r="P317" s="230">
        <f>I317+J317</f>
        <v>0</v>
      </c>
      <c r="Q317" s="230">
        <f>ROUND(I317*H317,2)</f>
        <v>0</v>
      </c>
      <c r="R317" s="230">
        <f>ROUND(J317*H317,2)</f>
        <v>0</v>
      </c>
      <c r="S317" s="92"/>
      <c r="T317" s="231">
        <f>S317*H317</f>
        <v>0</v>
      </c>
      <c r="U317" s="231">
        <v>0</v>
      </c>
      <c r="V317" s="231">
        <f>U317*H317</f>
        <v>0</v>
      </c>
      <c r="W317" s="231">
        <v>0</v>
      </c>
      <c r="X317" s="231">
        <f>W317*H317</f>
        <v>0</v>
      </c>
      <c r="Y317" s="232" t="s">
        <v>1</v>
      </c>
      <c r="Z317" s="39"/>
      <c r="AA317" s="39"/>
      <c r="AB317" s="39"/>
      <c r="AC317" s="39"/>
      <c r="AD317" s="39"/>
      <c r="AE317" s="39"/>
      <c r="AR317" s="233" t="s">
        <v>144</v>
      </c>
      <c r="AT317" s="233" t="s">
        <v>139</v>
      </c>
      <c r="AU317" s="233" t="s">
        <v>158</v>
      </c>
      <c r="AY317" s="18" t="s">
        <v>137</v>
      </c>
      <c r="BE317" s="234">
        <f>IF(O317="základní",K317,0)</f>
        <v>0</v>
      </c>
      <c r="BF317" s="234">
        <f>IF(O317="snížená",K317,0)</f>
        <v>0</v>
      </c>
      <c r="BG317" s="234">
        <f>IF(O317="zákl. přenesená",K317,0)</f>
        <v>0</v>
      </c>
      <c r="BH317" s="234">
        <f>IF(O317="sníž. přenesená",K317,0)</f>
        <v>0</v>
      </c>
      <c r="BI317" s="234">
        <f>IF(O317="nulová",K317,0)</f>
        <v>0</v>
      </c>
      <c r="BJ317" s="18" t="s">
        <v>89</v>
      </c>
      <c r="BK317" s="234">
        <f>ROUND(P317*H317,2)</f>
        <v>0</v>
      </c>
      <c r="BL317" s="18" t="s">
        <v>144</v>
      </c>
      <c r="BM317" s="233" t="s">
        <v>658</v>
      </c>
    </row>
    <row r="318" s="2" customFormat="1">
      <c r="A318" s="39"/>
      <c r="B318" s="40"/>
      <c r="C318" s="41"/>
      <c r="D318" s="235" t="s">
        <v>146</v>
      </c>
      <c r="E318" s="41"/>
      <c r="F318" s="236" t="s">
        <v>659</v>
      </c>
      <c r="G318" s="41"/>
      <c r="H318" s="41"/>
      <c r="I318" s="237"/>
      <c r="J318" s="237"/>
      <c r="K318" s="41"/>
      <c r="L318" s="41"/>
      <c r="M318" s="45"/>
      <c r="N318" s="238"/>
      <c r="O318" s="239"/>
      <c r="P318" s="92"/>
      <c r="Q318" s="92"/>
      <c r="R318" s="92"/>
      <c r="S318" s="92"/>
      <c r="T318" s="92"/>
      <c r="U318" s="92"/>
      <c r="V318" s="92"/>
      <c r="W318" s="92"/>
      <c r="X318" s="92"/>
      <c r="Y318" s="93"/>
      <c r="Z318" s="39"/>
      <c r="AA318" s="39"/>
      <c r="AB318" s="39"/>
      <c r="AC318" s="39"/>
      <c r="AD318" s="39"/>
      <c r="AE318" s="39"/>
      <c r="AT318" s="18" t="s">
        <v>146</v>
      </c>
      <c r="AU318" s="18" t="s">
        <v>158</v>
      </c>
    </row>
    <row r="319" s="14" customFormat="1">
      <c r="A319" s="14"/>
      <c r="B319" s="250"/>
      <c r="C319" s="251"/>
      <c r="D319" s="235" t="s">
        <v>148</v>
      </c>
      <c r="E319" s="252" t="s">
        <v>1</v>
      </c>
      <c r="F319" s="253" t="s">
        <v>850</v>
      </c>
      <c r="G319" s="251"/>
      <c r="H319" s="254">
        <v>156.79499999999999</v>
      </c>
      <c r="I319" s="255"/>
      <c r="J319" s="255"/>
      <c r="K319" s="251"/>
      <c r="L319" s="251"/>
      <c r="M319" s="256"/>
      <c r="N319" s="257"/>
      <c r="O319" s="258"/>
      <c r="P319" s="258"/>
      <c r="Q319" s="258"/>
      <c r="R319" s="258"/>
      <c r="S319" s="258"/>
      <c r="T319" s="258"/>
      <c r="U319" s="258"/>
      <c r="V319" s="258"/>
      <c r="W319" s="258"/>
      <c r="X319" s="258"/>
      <c r="Y319" s="259"/>
      <c r="Z319" s="14"/>
      <c r="AA319" s="14"/>
      <c r="AB319" s="14"/>
      <c r="AC319" s="14"/>
      <c r="AD319" s="14"/>
      <c r="AE319" s="14"/>
      <c r="AT319" s="260" t="s">
        <v>148</v>
      </c>
      <c r="AU319" s="260" t="s">
        <v>158</v>
      </c>
      <c r="AV319" s="14" t="s">
        <v>91</v>
      </c>
      <c r="AW319" s="14" t="s">
        <v>5</v>
      </c>
      <c r="AX319" s="14" t="s">
        <v>81</v>
      </c>
      <c r="AY319" s="260" t="s">
        <v>137</v>
      </c>
    </row>
    <row r="320" s="14" customFormat="1">
      <c r="A320" s="14"/>
      <c r="B320" s="250"/>
      <c r="C320" s="251"/>
      <c r="D320" s="235" t="s">
        <v>148</v>
      </c>
      <c r="E320" s="252" t="s">
        <v>1</v>
      </c>
      <c r="F320" s="253" t="s">
        <v>851</v>
      </c>
      <c r="G320" s="251"/>
      <c r="H320" s="254">
        <v>82.668999999999997</v>
      </c>
      <c r="I320" s="255"/>
      <c r="J320" s="255"/>
      <c r="K320" s="251"/>
      <c r="L320" s="251"/>
      <c r="M320" s="256"/>
      <c r="N320" s="257"/>
      <c r="O320" s="258"/>
      <c r="P320" s="258"/>
      <c r="Q320" s="258"/>
      <c r="R320" s="258"/>
      <c r="S320" s="258"/>
      <c r="T320" s="258"/>
      <c r="U320" s="258"/>
      <c r="V320" s="258"/>
      <c r="W320" s="258"/>
      <c r="X320" s="258"/>
      <c r="Y320" s="259"/>
      <c r="Z320" s="14"/>
      <c r="AA320" s="14"/>
      <c r="AB320" s="14"/>
      <c r="AC320" s="14"/>
      <c r="AD320" s="14"/>
      <c r="AE320" s="14"/>
      <c r="AT320" s="260" t="s">
        <v>148</v>
      </c>
      <c r="AU320" s="260" t="s">
        <v>158</v>
      </c>
      <c r="AV320" s="14" t="s">
        <v>91</v>
      </c>
      <c r="AW320" s="14" t="s">
        <v>5</v>
      </c>
      <c r="AX320" s="14" t="s">
        <v>81</v>
      </c>
      <c r="AY320" s="260" t="s">
        <v>137</v>
      </c>
    </row>
    <row r="321" s="15" customFormat="1">
      <c r="A321" s="15"/>
      <c r="B321" s="261"/>
      <c r="C321" s="262"/>
      <c r="D321" s="235" t="s">
        <v>148</v>
      </c>
      <c r="E321" s="263" t="s">
        <v>1</v>
      </c>
      <c r="F321" s="264" t="s">
        <v>152</v>
      </c>
      <c r="G321" s="262"/>
      <c r="H321" s="265">
        <v>239.464</v>
      </c>
      <c r="I321" s="266"/>
      <c r="J321" s="266"/>
      <c r="K321" s="262"/>
      <c r="L321" s="262"/>
      <c r="M321" s="267"/>
      <c r="N321" s="268"/>
      <c r="O321" s="269"/>
      <c r="P321" s="269"/>
      <c r="Q321" s="269"/>
      <c r="R321" s="269"/>
      <c r="S321" s="269"/>
      <c r="T321" s="269"/>
      <c r="U321" s="269"/>
      <c r="V321" s="269"/>
      <c r="W321" s="269"/>
      <c r="X321" s="269"/>
      <c r="Y321" s="270"/>
      <c r="Z321" s="15"/>
      <c r="AA321" s="15"/>
      <c r="AB321" s="15"/>
      <c r="AC321" s="15"/>
      <c r="AD321" s="15"/>
      <c r="AE321" s="15"/>
      <c r="AT321" s="271" t="s">
        <v>148</v>
      </c>
      <c r="AU321" s="271" t="s">
        <v>158</v>
      </c>
      <c r="AV321" s="15" t="s">
        <v>144</v>
      </c>
      <c r="AW321" s="15" t="s">
        <v>5</v>
      </c>
      <c r="AX321" s="15" t="s">
        <v>89</v>
      </c>
      <c r="AY321" s="271" t="s">
        <v>137</v>
      </c>
    </row>
    <row r="322" s="2" customFormat="1" ht="24.15" customHeight="1">
      <c r="A322" s="39"/>
      <c r="B322" s="40"/>
      <c r="C322" s="221" t="s">
        <v>441</v>
      </c>
      <c r="D322" s="221" t="s">
        <v>139</v>
      </c>
      <c r="E322" s="222" t="s">
        <v>663</v>
      </c>
      <c r="F322" s="223" t="s">
        <v>664</v>
      </c>
      <c r="G322" s="224" t="s">
        <v>261</v>
      </c>
      <c r="H322" s="225">
        <v>82.668999999999997</v>
      </c>
      <c r="I322" s="226"/>
      <c r="J322" s="226"/>
      <c r="K322" s="227">
        <f>ROUND(P322*H322,2)</f>
        <v>0</v>
      </c>
      <c r="L322" s="223" t="s">
        <v>162</v>
      </c>
      <c r="M322" s="45"/>
      <c r="N322" s="228" t="s">
        <v>1</v>
      </c>
      <c r="O322" s="229" t="s">
        <v>44</v>
      </c>
      <c r="P322" s="230">
        <f>I322+J322</f>
        <v>0</v>
      </c>
      <c r="Q322" s="230">
        <f>ROUND(I322*H322,2)</f>
        <v>0</v>
      </c>
      <c r="R322" s="230">
        <f>ROUND(J322*H322,2)</f>
        <v>0</v>
      </c>
      <c r="S322" s="92"/>
      <c r="T322" s="231">
        <f>S322*H322</f>
        <v>0</v>
      </c>
      <c r="U322" s="231">
        <v>0</v>
      </c>
      <c r="V322" s="231">
        <f>U322*H322</f>
        <v>0</v>
      </c>
      <c r="W322" s="231">
        <v>0</v>
      </c>
      <c r="X322" s="231">
        <f>W322*H322</f>
        <v>0</v>
      </c>
      <c r="Y322" s="232" t="s">
        <v>1</v>
      </c>
      <c r="Z322" s="39"/>
      <c r="AA322" s="39"/>
      <c r="AB322" s="39"/>
      <c r="AC322" s="39"/>
      <c r="AD322" s="39"/>
      <c r="AE322" s="39"/>
      <c r="AR322" s="233" t="s">
        <v>144</v>
      </c>
      <c r="AT322" s="233" t="s">
        <v>139</v>
      </c>
      <c r="AU322" s="233" t="s">
        <v>158</v>
      </c>
      <c r="AY322" s="18" t="s">
        <v>137</v>
      </c>
      <c r="BE322" s="234">
        <f>IF(O322="základní",K322,0)</f>
        <v>0</v>
      </c>
      <c r="BF322" s="234">
        <f>IF(O322="snížená",K322,0)</f>
        <v>0</v>
      </c>
      <c r="BG322" s="234">
        <f>IF(O322="zákl. přenesená",K322,0)</f>
        <v>0</v>
      </c>
      <c r="BH322" s="234">
        <f>IF(O322="sníž. přenesená",K322,0)</f>
        <v>0</v>
      </c>
      <c r="BI322" s="234">
        <f>IF(O322="nulová",K322,0)</f>
        <v>0</v>
      </c>
      <c r="BJ322" s="18" t="s">
        <v>89</v>
      </c>
      <c r="BK322" s="234">
        <f>ROUND(P322*H322,2)</f>
        <v>0</v>
      </c>
      <c r="BL322" s="18" t="s">
        <v>144</v>
      </c>
      <c r="BM322" s="233" t="s">
        <v>665</v>
      </c>
    </row>
    <row r="323" s="2" customFormat="1">
      <c r="A323" s="39"/>
      <c r="B323" s="40"/>
      <c r="C323" s="41"/>
      <c r="D323" s="235" t="s">
        <v>146</v>
      </c>
      <c r="E323" s="41"/>
      <c r="F323" s="236" t="s">
        <v>666</v>
      </c>
      <c r="G323" s="41"/>
      <c r="H323" s="41"/>
      <c r="I323" s="237"/>
      <c r="J323" s="237"/>
      <c r="K323" s="41"/>
      <c r="L323" s="41"/>
      <c r="M323" s="45"/>
      <c r="N323" s="238"/>
      <c r="O323" s="239"/>
      <c r="P323" s="92"/>
      <c r="Q323" s="92"/>
      <c r="R323" s="92"/>
      <c r="S323" s="92"/>
      <c r="T323" s="92"/>
      <c r="U323" s="92"/>
      <c r="V323" s="92"/>
      <c r="W323" s="92"/>
      <c r="X323" s="92"/>
      <c r="Y323" s="93"/>
      <c r="Z323" s="39"/>
      <c r="AA323" s="39"/>
      <c r="AB323" s="39"/>
      <c r="AC323" s="39"/>
      <c r="AD323" s="39"/>
      <c r="AE323" s="39"/>
      <c r="AT323" s="18" t="s">
        <v>146</v>
      </c>
      <c r="AU323" s="18" t="s">
        <v>158</v>
      </c>
    </row>
    <row r="324" s="14" customFormat="1">
      <c r="A324" s="14"/>
      <c r="B324" s="250"/>
      <c r="C324" s="251"/>
      <c r="D324" s="235" t="s">
        <v>148</v>
      </c>
      <c r="E324" s="252" t="s">
        <v>1</v>
      </c>
      <c r="F324" s="253" t="s">
        <v>848</v>
      </c>
      <c r="G324" s="251"/>
      <c r="H324" s="254">
        <v>82.668999999999997</v>
      </c>
      <c r="I324" s="255"/>
      <c r="J324" s="255"/>
      <c r="K324" s="251"/>
      <c r="L324" s="251"/>
      <c r="M324" s="256"/>
      <c r="N324" s="257"/>
      <c r="O324" s="258"/>
      <c r="P324" s="258"/>
      <c r="Q324" s="258"/>
      <c r="R324" s="258"/>
      <c r="S324" s="258"/>
      <c r="T324" s="258"/>
      <c r="U324" s="258"/>
      <c r="V324" s="258"/>
      <c r="W324" s="258"/>
      <c r="X324" s="258"/>
      <c r="Y324" s="259"/>
      <c r="Z324" s="14"/>
      <c r="AA324" s="14"/>
      <c r="AB324" s="14"/>
      <c r="AC324" s="14"/>
      <c r="AD324" s="14"/>
      <c r="AE324" s="14"/>
      <c r="AT324" s="260" t="s">
        <v>148</v>
      </c>
      <c r="AU324" s="260" t="s">
        <v>158</v>
      </c>
      <c r="AV324" s="14" t="s">
        <v>91</v>
      </c>
      <c r="AW324" s="14" t="s">
        <v>5</v>
      </c>
      <c r="AX324" s="14" t="s">
        <v>89</v>
      </c>
      <c r="AY324" s="260" t="s">
        <v>137</v>
      </c>
    </row>
    <row r="325" s="2" customFormat="1" ht="24.15" customHeight="1">
      <c r="A325" s="39"/>
      <c r="B325" s="40"/>
      <c r="C325" s="221" t="s">
        <v>448</v>
      </c>
      <c r="D325" s="221" t="s">
        <v>139</v>
      </c>
      <c r="E325" s="222" t="s">
        <v>669</v>
      </c>
      <c r="F325" s="223" t="s">
        <v>670</v>
      </c>
      <c r="G325" s="224" t="s">
        <v>261</v>
      </c>
      <c r="H325" s="225">
        <v>144.255</v>
      </c>
      <c r="I325" s="226"/>
      <c r="J325" s="226"/>
      <c r="K325" s="227">
        <f>ROUND(P325*H325,2)</f>
        <v>0</v>
      </c>
      <c r="L325" s="223" t="s">
        <v>162</v>
      </c>
      <c r="M325" s="45"/>
      <c r="N325" s="228" t="s">
        <v>1</v>
      </c>
      <c r="O325" s="229" t="s">
        <v>44</v>
      </c>
      <c r="P325" s="230">
        <f>I325+J325</f>
        <v>0</v>
      </c>
      <c r="Q325" s="230">
        <f>ROUND(I325*H325,2)</f>
        <v>0</v>
      </c>
      <c r="R325" s="230">
        <f>ROUND(J325*H325,2)</f>
        <v>0</v>
      </c>
      <c r="S325" s="92"/>
      <c r="T325" s="231">
        <f>S325*H325</f>
        <v>0</v>
      </c>
      <c r="U325" s="231">
        <v>0</v>
      </c>
      <c r="V325" s="231">
        <f>U325*H325</f>
        <v>0</v>
      </c>
      <c r="W325" s="231">
        <v>0</v>
      </c>
      <c r="X325" s="231">
        <f>W325*H325</f>
        <v>0</v>
      </c>
      <c r="Y325" s="232" t="s">
        <v>1</v>
      </c>
      <c r="Z325" s="39"/>
      <c r="AA325" s="39"/>
      <c r="AB325" s="39"/>
      <c r="AC325" s="39"/>
      <c r="AD325" s="39"/>
      <c r="AE325" s="39"/>
      <c r="AR325" s="233" t="s">
        <v>144</v>
      </c>
      <c r="AT325" s="233" t="s">
        <v>139</v>
      </c>
      <c r="AU325" s="233" t="s">
        <v>158</v>
      </c>
      <c r="AY325" s="18" t="s">
        <v>137</v>
      </c>
      <c r="BE325" s="234">
        <f>IF(O325="základní",K325,0)</f>
        <v>0</v>
      </c>
      <c r="BF325" s="234">
        <f>IF(O325="snížená",K325,0)</f>
        <v>0</v>
      </c>
      <c r="BG325" s="234">
        <f>IF(O325="zákl. přenesená",K325,0)</f>
        <v>0</v>
      </c>
      <c r="BH325" s="234">
        <f>IF(O325="sníž. přenesená",K325,0)</f>
        <v>0</v>
      </c>
      <c r="BI325" s="234">
        <f>IF(O325="nulová",K325,0)</f>
        <v>0</v>
      </c>
      <c r="BJ325" s="18" t="s">
        <v>89</v>
      </c>
      <c r="BK325" s="234">
        <f>ROUND(P325*H325,2)</f>
        <v>0</v>
      </c>
      <c r="BL325" s="18" t="s">
        <v>144</v>
      </c>
      <c r="BM325" s="233" t="s">
        <v>671</v>
      </c>
    </row>
    <row r="326" s="2" customFormat="1">
      <c r="A326" s="39"/>
      <c r="B326" s="40"/>
      <c r="C326" s="41"/>
      <c r="D326" s="235" t="s">
        <v>146</v>
      </c>
      <c r="E326" s="41"/>
      <c r="F326" s="236" t="s">
        <v>672</v>
      </c>
      <c r="G326" s="41"/>
      <c r="H326" s="41"/>
      <c r="I326" s="237"/>
      <c r="J326" s="237"/>
      <c r="K326" s="41"/>
      <c r="L326" s="41"/>
      <c r="M326" s="45"/>
      <c r="N326" s="238"/>
      <c r="O326" s="239"/>
      <c r="P326" s="92"/>
      <c r="Q326" s="92"/>
      <c r="R326" s="92"/>
      <c r="S326" s="92"/>
      <c r="T326" s="92"/>
      <c r="U326" s="92"/>
      <c r="V326" s="92"/>
      <c r="W326" s="92"/>
      <c r="X326" s="92"/>
      <c r="Y326" s="93"/>
      <c r="Z326" s="39"/>
      <c r="AA326" s="39"/>
      <c r="AB326" s="39"/>
      <c r="AC326" s="39"/>
      <c r="AD326" s="39"/>
      <c r="AE326" s="39"/>
      <c r="AT326" s="18" t="s">
        <v>146</v>
      </c>
      <c r="AU326" s="18" t="s">
        <v>158</v>
      </c>
    </row>
    <row r="327" s="14" customFormat="1">
      <c r="A327" s="14"/>
      <c r="B327" s="250"/>
      <c r="C327" s="251"/>
      <c r="D327" s="235" t="s">
        <v>148</v>
      </c>
      <c r="E327" s="252" t="s">
        <v>1</v>
      </c>
      <c r="F327" s="253" t="s">
        <v>845</v>
      </c>
      <c r="G327" s="251"/>
      <c r="H327" s="254">
        <v>144.255</v>
      </c>
      <c r="I327" s="255"/>
      <c r="J327" s="255"/>
      <c r="K327" s="251"/>
      <c r="L327" s="251"/>
      <c r="M327" s="256"/>
      <c r="N327" s="257"/>
      <c r="O327" s="258"/>
      <c r="P327" s="258"/>
      <c r="Q327" s="258"/>
      <c r="R327" s="258"/>
      <c r="S327" s="258"/>
      <c r="T327" s="258"/>
      <c r="U327" s="258"/>
      <c r="V327" s="258"/>
      <c r="W327" s="258"/>
      <c r="X327" s="258"/>
      <c r="Y327" s="259"/>
      <c r="Z327" s="14"/>
      <c r="AA327" s="14"/>
      <c r="AB327" s="14"/>
      <c r="AC327" s="14"/>
      <c r="AD327" s="14"/>
      <c r="AE327" s="14"/>
      <c r="AT327" s="260" t="s">
        <v>148</v>
      </c>
      <c r="AU327" s="260" t="s">
        <v>158</v>
      </c>
      <c r="AV327" s="14" t="s">
        <v>91</v>
      </c>
      <c r="AW327" s="14" t="s">
        <v>5</v>
      </c>
      <c r="AX327" s="14" t="s">
        <v>89</v>
      </c>
      <c r="AY327" s="260" t="s">
        <v>137</v>
      </c>
    </row>
    <row r="328" s="2" customFormat="1" ht="24.15" customHeight="1">
      <c r="A328" s="39"/>
      <c r="B328" s="40"/>
      <c r="C328" s="221" t="s">
        <v>454</v>
      </c>
      <c r="D328" s="221" t="s">
        <v>139</v>
      </c>
      <c r="E328" s="222" t="s">
        <v>674</v>
      </c>
      <c r="F328" s="223" t="s">
        <v>675</v>
      </c>
      <c r="G328" s="224" t="s">
        <v>261</v>
      </c>
      <c r="H328" s="225">
        <v>202.01400000000001</v>
      </c>
      <c r="I328" s="226"/>
      <c r="J328" s="226"/>
      <c r="K328" s="227">
        <f>ROUND(P328*H328,2)</f>
        <v>0</v>
      </c>
      <c r="L328" s="223" t="s">
        <v>162</v>
      </c>
      <c r="M328" s="45"/>
      <c r="N328" s="228" t="s">
        <v>1</v>
      </c>
      <c r="O328" s="229" t="s">
        <v>44</v>
      </c>
      <c r="P328" s="230">
        <f>I328+J328</f>
        <v>0</v>
      </c>
      <c r="Q328" s="230">
        <f>ROUND(I328*H328,2)</f>
        <v>0</v>
      </c>
      <c r="R328" s="230">
        <f>ROUND(J328*H328,2)</f>
        <v>0</v>
      </c>
      <c r="S328" s="92"/>
      <c r="T328" s="231">
        <f>S328*H328</f>
        <v>0</v>
      </c>
      <c r="U328" s="231">
        <v>0</v>
      </c>
      <c r="V328" s="231">
        <f>U328*H328</f>
        <v>0</v>
      </c>
      <c r="W328" s="231">
        <v>0</v>
      </c>
      <c r="X328" s="231">
        <f>W328*H328</f>
        <v>0</v>
      </c>
      <c r="Y328" s="232" t="s">
        <v>1</v>
      </c>
      <c r="Z328" s="39"/>
      <c r="AA328" s="39"/>
      <c r="AB328" s="39"/>
      <c r="AC328" s="39"/>
      <c r="AD328" s="39"/>
      <c r="AE328" s="39"/>
      <c r="AR328" s="233" t="s">
        <v>144</v>
      </c>
      <c r="AT328" s="233" t="s">
        <v>139</v>
      </c>
      <c r="AU328" s="233" t="s">
        <v>158</v>
      </c>
      <c r="AY328" s="18" t="s">
        <v>137</v>
      </c>
      <c r="BE328" s="234">
        <f>IF(O328="základní",K328,0)</f>
        <v>0</v>
      </c>
      <c r="BF328" s="234">
        <f>IF(O328="snížená",K328,0)</f>
        <v>0</v>
      </c>
      <c r="BG328" s="234">
        <f>IF(O328="zákl. přenesená",K328,0)</f>
        <v>0</v>
      </c>
      <c r="BH328" s="234">
        <f>IF(O328="sníž. přenesená",K328,0)</f>
        <v>0</v>
      </c>
      <c r="BI328" s="234">
        <f>IF(O328="nulová",K328,0)</f>
        <v>0</v>
      </c>
      <c r="BJ328" s="18" t="s">
        <v>89</v>
      </c>
      <c r="BK328" s="234">
        <f>ROUND(P328*H328,2)</f>
        <v>0</v>
      </c>
      <c r="BL328" s="18" t="s">
        <v>144</v>
      </c>
      <c r="BM328" s="233" t="s">
        <v>676</v>
      </c>
    </row>
    <row r="329" s="2" customFormat="1">
      <c r="A329" s="39"/>
      <c r="B329" s="40"/>
      <c r="C329" s="41"/>
      <c r="D329" s="235" t="s">
        <v>146</v>
      </c>
      <c r="E329" s="41"/>
      <c r="F329" s="236" t="s">
        <v>677</v>
      </c>
      <c r="G329" s="41"/>
      <c r="H329" s="41"/>
      <c r="I329" s="237"/>
      <c r="J329" s="237"/>
      <c r="K329" s="41"/>
      <c r="L329" s="41"/>
      <c r="M329" s="45"/>
      <c r="N329" s="238"/>
      <c r="O329" s="239"/>
      <c r="P329" s="92"/>
      <c r="Q329" s="92"/>
      <c r="R329" s="92"/>
      <c r="S329" s="92"/>
      <c r="T329" s="92"/>
      <c r="U329" s="92"/>
      <c r="V329" s="92"/>
      <c r="W329" s="92"/>
      <c r="X329" s="92"/>
      <c r="Y329" s="93"/>
      <c r="Z329" s="39"/>
      <c r="AA329" s="39"/>
      <c r="AB329" s="39"/>
      <c r="AC329" s="39"/>
      <c r="AD329" s="39"/>
      <c r="AE329" s="39"/>
      <c r="AT329" s="18" t="s">
        <v>146</v>
      </c>
      <c r="AU329" s="18" t="s">
        <v>158</v>
      </c>
    </row>
    <row r="330" s="12" customFormat="1" ht="25.92" customHeight="1">
      <c r="A330" s="12"/>
      <c r="B330" s="204"/>
      <c r="C330" s="205"/>
      <c r="D330" s="206" t="s">
        <v>80</v>
      </c>
      <c r="E330" s="207" t="s">
        <v>678</v>
      </c>
      <c r="F330" s="207" t="s">
        <v>679</v>
      </c>
      <c r="G330" s="205"/>
      <c r="H330" s="205"/>
      <c r="I330" s="208"/>
      <c r="J330" s="208"/>
      <c r="K330" s="209">
        <f>BK330</f>
        <v>0</v>
      </c>
      <c r="L330" s="205"/>
      <c r="M330" s="210"/>
      <c r="N330" s="211"/>
      <c r="O330" s="212"/>
      <c r="P330" s="212"/>
      <c r="Q330" s="213">
        <f>SUM(Q331:Q342)</f>
        <v>0</v>
      </c>
      <c r="R330" s="213">
        <f>SUM(R331:R342)</f>
        <v>0</v>
      </c>
      <c r="S330" s="212"/>
      <c r="T330" s="214">
        <f>SUM(T331:T342)</f>
        <v>0</v>
      </c>
      <c r="U330" s="212"/>
      <c r="V330" s="214">
        <f>SUM(V331:V342)</f>
        <v>0</v>
      </c>
      <c r="W330" s="212"/>
      <c r="X330" s="214">
        <f>SUM(X331:X342)</f>
        <v>0</v>
      </c>
      <c r="Y330" s="215"/>
      <c r="Z330" s="12"/>
      <c r="AA330" s="12"/>
      <c r="AB330" s="12"/>
      <c r="AC330" s="12"/>
      <c r="AD330" s="12"/>
      <c r="AE330" s="12"/>
      <c r="AR330" s="216" t="s">
        <v>176</v>
      </c>
      <c r="AT330" s="217" t="s">
        <v>80</v>
      </c>
      <c r="AU330" s="217" t="s">
        <v>81</v>
      </c>
      <c r="AY330" s="216" t="s">
        <v>137</v>
      </c>
      <c r="BK330" s="218">
        <f>SUM(BK331:BK342)</f>
        <v>0</v>
      </c>
    </row>
    <row r="331" s="2" customFormat="1" ht="14.4" customHeight="1">
      <c r="A331" s="39"/>
      <c r="B331" s="40"/>
      <c r="C331" s="221" t="s">
        <v>460</v>
      </c>
      <c r="D331" s="221" t="s">
        <v>139</v>
      </c>
      <c r="E331" s="222" t="s">
        <v>681</v>
      </c>
      <c r="F331" s="223" t="s">
        <v>682</v>
      </c>
      <c r="G331" s="224" t="s">
        <v>683</v>
      </c>
      <c r="H331" s="225">
        <v>1</v>
      </c>
      <c r="I331" s="226"/>
      <c r="J331" s="226"/>
      <c r="K331" s="227">
        <f>ROUND(P331*H331,2)</f>
        <v>0</v>
      </c>
      <c r="L331" s="223" t="s">
        <v>1</v>
      </c>
      <c r="M331" s="45"/>
      <c r="N331" s="228" t="s">
        <v>1</v>
      </c>
      <c r="O331" s="229" t="s">
        <v>44</v>
      </c>
      <c r="P331" s="230">
        <f>I331+J331</f>
        <v>0</v>
      </c>
      <c r="Q331" s="230">
        <f>ROUND(I331*H331,2)</f>
        <v>0</v>
      </c>
      <c r="R331" s="230">
        <f>ROUND(J331*H331,2)</f>
        <v>0</v>
      </c>
      <c r="S331" s="92"/>
      <c r="T331" s="231">
        <f>S331*H331</f>
        <v>0</v>
      </c>
      <c r="U331" s="231">
        <v>0</v>
      </c>
      <c r="V331" s="231">
        <f>U331*H331</f>
        <v>0</v>
      </c>
      <c r="W331" s="231">
        <v>0</v>
      </c>
      <c r="X331" s="231">
        <f>W331*H331</f>
        <v>0</v>
      </c>
      <c r="Y331" s="232" t="s">
        <v>1</v>
      </c>
      <c r="Z331" s="39"/>
      <c r="AA331" s="39"/>
      <c r="AB331" s="39"/>
      <c r="AC331" s="39"/>
      <c r="AD331" s="39"/>
      <c r="AE331" s="39"/>
      <c r="AR331" s="233" t="s">
        <v>144</v>
      </c>
      <c r="AT331" s="233" t="s">
        <v>139</v>
      </c>
      <c r="AU331" s="233" t="s">
        <v>89</v>
      </c>
      <c r="AY331" s="18" t="s">
        <v>137</v>
      </c>
      <c r="BE331" s="234">
        <f>IF(O331="základní",K331,0)</f>
        <v>0</v>
      </c>
      <c r="BF331" s="234">
        <f>IF(O331="snížená",K331,0)</f>
        <v>0</v>
      </c>
      <c r="BG331" s="234">
        <f>IF(O331="zákl. přenesená",K331,0)</f>
        <v>0</v>
      </c>
      <c r="BH331" s="234">
        <f>IF(O331="sníž. přenesená",K331,0)</f>
        <v>0</v>
      </c>
      <c r="BI331" s="234">
        <f>IF(O331="nulová",K331,0)</f>
        <v>0</v>
      </c>
      <c r="BJ331" s="18" t="s">
        <v>89</v>
      </c>
      <c r="BK331" s="234">
        <f>ROUND(P331*H331,2)</f>
        <v>0</v>
      </c>
      <c r="BL331" s="18" t="s">
        <v>144</v>
      </c>
      <c r="BM331" s="233" t="s">
        <v>684</v>
      </c>
    </row>
    <row r="332" s="2" customFormat="1">
      <c r="A332" s="39"/>
      <c r="B332" s="40"/>
      <c r="C332" s="41"/>
      <c r="D332" s="235" t="s">
        <v>146</v>
      </c>
      <c r="E332" s="41"/>
      <c r="F332" s="236" t="s">
        <v>682</v>
      </c>
      <c r="G332" s="41"/>
      <c r="H332" s="41"/>
      <c r="I332" s="237"/>
      <c r="J332" s="237"/>
      <c r="K332" s="41"/>
      <c r="L332" s="41"/>
      <c r="M332" s="45"/>
      <c r="N332" s="238"/>
      <c r="O332" s="239"/>
      <c r="P332" s="92"/>
      <c r="Q332" s="92"/>
      <c r="R332" s="92"/>
      <c r="S332" s="92"/>
      <c r="T332" s="92"/>
      <c r="U332" s="92"/>
      <c r="V332" s="92"/>
      <c r="W332" s="92"/>
      <c r="X332" s="92"/>
      <c r="Y332" s="93"/>
      <c r="Z332" s="39"/>
      <c r="AA332" s="39"/>
      <c r="AB332" s="39"/>
      <c r="AC332" s="39"/>
      <c r="AD332" s="39"/>
      <c r="AE332" s="39"/>
      <c r="AT332" s="18" t="s">
        <v>146</v>
      </c>
      <c r="AU332" s="18" t="s">
        <v>89</v>
      </c>
    </row>
    <row r="333" s="2" customFormat="1" ht="14.4" customHeight="1">
      <c r="A333" s="39"/>
      <c r="B333" s="40"/>
      <c r="C333" s="221" t="s">
        <v>466</v>
      </c>
      <c r="D333" s="221" t="s">
        <v>139</v>
      </c>
      <c r="E333" s="222" t="s">
        <v>686</v>
      </c>
      <c r="F333" s="223" t="s">
        <v>687</v>
      </c>
      <c r="G333" s="224" t="s">
        <v>683</v>
      </c>
      <c r="H333" s="225">
        <v>1</v>
      </c>
      <c r="I333" s="226"/>
      <c r="J333" s="226"/>
      <c r="K333" s="227">
        <f>ROUND(P333*H333,2)</f>
        <v>0</v>
      </c>
      <c r="L333" s="223" t="s">
        <v>1</v>
      </c>
      <c r="M333" s="45"/>
      <c r="N333" s="228" t="s">
        <v>1</v>
      </c>
      <c r="O333" s="229" t="s">
        <v>44</v>
      </c>
      <c r="P333" s="230">
        <f>I333+J333</f>
        <v>0</v>
      </c>
      <c r="Q333" s="230">
        <f>ROUND(I333*H333,2)</f>
        <v>0</v>
      </c>
      <c r="R333" s="230">
        <f>ROUND(J333*H333,2)</f>
        <v>0</v>
      </c>
      <c r="S333" s="92"/>
      <c r="T333" s="231">
        <f>S333*H333</f>
        <v>0</v>
      </c>
      <c r="U333" s="231">
        <v>0</v>
      </c>
      <c r="V333" s="231">
        <f>U333*H333</f>
        <v>0</v>
      </c>
      <c r="W333" s="231">
        <v>0</v>
      </c>
      <c r="X333" s="231">
        <f>W333*H333</f>
        <v>0</v>
      </c>
      <c r="Y333" s="232" t="s">
        <v>1</v>
      </c>
      <c r="Z333" s="39"/>
      <c r="AA333" s="39"/>
      <c r="AB333" s="39"/>
      <c r="AC333" s="39"/>
      <c r="AD333" s="39"/>
      <c r="AE333" s="39"/>
      <c r="AR333" s="233" t="s">
        <v>144</v>
      </c>
      <c r="AT333" s="233" t="s">
        <v>139</v>
      </c>
      <c r="AU333" s="233" t="s">
        <v>89</v>
      </c>
      <c r="AY333" s="18" t="s">
        <v>137</v>
      </c>
      <c r="BE333" s="234">
        <f>IF(O333="základní",K333,0)</f>
        <v>0</v>
      </c>
      <c r="BF333" s="234">
        <f>IF(O333="snížená",K333,0)</f>
        <v>0</v>
      </c>
      <c r="BG333" s="234">
        <f>IF(O333="zákl. přenesená",K333,0)</f>
        <v>0</v>
      </c>
      <c r="BH333" s="234">
        <f>IF(O333="sníž. přenesená",K333,0)</f>
        <v>0</v>
      </c>
      <c r="BI333" s="234">
        <f>IF(O333="nulová",K333,0)</f>
        <v>0</v>
      </c>
      <c r="BJ333" s="18" t="s">
        <v>89</v>
      </c>
      <c r="BK333" s="234">
        <f>ROUND(P333*H333,2)</f>
        <v>0</v>
      </c>
      <c r="BL333" s="18" t="s">
        <v>144</v>
      </c>
      <c r="BM333" s="233" t="s">
        <v>688</v>
      </c>
    </row>
    <row r="334" s="2" customFormat="1">
      <c r="A334" s="39"/>
      <c r="B334" s="40"/>
      <c r="C334" s="41"/>
      <c r="D334" s="235" t="s">
        <v>146</v>
      </c>
      <c r="E334" s="41"/>
      <c r="F334" s="236" t="s">
        <v>687</v>
      </c>
      <c r="G334" s="41"/>
      <c r="H334" s="41"/>
      <c r="I334" s="237"/>
      <c r="J334" s="237"/>
      <c r="K334" s="41"/>
      <c r="L334" s="41"/>
      <c r="M334" s="45"/>
      <c r="N334" s="238"/>
      <c r="O334" s="239"/>
      <c r="P334" s="92"/>
      <c r="Q334" s="92"/>
      <c r="R334" s="92"/>
      <c r="S334" s="92"/>
      <c r="T334" s="92"/>
      <c r="U334" s="92"/>
      <c r="V334" s="92"/>
      <c r="W334" s="92"/>
      <c r="X334" s="92"/>
      <c r="Y334" s="93"/>
      <c r="Z334" s="39"/>
      <c r="AA334" s="39"/>
      <c r="AB334" s="39"/>
      <c r="AC334" s="39"/>
      <c r="AD334" s="39"/>
      <c r="AE334" s="39"/>
      <c r="AT334" s="18" t="s">
        <v>146</v>
      </c>
      <c r="AU334" s="18" t="s">
        <v>89</v>
      </c>
    </row>
    <row r="335" s="2" customFormat="1" ht="37.8" customHeight="1">
      <c r="A335" s="39"/>
      <c r="B335" s="40"/>
      <c r="C335" s="221" t="s">
        <v>472</v>
      </c>
      <c r="D335" s="221" t="s">
        <v>139</v>
      </c>
      <c r="E335" s="222" t="s">
        <v>690</v>
      </c>
      <c r="F335" s="223" t="s">
        <v>691</v>
      </c>
      <c r="G335" s="224" t="s">
        <v>683</v>
      </c>
      <c r="H335" s="225">
        <v>1</v>
      </c>
      <c r="I335" s="226"/>
      <c r="J335" s="226"/>
      <c r="K335" s="227">
        <f>ROUND(P335*H335,2)</f>
        <v>0</v>
      </c>
      <c r="L335" s="223" t="s">
        <v>1</v>
      </c>
      <c r="M335" s="45"/>
      <c r="N335" s="228" t="s">
        <v>1</v>
      </c>
      <c r="O335" s="229" t="s">
        <v>44</v>
      </c>
      <c r="P335" s="230">
        <f>I335+J335</f>
        <v>0</v>
      </c>
      <c r="Q335" s="230">
        <f>ROUND(I335*H335,2)</f>
        <v>0</v>
      </c>
      <c r="R335" s="230">
        <f>ROUND(J335*H335,2)</f>
        <v>0</v>
      </c>
      <c r="S335" s="92"/>
      <c r="T335" s="231">
        <f>S335*H335</f>
        <v>0</v>
      </c>
      <c r="U335" s="231">
        <v>0</v>
      </c>
      <c r="V335" s="231">
        <f>U335*H335</f>
        <v>0</v>
      </c>
      <c r="W335" s="231">
        <v>0</v>
      </c>
      <c r="X335" s="231">
        <f>W335*H335</f>
        <v>0</v>
      </c>
      <c r="Y335" s="232" t="s">
        <v>1</v>
      </c>
      <c r="Z335" s="39"/>
      <c r="AA335" s="39"/>
      <c r="AB335" s="39"/>
      <c r="AC335" s="39"/>
      <c r="AD335" s="39"/>
      <c r="AE335" s="39"/>
      <c r="AR335" s="233" t="s">
        <v>144</v>
      </c>
      <c r="AT335" s="233" t="s">
        <v>139</v>
      </c>
      <c r="AU335" s="233" t="s">
        <v>89</v>
      </c>
      <c r="AY335" s="18" t="s">
        <v>137</v>
      </c>
      <c r="BE335" s="234">
        <f>IF(O335="základní",K335,0)</f>
        <v>0</v>
      </c>
      <c r="BF335" s="234">
        <f>IF(O335="snížená",K335,0)</f>
        <v>0</v>
      </c>
      <c r="BG335" s="234">
        <f>IF(O335="zákl. přenesená",K335,0)</f>
        <v>0</v>
      </c>
      <c r="BH335" s="234">
        <f>IF(O335="sníž. přenesená",K335,0)</f>
        <v>0</v>
      </c>
      <c r="BI335" s="234">
        <f>IF(O335="nulová",K335,0)</f>
        <v>0</v>
      </c>
      <c r="BJ335" s="18" t="s">
        <v>89</v>
      </c>
      <c r="BK335" s="234">
        <f>ROUND(P335*H335,2)</f>
        <v>0</v>
      </c>
      <c r="BL335" s="18" t="s">
        <v>144</v>
      </c>
      <c r="BM335" s="233" t="s">
        <v>692</v>
      </c>
    </row>
    <row r="336" s="2" customFormat="1">
      <c r="A336" s="39"/>
      <c r="B336" s="40"/>
      <c r="C336" s="41"/>
      <c r="D336" s="235" t="s">
        <v>146</v>
      </c>
      <c r="E336" s="41"/>
      <c r="F336" s="236" t="s">
        <v>693</v>
      </c>
      <c r="G336" s="41"/>
      <c r="H336" s="41"/>
      <c r="I336" s="237"/>
      <c r="J336" s="237"/>
      <c r="K336" s="41"/>
      <c r="L336" s="41"/>
      <c r="M336" s="45"/>
      <c r="N336" s="238"/>
      <c r="O336" s="239"/>
      <c r="P336" s="92"/>
      <c r="Q336" s="92"/>
      <c r="R336" s="92"/>
      <c r="S336" s="92"/>
      <c r="T336" s="92"/>
      <c r="U336" s="92"/>
      <c r="V336" s="92"/>
      <c r="W336" s="92"/>
      <c r="X336" s="92"/>
      <c r="Y336" s="93"/>
      <c r="Z336" s="39"/>
      <c r="AA336" s="39"/>
      <c r="AB336" s="39"/>
      <c r="AC336" s="39"/>
      <c r="AD336" s="39"/>
      <c r="AE336" s="39"/>
      <c r="AT336" s="18" t="s">
        <v>146</v>
      </c>
      <c r="AU336" s="18" t="s">
        <v>89</v>
      </c>
    </row>
    <row r="337" s="2" customFormat="1" ht="24.15" customHeight="1">
      <c r="A337" s="39"/>
      <c r="B337" s="40"/>
      <c r="C337" s="221" t="s">
        <v>478</v>
      </c>
      <c r="D337" s="221" t="s">
        <v>139</v>
      </c>
      <c r="E337" s="222" t="s">
        <v>695</v>
      </c>
      <c r="F337" s="223" t="s">
        <v>696</v>
      </c>
      <c r="G337" s="224" t="s">
        <v>683</v>
      </c>
      <c r="H337" s="225">
        <v>1</v>
      </c>
      <c r="I337" s="226"/>
      <c r="J337" s="226"/>
      <c r="K337" s="227">
        <f>ROUND(P337*H337,2)</f>
        <v>0</v>
      </c>
      <c r="L337" s="223" t="s">
        <v>1</v>
      </c>
      <c r="M337" s="45"/>
      <c r="N337" s="228" t="s">
        <v>1</v>
      </c>
      <c r="O337" s="229" t="s">
        <v>44</v>
      </c>
      <c r="P337" s="230">
        <f>I337+J337</f>
        <v>0</v>
      </c>
      <c r="Q337" s="230">
        <f>ROUND(I337*H337,2)</f>
        <v>0</v>
      </c>
      <c r="R337" s="230">
        <f>ROUND(J337*H337,2)</f>
        <v>0</v>
      </c>
      <c r="S337" s="92"/>
      <c r="T337" s="231">
        <f>S337*H337</f>
        <v>0</v>
      </c>
      <c r="U337" s="231">
        <v>0</v>
      </c>
      <c r="V337" s="231">
        <f>U337*H337</f>
        <v>0</v>
      </c>
      <c r="W337" s="231">
        <v>0</v>
      </c>
      <c r="X337" s="231">
        <f>W337*H337</f>
        <v>0</v>
      </c>
      <c r="Y337" s="232" t="s">
        <v>1</v>
      </c>
      <c r="Z337" s="39"/>
      <c r="AA337" s="39"/>
      <c r="AB337" s="39"/>
      <c r="AC337" s="39"/>
      <c r="AD337" s="39"/>
      <c r="AE337" s="39"/>
      <c r="AR337" s="233" t="s">
        <v>144</v>
      </c>
      <c r="AT337" s="233" t="s">
        <v>139</v>
      </c>
      <c r="AU337" s="233" t="s">
        <v>89</v>
      </c>
      <c r="AY337" s="18" t="s">
        <v>137</v>
      </c>
      <c r="BE337" s="234">
        <f>IF(O337="základní",K337,0)</f>
        <v>0</v>
      </c>
      <c r="BF337" s="234">
        <f>IF(O337="snížená",K337,0)</f>
        <v>0</v>
      </c>
      <c r="BG337" s="234">
        <f>IF(O337="zákl. přenesená",K337,0)</f>
        <v>0</v>
      </c>
      <c r="BH337" s="234">
        <f>IF(O337="sníž. přenesená",K337,0)</f>
        <v>0</v>
      </c>
      <c r="BI337" s="234">
        <f>IF(O337="nulová",K337,0)</f>
        <v>0</v>
      </c>
      <c r="BJ337" s="18" t="s">
        <v>89</v>
      </c>
      <c r="BK337" s="234">
        <f>ROUND(P337*H337,2)</f>
        <v>0</v>
      </c>
      <c r="BL337" s="18" t="s">
        <v>144</v>
      </c>
      <c r="BM337" s="233" t="s">
        <v>697</v>
      </c>
    </row>
    <row r="338" s="2" customFormat="1">
      <c r="A338" s="39"/>
      <c r="B338" s="40"/>
      <c r="C338" s="41"/>
      <c r="D338" s="235" t="s">
        <v>146</v>
      </c>
      <c r="E338" s="41"/>
      <c r="F338" s="236" t="s">
        <v>696</v>
      </c>
      <c r="G338" s="41"/>
      <c r="H338" s="41"/>
      <c r="I338" s="237"/>
      <c r="J338" s="237"/>
      <c r="K338" s="41"/>
      <c r="L338" s="41"/>
      <c r="M338" s="45"/>
      <c r="N338" s="238"/>
      <c r="O338" s="239"/>
      <c r="P338" s="92"/>
      <c r="Q338" s="92"/>
      <c r="R338" s="92"/>
      <c r="S338" s="92"/>
      <c r="T338" s="92"/>
      <c r="U338" s="92"/>
      <c r="V338" s="92"/>
      <c r="W338" s="92"/>
      <c r="X338" s="92"/>
      <c r="Y338" s="93"/>
      <c r="Z338" s="39"/>
      <c r="AA338" s="39"/>
      <c r="AB338" s="39"/>
      <c r="AC338" s="39"/>
      <c r="AD338" s="39"/>
      <c r="AE338" s="39"/>
      <c r="AT338" s="18" t="s">
        <v>146</v>
      </c>
      <c r="AU338" s="18" t="s">
        <v>89</v>
      </c>
    </row>
    <row r="339" s="2" customFormat="1" ht="24.15" customHeight="1">
      <c r="A339" s="39"/>
      <c r="B339" s="40"/>
      <c r="C339" s="221" t="s">
        <v>483</v>
      </c>
      <c r="D339" s="221" t="s">
        <v>139</v>
      </c>
      <c r="E339" s="222" t="s">
        <v>699</v>
      </c>
      <c r="F339" s="223" t="s">
        <v>700</v>
      </c>
      <c r="G339" s="224" t="s">
        <v>451</v>
      </c>
      <c r="H339" s="225">
        <v>6</v>
      </c>
      <c r="I339" s="226"/>
      <c r="J339" s="226"/>
      <c r="K339" s="227">
        <f>ROUND(P339*H339,2)</f>
        <v>0</v>
      </c>
      <c r="L339" s="223" t="s">
        <v>1</v>
      </c>
      <c r="M339" s="45"/>
      <c r="N339" s="228" t="s">
        <v>1</v>
      </c>
      <c r="O339" s="229" t="s">
        <v>44</v>
      </c>
      <c r="P339" s="230">
        <f>I339+J339</f>
        <v>0</v>
      </c>
      <c r="Q339" s="230">
        <f>ROUND(I339*H339,2)</f>
        <v>0</v>
      </c>
      <c r="R339" s="230">
        <f>ROUND(J339*H339,2)</f>
        <v>0</v>
      </c>
      <c r="S339" s="92"/>
      <c r="T339" s="231">
        <f>S339*H339</f>
        <v>0</v>
      </c>
      <c r="U339" s="231">
        <v>0</v>
      </c>
      <c r="V339" s="231">
        <f>U339*H339</f>
        <v>0</v>
      </c>
      <c r="W339" s="231">
        <v>0</v>
      </c>
      <c r="X339" s="231">
        <f>W339*H339</f>
        <v>0</v>
      </c>
      <c r="Y339" s="232" t="s">
        <v>1</v>
      </c>
      <c r="Z339" s="39"/>
      <c r="AA339" s="39"/>
      <c r="AB339" s="39"/>
      <c r="AC339" s="39"/>
      <c r="AD339" s="39"/>
      <c r="AE339" s="39"/>
      <c r="AR339" s="233" t="s">
        <v>144</v>
      </c>
      <c r="AT339" s="233" t="s">
        <v>139</v>
      </c>
      <c r="AU339" s="233" t="s">
        <v>89</v>
      </c>
      <c r="AY339" s="18" t="s">
        <v>137</v>
      </c>
      <c r="BE339" s="234">
        <f>IF(O339="základní",K339,0)</f>
        <v>0</v>
      </c>
      <c r="BF339" s="234">
        <f>IF(O339="snížená",K339,0)</f>
        <v>0</v>
      </c>
      <c r="BG339" s="234">
        <f>IF(O339="zákl. přenesená",K339,0)</f>
        <v>0</v>
      </c>
      <c r="BH339" s="234">
        <f>IF(O339="sníž. přenesená",K339,0)</f>
        <v>0</v>
      </c>
      <c r="BI339" s="234">
        <f>IF(O339="nulová",K339,0)</f>
        <v>0</v>
      </c>
      <c r="BJ339" s="18" t="s">
        <v>89</v>
      </c>
      <c r="BK339" s="234">
        <f>ROUND(P339*H339,2)</f>
        <v>0</v>
      </c>
      <c r="BL339" s="18" t="s">
        <v>144</v>
      </c>
      <c r="BM339" s="233" t="s">
        <v>701</v>
      </c>
    </row>
    <row r="340" s="2" customFormat="1">
      <c r="A340" s="39"/>
      <c r="B340" s="40"/>
      <c r="C340" s="41"/>
      <c r="D340" s="235" t="s">
        <v>146</v>
      </c>
      <c r="E340" s="41"/>
      <c r="F340" s="236" t="s">
        <v>700</v>
      </c>
      <c r="G340" s="41"/>
      <c r="H340" s="41"/>
      <c r="I340" s="237"/>
      <c r="J340" s="237"/>
      <c r="K340" s="41"/>
      <c r="L340" s="41"/>
      <c r="M340" s="45"/>
      <c r="N340" s="238"/>
      <c r="O340" s="239"/>
      <c r="P340" s="92"/>
      <c r="Q340" s="92"/>
      <c r="R340" s="92"/>
      <c r="S340" s="92"/>
      <c r="T340" s="92"/>
      <c r="U340" s="92"/>
      <c r="V340" s="92"/>
      <c r="W340" s="92"/>
      <c r="X340" s="92"/>
      <c r="Y340" s="93"/>
      <c r="Z340" s="39"/>
      <c r="AA340" s="39"/>
      <c r="AB340" s="39"/>
      <c r="AC340" s="39"/>
      <c r="AD340" s="39"/>
      <c r="AE340" s="39"/>
      <c r="AT340" s="18" t="s">
        <v>146</v>
      </c>
      <c r="AU340" s="18" t="s">
        <v>89</v>
      </c>
    </row>
    <row r="341" s="2" customFormat="1" ht="14.4" customHeight="1">
      <c r="A341" s="39"/>
      <c r="B341" s="40"/>
      <c r="C341" s="221" t="s">
        <v>487</v>
      </c>
      <c r="D341" s="221" t="s">
        <v>139</v>
      </c>
      <c r="E341" s="222" t="s">
        <v>703</v>
      </c>
      <c r="F341" s="223" t="s">
        <v>704</v>
      </c>
      <c r="G341" s="224" t="s">
        <v>683</v>
      </c>
      <c r="H341" s="225">
        <v>1</v>
      </c>
      <c r="I341" s="226"/>
      <c r="J341" s="226"/>
      <c r="K341" s="227">
        <f>ROUND(P341*H341,2)</f>
        <v>0</v>
      </c>
      <c r="L341" s="223" t="s">
        <v>1</v>
      </c>
      <c r="M341" s="45"/>
      <c r="N341" s="228" t="s">
        <v>1</v>
      </c>
      <c r="O341" s="229" t="s">
        <v>44</v>
      </c>
      <c r="P341" s="230">
        <f>I341+J341</f>
        <v>0</v>
      </c>
      <c r="Q341" s="230">
        <f>ROUND(I341*H341,2)</f>
        <v>0</v>
      </c>
      <c r="R341" s="230">
        <f>ROUND(J341*H341,2)</f>
        <v>0</v>
      </c>
      <c r="S341" s="92"/>
      <c r="T341" s="231">
        <f>S341*H341</f>
        <v>0</v>
      </c>
      <c r="U341" s="231">
        <v>0</v>
      </c>
      <c r="V341" s="231">
        <f>U341*H341</f>
        <v>0</v>
      </c>
      <c r="W341" s="231">
        <v>0</v>
      </c>
      <c r="X341" s="231">
        <f>W341*H341</f>
        <v>0</v>
      </c>
      <c r="Y341" s="232" t="s">
        <v>1</v>
      </c>
      <c r="Z341" s="39"/>
      <c r="AA341" s="39"/>
      <c r="AB341" s="39"/>
      <c r="AC341" s="39"/>
      <c r="AD341" s="39"/>
      <c r="AE341" s="39"/>
      <c r="AR341" s="233" t="s">
        <v>144</v>
      </c>
      <c r="AT341" s="233" t="s">
        <v>139</v>
      </c>
      <c r="AU341" s="233" t="s">
        <v>89</v>
      </c>
      <c r="AY341" s="18" t="s">
        <v>137</v>
      </c>
      <c r="BE341" s="234">
        <f>IF(O341="základní",K341,0)</f>
        <v>0</v>
      </c>
      <c r="BF341" s="234">
        <f>IF(O341="snížená",K341,0)</f>
        <v>0</v>
      </c>
      <c r="BG341" s="234">
        <f>IF(O341="zákl. přenesená",K341,0)</f>
        <v>0</v>
      </c>
      <c r="BH341" s="234">
        <f>IF(O341="sníž. přenesená",K341,0)</f>
        <v>0</v>
      </c>
      <c r="BI341" s="234">
        <f>IF(O341="nulová",K341,0)</f>
        <v>0</v>
      </c>
      <c r="BJ341" s="18" t="s">
        <v>89</v>
      </c>
      <c r="BK341" s="234">
        <f>ROUND(P341*H341,2)</f>
        <v>0</v>
      </c>
      <c r="BL341" s="18" t="s">
        <v>144</v>
      </c>
      <c r="BM341" s="233" t="s">
        <v>705</v>
      </c>
    </row>
    <row r="342" s="2" customFormat="1">
      <c r="A342" s="39"/>
      <c r="B342" s="40"/>
      <c r="C342" s="41"/>
      <c r="D342" s="235" t="s">
        <v>146</v>
      </c>
      <c r="E342" s="41"/>
      <c r="F342" s="236" t="s">
        <v>706</v>
      </c>
      <c r="G342" s="41"/>
      <c r="H342" s="41"/>
      <c r="I342" s="237"/>
      <c r="J342" s="237"/>
      <c r="K342" s="41"/>
      <c r="L342" s="41"/>
      <c r="M342" s="45"/>
      <c r="N342" s="294"/>
      <c r="O342" s="295"/>
      <c r="P342" s="296"/>
      <c r="Q342" s="296"/>
      <c r="R342" s="296"/>
      <c r="S342" s="296"/>
      <c r="T342" s="296"/>
      <c r="U342" s="296"/>
      <c r="V342" s="296"/>
      <c r="W342" s="296"/>
      <c r="X342" s="296"/>
      <c r="Y342" s="297"/>
      <c r="Z342" s="39"/>
      <c r="AA342" s="39"/>
      <c r="AB342" s="39"/>
      <c r="AC342" s="39"/>
      <c r="AD342" s="39"/>
      <c r="AE342" s="39"/>
      <c r="AT342" s="18" t="s">
        <v>146</v>
      </c>
      <c r="AU342" s="18" t="s">
        <v>89</v>
      </c>
    </row>
    <row r="343" s="2" customFormat="1" ht="6.96" customHeight="1">
      <c r="A343" s="39"/>
      <c r="B343" s="67"/>
      <c r="C343" s="68"/>
      <c r="D343" s="68"/>
      <c r="E343" s="68"/>
      <c r="F343" s="68"/>
      <c r="G343" s="68"/>
      <c r="H343" s="68"/>
      <c r="I343" s="68"/>
      <c r="J343" s="68"/>
      <c r="K343" s="68"/>
      <c r="L343" s="68"/>
      <c r="M343" s="45"/>
      <c r="N343" s="39"/>
      <c r="P343" s="39"/>
      <c r="Q343" s="39"/>
      <c r="R343" s="39"/>
      <c r="S343" s="39"/>
      <c r="T343" s="39"/>
      <c r="U343" s="39"/>
      <c r="V343" s="39"/>
      <c r="W343" s="39"/>
      <c r="X343" s="39"/>
      <c r="Y343" s="39"/>
      <c r="Z343" s="39"/>
      <c r="AA343" s="39"/>
      <c r="AB343" s="39"/>
      <c r="AC343" s="39"/>
      <c r="AD343" s="39"/>
      <c r="AE343" s="39"/>
    </row>
  </sheetData>
  <sheetProtection sheet="1" autoFilter="0" formatColumns="0" formatRows="0" objects="1" scenarios="1" spinCount="100000" saltValue="XGQJW2yWYV4ENDpRla3co4gKn9e8Gfqz63bIUcJHVi8iX+ezbFkYttzcIVdtwEzRxXCcIkQGHHiPnZjzO92HXA==" hashValue="wA/tLszjUKFgIy9plHzcp7OFk/rj+Z8C4JqcrZKFXGTNJ661qUx9w8AU9wqhQUMOx8rlkRLbhpxPm1t0bDKR1w==" algorithmName="SHA-512" password="CC35"/>
  <autoFilter ref="C123:L342"/>
  <mergeCells count="9">
    <mergeCell ref="E7:H7"/>
    <mergeCell ref="E9:H9"/>
    <mergeCell ref="E18:H18"/>
    <mergeCell ref="E27:H27"/>
    <mergeCell ref="E85:H85"/>
    <mergeCell ref="E87:H87"/>
    <mergeCell ref="E114:H114"/>
    <mergeCell ref="E116:H116"/>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Lukáš Třasák</dc:creator>
  <cp:lastModifiedBy>Lukáš Třasák</cp:lastModifiedBy>
  <dcterms:created xsi:type="dcterms:W3CDTF">2020-11-14T13:35:11Z</dcterms:created>
  <dcterms:modified xsi:type="dcterms:W3CDTF">2020-11-14T13:35:17Z</dcterms:modified>
</cp:coreProperties>
</file>