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/>
  <bookViews>
    <workbookView xWindow="65416" yWindow="65416" windowWidth="29040" windowHeight="15840" activeTab="0"/>
  </bookViews>
  <sheets>
    <sheet name="Rekapitulace stavby" sheetId="1" r:id="rId1"/>
    <sheet name="052-2019_1 - SO 101 Komun..." sheetId="2" r:id="rId2"/>
    <sheet name="Pokyny pro vyplnění" sheetId="3" r:id="rId3"/>
  </sheets>
  <definedNames>
    <definedName name="_xlnm._FilterDatabase" localSheetId="1" hidden="1">'052-2019_1 - SO 101 Komun...'!$C$86:$K$206</definedName>
    <definedName name="_xlnm.Print_Area" localSheetId="1">'052-2019_1 - SO 101 Komun...'!$C$4:$J$39,'052-2019_1 - SO 101 Komun...'!$C$45:$J$68,'052-2019_1 - SO 101 Komun...'!$C$74:$K$206</definedName>
    <definedName name="_xlnm.Print_Area" localSheetId="2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'052-2019_1 - SO 101 Komun...'!$86:$86</definedName>
  </definedNames>
  <calcPr calcId="181029"/>
  <extLst/>
</workbook>
</file>

<file path=xl/sharedStrings.xml><?xml version="1.0" encoding="utf-8"?>
<sst xmlns="http://schemas.openxmlformats.org/spreadsheetml/2006/main" count="1897" uniqueCount="534">
  <si>
    <t>Export Komplet</t>
  </si>
  <si>
    <t>VZ</t>
  </si>
  <si>
    <t>2.0</t>
  </si>
  <si>
    <t>ZAMOK</t>
  </si>
  <si>
    <t>False</t>
  </si>
  <si>
    <t>{6d0c7fd2-c1fa-4071-b01a-1e972c9a2192}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</si>
  <si>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</si>
  <si>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</si>
  <si>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</si>
  <si>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</si>
  <si>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</si>
  <si>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</si>
  <si>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</si>
  <si>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</si>
  <si>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052/2019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</si>
  <si>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</si>
  <si>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</si>
  <si>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místní komunikace p.č. 1139, 1175/1, Kostelecká Lhota - Koryta</t>
  </si>
  <si>
    <t>KSO:</t>
  </si>
  <si>
    <t/>
  </si>
  <si>
    <t>CC-CZ:</t>
  </si>
  <si>
    <t>Místo:</t>
  </si>
  <si>
    <t>Koryta</t>
  </si>
  <si>
    <t>Datum:</t>
  </si>
  <si>
    <t>16.11.2019</t>
  </si>
  <si>
    <t>Zadavatel:</t>
  </si>
  <si>
    <t>IČ:</t>
  </si>
  <si>
    <t>00274968</t>
  </si>
  <si>
    <t>Kostelec nad Orlicí</t>
  </si>
  <si>
    <t>DIČ:</t>
  </si>
  <si>
    <t>CZ00274968</t>
  </si>
  <si>
    <t>Uchazeč:</t>
  </si>
  <si>
    <t>Vyplň údaj</t>
  </si>
  <si>
    <t>Projektant:</t>
  </si>
  <si>
    <t>01873687</t>
  </si>
  <si>
    <t>DI PROJEKTs.r.o.</t>
  </si>
  <si>
    <t>CZ01873687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</si>
  <si>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</si>
  <si>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</si>
  <si>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</si>
  <si>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</si>
  <si>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</si>
  <si>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</si>
  <si>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</si>
  <si>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</si>
  <si>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</si>
  <si>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</si>
  <si>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</si>
  <si>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</si>
  <si>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</si>
  <si>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</si>
  <si>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</si>
  <si>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</si>
  <si>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</si>
  <si>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</si>
  <si>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</si>
  <si>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</si>
  <si>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</si>
  <si>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</si>
  <si>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</si>
  <si>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</si>
  <si>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</si>
  <si>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</si>
  <si>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</si>
  <si>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</si>
  <si>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</si>
  <si>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</si>
  <si>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</si>
  <si>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</si>
  <si>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</si>
  <si>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</si>
  <si>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</si>
  <si>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</si>
  <si>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</si>
  <si>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</si>
  <si>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</si>
  <si>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</si>
  <si>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</si>
  <si>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</si>
  <si>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</si>
  <si>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052/2019_1</t>
  </si>
  <si>
    <t>SO 101 Komunikace</t>
  </si>
  <si>
    <t>STA</t>
  </si>
  <si>
    <t>1</t>
  </si>
  <si>
    <t>{5f3a063a-fa3e-43cf-8679-cb0526026808}</t>
  </si>
  <si>
    <t>2</t>
  </si>
  <si>
    <t>KRYCÍ LIST SOUPISU PRACÍ</t>
  </si>
  <si>
    <t>Objekt:</t>
  </si>
  <si>
    <t>052/2019_1 - SO 101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</si>
  <si>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</si>
  <si>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</si>
  <si>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</si>
  <si>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</si>
  <si>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</si>
  <si>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</si>
  <si>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</si>
  <si>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</si>
  <si>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</si>
  <si>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  99 - Přesuny hmot a sutí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</si>
  <si>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</si>
  <si>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</si>
  <si>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</si>
  <si>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</si>
  <si>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</si>
  <si>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</si>
  <si>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</si>
  <si>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</si>
  <si>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</si>
  <si>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</si>
  <si>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</si>
  <si>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</si>
  <si>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</si>
  <si>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</si>
  <si>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</si>
  <si>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</si>
  <si>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</si>
  <si>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</si>
  <si>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</si>
  <si>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</si>
  <si>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122201101</t>
  </si>
  <si>
    <t>Odkopávky a prokopávky nezapažené s přehozením výkopku na vzdálenost do 3 m nebo s naložením na dopravní prostředek v hornině tř. 3 do 100 m3</t>
  </si>
  <si>
    <t>m3</t>
  </si>
  <si>
    <t>CS ÚRS 2019 02</t>
  </si>
  <si>
    <t>4</t>
  </si>
  <si>
    <t>1129735019</t>
  </si>
  <si>
    <t>PSC</t>
  </si>
  <si>
    <t xml:space="preserve">Poznámka k souboru cen:
1. Odkopávky a prokopávky v roubených prostorech se oceňují podle čl. 3116 Všeobecných podmínek tohoto katalogu.
2. Odkopávky a prokopávky ve stržích při lesnicko-technických melioracích (LTM) se oceňují cenami do 100 m3 pro jakýkoliv skutečný objem výkopu; ostatní odkopávky a prokopávky při LTM se oceňují při jakémkoliv objemu výkopu přes 100 m3 cenami přes 100 do 1 000 m3.
3. Ceny lze použít i pro vykopávky odpadových jam.
4. Ceny lze použít i pro sejmutí podorničí. Přitom se přihlíží k ustanovení čl. 3112 Všeobecných podmínek tohoto katalogu.
</t>
  </si>
  <si>
    <t>VV</t>
  </si>
  <si>
    <t>"dle přílohy C.1.2 Situace stavby a C.1.4 Vzorovýpříčný řez""</t>
  </si>
  <si>
    <t>"odkop prokonstrukci"318*0,3</t>
  </si>
  <si>
    <t>"sanace rozšíření"318*0,3</t>
  </si>
  <si>
    <t>Součet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</si>
  <si>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</si>
  <si>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</si>
  <si>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132975379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</si>
  <si>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</si>
  <si>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</si>
  <si>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</si>
  <si>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1515602199</t>
  </si>
  <si>
    <t xml:space="preserve">Poznámka k souboru cen:
1. Ceny nelze použít, předepisuje-li projekt přemístit výkopek na místo nepřístupné obvyklým dopravním prostředkům; toto přemístění se oceňuje individuálně.
2. V cenách jsou započteny i náhrady za jízdu loženého vozidla v terénu ve výkopišti nebo na násypišti.
3. V cenách nejsou započteny náklady na rozhrnutí výkopku na násypišti; toto rozhrnutí se oceňuje cenami souboru cen 171 . 0- . . Uložení sypaniny do násypů a 171 20-1201 Uložení sypaniny na skládky.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
5. Přemísťuje-li se výkopek z dočasných skládek vzdálených do 50 m, neoceňuje se nakládání výkopku, i když se provádí. Toto ustanovení neplatí, vylučuje-li projekt použití dozeru.
6. V cenách vodorovného přemístění sypaniny nejsou započteny náklady na dodávku materiálu, tyto se oceňují ve specifikaci.
</t>
  </si>
  <si>
    <t>"odkopávky"190,8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</si>
  <si>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</si>
  <si>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</si>
  <si>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-316518805</t>
  </si>
  <si>
    <t>"na skládku do vzdálenosti 14km"190,8*4</t>
  </si>
  <si>
    <t>5</t>
  </si>
  <si>
    <t>167101102</t>
  </si>
  <si>
    <t>Nakládání, skládání a překládání neulehlého výkopku nebo sypaniny nakládání, množství přes 100 m3, z hornin tř. 1 až 4</t>
  </si>
  <si>
    <t>-1719973550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</si>
  <si>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
2. Ceny -1105 a -1155 jsou určeny pro nakládání, překládání a vykládání na vzdálenost
a) do 20 m vodorovně; vodorovná vzdálenost se měří od těžnice lodi k těžnici druhé lodi, nebo k těžišti hromady na břehu nebo k těžišti dopravního prostředku na suchu,
b) do 4 m svisle; svislá vzdálenost se měří od pracovní hladiny vody k úrovni srovnaného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
3. Množství měrných jednotek se určí v rostlém stavu horniny.
</t>
  </si>
  <si>
    <t>6</t>
  </si>
  <si>
    <t>171201201</t>
  </si>
  <si>
    <t>Uložení sypaniny na skládky</t>
  </si>
  <si>
    <t>690228372</t>
  </si>
  <si>
    <t xml:space="preserve">Poznámka k souboru cen:
1. Cena -1201 je určena i pro:
a) uložení výkopku nebo ornice na dočasné skládky předepsané projektem tak, že na 1 m2 projektem určené plochy této skládky připadá přes 2 m3 výkopku nebo ornice; v opačném případě se uložení neoceňuje. Množství výkopku nebo ornice připadající na 1 m2 skládky se určí jako podíl množství výkopku nebo ornice, měřeného v rostlém stavu a projektem určené plochy dočasné skládky;
b) zasypání koryt vodotečí a prohlubní v terénu bez předepsaného zhutnění sypaniny;
c) uložení výkopku pod vodou do prohlubní ve dně vodotečí nebo nádrží.
2. Cenu -1201 nelze použít pro uložení výkopku nebo ornice:
a) při vykopávkách pro podzemní vedení podél hrany výkopu, z něhož byl výkopek získán, a to ani tehdy, jestliže se výkopek po vyhození z výkopu na povrch území ještě dále přemisťuje na hromady podél výkopu;
b) na dočasné skládky, které nejsou předepsány projektem;
c) na dočasné skládky předepsané projektem tak, že na 1 m2 projektem určené plochy této skládky připadají nejvýše 2 m3 výkopku nebo ornice (viz. též poznámku č. 1 a);
d) na dočasné skládky, oceňuje-li se cenou 121 10-1101 Sejmutí ornice nebo lesní půdy do 50 m, nebo oceňuje-li se vodorovné přemístění výkopku do 20 m a 50 m cenami 162 20-1101, 162 20-1102, 162 20-1151 a 162 20-1152. V těchto případech se uložení výkopku nebo ornice na dočasnou skládku neoceňuje.
e) na trvalé skládky s předepsaným zhutněním; toto uložení výkopku se oceňuje cenami souboru cen 171 . 0- . . Uložení sypaniny do násypů.
3. V ceně -1201 jsou započteny i náklady na rozprostření sypaniny ve vrstvách s hrubým urovnáním na skládce.
4. V ceně -1201 nejsou započteny náklady na získání skládek ani na poplatky za skládku.
5. Množství jednotek uložení výkopku (sypaniny) se určí v m3 uloženého výkopku (sypaniny),v rostlém stavu zpravidla ve výkopišti.
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</si>
  <si>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</si>
  <si>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</si>
  <si>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</si>
  <si>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</si>
  <si>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-528860878</t>
  </si>
  <si>
    <t xml:space="preserve">Poznámka k souboru cen:
1. Ceny uvedené v souboru cen lze po dohodě upravit podle místních podmínek.
</t>
  </si>
  <si>
    <t>190,8*1,8</t>
  </si>
  <si>
    <t>8</t>
  </si>
  <si>
    <t>181951102</t>
  </si>
  <si>
    <t>Úprava pláně vyrovnáním výškových rozdílů v hornině tř. 1 až 4 se zhutněním</t>
  </si>
  <si>
    <t>m2</t>
  </si>
  <si>
    <t>279544402</t>
  </si>
  <si>
    <t xml:space="preserve">Poznámka k souboru cen: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
2. Ceny nelze použít pro urovnání lavic (berem) šířky do 3 m přerušujících svahy, pro urovnání dna silničních a železničních příkopů pro jakoukoliv šířku dna; toto urovnání se oceňuje cenami souboru cen 182 .0-1 Svahování.
3. Urovnání ploch ve sklonu přes 1 : 5 se oceňuje cenami souboru cen 182 . 0-11 Svahování trvalých svahů do projektovaných profilů.
4. Náklady na urovnání dna a stěn při čištění příkopů pozemních komunikací jsou započteny v cenách souborů cen 938 90-2 . Čištění příkopů komunikací v suchu nebo ve vodě části A02 Zemní práce pro objekty oborů 821 až 828.
5. Míru zhutnění určuje projekt. Ceny se zhutněním jsou určeny pro jakoukoliv míru zhutnění.
</t>
  </si>
  <si>
    <t>"úprava pláně"318</t>
  </si>
  <si>
    <t>Komunikace pozemní</t>
  </si>
  <si>
    <t>9</t>
  </si>
  <si>
    <t>564861111</t>
  </si>
  <si>
    <t>Podklad ze štěrkodrti ŠD s rozprostřením a zhutněním, po zhutnění tl. 200 mm</t>
  </si>
  <si>
    <t>-839431075</t>
  </si>
  <si>
    <t>"podkladní vrstva 0/32"318</t>
  </si>
  <si>
    <t>10</t>
  </si>
  <si>
    <t>564871116</t>
  </si>
  <si>
    <t>Podklad ze štěrkodrti ŠD s rozprostřením a zhutněním, po zhutnění tl. 300 mm</t>
  </si>
  <si>
    <t>1510714577</t>
  </si>
  <si>
    <t>"sanace podloží ŠD 0/63"318</t>
  </si>
  <si>
    <t>11</t>
  </si>
  <si>
    <t>564911411</t>
  </si>
  <si>
    <t>Podklad nebo podsyp z asfaltového recyklátu s rozprostřením a zhutněním, po zhutnění tl. 50 mm</t>
  </si>
  <si>
    <t>325709020</t>
  </si>
  <si>
    <t>12</t>
  </si>
  <si>
    <t>564931412</t>
  </si>
  <si>
    <t>Podklad nebo podsyp z asfaltového recyklátu s rozprostřením a zhutněním, po zhutnění tl. 100 mm</t>
  </si>
  <si>
    <t>945828280</t>
  </si>
  <si>
    <t>"dle přílohy 4. Situace stavby a 5. Vzorový příčný řez"</t>
  </si>
  <si>
    <t>"sjezdy"11+5</t>
  </si>
  <si>
    <t>13</t>
  </si>
  <si>
    <t>569931132</t>
  </si>
  <si>
    <t>Zpevnění krajnic nebo komunikací pro pěší s rozprostřením a zhutněním, po zhutnění asfaltovým recyklátem tl. 100 mm</t>
  </si>
  <si>
    <t>-186016218</t>
  </si>
  <si>
    <t xml:space="preserve">Poznámka k souboru cen:
1. V cenách 51-11 až 55-11 jsou započteny i náklady na prohození zeminy.
2. V cenách 51-11 až 55-11 nejsou započteny náklady na:
a) opatření zeminy a její přemístění k místu zabudování, které se oceňují podle čl. 3111 Všeobecných podmínek části A 01 tohoto katalogu,
b) odklizení odpadu po prohození zeminy, které se oceňuje cenami části A 01 katalogu 800-1 Zemní práce.
</t>
  </si>
  <si>
    <t>"krajnice"6+12+5+22+41</t>
  </si>
  <si>
    <t>14</t>
  </si>
  <si>
    <t>573191111</t>
  </si>
  <si>
    <t>Postřik infiltrační kationaktivní emulzí v množství 1,00 kg/m2</t>
  </si>
  <si>
    <t>1596349670</t>
  </si>
  <si>
    <t xml:space="preserve">Poznámka k souboru cen:
1. V ceně nejsou započteny náklady na popř. projektem předepsané očištění vozovky, které se oceňuje cenou 938 90-8411 Očištění povrchu saponátovým roztokem části C 01 tohoto katalogu.
</t>
  </si>
  <si>
    <t>577144111</t>
  </si>
  <si>
    <t>Asfaltový beton vrstva obrusná ACO 11 (ABS) s rozprostřením a se zhutněním z nemodifikovaného asfaltu v pruhu šířky do 3 m tř. I, po zhutnění tl. 50 mm</t>
  </si>
  <si>
    <t>-2021380832</t>
  </si>
  <si>
    <t xml:space="preserve">Poznámka k souboru cen:
1. ČSN EN 13108-1 připouští pro ACO 11 pouze tl. 35 až 50 mm.
</t>
  </si>
  <si>
    <t>16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</si>
  <si>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</si>
  <si>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</si>
  <si>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-899131151</t>
  </si>
  <si>
    <t xml:space="preserve">Poznámka k souboru cen:
1. Ceny 591 1.- pro dlažbu z kostek velkých jsou určeny pro dlažbu úhlopříčnou a řádkovou.
2. Ceny 591 2.- pro dlažbu z kostek drobných jsou určeny pro dlažbu úhlopříčnou, řádkovou a kroužkovou.
3. Dlažba vějířová z kostek drobných se oceňuje cenami 591 41-2111 a 591 44-2111 Kladení dlažby z mozaiky dvoubarevné a vícebarevné komunikací pro pěší.
4. V cenách jsou započteny i náklady na dodání hmot pro lože a na dodání téhož materiálu na výplň spár.
5. V cenách nejsou započteny náklady na:
a) dodání dlažebních kostek, které se oceňuje ve specifikaci; ztratné lze dohodnout
- u velkých kostek ve výši 1 %,
- u drobných kostek ve výši 2 %,
b) vyplnění spár dlažby živičnou zálivkou, které se oceňuje cenami souboru cen 599 1 . -11 Zálivka živičná spár dlažby.
6. Část lože přesahující tloušťku 50 mm se oceňuje cenami souboru cen 451 31-97 Příplatek za každých dalších 10 mm tloušťky podkladu nebo lože.
</t>
  </si>
  <si>
    <t>"rigol K10"29*0,75</t>
  </si>
  <si>
    <t>17</t>
  </si>
  <si>
    <t>M</t>
  </si>
  <si>
    <t>58381007</t>
  </si>
  <si>
    <t>kostka dlažební žula drobná 8/10</t>
  </si>
  <si>
    <t>-845470908</t>
  </si>
  <si>
    <t>Trubní vedení</t>
  </si>
  <si>
    <t>18</t>
  </si>
  <si>
    <t>899331111</t>
  </si>
  <si>
    <t>Výšková úprava uličního vstupu nebo vpusti do 200 mm zvýšením poklopu</t>
  </si>
  <si>
    <t>kus</t>
  </si>
  <si>
    <t>-719176620</t>
  </si>
  <si>
    <t xml:space="preserve">Poznámka k souboru cen:
1. V cenách jsou započteny i náklady na:
a) odbourání dosavadního krytu, podkladu, nadezdívky nebo prstence s odklizením vybouraných hmot do 3 m,
b) zarovnání plochy nadezdívky cementovou maltou,
c) podbetonování nebo podezdění rámu,
d) odstranění a znovuosazení rámu, poklopu, mříže, krycího hrnce nebo hydrantu,
e) úpravu a doplnění krytu popř. podkladu vozovky v místě provedené výškové úpravy.
2. V cenách nejsou započteny náklady na příp. nutné dodání nové mříže, rámu, poklopu nebo krycího hrnce. Jejich dodání se oceňuje ve specifikaci, ztratné se nestanoví.
</t>
  </si>
  <si>
    <t>"předpoklad"9</t>
  </si>
  <si>
    <t>19</t>
  </si>
  <si>
    <t>899431111</t>
  </si>
  <si>
    <t>Výšková úprava uličního vstupu nebo vpusti do 200 mm zvýšením krycího hrnce, šoupěte nebo hydrantu bez úpravy armatur</t>
  </si>
  <si>
    <t>944779419</t>
  </si>
  <si>
    <t>"předpoklad"6</t>
  </si>
  <si>
    <t>Ostatní konstrukce a práce-bourání</t>
  </si>
  <si>
    <t>20</t>
  </si>
  <si>
    <t>914111111</t>
  </si>
  <si>
    <t>Montáž svislé dopravní značky základní velikosti do 1 m2 objímkami na sloupky nebo konzoly</t>
  </si>
  <si>
    <t>73833990</t>
  </si>
  <si>
    <t xml:space="preserve">Poznámka k souboru cen:
1. V cenách jsou započteny i náklady na montáž značek včetně upevňovacího materiálu na předem připravenou nosnou konstrukci (sloupek, konzolu, sloup).
2. V cenách nejsou započteny náklady na:
a) dodání značek, tyto se oceňují ve specifikaci,
b) na montáž a dodávku ocelových nosných konstrukcí – sloupků, konzol, tyto se oceňují cenami souboru cen 914 51 Montáž sloupku a 914 53 Montáž konzol a nástavců,
c) nátěry, tyto se oceňují jako práce PSV příslušnými cenami katalogu 800-783 Nátěry,
d) naložení a odklizení výkopku, tyto se oceňují cenami části A 01 katalogu 800-1 Zemní práce.
3. Ceny nelze použít pro osazení a montáž svislých dopravních značek:
a) světelných, tyto se oceňují cenami katalogu 800-741 Elektroinstalace - silnoproud,
b) upevněných na lanech nebo speciálních konstrukcích nesoucích více značek, tyto se oceňují individuálně.
</t>
  </si>
  <si>
    <t>"dle přílohy C.1.2 Situace stavby"</t>
  </si>
  <si>
    <t>"IP10a"1</t>
  </si>
  <si>
    <t>"P2"1</t>
  </si>
  <si>
    <t>"P4"1</t>
  </si>
  <si>
    <t>40445612</t>
  </si>
  <si>
    <t>značky upravující přednost P2, P3, P8 750mm</t>
  </si>
  <si>
    <t>178589236</t>
  </si>
  <si>
    <t>22</t>
  </si>
  <si>
    <t>40445608</t>
  </si>
  <si>
    <t>značky upravující přednost P1, P4 700mm</t>
  </si>
  <si>
    <t>-1146795919</t>
  </si>
  <si>
    <t>23</t>
  </si>
  <si>
    <t>40445622</t>
  </si>
  <si>
    <t>informativní značky provozní IP1-IP3, IP4b-IP7, IP10a, b 750x750mm</t>
  </si>
  <si>
    <t>-1435947492</t>
  </si>
  <si>
    <t>24</t>
  </si>
  <si>
    <t>914511111</t>
  </si>
  <si>
    <t>Montáž sloupku dopravních značek délky do 3,5 m do betonového základu</t>
  </si>
  <si>
    <t>-420178590</t>
  </si>
  <si>
    <t xml:space="preserve">Poznámka k souboru cen:
1. V cenách jsou započteny i náklady na:
a) vykopání jamek s odhozem výkopku na vzdálenost do 3 m,
b) osazení sloupku včetně montáže a dodávky plastového víčka,
2. V cenách -1111 jsou započteny i náklady na betonový základ.
3. V cenách -1112 jsou započteny i náklady na hliníkovou patku s betonovým základem.
4. V cenách nejsou započteny náklady na:
a) dodání sloupku, tyto se oceňují ve specifikaci
b) naložení a odklizení výkopku, tyto se oceňují cenami části A01 katalogu 800-1 Zemní práce.
</t>
  </si>
  <si>
    <t>25</t>
  </si>
  <si>
    <t>40445225</t>
  </si>
  <si>
    <t>sloupek pro dopravní značku Zn D 60mm v 3,5m</t>
  </si>
  <si>
    <t>1915080755</t>
  </si>
  <si>
    <t>26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</si>
  <si>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</si>
  <si>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</si>
  <si>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m</t>
  </si>
  <si>
    <t>-1045875928</t>
  </si>
  <si>
    <t xml:space="preserve">Poznámka k souboru cen:
1. V cenách silničních obrubníků ležatých i stojatých jsou započteny:
a) pro osazení do lože z kameniva těženého i náklady na dodání hmot pro lože tl. 80 až 100 mm,
b) pro osazení do lože z betonu prostého i náklady na dodání hmot pro lože tl. 80 až 100 mm; v cenách -1113 a -1213 též náklady na zřízení bočních opěr.
2. Část lože z betonu prostého přesahující tl. 100 mm se oceňuje cenou 916 99-1121 Lože pod obrubníky, krajníky nebo obruby z dlažebních kostek.
3. V cenách nejsou započteny náklady na dodání obrubníků, tyto se oceňují ve specifikaci.
</t>
  </si>
  <si>
    <t>"silniční obruby"29</t>
  </si>
  <si>
    <t>27</t>
  </si>
  <si>
    <t>59217017</t>
  </si>
  <si>
    <t>obrubník betonový chodníkový 1000x100x250mm</t>
  </si>
  <si>
    <t>-110238370</t>
  </si>
  <si>
    <t>28</t>
  </si>
  <si>
    <t>919112213</t>
  </si>
  <si>
    <t>Řezání dilatačních spár v živičném krytu vytvoření komůrky pro těsnící zálivku šířky 10 mm, hloubky 25 mm</t>
  </si>
  <si>
    <t>1494196414</t>
  </si>
  <si>
    <t xml:space="preserve">Poznámka k souboru cen:
1. V cenách jsou započteny i náklady na vyčištění spár po řezání.
</t>
  </si>
  <si>
    <t>"dle přílohy C.1.2 Situace stavby a C.1.4 Vzorový příčný řez""</t>
  </si>
  <si>
    <t>"řezání spáry"2,5+10+3</t>
  </si>
  <si>
    <t>29</t>
  </si>
  <si>
    <t>919121112</t>
  </si>
  <si>
    <t>Utěsnění dilatačních spár zálivkou za studena v cementobetonovém nebo živičném krytu včetně adhezního nátěru s těsnicím profilem pod zálivkou, pro komůrky šířky 10 mm, hloubky 25 mm</t>
  </si>
  <si>
    <t>1167279458</t>
  </si>
  <si>
    <t xml:space="preserve">Poznámka k souboru cen:
1. V cenách jsou započteny i náklady na vyčištění spár před těsněním a zalitím a náklady na impregnaci, těsnění a zalití spár včetně dodání hmot.
</t>
  </si>
  <si>
    <t>30</t>
  </si>
  <si>
    <t>919726123</t>
  </si>
  <si>
    <t>Geotextilie netkaná pro ochranu, separaci nebo filtraci měrná hmotnost přes 300 do 500 g/m2</t>
  </si>
  <si>
    <t>-807702961</t>
  </si>
  <si>
    <t xml:space="preserve">Poznámka k souboru cen:
1. V cenách jsou započteny i náklady na položení a dodání geotextilie včetně přesahů.
</t>
  </si>
  <si>
    <t>31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</si>
  <si>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</si>
  <si>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</si>
  <si>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-2125768924</t>
  </si>
  <si>
    <t xml:space="preserve">Poznámka k souboru cen:
1. Ceny nelze použít pro čištění příkopů zakrytých; toto čištění se oceňuje individuálně.
2. Pro volbu ceny se objem nánosu na 1 m délky příkopu určí jako podíl celkového množství nánosu všech příkopů objektu a jejich celkové délky.
3. V cenách nejsou započteny náklady na vodorovnou dopravu odstraněného materiálu, která se oceňuje cenami souboru cen 997 22-15 Vodorovná doprava suti.
</t>
  </si>
  <si>
    <t>"pročištění příkopu"15</t>
  </si>
  <si>
    <t>32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</si>
  <si>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</si>
  <si>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</si>
  <si>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1278017136</t>
  </si>
  <si>
    <t xml:space="preserve">Poznámka k souboru cen:
1. V cenách nejsou započteny náklady na vodorovnou dopravu odstraněného materiálu, která se oceňuje cenami souboru cen 997 22-15 Vodorovná doprava suti.
</t>
  </si>
  <si>
    <t>"odstranění nánosu z krajnic"6+12+5+22+41</t>
  </si>
  <si>
    <t>99</t>
  </si>
  <si>
    <t>Přesuny hmot a sutí</t>
  </si>
  <si>
    <t>33</t>
  </si>
  <si>
    <t>997221551</t>
  </si>
  <si>
    <t>Vodorovná doprava suti bez naložení, ale se složením a s hrubým urovnáním ze sypkých materiálů, na vzdálenost do 1 km</t>
  </si>
  <si>
    <t>-1341166281</t>
  </si>
  <si>
    <t xml:space="preserve">Poznámka k souboru cen:
1. Ceny nelze použít pro vodorovnou dopravu suti po železnici, po vodě nebo neobvyklými dopravními prostředky.
2. Je-li na dopravní dráze pro vodorovnou dopravu suti překážka, pro kterou je nutno suť překládat z jednoho dopravního prostředku na druhý, oceňuje se tato doprava v každém úseku samostatně.
3. Ceny 997 22-155 jsou určeny pro sypký materiál, např. kamenivo a hmoty kamenitého charakteru stmelené vápnem, cementem nebo živicí.
4. Ceny 997 22-156 jsou určeny pro drobný kusový materiál (dlažební kostky, lomový kámen).
</t>
  </si>
  <si>
    <t>"zemina"2,91+10,836</t>
  </si>
  <si>
    <t>34</t>
  </si>
  <si>
    <t>997221559</t>
  </si>
  <si>
    <t>Vodorovná doprava suti bez naložení, ale se složením a s hrubým urovnáním Příplatek k ceně za každý další i započatý 1 km přes 1 km</t>
  </si>
  <si>
    <t>231947501</t>
  </si>
  <si>
    <t>"skládka do 14km"13*13,746</t>
  </si>
  <si>
    <t>35</t>
  </si>
  <si>
    <t>997221611</t>
  </si>
  <si>
    <t>Nakládání na dopravní prostředky pro vodorovnou dopravu suti</t>
  </si>
  <si>
    <t>-1653463638</t>
  </si>
  <si>
    <t xml:space="preserve">Poznámka k souboru cen:
1. Ceny lze použít i pro překládání při lomené dopravě.
2. Ceny nelze použít při dopravě po železnici, po vodě nebo neobvyklými dopravními prostředky.
</t>
  </si>
  <si>
    <t>"suť"13,746</t>
  </si>
  <si>
    <t>36</t>
  </si>
  <si>
    <t>997221855</t>
  </si>
  <si>
    <t>205383594</t>
  </si>
  <si>
    <t xml:space="preserve">Poznámka k souboru cen:
1. Ceny uvedenév souboru cen je doporučeno upravit podle aktuálních cen místně příslušné skládky odpadů.
2. Uložení odpadů neuvedených v souboru cen se oceňuje individuálně.
3. V cenách je započítán poplatek za ukládání odpadu dle zákona 185/2001 Sb.
4. Případné drcení stavebního odpadu lze ocenit cenami souboru cen 997 00-60 Drcení stavebního odpadu z katalogu 800-6 Demolice objektů.
</t>
  </si>
  <si>
    <t>998</t>
  </si>
  <si>
    <t>Přesun hmot</t>
  </si>
  <si>
    <t>37</t>
  </si>
  <si>
    <t>998225111</t>
  </si>
  <si>
    <t>Přesun hmot pro komunikace s krytem z kameniva, monolitickým betonovým nebo živičným dopravní vzdálenost do 200 m jakékoliv délky objektu</t>
  </si>
  <si>
    <t>-826117181</t>
  </si>
  <si>
    <t xml:space="preserve">Poznámka k souboru cen:
1. Ceny lze použít i pro plochy letišť s krytem monolitickým betonovým nebo živičným.
</t>
  </si>
  <si>
    <t>VRN</t>
  </si>
  <si>
    <t>Vedlejší rozpočtové náklady</t>
  </si>
  <si>
    <t>38</t>
  </si>
  <si>
    <t>0001</t>
  </si>
  <si>
    <t>Vytyčení inženýrských sítí
Ručně kopané sondy pro ověření polohy inženýrských sítí (dle potřeby stavby 5ks)</t>
  </si>
  <si>
    <t>sada</t>
  </si>
  <si>
    <t>-1288621177</t>
  </si>
  <si>
    <t>39</t>
  </si>
  <si>
    <t>0002</t>
  </si>
  <si>
    <t>Zařízení staveniště, provoz a odstranění</t>
  </si>
  <si>
    <t>1800495447</t>
  </si>
  <si>
    <t>40</t>
  </si>
  <si>
    <t>0003</t>
  </si>
  <si>
    <t>Pomocné práce- zajištění nebo zřízení, regulaci a ochranu dopravy vč. DIO a přechodného dopravního značení - úhrnná částka musí obsahovat veškeré náklady na dočasné úpravy a regulaci (vč. pěších) na staveništi a nezbytné značení a opatření vyplívající z požadeavků BOZP na staveništi, uvažováno jednotyčové zábradlí vysoké min. 1,10m s označením zákazu vstupu, lávky pro pěší, provizorní dopravní značení v rozsahu dle stanovení přechodného dopravního značení</t>
  </si>
  <si>
    <t>-1492452196</t>
  </si>
  <si>
    <t>41</t>
  </si>
  <si>
    <t>0004</t>
  </si>
  <si>
    <t>Geodetické zaměření skutečného provedení stavby - výškopis, polohopis (3x tištěná dokumentace, 3xCD)</t>
  </si>
  <si>
    <t>297784260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</si>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</sst>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 locked="0"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8" fillId="0" borderId="23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38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left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center" vertical="top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1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>
      <alignment/>
    </xf>
    <xf numFmtId="0" fontId="38" fillId="0" borderId="26" xfId="0" applyFont="1" applyBorder="1" applyAlignment="1">
      <alignment vertical="top"/>
    </xf>
    <xf numFmtId="0" fontId="38" fillId="0" borderId="27" xfId="0" applyFont="1" applyBorder="1" applyAlignment="1">
      <alignment vertical="top"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top"/>
    </xf>
    <xf numFmtId="0" fontId="38" fillId="0" borderId="28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 wrapText="1"/>
    </xf>
    <xf numFmtId="49" fontId="41" fillId="0" borderId="0" xfId="0" applyNumberFormat="1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58" t="s">
        <v>14</v>
      </c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23"/>
      <c r="AQ5" s="23"/>
      <c r="AR5" s="21"/>
      <c r="BE5" s="328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60" t="s">
        <v>17</v>
      </c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23"/>
      <c r="AQ6" s="23"/>
      <c r="AR6" s="21"/>
      <c r="BE6" s="32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29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29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9"/>
      <c r="BS9" s="18" t="s">
        <v>6</v>
      </c>
    </row>
    <row r="10" spans="2:71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9"/>
      <c r="BS10" s="18" t="s">
        <v>6</v>
      </c>
    </row>
    <row r="11" spans="2:71" s="1" customFormat="1" ht="18.4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9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9"/>
      <c r="BS12" s="18" t="s">
        <v>6</v>
      </c>
    </row>
    <row r="13" spans="2:71" s="1" customFormat="1" ht="12" customHeight="1">
      <c r="B13" s="22"/>
      <c r="C13" s="23"/>
      <c r="D13" s="30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32</v>
      </c>
      <c r="AO13" s="23"/>
      <c r="AP13" s="23"/>
      <c r="AQ13" s="23"/>
      <c r="AR13" s="21"/>
      <c r="BE13" s="329"/>
      <c r="BS13" s="18" t="s">
        <v>6</v>
      </c>
    </row>
    <row r="14" spans="2:71" ht="12.75">
      <c r="B14" s="22"/>
      <c r="C14" s="23"/>
      <c r="D14" s="23"/>
      <c r="E14" s="361" t="s">
        <v>32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0" t="s">
        <v>29</v>
      </c>
      <c r="AL14" s="23"/>
      <c r="AM14" s="23"/>
      <c r="AN14" s="32" t="s">
        <v>32</v>
      </c>
      <c r="AO14" s="23"/>
      <c r="AP14" s="23"/>
      <c r="AQ14" s="23"/>
      <c r="AR14" s="21"/>
      <c r="BE14" s="329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9"/>
      <c r="BS15" s="18" t="s">
        <v>4</v>
      </c>
    </row>
    <row r="16" spans="2:71" s="1" customFormat="1" ht="12" customHeight="1">
      <c r="B16" s="22"/>
      <c r="C16" s="23"/>
      <c r="D16" s="30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9"/>
      <c r="BS16" s="18" t="s">
        <v>4</v>
      </c>
    </row>
    <row r="17" spans="2:71" s="1" customFormat="1" ht="18.4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9"/>
      <c r="BS17" s="18" t="s">
        <v>37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9"/>
      <c r="BS18" s="18" t="s">
        <v>6</v>
      </c>
    </row>
    <row r="19" spans="2:71" s="1" customFormat="1" ht="12" customHeight="1">
      <c r="B19" s="22"/>
      <c r="C19" s="23"/>
      <c r="D19" s="30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34</v>
      </c>
      <c r="AO19" s="23"/>
      <c r="AP19" s="23"/>
      <c r="AQ19" s="23"/>
      <c r="AR19" s="21"/>
      <c r="BE19" s="329"/>
      <c r="BS19" s="18" t="s">
        <v>6</v>
      </c>
    </row>
    <row r="20" spans="2:71" s="1" customFormat="1" ht="18.4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29</v>
      </c>
      <c r="AL20" s="23"/>
      <c r="AM20" s="23"/>
      <c r="AN20" s="28" t="s">
        <v>36</v>
      </c>
      <c r="AO20" s="23"/>
      <c r="AP20" s="23"/>
      <c r="AQ20" s="23"/>
      <c r="AR20" s="21"/>
      <c r="BE20" s="329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9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9"/>
    </row>
    <row r="23" spans="2:57" s="1" customFormat="1" ht="51" customHeight="1">
      <c r="B23" s="22"/>
      <c r="C23" s="23"/>
      <c r="D23" s="23"/>
      <c r="E23" s="363" t="s">
        <v>40</v>
      </c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23"/>
      <c r="AP23" s="23"/>
      <c r="AQ23" s="23"/>
      <c r="AR23" s="21"/>
      <c r="BE23" s="329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9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29"/>
    </row>
    <row r="26" spans="1:57" s="2" customFormat="1" ht="25.9" customHeight="1">
      <c r="A26" s="35"/>
      <c r="B26" s="36"/>
      <c r="C26" s="37"/>
      <c r="D26" s="38" t="s">
        <v>41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31">
        <f>ROUND(AG54,2)</f>
        <v>0</v>
      </c>
      <c r="AL26" s="332"/>
      <c r="AM26" s="332"/>
      <c r="AN26" s="332"/>
      <c r="AO26" s="332"/>
      <c r="AP26" s="37"/>
      <c r="AQ26" s="37"/>
      <c r="AR26" s="40"/>
      <c r="BE26" s="329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29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64" t="s">
        <v>42</v>
      </c>
      <c r="M28" s="364"/>
      <c r="N28" s="364"/>
      <c r="O28" s="364"/>
      <c r="P28" s="364"/>
      <c r="Q28" s="37"/>
      <c r="R28" s="37"/>
      <c r="S28" s="37"/>
      <c r="T28" s="37"/>
      <c r="U28" s="37"/>
      <c r="V28" s="37"/>
      <c r="W28" s="364" t="s">
        <v>43</v>
      </c>
      <c r="X28" s="364"/>
      <c r="Y28" s="364"/>
      <c r="Z28" s="364"/>
      <c r="AA28" s="364"/>
      <c r="AB28" s="364"/>
      <c r="AC28" s="364"/>
      <c r="AD28" s="364"/>
      <c r="AE28" s="364"/>
      <c r="AF28" s="37"/>
      <c r="AG28" s="37"/>
      <c r="AH28" s="37"/>
      <c r="AI28" s="37"/>
      <c r="AJ28" s="37"/>
      <c r="AK28" s="364" t="s">
        <v>44</v>
      </c>
      <c r="AL28" s="364"/>
      <c r="AM28" s="364"/>
      <c r="AN28" s="364"/>
      <c r="AO28" s="364"/>
      <c r="AP28" s="37"/>
      <c r="AQ28" s="37"/>
      <c r="AR28" s="40"/>
      <c r="BE28" s="329"/>
    </row>
    <row r="29" spans="2:57" s="3" customFormat="1" ht="14.45" customHeight="1">
      <c r="B29" s="41"/>
      <c r="C29" s="42"/>
      <c r="D29" s="30" t="s">
        <v>45</v>
      </c>
      <c r="E29" s="42"/>
      <c r="F29" s="30" t="s">
        <v>46</v>
      </c>
      <c r="G29" s="42"/>
      <c r="H29" s="42"/>
      <c r="I29" s="42"/>
      <c r="J29" s="42"/>
      <c r="K29" s="42"/>
      <c r="L29" s="365">
        <v>0.21</v>
      </c>
      <c r="M29" s="327"/>
      <c r="N29" s="327"/>
      <c r="O29" s="327"/>
      <c r="P29" s="327"/>
      <c r="Q29" s="42"/>
      <c r="R29" s="42"/>
      <c r="S29" s="42"/>
      <c r="T29" s="42"/>
      <c r="U29" s="42"/>
      <c r="V29" s="42"/>
      <c r="W29" s="326">
        <f>ROUND(AZ54,2)</f>
        <v>0</v>
      </c>
      <c r="X29" s="327"/>
      <c r="Y29" s="327"/>
      <c r="Z29" s="327"/>
      <c r="AA29" s="327"/>
      <c r="AB29" s="327"/>
      <c r="AC29" s="327"/>
      <c r="AD29" s="327"/>
      <c r="AE29" s="327"/>
      <c r="AF29" s="42"/>
      <c r="AG29" s="42"/>
      <c r="AH29" s="42"/>
      <c r="AI29" s="42"/>
      <c r="AJ29" s="42"/>
      <c r="AK29" s="326">
        <f>ROUND(AV54,2)</f>
        <v>0</v>
      </c>
      <c r="AL29" s="327"/>
      <c r="AM29" s="327"/>
      <c r="AN29" s="327"/>
      <c r="AO29" s="327"/>
      <c r="AP29" s="42"/>
      <c r="AQ29" s="42"/>
      <c r="AR29" s="43"/>
      <c r="BE29" s="330"/>
    </row>
    <row r="30" spans="2:57" s="3" customFormat="1" ht="14.45" customHeight="1">
      <c r="B30" s="41"/>
      <c r="C30" s="42"/>
      <c r="D30" s="42"/>
      <c r="E30" s="42"/>
      <c r="F30" s="30" t="s">
        <v>47</v>
      </c>
      <c r="G30" s="42"/>
      <c r="H30" s="42"/>
      <c r="I30" s="42"/>
      <c r="J30" s="42"/>
      <c r="K30" s="42"/>
      <c r="L30" s="365">
        <v>0.15</v>
      </c>
      <c r="M30" s="327"/>
      <c r="N30" s="327"/>
      <c r="O30" s="327"/>
      <c r="P30" s="327"/>
      <c r="Q30" s="42"/>
      <c r="R30" s="42"/>
      <c r="S30" s="42"/>
      <c r="T30" s="42"/>
      <c r="U30" s="42"/>
      <c r="V30" s="42"/>
      <c r="W30" s="326">
        <f>ROUND(BA54,2)</f>
        <v>0</v>
      </c>
      <c r="X30" s="327"/>
      <c r="Y30" s="327"/>
      <c r="Z30" s="327"/>
      <c r="AA30" s="327"/>
      <c r="AB30" s="327"/>
      <c r="AC30" s="327"/>
      <c r="AD30" s="327"/>
      <c r="AE30" s="327"/>
      <c r="AF30" s="42"/>
      <c r="AG30" s="42"/>
      <c r="AH30" s="42"/>
      <c r="AI30" s="42"/>
      <c r="AJ30" s="42"/>
      <c r="AK30" s="326">
        <f>ROUND(AW54,2)</f>
        <v>0</v>
      </c>
      <c r="AL30" s="327"/>
      <c r="AM30" s="327"/>
      <c r="AN30" s="327"/>
      <c r="AO30" s="327"/>
      <c r="AP30" s="42"/>
      <c r="AQ30" s="42"/>
      <c r="AR30" s="43"/>
      <c r="BE30" s="330"/>
    </row>
    <row r="31" spans="2:57" s="3" customFormat="1" ht="14.45" customHeight="1" hidden="1">
      <c r="B31" s="41"/>
      <c r="C31" s="42"/>
      <c r="D31" s="42"/>
      <c r="E31" s="42"/>
      <c r="F31" s="30" t="s">
        <v>48</v>
      </c>
      <c r="G31" s="42"/>
      <c r="H31" s="42"/>
      <c r="I31" s="42"/>
      <c r="J31" s="42"/>
      <c r="K31" s="42"/>
      <c r="L31" s="365">
        <v>0.21</v>
      </c>
      <c r="M31" s="327"/>
      <c r="N31" s="327"/>
      <c r="O31" s="327"/>
      <c r="P31" s="327"/>
      <c r="Q31" s="42"/>
      <c r="R31" s="42"/>
      <c r="S31" s="42"/>
      <c r="T31" s="42"/>
      <c r="U31" s="42"/>
      <c r="V31" s="42"/>
      <c r="W31" s="326">
        <f>ROUND(BB54,2)</f>
        <v>0</v>
      </c>
      <c r="X31" s="327"/>
      <c r="Y31" s="327"/>
      <c r="Z31" s="327"/>
      <c r="AA31" s="327"/>
      <c r="AB31" s="327"/>
      <c r="AC31" s="327"/>
      <c r="AD31" s="327"/>
      <c r="AE31" s="327"/>
      <c r="AF31" s="42"/>
      <c r="AG31" s="42"/>
      <c r="AH31" s="42"/>
      <c r="AI31" s="42"/>
      <c r="AJ31" s="42"/>
      <c r="AK31" s="326">
        <v>0</v>
      </c>
      <c r="AL31" s="327"/>
      <c r="AM31" s="327"/>
      <c r="AN31" s="327"/>
      <c r="AO31" s="327"/>
      <c r="AP31" s="42"/>
      <c r="AQ31" s="42"/>
      <c r="AR31" s="43"/>
      <c r="BE31" s="330"/>
    </row>
    <row r="32" spans="2:57" s="3" customFormat="1" ht="14.45" customHeight="1" hidden="1">
      <c r="B32" s="41"/>
      <c r="C32" s="42"/>
      <c r="D32" s="42"/>
      <c r="E32" s="42"/>
      <c r="F32" s="30" t="s">
        <v>49</v>
      </c>
      <c r="G32" s="42"/>
      <c r="H32" s="42"/>
      <c r="I32" s="42"/>
      <c r="J32" s="42"/>
      <c r="K32" s="42"/>
      <c r="L32" s="365">
        <v>0.15</v>
      </c>
      <c r="M32" s="327"/>
      <c r="N32" s="327"/>
      <c r="O32" s="327"/>
      <c r="P32" s="327"/>
      <c r="Q32" s="42"/>
      <c r="R32" s="42"/>
      <c r="S32" s="42"/>
      <c r="T32" s="42"/>
      <c r="U32" s="42"/>
      <c r="V32" s="42"/>
      <c r="W32" s="326">
        <f>ROUND(BC54,2)</f>
        <v>0</v>
      </c>
      <c r="X32" s="327"/>
      <c r="Y32" s="327"/>
      <c r="Z32" s="327"/>
      <c r="AA32" s="327"/>
      <c r="AB32" s="327"/>
      <c r="AC32" s="327"/>
      <c r="AD32" s="327"/>
      <c r="AE32" s="327"/>
      <c r="AF32" s="42"/>
      <c r="AG32" s="42"/>
      <c r="AH32" s="42"/>
      <c r="AI32" s="42"/>
      <c r="AJ32" s="42"/>
      <c r="AK32" s="326">
        <v>0</v>
      </c>
      <c r="AL32" s="327"/>
      <c r="AM32" s="327"/>
      <c r="AN32" s="327"/>
      <c r="AO32" s="327"/>
      <c r="AP32" s="42"/>
      <c r="AQ32" s="42"/>
      <c r="AR32" s="43"/>
      <c r="BE32" s="330"/>
    </row>
    <row r="33" spans="2:44" s="3" customFormat="1" ht="14.45" customHeight="1" hidden="1">
      <c r="B33" s="41"/>
      <c r="C33" s="42"/>
      <c r="D33" s="42"/>
      <c r="E33" s="42"/>
      <c r="F33" s="30" t="s">
        <v>50</v>
      </c>
      <c r="G33" s="42"/>
      <c r="H33" s="42"/>
      <c r="I33" s="42"/>
      <c r="J33" s="42"/>
      <c r="K33" s="42"/>
      <c r="L33" s="365">
        <v>0</v>
      </c>
      <c r="M33" s="327"/>
      <c r="N33" s="327"/>
      <c r="O33" s="327"/>
      <c r="P33" s="327"/>
      <c r="Q33" s="42"/>
      <c r="R33" s="42"/>
      <c r="S33" s="42"/>
      <c r="T33" s="42"/>
      <c r="U33" s="42"/>
      <c r="V33" s="42"/>
      <c r="W33" s="326">
        <f>ROUND(BD54,2)</f>
        <v>0</v>
      </c>
      <c r="X33" s="327"/>
      <c r="Y33" s="327"/>
      <c r="Z33" s="327"/>
      <c r="AA33" s="327"/>
      <c r="AB33" s="327"/>
      <c r="AC33" s="327"/>
      <c r="AD33" s="327"/>
      <c r="AE33" s="327"/>
      <c r="AF33" s="42"/>
      <c r="AG33" s="42"/>
      <c r="AH33" s="42"/>
      <c r="AI33" s="42"/>
      <c r="AJ33" s="42"/>
      <c r="AK33" s="326">
        <v>0</v>
      </c>
      <c r="AL33" s="327"/>
      <c r="AM33" s="327"/>
      <c r="AN33" s="327"/>
      <c r="AO33" s="327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51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52</v>
      </c>
      <c r="U35" s="46"/>
      <c r="V35" s="46"/>
      <c r="W35" s="46"/>
      <c r="X35" s="333" t="s">
        <v>53</v>
      </c>
      <c r="Y35" s="334"/>
      <c r="Z35" s="334"/>
      <c r="AA35" s="334"/>
      <c r="AB35" s="334"/>
      <c r="AC35" s="46"/>
      <c r="AD35" s="46"/>
      <c r="AE35" s="46"/>
      <c r="AF35" s="46"/>
      <c r="AG35" s="46"/>
      <c r="AH35" s="46"/>
      <c r="AI35" s="46"/>
      <c r="AJ35" s="46"/>
      <c r="AK35" s="335">
        <f>SUM(AK26:AK33)</f>
        <v>0</v>
      </c>
      <c r="AL35" s="334"/>
      <c r="AM35" s="334"/>
      <c r="AN35" s="334"/>
      <c r="AO35" s="336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54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052/2019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40" t="str">
        <f>K6</f>
        <v>Rekonstrukce místní komunikace p.č. 1139, 1175/1, Kostelecká Lhota - Koryta</v>
      </c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  <c r="AA45" s="341"/>
      <c r="AB45" s="341"/>
      <c r="AC45" s="341"/>
      <c r="AD45" s="341"/>
      <c r="AE45" s="341"/>
      <c r="AF45" s="341"/>
      <c r="AG45" s="341"/>
      <c r="AH45" s="341"/>
      <c r="AI45" s="341"/>
      <c r="AJ45" s="341"/>
      <c r="AK45" s="341"/>
      <c r="AL45" s="341"/>
      <c r="AM45" s="341"/>
      <c r="AN45" s="341"/>
      <c r="AO45" s="341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Koryta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42" t="str">
        <f>IF(AN8="","",AN8)</f>
        <v>16.11.2019</v>
      </c>
      <c r="AN47" s="342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Kostelec nad Orlicí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33</v>
      </c>
      <c r="AJ49" s="37"/>
      <c r="AK49" s="37"/>
      <c r="AL49" s="37"/>
      <c r="AM49" s="338" t="str">
        <f>IF(E17="","",E17)</f>
        <v>DI PROJEKTs.r.o.</v>
      </c>
      <c r="AN49" s="339"/>
      <c r="AO49" s="339"/>
      <c r="AP49" s="339"/>
      <c r="AQ49" s="37"/>
      <c r="AR49" s="40"/>
      <c r="AS49" s="343" t="s">
        <v>55</v>
      </c>
      <c r="AT49" s="344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30" t="s">
        <v>31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38</v>
      </c>
      <c r="AJ50" s="37"/>
      <c r="AK50" s="37"/>
      <c r="AL50" s="37"/>
      <c r="AM50" s="338" t="str">
        <f>IF(E20="","",E20)</f>
        <v>DI PROJEKTs.r.o.</v>
      </c>
      <c r="AN50" s="339"/>
      <c r="AO50" s="339"/>
      <c r="AP50" s="339"/>
      <c r="AQ50" s="37"/>
      <c r="AR50" s="40"/>
      <c r="AS50" s="345"/>
      <c r="AT50" s="346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7"/>
      <c r="AT51" s="348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9" t="s">
        <v>56</v>
      </c>
      <c r="D52" s="350"/>
      <c r="E52" s="350"/>
      <c r="F52" s="350"/>
      <c r="G52" s="350"/>
      <c r="H52" s="67"/>
      <c r="I52" s="351" t="s">
        <v>57</v>
      </c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2" t="s">
        <v>58</v>
      </c>
      <c r="AH52" s="350"/>
      <c r="AI52" s="350"/>
      <c r="AJ52" s="350"/>
      <c r="AK52" s="350"/>
      <c r="AL52" s="350"/>
      <c r="AM52" s="350"/>
      <c r="AN52" s="351" t="s">
        <v>59</v>
      </c>
      <c r="AO52" s="350"/>
      <c r="AP52" s="350"/>
      <c r="AQ52" s="68" t="s">
        <v>60</v>
      </c>
      <c r="AR52" s="40"/>
      <c r="AS52" s="69" t="s">
        <v>61</v>
      </c>
      <c r="AT52" s="70" t="s">
        <v>62</v>
      </c>
      <c r="AU52" s="70" t="s">
        <v>63</v>
      </c>
      <c r="AV52" s="70" t="s">
        <v>64</v>
      </c>
      <c r="AW52" s="70" t="s">
        <v>65</v>
      </c>
      <c r="AX52" s="70" t="s">
        <v>66</v>
      </c>
      <c r="AY52" s="70" t="s">
        <v>67</v>
      </c>
      <c r="AZ52" s="70" t="s">
        <v>68</v>
      </c>
      <c r="BA52" s="70" t="s">
        <v>69</v>
      </c>
      <c r="BB52" s="70" t="s">
        <v>70</v>
      </c>
      <c r="BC52" s="70" t="s">
        <v>71</v>
      </c>
      <c r="BD52" s="71" t="s">
        <v>72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73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6">
        <f>ROUND(AG55,2)</f>
        <v>0</v>
      </c>
      <c r="AH54" s="356"/>
      <c r="AI54" s="356"/>
      <c r="AJ54" s="356"/>
      <c r="AK54" s="356"/>
      <c r="AL54" s="356"/>
      <c r="AM54" s="356"/>
      <c r="AN54" s="357">
        <f>SUM(AG54,AT54)</f>
        <v>0</v>
      </c>
      <c r="AO54" s="357"/>
      <c r="AP54" s="357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74</v>
      </c>
      <c r="BT54" s="85" t="s">
        <v>75</v>
      </c>
      <c r="BU54" s="86" t="s">
        <v>76</v>
      </c>
      <c r="BV54" s="85" t="s">
        <v>77</v>
      </c>
      <c r="BW54" s="85" t="s">
        <v>5</v>
      </c>
      <c r="BX54" s="85" t="s">
        <v>78</v>
      </c>
      <c r="CL54" s="85" t="s">
        <v>19</v>
      </c>
    </row>
    <row r="55" spans="1:91" s="7" customFormat="1" ht="27" customHeight="1">
      <c r="A55" s="87" t="s">
        <v>79</v>
      </c>
      <c r="B55" s="88"/>
      <c r="C55" s="89"/>
      <c r="D55" s="355" t="s">
        <v>80</v>
      </c>
      <c r="E55" s="355"/>
      <c r="F55" s="355"/>
      <c r="G55" s="355"/>
      <c r="H55" s="355"/>
      <c r="I55" s="90"/>
      <c r="J55" s="355" t="s">
        <v>81</v>
      </c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3">
        <f>'052-2019_1 - SO 101 Komun...'!J30</f>
        <v>0</v>
      </c>
      <c r="AH55" s="354"/>
      <c r="AI55" s="354"/>
      <c r="AJ55" s="354"/>
      <c r="AK55" s="354"/>
      <c r="AL55" s="354"/>
      <c r="AM55" s="354"/>
      <c r="AN55" s="353">
        <f>SUM(AG55,AT55)</f>
        <v>0</v>
      </c>
      <c r="AO55" s="354"/>
      <c r="AP55" s="354"/>
      <c r="AQ55" s="91" t="s">
        <v>82</v>
      </c>
      <c r="AR55" s="92"/>
      <c r="AS55" s="93">
        <v>0</v>
      </c>
      <c r="AT55" s="94">
        <f>ROUND(SUM(AV55:AW55),2)</f>
        <v>0</v>
      </c>
      <c r="AU55" s="95">
        <f>'052-2019_1 - SO 101 Komun...'!P87</f>
        <v>0</v>
      </c>
      <c r="AV55" s="94">
        <f>'052-2019_1 - SO 101 Komun...'!J33</f>
        <v>0</v>
      </c>
      <c r="AW55" s="94">
        <f>'052-2019_1 - SO 101 Komun...'!J34</f>
        <v>0</v>
      </c>
      <c r="AX55" s="94">
        <f>'052-2019_1 - SO 101 Komun...'!J35</f>
        <v>0</v>
      </c>
      <c r="AY55" s="94">
        <f>'052-2019_1 - SO 101 Komun...'!J36</f>
        <v>0</v>
      </c>
      <c r="AZ55" s="94">
        <f>'052-2019_1 - SO 101 Komun...'!F33</f>
        <v>0</v>
      </c>
      <c r="BA55" s="94">
        <f>'052-2019_1 - SO 101 Komun...'!F34</f>
        <v>0</v>
      </c>
      <c r="BB55" s="94">
        <f>'052-2019_1 - SO 101 Komun...'!F35</f>
        <v>0</v>
      </c>
      <c r="BC55" s="94">
        <f>'052-2019_1 - SO 101 Komun...'!F36</f>
        <v>0</v>
      </c>
      <c r="BD55" s="96">
        <f>'052-2019_1 - SO 101 Komun...'!F37</f>
        <v>0</v>
      </c>
      <c r="BT55" s="97" t="s">
        <v>83</v>
      </c>
      <c r="BV55" s="97" t="s">
        <v>77</v>
      </c>
      <c r="BW55" s="97" t="s">
        <v>84</v>
      </c>
      <c r="BX55" s="97" t="s">
        <v>5</v>
      </c>
      <c r="CL55" s="97" t="s">
        <v>19</v>
      </c>
      <c r="CM55" s="97" t="s">
        <v>85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QT5a5wvFbOzCgY39MaXjw4oPfWxth0pR0hKKuTULtnje6sGQSzwZTTQQ02ImajyCCZJHVWj8S4eEMxL9FVtUhQ==" saltValue="u6L6IBp4pjzmPx62yhybRLzcTNESz+65n5CLWZ9jDynxFvp2jfpRjmMqNpkbSK9Q4FUQXCwCd+PC9b9KBl0Wgw==" spinCount="100000" sheet="1" objects="1" scenarios="1" formatColumns="0" formatRows="0"/>
  <mergeCells count="42">
    <mergeCell ref="L33:P33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M50:AP50"/>
    <mergeCell ref="L45:AO45"/>
    <mergeCell ref="AM47:AN47"/>
    <mergeCell ref="AM49:AP49"/>
    <mergeCell ref="AS49:AT51"/>
    <mergeCell ref="W33:AE33"/>
    <mergeCell ref="AK33:AO33"/>
    <mergeCell ref="X35:AB35"/>
    <mergeCell ref="AK35:AO35"/>
    <mergeCell ref="AR2:BE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052-2019_1 - SO 101 Komu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9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98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AT2" s="18" t="s">
        <v>84</v>
      </c>
    </row>
    <row r="3" spans="2:46" s="1" customFormat="1" ht="6.95" customHeight="1">
      <c r="B3" s="99"/>
      <c r="C3" s="100"/>
      <c r="D3" s="100"/>
      <c r="E3" s="100"/>
      <c r="F3" s="100"/>
      <c r="G3" s="100"/>
      <c r="H3" s="100"/>
      <c r="I3" s="101"/>
      <c r="J3" s="100"/>
      <c r="K3" s="100"/>
      <c r="L3" s="21"/>
      <c r="AT3" s="18" t="s">
        <v>85</v>
      </c>
    </row>
    <row r="4" spans="2:46" s="1" customFormat="1" ht="24.95" customHeight="1">
      <c r="B4" s="21"/>
      <c r="D4" s="102" t="s">
        <v>86</v>
      </c>
      <c r="I4" s="98"/>
      <c r="L4" s="21"/>
      <c r="M4" s="103" t="s">
        <v>10</v>
      </c>
      <c r="AT4" s="18" t="s">
        <v>4</v>
      </c>
    </row>
    <row r="5" spans="2:12" s="1" customFormat="1" ht="6.95" customHeight="1">
      <c r="B5" s="21"/>
      <c r="I5" s="98"/>
      <c r="L5" s="21"/>
    </row>
    <row r="6" spans="2:12" s="1" customFormat="1" ht="12" customHeight="1">
      <c r="B6" s="21"/>
      <c r="D6" s="104" t="s">
        <v>16</v>
      </c>
      <c r="I6" s="98"/>
      <c r="L6" s="21"/>
    </row>
    <row r="7" spans="2:12" s="1" customFormat="1" ht="16.5" customHeight="1">
      <c r="B7" s="21"/>
      <c r="E7" s="366" t="str">
        <f>'Rekapitulace stavby'!K6</f>
        <v>Rekonstrukce místní komunikace p.č. 1139, 1175/1, Kostelecká Lhota - Koryta</v>
      </c>
      <c r="F7" s="367"/>
      <c r="G7" s="367"/>
      <c r="H7" s="367"/>
      <c r="I7" s="98"/>
      <c r="L7" s="21"/>
    </row>
    <row r="8" spans="1:31" s="2" customFormat="1" ht="12" customHeight="1">
      <c r="A8" s="35"/>
      <c r="B8" s="40"/>
      <c r="C8" s="35"/>
      <c r="D8" s="104" t="s">
        <v>87</v>
      </c>
      <c r="E8" s="35"/>
      <c r="F8" s="35"/>
      <c r="G8" s="35"/>
      <c r="H8" s="35"/>
      <c r="I8" s="105"/>
      <c r="J8" s="35"/>
      <c r="K8" s="35"/>
      <c r="L8" s="10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68" t="s">
        <v>88</v>
      </c>
      <c r="F9" s="369"/>
      <c r="G9" s="369"/>
      <c r="H9" s="369"/>
      <c r="I9" s="105"/>
      <c r="J9" s="35"/>
      <c r="K9" s="35"/>
      <c r="L9" s="10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105"/>
      <c r="J10" s="35"/>
      <c r="K10" s="35"/>
      <c r="L10" s="10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4" t="s">
        <v>18</v>
      </c>
      <c r="E11" s="35"/>
      <c r="F11" s="107" t="s">
        <v>19</v>
      </c>
      <c r="G11" s="35"/>
      <c r="H11" s="35"/>
      <c r="I11" s="108" t="s">
        <v>20</v>
      </c>
      <c r="J11" s="107" t="s">
        <v>19</v>
      </c>
      <c r="K11" s="35"/>
      <c r="L11" s="10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4" t="s">
        <v>21</v>
      </c>
      <c r="E12" s="35"/>
      <c r="F12" s="107" t="s">
        <v>22</v>
      </c>
      <c r="G12" s="35"/>
      <c r="H12" s="35"/>
      <c r="I12" s="108" t="s">
        <v>23</v>
      </c>
      <c r="J12" s="109" t="str">
        <f>'Rekapitulace stavby'!AN8</f>
        <v>16.11.2019</v>
      </c>
      <c r="K12" s="35"/>
      <c r="L12" s="10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105"/>
      <c r="J13" s="35"/>
      <c r="K13" s="35"/>
      <c r="L13" s="10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4" t="s">
        <v>25</v>
      </c>
      <c r="E14" s="35"/>
      <c r="F14" s="35"/>
      <c r="G14" s="35"/>
      <c r="H14" s="35"/>
      <c r="I14" s="108" t="s">
        <v>26</v>
      </c>
      <c r="J14" s="107" t="s">
        <v>27</v>
      </c>
      <c r="K14" s="35"/>
      <c r="L14" s="10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7" t="s">
        <v>28</v>
      </c>
      <c r="F15" s="35"/>
      <c r="G15" s="35"/>
      <c r="H15" s="35"/>
      <c r="I15" s="108" t="s">
        <v>29</v>
      </c>
      <c r="J15" s="107" t="s">
        <v>30</v>
      </c>
      <c r="K15" s="35"/>
      <c r="L15" s="10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105"/>
      <c r="J16" s="35"/>
      <c r="K16" s="35"/>
      <c r="L16" s="10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4" t="s">
        <v>31</v>
      </c>
      <c r="E17" s="35"/>
      <c r="F17" s="35"/>
      <c r="G17" s="35"/>
      <c r="H17" s="35"/>
      <c r="I17" s="108" t="s">
        <v>26</v>
      </c>
      <c r="J17" s="31" t="str">
        <f>'Rekapitulace stavby'!AN13</f>
        <v>Vyplň údaj</v>
      </c>
      <c r="K17" s="35"/>
      <c r="L17" s="10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70" t="str">
        <f>'Rekapitulace stavby'!E14</f>
        <v>Vyplň údaj</v>
      </c>
      <c r="F18" s="371"/>
      <c r="G18" s="371"/>
      <c r="H18" s="371"/>
      <c r="I18" s="108" t="s">
        <v>29</v>
      </c>
      <c r="J18" s="31" t="str">
        <f>'Rekapitulace stavby'!AN14</f>
        <v>Vyplň údaj</v>
      </c>
      <c r="K18" s="35"/>
      <c r="L18" s="10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105"/>
      <c r="J19" s="35"/>
      <c r="K19" s="35"/>
      <c r="L19" s="10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4" t="s">
        <v>33</v>
      </c>
      <c r="E20" s="35"/>
      <c r="F20" s="35"/>
      <c r="G20" s="35"/>
      <c r="H20" s="35"/>
      <c r="I20" s="108" t="s">
        <v>26</v>
      </c>
      <c r="J20" s="107" t="s">
        <v>34</v>
      </c>
      <c r="K20" s="35"/>
      <c r="L20" s="10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7" t="s">
        <v>35</v>
      </c>
      <c r="F21" s="35"/>
      <c r="G21" s="35"/>
      <c r="H21" s="35"/>
      <c r="I21" s="108" t="s">
        <v>29</v>
      </c>
      <c r="J21" s="107" t="s">
        <v>36</v>
      </c>
      <c r="K21" s="35"/>
      <c r="L21" s="10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105"/>
      <c r="J22" s="35"/>
      <c r="K22" s="35"/>
      <c r="L22" s="10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4" t="s">
        <v>38</v>
      </c>
      <c r="E23" s="35"/>
      <c r="F23" s="35"/>
      <c r="G23" s="35"/>
      <c r="H23" s="35"/>
      <c r="I23" s="108" t="s">
        <v>26</v>
      </c>
      <c r="J23" s="107" t="s">
        <v>34</v>
      </c>
      <c r="K23" s="35"/>
      <c r="L23" s="10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7" t="s">
        <v>35</v>
      </c>
      <c r="F24" s="35"/>
      <c r="G24" s="35"/>
      <c r="H24" s="35"/>
      <c r="I24" s="108" t="s">
        <v>29</v>
      </c>
      <c r="J24" s="107" t="s">
        <v>36</v>
      </c>
      <c r="K24" s="35"/>
      <c r="L24" s="10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105"/>
      <c r="J25" s="35"/>
      <c r="K25" s="35"/>
      <c r="L25" s="10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4" t="s">
        <v>39</v>
      </c>
      <c r="E26" s="35"/>
      <c r="F26" s="35"/>
      <c r="G26" s="35"/>
      <c r="H26" s="35"/>
      <c r="I26" s="105"/>
      <c r="J26" s="35"/>
      <c r="K26" s="35"/>
      <c r="L26" s="10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0"/>
      <c r="B27" s="111"/>
      <c r="C27" s="110"/>
      <c r="D27" s="110"/>
      <c r="E27" s="372" t="s">
        <v>19</v>
      </c>
      <c r="F27" s="372"/>
      <c r="G27" s="372"/>
      <c r="H27" s="372"/>
      <c r="I27" s="112"/>
      <c r="J27" s="110"/>
      <c r="K27" s="110"/>
      <c r="L27" s="113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105"/>
      <c r="J28" s="35"/>
      <c r="K28" s="35"/>
      <c r="L28" s="10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4"/>
      <c r="E29" s="114"/>
      <c r="F29" s="114"/>
      <c r="G29" s="114"/>
      <c r="H29" s="114"/>
      <c r="I29" s="115"/>
      <c r="J29" s="114"/>
      <c r="K29" s="114"/>
      <c r="L29" s="10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41</v>
      </c>
      <c r="E30" s="35"/>
      <c r="F30" s="35"/>
      <c r="G30" s="35"/>
      <c r="H30" s="35"/>
      <c r="I30" s="105"/>
      <c r="J30" s="117">
        <f>ROUND(J87,2)</f>
        <v>0</v>
      </c>
      <c r="K30" s="35"/>
      <c r="L30" s="10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4"/>
      <c r="E31" s="114"/>
      <c r="F31" s="114"/>
      <c r="G31" s="114"/>
      <c r="H31" s="114"/>
      <c r="I31" s="115"/>
      <c r="J31" s="114"/>
      <c r="K31" s="114"/>
      <c r="L31" s="10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43</v>
      </c>
      <c r="G32" s="35"/>
      <c r="H32" s="35"/>
      <c r="I32" s="119" t="s">
        <v>42</v>
      </c>
      <c r="J32" s="118" t="s">
        <v>44</v>
      </c>
      <c r="K32" s="35"/>
      <c r="L32" s="10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0" t="s">
        <v>45</v>
      </c>
      <c r="E33" s="104" t="s">
        <v>46</v>
      </c>
      <c r="F33" s="121">
        <f>ROUND((SUM(BE87:BE206)),2)</f>
        <v>0</v>
      </c>
      <c r="G33" s="35"/>
      <c r="H33" s="35"/>
      <c r="I33" s="122">
        <v>0.21</v>
      </c>
      <c r="J33" s="121">
        <f>ROUND(((SUM(BE87:BE206))*I33),2)</f>
        <v>0</v>
      </c>
      <c r="K33" s="35"/>
      <c r="L33" s="10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4" t="s">
        <v>47</v>
      </c>
      <c r="F34" s="121">
        <f>ROUND((SUM(BF87:BF206)),2)</f>
        <v>0</v>
      </c>
      <c r="G34" s="35"/>
      <c r="H34" s="35"/>
      <c r="I34" s="122">
        <v>0.15</v>
      </c>
      <c r="J34" s="121">
        <f>ROUND(((SUM(BF87:BF206))*I34),2)</f>
        <v>0</v>
      </c>
      <c r="K34" s="35"/>
      <c r="L34" s="10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4" t="s">
        <v>48</v>
      </c>
      <c r="F35" s="121">
        <f>ROUND((SUM(BG87:BG206)),2)</f>
        <v>0</v>
      </c>
      <c r="G35" s="35"/>
      <c r="H35" s="35"/>
      <c r="I35" s="122">
        <v>0.21</v>
      </c>
      <c r="J35" s="121">
        <f>0</f>
        <v>0</v>
      </c>
      <c r="K35" s="35"/>
      <c r="L35" s="10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4" t="s">
        <v>49</v>
      </c>
      <c r="F36" s="121">
        <f>ROUND((SUM(BH87:BH206)),2)</f>
        <v>0</v>
      </c>
      <c r="G36" s="35"/>
      <c r="H36" s="35"/>
      <c r="I36" s="122">
        <v>0.15</v>
      </c>
      <c r="J36" s="121">
        <f>0</f>
        <v>0</v>
      </c>
      <c r="K36" s="35"/>
      <c r="L36" s="10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4" t="s">
        <v>50</v>
      </c>
      <c r="F37" s="121">
        <f>ROUND((SUM(BI87:BI206)),2)</f>
        <v>0</v>
      </c>
      <c r="G37" s="35"/>
      <c r="H37" s="35"/>
      <c r="I37" s="122">
        <v>0</v>
      </c>
      <c r="J37" s="121">
        <f>0</f>
        <v>0</v>
      </c>
      <c r="K37" s="35"/>
      <c r="L37" s="10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105"/>
      <c r="J38" s="35"/>
      <c r="K38" s="35"/>
      <c r="L38" s="10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3"/>
      <c r="D39" s="124" t="s">
        <v>51</v>
      </c>
      <c r="E39" s="125"/>
      <c r="F39" s="125"/>
      <c r="G39" s="126" t="s">
        <v>52</v>
      </c>
      <c r="H39" s="127" t="s">
        <v>53</v>
      </c>
      <c r="I39" s="128"/>
      <c r="J39" s="129">
        <f>SUM(J30:J37)</f>
        <v>0</v>
      </c>
      <c r="K39" s="130"/>
      <c r="L39" s="10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31"/>
      <c r="C40" s="132"/>
      <c r="D40" s="132"/>
      <c r="E40" s="132"/>
      <c r="F40" s="132"/>
      <c r="G40" s="132"/>
      <c r="H40" s="132"/>
      <c r="I40" s="133"/>
      <c r="J40" s="132"/>
      <c r="K40" s="132"/>
      <c r="L40" s="10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4"/>
      <c r="C44" s="135"/>
      <c r="D44" s="135"/>
      <c r="E44" s="135"/>
      <c r="F44" s="135"/>
      <c r="G44" s="135"/>
      <c r="H44" s="135"/>
      <c r="I44" s="136"/>
      <c r="J44" s="135"/>
      <c r="K44" s="135"/>
      <c r="L44" s="106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89</v>
      </c>
      <c r="D45" s="37"/>
      <c r="E45" s="37"/>
      <c r="F45" s="37"/>
      <c r="G45" s="37"/>
      <c r="H45" s="37"/>
      <c r="I45" s="105"/>
      <c r="J45" s="37"/>
      <c r="K45" s="37"/>
      <c r="L45" s="106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105"/>
      <c r="J46" s="37"/>
      <c r="K46" s="37"/>
      <c r="L46" s="106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105"/>
      <c r="J47" s="37"/>
      <c r="K47" s="37"/>
      <c r="L47" s="10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373" t="str">
        <f>E7</f>
        <v>Rekonstrukce místní komunikace p.č. 1139, 1175/1, Kostelecká Lhota - Koryta</v>
      </c>
      <c r="F48" s="374"/>
      <c r="G48" s="374"/>
      <c r="H48" s="374"/>
      <c r="I48" s="105"/>
      <c r="J48" s="37"/>
      <c r="K48" s="37"/>
      <c r="L48" s="106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87</v>
      </c>
      <c r="D49" s="37"/>
      <c r="E49" s="37"/>
      <c r="F49" s="37"/>
      <c r="G49" s="37"/>
      <c r="H49" s="37"/>
      <c r="I49" s="105"/>
      <c r="J49" s="37"/>
      <c r="K49" s="37"/>
      <c r="L49" s="106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340" t="str">
        <f>E9</f>
        <v>052/2019_1 - SO 101 Komunikace</v>
      </c>
      <c r="F50" s="375"/>
      <c r="G50" s="375"/>
      <c r="H50" s="375"/>
      <c r="I50" s="105"/>
      <c r="J50" s="37"/>
      <c r="K50" s="37"/>
      <c r="L50" s="106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105"/>
      <c r="J51" s="37"/>
      <c r="K51" s="37"/>
      <c r="L51" s="106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Koryta</v>
      </c>
      <c r="G52" s="37"/>
      <c r="H52" s="37"/>
      <c r="I52" s="108" t="s">
        <v>23</v>
      </c>
      <c r="J52" s="60" t="str">
        <f>IF(J12="","",J12)</f>
        <v>16.11.2019</v>
      </c>
      <c r="K52" s="37"/>
      <c r="L52" s="106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105"/>
      <c r="J53" s="37"/>
      <c r="K53" s="37"/>
      <c r="L53" s="106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2" customHeight="1">
      <c r="A54" s="35"/>
      <c r="B54" s="36"/>
      <c r="C54" s="30" t="s">
        <v>25</v>
      </c>
      <c r="D54" s="37"/>
      <c r="E54" s="37"/>
      <c r="F54" s="28" t="str">
        <f>E15</f>
        <v>Kostelec nad Orlicí</v>
      </c>
      <c r="G54" s="37"/>
      <c r="H54" s="37"/>
      <c r="I54" s="108" t="s">
        <v>33</v>
      </c>
      <c r="J54" s="33" t="str">
        <f>E21</f>
        <v>DI PROJEKTs.r.o.</v>
      </c>
      <c r="K54" s="37"/>
      <c r="L54" s="106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30" t="s">
        <v>31</v>
      </c>
      <c r="D55" s="37"/>
      <c r="E55" s="37"/>
      <c r="F55" s="28" t="str">
        <f>IF(E18="","",E18)</f>
        <v>Vyplň údaj</v>
      </c>
      <c r="G55" s="37"/>
      <c r="H55" s="37"/>
      <c r="I55" s="108" t="s">
        <v>38</v>
      </c>
      <c r="J55" s="33" t="str">
        <f>E24</f>
        <v>DI PROJEKTs.r.o.</v>
      </c>
      <c r="K55" s="37"/>
      <c r="L55" s="106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105"/>
      <c r="J56" s="37"/>
      <c r="K56" s="37"/>
      <c r="L56" s="106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7" t="s">
        <v>90</v>
      </c>
      <c r="D57" s="138"/>
      <c r="E57" s="138"/>
      <c r="F57" s="138"/>
      <c r="G57" s="138"/>
      <c r="H57" s="138"/>
      <c r="I57" s="139"/>
      <c r="J57" s="140" t="s">
        <v>91</v>
      </c>
      <c r="K57" s="138"/>
      <c r="L57" s="106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105"/>
      <c r="J58" s="37"/>
      <c r="K58" s="37"/>
      <c r="L58" s="10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41" t="s">
        <v>73</v>
      </c>
      <c r="D59" s="37"/>
      <c r="E59" s="37"/>
      <c r="F59" s="37"/>
      <c r="G59" s="37"/>
      <c r="H59" s="37"/>
      <c r="I59" s="105"/>
      <c r="J59" s="78">
        <f>J87</f>
        <v>0</v>
      </c>
      <c r="K59" s="37"/>
      <c r="L59" s="106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92</v>
      </c>
    </row>
    <row r="60" spans="2:12" s="9" customFormat="1" ht="24.95" customHeight="1">
      <c r="B60" s="142"/>
      <c r="C60" s="143"/>
      <c r="D60" s="144" t="s">
        <v>93</v>
      </c>
      <c r="E60" s="145"/>
      <c r="F60" s="145"/>
      <c r="G60" s="145"/>
      <c r="H60" s="145"/>
      <c r="I60" s="146"/>
      <c r="J60" s="147">
        <f>J88</f>
        <v>0</v>
      </c>
      <c r="K60" s="143"/>
      <c r="L60" s="148"/>
    </row>
    <row r="61" spans="2:12" s="10" customFormat="1" ht="19.9" customHeight="1">
      <c r="B61" s="149"/>
      <c r="C61" s="150"/>
      <c r="D61" s="151" t="s">
        <v>94</v>
      </c>
      <c r="E61" s="152"/>
      <c r="F61" s="152"/>
      <c r="G61" s="152"/>
      <c r="H61" s="152"/>
      <c r="I61" s="153"/>
      <c r="J61" s="154">
        <f>J89</f>
        <v>0</v>
      </c>
      <c r="K61" s="150"/>
      <c r="L61" s="155"/>
    </row>
    <row r="62" spans="2:12" s="10" customFormat="1" ht="19.9" customHeight="1">
      <c r="B62" s="149"/>
      <c r="C62" s="150"/>
      <c r="D62" s="151" t="s">
        <v>95</v>
      </c>
      <c r="E62" s="152"/>
      <c r="F62" s="152"/>
      <c r="G62" s="152"/>
      <c r="H62" s="152"/>
      <c r="I62" s="153"/>
      <c r="J62" s="154">
        <f>J115</f>
        <v>0</v>
      </c>
      <c r="K62" s="150"/>
      <c r="L62" s="155"/>
    </row>
    <row r="63" spans="2:12" s="10" customFormat="1" ht="19.9" customHeight="1">
      <c r="B63" s="149"/>
      <c r="C63" s="150"/>
      <c r="D63" s="151" t="s">
        <v>96</v>
      </c>
      <c r="E63" s="152"/>
      <c r="F63" s="152"/>
      <c r="G63" s="152"/>
      <c r="H63" s="152"/>
      <c r="I63" s="153"/>
      <c r="J63" s="154">
        <f>J139</f>
        <v>0</v>
      </c>
      <c r="K63" s="150"/>
      <c r="L63" s="155"/>
    </row>
    <row r="64" spans="2:12" s="10" customFormat="1" ht="19.9" customHeight="1">
      <c r="B64" s="149"/>
      <c r="C64" s="150"/>
      <c r="D64" s="151" t="s">
        <v>97</v>
      </c>
      <c r="E64" s="152"/>
      <c r="F64" s="152"/>
      <c r="G64" s="152"/>
      <c r="H64" s="152"/>
      <c r="I64" s="153"/>
      <c r="J64" s="154">
        <f>J146</f>
        <v>0</v>
      </c>
      <c r="K64" s="150"/>
      <c r="L64" s="155"/>
    </row>
    <row r="65" spans="2:12" s="10" customFormat="1" ht="14.85" customHeight="1">
      <c r="B65" s="149"/>
      <c r="C65" s="150"/>
      <c r="D65" s="151" t="s">
        <v>98</v>
      </c>
      <c r="E65" s="152"/>
      <c r="F65" s="152"/>
      <c r="G65" s="152"/>
      <c r="H65" s="152"/>
      <c r="I65" s="153"/>
      <c r="J65" s="154">
        <f>J186</f>
        <v>0</v>
      </c>
      <c r="K65" s="150"/>
      <c r="L65" s="155"/>
    </row>
    <row r="66" spans="2:12" s="10" customFormat="1" ht="19.9" customHeight="1">
      <c r="B66" s="149"/>
      <c r="C66" s="150"/>
      <c r="D66" s="151" t="s">
        <v>99</v>
      </c>
      <c r="E66" s="152"/>
      <c r="F66" s="152"/>
      <c r="G66" s="152"/>
      <c r="H66" s="152"/>
      <c r="I66" s="153"/>
      <c r="J66" s="154">
        <f>J199</f>
        <v>0</v>
      </c>
      <c r="K66" s="150"/>
      <c r="L66" s="155"/>
    </row>
    <row r="67" spans="2:12" s="9" customFormat="1" ht="24.95" customHeight="1">
      <c r="B67" s="142"/>
      <c r="C67" s="143"/>
      <c r="D67" s="144" t="s">
        <v>100</v>
      </c>
      <c r="E67" s="145"/>
      <c r="F67" s="145"/>
      <c r="G67" s="145"/>
      <c r="H67" s="145"/>
      <c r="I67" s="146"/>
      <c r="J67" s="147">
        <f>J202</f>
        <v>0</v>
      </c>
      <c r="K67" s="143"/>
      <c r="L67" s="148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105"/>
      <c r="J68" s="37"/>
      <c r="K68" s="37"/>
      <c r="L68" s="106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133"/>
      <c r="J69" s="49"/>
      <c r="K69" s="49"/>
      <c r="L69" s="106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136"/>
      <c r="J73" s="51"/>
      <c r="K73" s="51"/>
      <c r="L73" s="106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4" t="s">
        <v>101</v>
      </c>
      <c r="D74" s="37"/>
      <c r="E74" s="37"/>
      <c r="F74" s="37"/>
      <c r="G74" s="37"/>
      <c r="H74" s="37"/>
      <c r="I74" s="105"/>
      <c r="J74" s="37"/>
      <c r="K74" s="37"/>
      <c r="L74" s="106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105"/>
      <c r="J75" s="37"/>
      <c r="K75" s="37"/>
      <c r="L75" s="106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30" t="s">
        <v>16</v>
      </c>
      <c r="D76" s="37"/>
      <c r="E76" s="37"/>
      <c r="F76" s="37"/>
      <c r="G76" s="37"/>
      <c r="H76" s="37"/>
      <c r="I76" s="105"/>
      <c r="J76" s="37"/>
      <c r="K76" s="37"/>
      <c r="L76" s="10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373" t="str">
        <f>E7</f>
        <v>Rekonstrukce místní komunikace p.č. 1139, 1175/1, Kostelecká Lhota - Koryta</v>
      </c>
      <c r="F77" s="374"/>
      <c r="G77" s="374"/>
      <c r="H77" s="374"/>
      <c r="I77" s="105"/>
      <c r="J77" s="37"/>
      <c r="K77" s="37"/>
      <c r="L77" s="10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30" t="s">
        <v>87</v>
      </c>
      <c r="D78" s="37"/>
      <c r="E78" s="37"/>
      <c r="F78" s="37"/>
      <c r="G78" s="37"/>
      <c r="H78" s="37"/>
      <c r="I78" s="105"/>
      <c r="J78" s="37"/>
      <c r="K78" s="37"/>
      <c r="L78" s="106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340" t="str">
        <f>E9</f>
        <v>052/2019_1 - SO 101 Komunikace</v>
      </c>
      <c r="F79" s="375"/>
      <c r="G79" s="375"/>
      <c r="H79" s="375"/>
      <c r="I79" s="105"/>
      <c r="J79" s="37"/>
      <c r="K79" s="37"/>
      <c r="L79" s="106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105"/>
      <c r="J80" s="37"/>
      <c r="K80" s="37"/>
      <c r="L80" s="106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30" t="s">
        <v>21</v>
      </c>
      <c r="D81" s="37"/>
      <c r="E81" s="37"/>
      <c r="F81" s="28" t="str">
        <f>F12</f>
        <v>Koryta</v>
      </c>
      <c r="G81" s="37"/>
      <c r="H81" s="37"/>
      <c r="I81" s="108" t="s">
        <v>23</v>
      </c>
      <c r="J81" s="60" t="str">
        <f>IF(J12="","",J12)</f>
        <v>16.11.2019</v>
      </c>
      <c r="K81" s="37"/>
      <c r="L81" s="10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105"/>
      <c r="J82" s="37"/>
      <c r="K82" s="37"/>
      <c r="L82" s="10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5.2" customHeight="1">
      <c r="A83" s="35"/>
      <c r="B83" s="36"/>
      <c r="C83" s="30" t="s">
        <v>25</v>
      </c>
      <c r="D83" s="37"/>
      <c r="E83" s="37"/>
      <c r="F83" s="28" t="str">
        <f>E15</f>
        <v>Kostelec nad Orlicí</v>
      </c>
      <c r="G83" s="37"/>
      <c r="H83" s="37"/>
      <c r="I83" s="108" t="s">
        <v>33</v>
      </c>
      <c r="J83" s="33" t="str">
        <f>E21</f>
        <v>DI PROJEKTs.r.o.</v>
      </c>
      <c r="K83" s="37"/>
      <c r="L83" s="10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30" t="s">
        <v>31</v>
      </c>
      <c r="D84" s="37"/>
      <c r="E84" s="37"/>
      <c r="F84" s="28" t="str">
        <f>IF(E18="","",E18)</f>
        <v>Vyplň údaj</v>
      </c>
      <c r="G84" s="37"/>
      <c r="H84" s="37"/>
      <c r="I84" s="108" t="s">
        <v>38</v>
      </c>
      <c r="J84" s="33" t="str">
        <f>E24</f>
        <v>DI PROJEKTs.r.o.</v>
      </c>
      <c r="K84" s="37"/>
      <c r="L84" s="10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105"/>
      <c r="J85" s="37"/>
      <c r="K85" s="37"/>
      <c r="L85" s="10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56"/>
      <c r="B86" s="157"/>
      <c r="C86" s="158" t="s">
        <v>102</v>
      </c>
      <c r="D86" s="159" t="s">
        <v>60</v>
      </c>
      <c r="E86" s="159" t="s">
        <v>56</v>
      </c>
      <c r="F86" s="159" t="s">
        <v>57</v>
      </c>
      <c r="G86" s="159" t="s">
        <v>103</v>
      </c>
      <c r="H86" s="159" t="s">
        <v>104</v>
      </c>
      <c r="I86" s="160" t="s">
        <v>105</v>
      </c>
      <c r="J86" s="159" t="s">
        <v>91</v>
      </c>
      <c r="K86" s="161" t="s">
        <v>106</v>
      </c>
      <c r="L86" s="162"/>
      <c r="M86" s="69" t="s">
        <v>19</v>
      </c>
      <c r="N86" s="70" t="s">
        <v>45</v>
      </c>
      <c r="O86" s="70" t="s">
        <v>107</v>
      </c>
      <c r="P86" s="70" t="s">
        <v>108</v>
      </c>
      <c r="Q86" s="70" t="s">
        <v>109</v>
      </c>
      <c r="R86" s="70" t="s">
        <v>110</v>
      </c>
      <c r="S86" s="70" t="s">
        <v>111</v>
      </c>
      <c r="T86" s="71" t="s">
        <v>112</v>
      </c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</row>
    <row r="87" spans="1:63" s="2" customFormat="1" ht="22.9" customHeight="1">
      <c r="A87" s="35"/>
      <c r="B87" s="36"/>
      <c r="C87" s="76" t="s">
        <v>113</v>
      </c>
      <c r="D87" s="37"/>
      <c r="E87" s="37"/>
      <c r="F87" s="37"/>
      <c r="G87" s="37"/>
      <c r="H87" s="37"/>
      <c r="I87" s="105"/>
      <c r="J87" s="163">
        <f>BK87</f>
        <v>0</v>
      </c>
      <c r="K87" s="37"/>
      <c r="L87" s="40"/>
      <c r="M87" s="72"/>
      <c r="N87" s="164"/>
      <c r="O87" s="73"/>
      <c r="P87" s="165">
        <f>P88+P202</f>
        <v>0</v>
      </c>
      <c r="Q87" s="73"/>
      <c r="R87" s="165">
        <f>R88+R202</f>
        <v>39.9898535265</v>
      </c>
      <c r="S87" s="73"/>
      <c r="T87" s="166">
        <f>T88+T202</f>
        <v>13.746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74</v>
      </c>
      <c r="AU87" s="18" t="s">
        <v>92</v>
      </c>
      <c r="BK87" s="167">
        <f>BK88+BK202</f>
        <v>0</v>
      </c>
    </row>
    <row r="88" spans="2:63" s="12" customFormat="1" ht="25.9" customHeight="1">
      <c r="B88" s="168"/>
      <c r="C88" s="169"/>
      <c r="D88" s="170" t="s">
        <v>74</v>
      </c>
      <c r="E88" s="171" t="s">
        <v>114</v>
      </c>
      <c r="F88" s="171" t="s">
        <v>115</v>
      </c>
      <c r="G88" s="169"/>
      <c r="H88" s="169"/>
      <c r="I88" s="172"/>
      <c r="J88" s="173">
        <f>BK88</f>
        <v>0</v>
      </c>
      <c r="K88" s="169"/>
      <c r="L88" s="174"/>
      <c r="M88" s="175"/>
      <c r="N88" s="176"/>
      <c r="O88" s="176"/>
      <c r="P88" s="177">
        <f>P89+P115+P139+P146+P199</f>
        <v>0</v>
      </c>
      <c r="Q88" s="176"/>
      <c r="R88" s="177">
        <f>R89+R115+R139+R146+R199</f>
        <v>39.9898535265</v>
      </c>
      <c r="S88" s="176"/>
      <c r="T88" s="178">
        <f>T89+T115+T139+T146+T199</f>
        <v>13.746</v>
      </c>
      <c r="AR88" s="179" t="s">
        <v>83</v>
      </c>
      <c r="AT88" s="180" t="s">
        <v>74</v>
      </c>
      <c r="AU88" s="180" t="s">
        <v>75</v>
      </c>
      <c r="AY88" s="179" t="s">
        <v>116</v>
      </c>
      <c r="BK88" s="181">
        <f>BK89+BK115+BK139+BK146+BK199</f>
        <v>0</v>
      </c>
    </row>
    <row r="89" spans="2:63" s="12" customFormat="1" ht="22.9" customHeight="1">
      <c r="B89" s="168"/>
      <c r="C89" s="169"/>
      <c r="D89" s="170" t="s">
        <v>74</v>
      </c>
      <c r="E89" s="182" t="s">
        <v>83</v>
      </c>
      <c r="F89" s="182" t="s">
        <v>117</v>
      </c>
      <c r="G89" s="169"/>
      <c r="H89" s="169"/>
      <c r="I89" s="172"/>
      <c r="J89" s="183">
        <f>BK89</f>
        <v>0</v>
      </c>
      <c r="K89" s="169"/>
      <c r="L89" s="174"/>
      <c r="M89" s="175"/>
      <c r="N89" s="176"/>
      <c r="O89" s="176"/>
      <c r="P89" s="177">
        <f>SUM(P90:P114)</f>
        <v>0</v>
      </c>
      <c r="Q89" s="176"/>
      <c r="R89" s="177">
        <f>SUM(R90:R114)</f>
        <v>0</v>
      </c>
      <c r="S89" s="176"/>
      <c r="T89" s="178">
        <f>SUM(T90:T114)</f>
        <v>0</v>
      </c>
      <c r="AR89" s="179" t="s">
        <v>83</v>
      </c>
      <c r="AT89" s="180" t="s">
        <v>74</v>
      </c>
      <c r="AU89" s="180" t="s">
        <v>83</v>
      </c>
      <c r="AY89" s="179" t="s">
        <v>116</v>
      </c>
      <c r="BK89" s="181">
        <f>SUM(BK90:BK114)</f>
        <v>0</v>
      </c>
    </row>
    <row r="90" spans="1:65" s="2" customFormat="1" ht="24" customHeight="1">
      <c r="A90" s="35"/>
      <c r="B90" s="36"/>
      <c r="C90" s="184" t="s">
        <v>83</v>
      </c>
      <c r="D90" s="184" t="s">
        <v>118</v>
      </c>
      <c r="E90" s="185" t="s">
        <v>119</v>
      </c>
      <c r="F90" s="186" t="s">
        <v>120</v>
      </c>
      <c r="G90" s="187" t="s">
        <v>121</v>
      </c>
      <c r="H90" s="188">
        <v>190.8</v>
      </c>
      <c r="I90" s="189"/>
      <c r="J90" s="190">
        <f>ROUND(I90*H90,2)</f>
        <v>0</v>
      </c>
      <c r="K90" s="186" t="s">
        <v>122</v>
      </c>
      <c r="L90" s="40"/>
      <c r="M90" s="191" t="s">
        <v>19</v>
      </c>
      <c r="N90" s="192" t="s">
        <v>46</v>
      </c>
      <c r="O90" s="65"/>
      <c r="P90" s="193">
        <f>O90*H90</f>
        <v>0</v>
      </c>
      <c r="Q90" s="193">
        <v>0</v>
      </c>
      <c r="R90" s="193">
        <f>Q90*H90</f>
        <v>0</v>
      </c>
      <c r="S90" s="193">
        <v>0</v>
      </c>
      <c r="T90" s="194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95" t="s">
        <v>123</v>
      </c>
      <c r="AT90" s="195" t="s">
        <v>118</v>
      </c>
      <c r="AU90" s="195" t="s">
        <v>85</v>
      </c>
      <c r="AY90" s="18" t="s">
        <v>116</v>
      </c>
      <c r="BE90" s="196">
        <f>IF(N90="základní",J90,0)</f>
        <v>0</v>
      </c>
      <c r="BF90" s="196">
        <f>IF(N90="snížená",J90,0)</f>
        <v>0</v>
      </c>
      <c r="BG90" s="196">
        <f>IF(N90="zákl. přenesená",J90,0)</f>
        <v>0</v>
      </c>
      <c r="BH90" s="196">
        <f>IF(N90="sníž. přenesená",J90,0)</f>
        <v>0</v>
      </c>
      <c r="BI90" s="196">
        <f>IF(N90="nulová",J90,0)</f>
        <v>0</v>
      </c>
      <c r="BJ90" s="18" t="s">
        <v>83</v>
      </c>
      <c r="BK90" s="196">
        <f>ROUND(I90*H90,2)</f>
        <v>0</v>
      </c>
      <c r="BL90" s="18" t="s">
        <v>123</v>
      </c>
      <c r="BM90" s="195" t="s">
        <v>124</v>
      </c>
    </row>
    <row r="91" spans="1:47" s="2" customFormat="1" ht="78">
      <c r="A91" s="35"/>
      <c r="B91" s="36"/>
      <c r="C91" s="37"/>
      <c r="D91" s="197" t="s">
        <v>125</v>
      </c>
      <c r="E91" s="37"/>
      <c r="F91" s="198" t="s">
        <v>126</v>
      </c>
      <c r="G91" s="37"/>
      <c r="H91" s="37"/>
      <c r="I91" s="105"/>
      <c r="J91" s="37"/>
      <c r="K91" s="37"/>
      <c r="L91" s="40"/>
      <c r="M91" s="199"/>
      <c r="N91" s="200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8" t="s">
        <v>125</v>
      </c>
      <c r="AU91" s="18" t="s">
        <v>85</v>
      </c>
    </row>
    <row r="92" spans="2:51" s="13" customFormat="1" ht="11.25">
      <c r="B92" s="201"/>
      <c r="C92" s="202"/>
      <c r="D92" s="197" t="s">
        <v>127</v>
      </c>
      <c r="E92" s="203" t="s">
        <v>19</v>
      </c>
      <c r="F92" s="204" t="s">
        <v>128</v>
      </c>
      <c r="G92" s="202"/>
      <c r="H92" s="203" t="s">
        <v>19</v>
      </c>
      <c r="I92" s="205"/>
      <c r="J92" s="202"/>
      <c r="K92" s="202"/>
      <c r="L92" s="206"/>
      <c r="M92" s="207"/>
      <c r="N92" s="208"/>
      <c r="O92" s="208"/>
      <c r="P92" s="208"/>
      <c r="Q92" s="208"/>
      <c r="R92" s="208"/>
      <c r="S92" s="208"/>
      <c r="T92" s="209"/>
      <c r="AT92" s="210" t="s">
        <v>127</v>
      </c>
      <c r="AU92" s="210" t="s">
        <v>85</v>
      </c>
      <c r="AV92" s="13" t="s">
        <v>83</v>
      </c>
      <c r="AW92" s="13" t="s">
        <v>37</v>
      </c>
      <c r="AX92" s="13" t="s">
        <v>75</v>
      </c>
      <c r="AY92" s="210" t="s">
        <v>116</v>
      </c>
    </row>
    <row r="93" spans="2:51" s="14" customFormat="1" ht="11.25">
      <c r="B93" s="211"/>
      <c r="C93" s="212"/>
      <c r="D93" s="197" t="s">
        <v>127</v>
      </c>
      <c r="E93" s="213" t="s">
        <v>19</v>
      </c>
      <c r="F93" s="214" t="s">
        <v>129</v>
      </c>
      <c r="G93" s="212"/>
      <c r="H93" s="215">
        <v>95.4</v>
      </c>
      <c r="I93" s="216"/>
      <c r="J93" s="212"/>
      <c r="K93" s="212"/>
      <c r="L93" s="217"/>
      <c r="M93" s="218"/>
      <c r="N93" s="219"/>
      <c r="O93" s="219"/>
      <c r="P93" s="219"/>
      <c r="Q93" s="219"/>
      <c r="R93" s="219"/>
      <c r="S93" s="219"/>
      <c r="T93" s="220"/>
      <c r="AT93" s="221" t="s">
        <v>127</v>
      </c>
      <c r="AU93" s="221" t="s">
        <v>85</v>
      </c>
      <c r="AV93" s="14" t="s">
        <v>85</v>
      </c>
      <c r="AW93" s="14" t="s">
        <v>37</v>
      </c>
      <c r="AX93" s="14" t="s">
        <v>75</v>
      </c>
      <c r="AY93" s="221" t="s">
        <v>116</v>
      </c>
    </row>
    <row r="94" spans="2:51" s="14" customFormat="1" ht="11.25">
      <c r="B94" s="211"/>
      <c r="C94" s="212"/>
      <c r="D94" s="197" t="s">
        <v>127</v>
      </c>
      <c r="E94" s="213" t="s">
        <v>19</v>
      </c>
      <c r="F94" s="214" t="s">
        <v>130</v>
      </c>
      <c r="G94" s="212"/>
      <c r="H94" s="215">
        <v>95.4</v>
      </c>
      <c r="I94" s="216"/>
      <c r="J94" s="212"/>
      <c r="K94" s="212"/>
      <c r="L94" s="217"/>
      <c r="M94" s="218"/>
      <c r="N94" s="219"/>
      <c r="O94" s="219"/>
      <c r="P94" s="219"/>
      <c r="Q94" s="219"/>
      <c r="R94" s="219"/>
      <c r="S94" s="219"/>
      <c r="T94" s="220"/>
      <c r="AT94" s="221" t="s">
        <v>127</v>
      </c>
      <c r="AU94" s="221" t="s">
        <v>85</v>
      </c>
      <c r="AV94" s="14" t="s">
        <v>85</v>
      </c>
      <c r="AW94" s="14" t="s">
        <v>37</v>
      </c>
      <c r="AX94" s="14" t="s">
        <v>75</v>
      </c>
      <c r="AY94" s="221" t="s">
        <v>116</v>
      </c>
    </row>
    <row r="95" spans="2:51" s="15" customFormat="1" ht="11.25">
      <c r="B95" s="222"/>
      <c r="C95" s="223"/>
      <c r="D95" s="197" t="s">
        <v>127</v>
      </c>
      <c r="E95" s="224" t="s">
        <v>19</v>
      </c>
      <c r="F95" s="225" t="s">
        <v>131</v>
      </c>
      <c r="G95" s="223"/>
      <c r="H95" s="226">
        <v>190.8</v>
      </c>
      <c r="I95" s="227"/>
      <c r="J95" s="223"/>
      <c r="K95" s="223"/>
      <c r="L95" s="228"/>
      <c r="M95" s="229"/>
      <c r="N95" s="230"/>
      <c r="O95" s="230"/>
      <c r="P95" s="230"/>
      <c r="Q95" s="230"/>
      <c r="R95" s="230"/>
      <c r="S95" s="230"/>
      <c r="T95" s="231"/>
      <c r="AT95" s="232" t="s">
        <v>127</v>
      </c>
      <c r="AU95" s="232" t="s">
        <v>85</v>
      </c>
      <c r="AV95" s="15" t="s">
        <v>123</v>
      </c>
      <c r="AW95" s="15" t="s">
        <v>37</v>
      </c>
      <c r="AX95" s="15" t="s">
        <v>83</v>
      </c>
      <c r="AY95" s="232" t="s">
        <v>116</v>
      </c>
    </row>
    <row r="96" spans="1:65" s="2" customFormat="1" ht="24" customHeight="1">
      <c r="A96" s="35"/>
      <c r="B96" s="36"/>
      <c r="C96" s="184" t="s">
        <v>85</v>
      </c>
      <c r="D96" s="184" t="s">
        <v>118</v>
      </c>
      <c r="E96" s="185" t="s">
        <v>132</v>
      </c>
      <c r="F96" s="186" t="s">
        <v>133</v>
      </c>
      <c r="G96" s="187" t="s">
        <v>121</v>
      </c>
      <c r="H96" s="188">
        <v>190.8</v>
      </c>
      <c r="I96" s="189"/>
      <c r="J96" s="190">
        <f>ROUND(I96*H96,2)</f>
        <v>0</v>
      </c>
      <c r="K96" s="186" t="s">
        <v>122</v>
      </c>
      <c r="L96" s="40"/>
      <c r="M96" s="191" t="s">
        <v>19</v>
      </c>
      <c r="N96" s="192" t="s">
        <v>46</v>
      </c>
      <c r="O96" s="65"/>
      <c r="P96" s="193">
        <f>O96*H96</f>
        <v>0</v>
      </c>
      <c r="Q96" s="193">
        <v>0</v>
      </c>
      <c r="R96" s="193">
        <f>Q96*H96</f>
        <v>0</v>
      </c>
      <c r="S96" s="193">
        <v>0</v>
      </c>
      <c r="T96" s="194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95" t="s">
        <v>123</v>
      </c>
      <c r="AT96" s="195" t="s">
        <v>118</v>
      </c>
      <c r="AU96" s="195" t="s">
        <v>85</v>
      </c>
      <c r="AY96" s="18" t="s">
        <v>116</v>
      </c>
      <c r="BE96" s="196">
        <f>IF(N96="základní",J96,0)</f>
        <v>0</v>
      </c>
      <c r="BF96" s="196">
        <f>IF(N96="snížená",J96,0)</f>
        <v>0</v>
      </c>
      <c r="BG96" s="196">
        <f>IF(N96="zákl. přenesená",J96,0)</f>
        <v>0</v>
      </c>
      <c r="BH96" s="196">
        <f>IF(N96="sníž. přenesená",J96,0)</f>
        <v>0</v>
      </c>
      <c r="BI96" s="196">
        <f>IF(N96="nulová",J96,0)</f>
        <v>0</v>
      </c>
      <c r="BJ96" s="18" t="s">
        <v>83</v>
      </c>
      <c r="BK96" s="196">
        <f>ROUND(I96*H96,2)</f>
        <v>0</v>
      </c>
      <c r="BL96" s="18" t="s">
        <v>123</v>
      </c>
      <c r="BM96" s="195" t="s">
        <v>134</v>
      </c>
    </row>
    <row r="97" spans="1:47" s="2" customFormat="1" ht="78">
      <c r="A97" s="35"/>
      <c r="B97" s="36"/>
      <c r="C97" s="37"/>
      <c r="D97" s="197" t="s">
        <v>125</v>
      </c>
      <c r="E97" s="37"/>
      <c r="F97" s="198" t="s">
        <v>126</v>
      </c>
      <c r="G97" s="37"/>
      <c r="H97" s="37"/>
      <c r="I97" s="105"/>
      <c r="J97" s="37"/>
      <c r="K97" s="37"/>
      <c r="L97" s="40"/>
      <c r="M97" s="199"/>
      <c r="N97" s="200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125</v>
      </c>
      <c r="AU97" s="18" t="s">
        <v>85</v>
      </c>
    </row>
    <row r="98" spans="1:65" s="2" customFormat="1" ht="24" customHeight="1">
      <c r="A98" s="35"/>
      <c r="B98" s="36"/>
      <c r="C98" s="184" t="s">
        <v>135</v>
      </c>
      <c r="D98" s="184" t="s">
        <v>118</v>
      </c>
      <c r="E98" s="185" t="s">
        <v>136</v>
      </c>
      <c r="F98" s="186" t="s">
        <v>137</v>
      </c>
      <c r="G98" s="187" t="s">
        <v>121</v>
      </c>
      <c r="H98" s="188">
        <v>190.8</v>
      </c>
      <c r="I98" s="189"/>
      <c r="J98" s="190">
        <f>ROUND(I98*H98,2)</f>
        <v>0</v>
      </c>
      <c r="K98" s="186" t="s">
        <v>122</v>
      </c>
      <c r="L98" s="40"/>
      <c r="M98" s="191" t="s">
        <v>19</v>
      </c>
      <c r="N98" s="192" t="s">
        <v>46</v>
      </c>
      <c r="O98" s="65"/>
      <c r="P98" s="193">
        <f>O98*H98</f>
        <v>0</v>
      </c>
      <c r="Q98" s="193">
        <v>0</v>
      </c>
      <c r="R98" s="193">
        <f>Q98*H98</f>
        <v>0</v>
      </c>
      <c r="S98" s="193">
        <v>0</v>
      </c>
      <c r="T98" s="194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95" t="s">
        <v>123</v>
      </c>
      <c r="AT98" s="195" t="s">
        <v>118</v>
      </c>
      <c r="AU98" s="195" t="s">
        <v>85</v>
      </c>
      <c r="AY98" s="18" t="s">
        <v>116</v>
      </c>
      <c r="BE98" s="196">
        <f>IF(N98="základní",J98,0)</f>
        <v>0</v>
      </c>
      <c r="BF98" s="196">
        <f>IF(N98="snížená",J98,0)</f>
        <v>0</v>
      </c>
      <c r="BG98" s="196">
        <f>IF(N98="zákl. přenesená",J98,0)</f>
        <v>0</v>
      </c>
      <c r="BH98" s="196">
        <f>IF(N98="sníž. přenesená",J98,0)</f>
        <v>0</v>
      </c>
      <c r="BI98" s="196">
        <f>IF(N98="nulová",J98,0)</f>
        <v>0</v>
      </c>
      <c r="BJ98" s="18" t="s">
        <v>83</v>
      </c>
      <c r="BK98" s="196">
        <f>ROUND(I98*H98,2)</f>
        <v>0</v>
      </c>
      <c r="BL98" s="18" t="s">
        <v>123</v>
      </c>
      <c r="BM98" s="195" t="s">
        <v>138</v>
      </c>
    </row>
    <row r="99" spans="1:47" s="2" customFormat="1" ht="136.5">
      <c r="A99" s="35"/>
      <c r="B99" s="36"/>
      <c r="C99" s="37"/>
      <c r="D99" s="197" t="s">
        <v>125</v>
      </c>
      <c r="E99" s="37"/>
      <c r="F99" s="198" t="s">
        <v>139</v>
      </c>
      <c r="G99" s="37"/>
      <c r="H99" s="37"/>
      <c r="I99" s="105"/>
      <c r="J99" s="37"/>
      <c r="K99" s="37"/>
      <c r="L99" s="40"/>
      <c r="M99" s="199"/>
      <c r="N99" s="200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125</v>
      </c>
      <c r="AU99" s="18" t="s">
        <v>85</v>
      </c>
    </row>
    <row r="100" spans="2:51" s="14" customFormat="1" ht="11.25">
      <c r="B100" s="211"/>
      <c r="C100" s="212"/>
      <c r="D100" s="197" t="s">
        <v>127</v>
      </c>
      <c r="E100" s="213" t="s">
        <v>19</v>
      </c>
      <c r="F100" s="214" t="s">
        <v>140</v>
      </c>
      <c r="G100" s="212"/>
      <c r="H100" s="215">
        <v>190.8</v>
      </c>
      <c r="I100" s="216"/>
      <c r="J100" s="212"/>
      <c r="K100" s="212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127</v>
      </c>
      <c r="AU100" s="221" t="s">
        <v>85</v>
      </c>
      <c r="AV100" s="14" t="s">
        <v>85</v>
      </c>
      <c r="AW100" s="14" t="s">
        <v>37</v>
      </c>
      <c r="AX100" s="14" t="s">
        <v>83</v>
      </c>
      <c r="AY100" s="221" t="s">
        <v>116</v>
      </c>
    </row>
    <row r="101" spans="1:65" s="2" customFormat="1" ht="36" customHeight="1">
      <c r="A101" s="35"/>
      <c r="B101" s="36"/>
      <c r="C101" s="184" t="s">
        <v>123</v>
      </c>
      <c r="D101" s="184" t="s">
        <v>118</v>
      </c>
      <c r="E101" s="185" t="s">
        <v>141</v>
      </c>
      <c r="F101" s="186" t="s">
        <v>142</v>
      </c>
      <c r="G101" s="187" t="s">
        <v>121</v>
      </c>
      <c r="H101" s="188">
        <v>763.2</v>
      </c>
      <c r="I101" s="189"/>
      <c r="J101" s="190">
        <f>ROUND(I101*H101,2)</f>
        <v>0</v>
      </c>
      <c r="K101" s="186" t="s">
        <v>122</v>
      </c>
      <c r="L101" s="40"/>
      <c r="M101" s="191" t="s">
        <v>19</v>
      </c>
      <c r="N101" s="192" t="s">
        <v>46</v>
      </c>
      <c r="O101" s="65"/>
      <c r="P101" s="193">
        <f>O101*H101</f>
        <v>0</v>
      </c>
      <c r="Q101" s="193">
        <v>0</v>
      </c>
      <c r="R101" s="193">
        <f>Q101*H101</f>
        <v>0</v>
      </c>
      <c r="S101" s="193">
        <v>0</v>
      </c>
      <c r="T101" s="194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95" t="s">
        <v>123</v>
      </c>
      <c r="AT101" s="195" t="s">
        <v>118</v>
      </c>
      <c r="AU101" s="195" t="s">
        <v>85</v>
      </c>
      <c r="AY101" s="18" t="s">
        <v>116</v>
      </c>
      <c r="BE101" s="196">
        <f>IF(N101="základní",J101,0)</f>
        <v>0</v>
      </c>
      <c r="BF101" s="196">
        <f>IF(N101="snížená",J101,0)</f>
        <v>0</v>
      </c>
      <c r="BG101" s="196">
        <f>IF(N101="zákl. přenesená",J101,0)</f>
        <v>0</v>
      </c>
      <c r="BH101" s="196">
        <f>IF(N101="sníž. přenesená",J101,0)</f>
        <v>0</v>
      </c>
      <c r="BI101" s="196">
        <f>IF(N101="nulová",J101,0)</f>
        <v>0</v>
      </c>
      <c r="BJ101" s="18" t="s">
        <v>83</v>
      </c>
      <c r="BK101" s="196">
        <f>ROUND(I101*H101,2)</f>
        <v>0</v>
      </c>
      <c r="BL101" s="18" t="s">
        <v>123</v>
      </c>
      <c r="BM101" s="195" t="s">
        <v>143</v>
      </c>
    </row>
    <row r="102" spans="1:47" s="2" customFormat="1" ht="136.5">
      <c r="A102" s="35"/>
      <c r="B102" s="36"/>
      <c r="C102" s="37"/>
      <c r="D102" s="197" t="s">
        <v>125</v>
      </c>
      <c r="E102" s="37"/>
      <c r="F102" s="198" t="s">
        <v>139</v>
      </c>
      <c r="G102" s="37"/>
      <c r="H102" s="37"/>
      <c r="I102" s="105"/>
      <c r="J102" s="37"/>
      <c r="K102" s="37"/>
      <c r="L102" s="40"/>
      <c r="M102" s="199"/>
      <c r="N102" s="200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8" t="s">
        <v>125</v>
      </c>
      <c r="AU102" s="18" t="s">
        <v>85</v>
      </c>
    </row>
    <row r="103" spans="2:51" s="14" customFormat="1" ht="11.25">
      <c r="B103" s="211"/>
      <c r="C103" s="212"/>
      <c r="D103" s="197" t="s">
        <v>127</v>
      </c>
      <c r="E103" s="213" t="s">
        <v>19</v>
      </c>
      <c r="F103" s="214" t="s">
        <v>144</v>
      </c>
      <c r="G103" s="212"/>
      <c r="H103" s="215">
        <v>763.2</v>
      </c>
      <c r="I103" s="216"/>
      <c r="J103" s="212"/>
      <c r="K103" s="212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127</v>
      </c>
      <c r="AU103" s="221" t="s">
        <v>85</v>
      </c>
      <c r="AV103" s="14" t="s">
        <v>85</v>
      </c>
      <c r="AW103" s="14" t="s">
        <v>37</v>
      </c>
      <c r="AX103" s="14" t="s">
        <v>83</v>
      </c>
      <c r="AY103" s="221" t="s">
        <v>116</v>
      </c>
    </row>
    <row r="104" spans="1:65" s="2" customFormat="1" ht="24" customHeight="1">
      <c r="A104" s="35"/>
      <c r="B104" s="36"/>
      <c r="C104" s="184" t="s">
        <v>145</v>
      </c>
      <c r="D104" s="184" t="s">
        <v>118</v>
      </c>
      <c r="E104" s="185" t="s">
        <v>146</v>
      </c>
      <c r="F104" s="186" t="s">
        <v>147</v>
      </c>
      <c r="G104" s="187" t="s">
        <v>121</v>
      </c>
      <c r="H104" s="188">
        <v>190.8</v>
      </c>
      <c r="I104" s="189"/>
      <c r="J104" s="190">
        <f>ROUND(I104*H104,2)</f>
        <v>0</v>
      </c>
      <c r="K104" s="186" t="s">
        <v>122</v>
      </c>
      <c r="L104" s="40"/>
      <c r="M104" s="191" t="s">
        <v>19</v>
      </c>
      <c r="N104" s="192" t="s">
        <v>46</v>
      </c>
      <c r="O104" s="65"/>
      <c r="P104" s="193">
        <f>O104*H104</f>
        <v>0</v>
      </c>
      <c r="Q104" s="193">
        <v>0</v>
      </c>
      <c r="R104" s="193">
        <f>Q104*H104</f>
        <v>0</v>
      </c>
      <c r="S104" s="193">
        <v>0</v>
      </c>
      <c r="T104" s="194">
        <f>S104*H104</f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R104" s="195" t="s">
        <v>123</v>
      </c>
      <c r="AT104" s="195" t="s">
        <v>118</v>
      </c>
      <c r="AU104" s="195" t="s">
        <v>85</v>
      </c>
      <c r="AY104" s="18" t="s">
        <v>116</v>
      </c>
      <c r="BE104" s="196">
        <f>IF(N104="základní",J104,0)</f>
        <v>0</v>
      </c>
      <c r="BF104" s="196">
        <f>IF(N104="snížená",J104,0)</f>
        <v>0</v>
      </c>
      <c r="BG104" s="196">
        <f>IF(N104="zákl. přenesená",J104,0)</f>
        <v>0</v>
      </c>
      <c r="BH104" s="196">
        <f>IF(N104="sníž. přenesená",J104,0)</f>
        <v>0</v>
      </c>
      <c r="BI104" s="196">
        <f>IF(N104="nulová",J104,0)</f>
        <v>0</v>
      </c>
      <c r="BJ104" s="18" t="s">
        <v>83</v>
      </c>
      <c r="BK104" s="196">
        <f>ROUND(I104*H104,2)</f>
        <v>0</v>
      </c>
      <c r="BL104" s="18" t="s">
        <v>123</v>
      </c>
      <c r="BM104" s="195" t="s">
        <v>148</v>
      </c>
    </row>
    <row r="105" spans="1:47" s="2" customFormat="1" ht="107.25">
      <c r="A105" s="35"/>
      <c r="B105" s="36"/>
      <c r="C105" s="37"/>
      <c r="D105" s="197" t="s">
        <v>125</v>
      </c>
      <c r="E105" s="37"/>
      <c r="F105" s="198" t="s">
        <v>149</v>
      </c>
      <c r="G105" s="37"/>
      <c r="H105" s="37"/>
      <c r="I105" s="105"/>
      <c r="J105" s="37"/>
      <c r="K105" s="37"/>
      <c r="L105" s="40"/>
      <c r="M105" s="199"/>
      <c r="N105" s="200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125</v>
      </c>
      <c r="AU105" s="18" t="s">
        <v>85</v>
      </c>
    </row>
    <row r="106" spans="1:65" s="2" customFormat="1" ht="16.5" customHeight="1">
      <c r="A106" s="35"/>
      <c r="B106" s="36"/>
      <c r="C106" s="184" t="s">
        <v>150</v>
      </c>
      <c r="D106" s="184" t="s">
        <v>118</v>
      </c>
      <c r="E106" s="185" t="s">
        <v>151</v>
      </c>
      <c r="F106" s="186" t="s">
        <v>152</v>
      </c>
      <c r="G106" s="187" t="s">
        <v>121</v>
      </c>
      <c r="H106" s="188">
        <v>190.8</v>
      </c>
      <c r="I106" s="189"/>
      <c r="J106" s="190">
        <f>ROUND(I106*H106,2)</f>
        <v>0</v>
      </c>
      <c r="K106" s="186" t="s">
        <v>122</v>
      </c>
      <c r="L106" s="40"/>
      <c r="M106" s="191" t="s">
        <v>19</v>
      </c>
      <c r="N106" s="192" t="s">
        <v>46</v>
      </c>
      <c r="O106" s="65"/>
      <c r="P106" s="193">
        <f>O106*H106</f>
        <v>0</v>
      </c>
      <c r="Q106" s="193">
        <v>0</v>
      </c>
      <c r="R106" s="193">
        <f>Q106*H106</f>
        <v>0</v>
      </c>
      <c r="S106" s="193">
        <v>0</v>
      </c>
      <c r="T106" s="194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95" t="s">
        <v>123</v>
      </c>
      <c r="AT106" s="195" t="s">
        <v>118</v>
      </c>
      <c r="AU106" s="195" t="s">
        <v>85</v>
      </c>
      <c r="AY106" s="18" t="s">
        <v>116</v>
      </c>
      <c r="BE106" s="196">
        <f>IF(N106="základní",J106,0)</f>
        <v>0</v>
      </c>
      <c r="BF106" s="196">
        <f>IF(N106="snížená",J106,0)</f>
        <v>0</v>
      </c>
      <c r="BG106" s="196">
        <f>IF(N106="zákl. přenesená",J106,0)</f>
        <v>0</v>
      </c>
      <c r="BH106" s="196">
        <f>IF(N106="sníž. přenesená",J106,0)</f>
        <v>0</v>
      </c>
      <c r="BI106" s="196">
        <f>IF(N106="nulová",J106,0)</f>
        <v>0</v>
      </c>
      <c r="BJ106" s="18" t="s">
        <v>83</v>
      </c>
      <c r="BK106" s="196">
        <f>ROUND(I106*H106,2)</f>
        <v>0</v>
      </c>
      <c r="BL106" s="18" t="s">
        <v>123</v>
      </c>
      <c r="BM106" s="195" t="s">
        <v>153</v>
      </c>
    </row>
    <row r="107" spans="1:47" s="2" customFormat="1" ht="214.5">
      <c r="A107" s="35"/>
      <c r="B107" s="36"/>
      <c r="C107" s="37"/>
      <c r="D107" s="197" t="s">
        <v>125</v>
      </c>
      <c r="E107" s="37"/>
      <c r="F107" s="198" t="s">
        <v>154</v>
      </c>
      <c r="G107" s="37"/>
      <c r="H107" s="37"/>
      <c r="I107" s="105"/>
      <c r="J107" s="37"/>
      <c r="K107" s="37"/>
      <c r="L107" s="40"/>
      <c r="M107" s="199"/>
      <c r="N107" s="200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125</v>
      </c>
      <c r="AU107" s="18" t="s">
        <v>85</v>
      </c>
    </row>
    <row r="108" spans="1:65" s="2" customFormat="1" ht="24" customHeight="1">
      <c r="A108" s="35"/>
      <c r="B108" s="36"/>
      <c r="C108" s="184" t="s">
        <v>155</v>
      </c>
      <c r="D108" s="184" t="s">
        <v>118</v>
      </c>
      <c r="E108" s="185" t="s">
        <v>156</v>
      </c>
      <c r="F108" s="186" t="s">
        <v>157</v>
      </c>
      <c r="G108" s="187" t="s">
        <v>158</v>
      </c>
      <c r="H108" s="188">
        <v>343.44</v>
      </c>
      <c r="I108" s="189"/>
      <c r="J108" s="190">
        <f>ROUND(I108*H108,2)</f>
        <v>0</v>
      </c>
      <c r="K108" s="186" t="s">
        <v>122</v>
      </c>
      <c r="L108" s="40"/>
      <c r="M108" s="191" t="s">
        <v>19</v>
      </c>
      <c r="N108" s="192" t="s">
        <v>46</v>
      </c>
      <c r="O108" s="65"/>
      <c r="P108" s="193">
        <f>O108*H108</f>
        <v>0</v>
      </c>
      <c r="Q108" s="193">
        <v>0</v>
      </c>
      <c r="R108" s="193">
        <f>Q108*H108</f>
        <v>0</v>
      </c>
      <c r="S108" s="193">
        <v>0</v>
      </c>
      <c r="T108" s="194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95" t="s">
        <v>123</v>
      </c>
      <c r="AT108" s="195" t="s">
        <v>118</v>
      </c>
      <c r="AU108" s="195" t="s">
        <v>85</v>
      </c>
      <c r="AY108" s="18" t="s">
        <v>116</v>
      </c>
      <c r="BE108" s="196">
        <f>IF(N108="základní",J108,0)</f>
        <v>0</v>
      </c>
      <c r="BF108" s="196">
        <f>IF(N108="snížená",J108,0)</f>
        <v>0</v>
      </c>
      <c r="BG108" s="196">
        <f>IF(N108="zákl. přenesená",J108,0)</f>
        <v>0</v>
      </c>
      <c r="BH108" s="196">
        <f>IF(N108="sníž. přenesená",J108,0)</f>
        <v>0</v>
      </c>
      <c r="BI108" s="196">
        <f>IF(N108="nulová",J108,0)</f>
        <v>0</v>
      </c>
      <c r="BJ108" s="18" t="s">
        <v>83</v>
      </c>
      <c r="BK108" s="196">
        <f>ROUND(I108*H108,2)</f>
        <v>0</v>
      </c>
      <c r="BL108" s="18" t="s">
        <v>123</v>
      </c>
      <c r="BM108" s="195" t="s">
        <v>159</v>
      </c>
    </row>
    <row r="109" spans="1:47" s="2" customFormat="1" ht="29.25">
      <c r="A109" s="35"/>
      <c r="B109" s="36"/>
      <c r="C109" s="37"/>
      <c r="D109" s="197" t="s">
        <v>125</v>
      </c>
      <c r="E109" s="37"/>
      <c r="F109" s="198" t="s">
        <v>160</v>
      </c>
      <c r="G109" s="37"/>
      <c r="H109" s="37"/>
      <c r="I109" s="105"/>
      <c r="J109" s="37"/>
      <c r="K109" s="37"/>
      <c r="L109" s="40"/>
      <c r="M109" s="199"/>
      <c r="N109" s="200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125</v>
      </c>
      <c r="AU109" s="18" t="s">
        <v>85</v>
      </c>
    </row>
    <row r="110" spans="2:51" s="14" customFormat="1" ht="11.25">
      <c r="B110" s="211"/>
      <c r="C110" s="212"/>
      <c r="D110" s="197" t="s">
        <v>127</v>
      </c>
      <c r="E110" s="213" t="s">
        <v>19</v>
      </c>
      <c r="F110" s="214" t="s">
        <v>161</v>
      </c>
      <c r="G110" s="212"/>
      <c r="H110" s="215">
        <v>343.44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127</v>
      </c>
      <c r="AU110" s="221" t="s">
        <v>85</v>
      </c>
      <c r="AV110" s="14" t="s">
        <v>85</v>
      </c>
      <c r="AW110" s="14" t="s">
        <v>37</v>
      </c>
      <c r="AX110" s="14" t="s">
        <v>83</v>
      </c>
      <c r="AY110" s="221" t="s">
        <v>116</v>
      </c>
    </row>
    <row r="111" spans="1:65" s="2" customFormat="1" ht="16.5" customHeight="1">
      <c r="A111" s="35"/>
      <c r="B111" s="36"/>
      <c r="C111" s="184" t="s">
        <v>162</v>
      </c>
      <c r="D111" s="184" t="s">
        <v>118</v>
      </c>
      <c r="E111" s="185" t="s">
        <v>163</v>
      </c>
      <c r="F111" s="186" t="s">
        <v>164</v>
      </c>
      <c r="G111" s="187" t="s">
        <v>165</v>
      </c>
      <c r="H111" s="188">
        <v>318</v>
      </c>
      <c r="I111" s="189"/>
      <c r="J111" s="190">
        <f>ROUND(I111*H111,2)</f>
        <v>0</v>
      </c>
      <c r="K111" s="186" t="s">
        <v>122</v>
      </c>
      <c r="L111" s="40"/>
      <c r="M111" s="191" t="s">
        <v>19</v>
      </c>
      <c r="N111" s="192" t="s">
        <v>46</v>
      </c>
      <c r="O111" s="65"/>
      <c r="P111" s="193">
        <f>O111*H111</f>
        <v>0</v>
      </c>
      <c r="Q111" s="193">
        <v>0</v>
      </c>
      <c r="R111" s="193">
        <f>Q111*H111</f>
        <v>0</v>
      </c>
      <c r="S111" s="193">
        <v>0</v>
      </c>
      <c r="T111" s="194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95" t="s">
        <v>123</v>
      </c>
      <c r="AT111" s="195" t="s">
        <v>118</v>
      </c>
      <c r="AU111" s="195" t="s">
        <v>85</v>
      </c>
      <c r="AY111" s="18" t="s">
        <v>116</v>
      </c>
      <c r="BE111" s="196">
        <f>IF(N111="základní",J111,0)</f>
        <v>0</v>
      </c>
      <c r="BF111" s="196">
        <f>IF(N111="snížená",J111,0)</f>
        <v>0</v>
      </c>
      <c r="BG111" s="196">
        <f>IF(N111="zákl. přenesená",J111,0)</f>
        <v>0</v>
      </c>
      <c r="BH111" s="196">
        <f>IF(N111="sníž. přenesená",J111,0)</f>
        <v>0</v>
      </c>
      <c r="BI111" s="196">
        <f>IF(N111="nulová",J111,0)</f>
        <v>0</v>
      </c>
      <c r="BJ111" s="18" t="s">
        <v>83</v>
      </c>
      <c r="BK111" s="196">
        <f>ROUND(I111*H111,2)</f>
        <v>0</v>
      </c>
      <c r="BL111" s="18" t="s">
        <v>123</v>
      </c>
      <c r="BM111" s="195" t="s">
        <v>166</v>
      </c>
    </row>
    <row r="112" spans="1:47" s="2" customFormat="1" ht="107.25">
      <c r="A112" s="35"/>
      <c r="B112" s="36"/>
      <c r="C112" s="37"/>
      <c r="D112" s="197" t="s">
        <v>125</v>
      </c>
      <c r="E112" s="37"/>
      <c r="F112" s="198" t="s">
        <v>167</v>
      </c>
      <c r="G112" s="37"/>
      <c r="H112" s="37"/>
      <c r="I112" s="105"/>
      <c r="J112" s="37"/>
      <c r="K112" s="37"/>
      <c r="L112" s="40"/>
      <c r="M112" s="199"/>
      <c r="N112" s="200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125</v>
      </c>
      <c r="AU112" s="18" t="s">
        <v>85</v>
      </c>
    </row>
    <row r="113" spans="2:51" s="13" customFormat="1" ht="11.25">
      <c r="B113" s="201"/>
      <c r="C113" s="202"/>
      <c r="D113" s="197" t="s">
        <v>127</v>
      </c>
      <c r="E113" s="203" t="s">
        <v>19</v>
      </c>
      <c r="F113" s="204" t="s">
        <v>128</v>
      </c>
      <c r="G113" s="202"/>
      <c r="H113" s="203" t="s">
        <v>19</v>
      </c>
      <c r="I113" s="205"/>
      <c r="J113" s="202"/>
      <c r="K113" s="202"/>
      <c r="L113" s="206"/>
      <c r="M113" s="207"/>
      <c r="N113" s="208"/>
      <c r="O113" s="208"/>
      <c r="P113" s="208"/>
      <c r="Q113" s="208"/>
      <c r="R113" s="208"/>
      <c r="S113" s="208"/>
      <c r="T113" s="209"/>
      <c r="AT113" s="210" t="s">
        <v>127</v>
      </c>
      <c r="AU113" s="210" t="s">
        <v>85</v>
      </c>
      <c r="AV113" s="13" t="s">
        <v>83</v>
      </c>
      <c r="AW113" s="13" t="s">
        <v>37</v>
      </c>
      <c r="AX113" s="13" t="s">
        <v>75</v>
      </c>
      <c r="AY113" s="210" t="s">
        <v>116</v>
      </c>
    </row>
    <row r="114" spans="2:51" s="14" customFormat="1" ht="11.25">
      <c r="B114" s="211"/>
      <c r="C114" s="212"/>
      <c r="D114" s="197" t="s">
        <v>127</v>
      </c>
      <c r="E114" s="213" t="s">
        <v>19</v>
      </c>
      <c r="F114" s="214" t="s">
        <v>168</v>
      </c>
      <c r="G114" s="212"/>
      <c r="H114" s="215">
        <v>318</v>
      </c>
      <c r="I114" s="216"/>
      <c r="J114" s="212"/>
      <c r="K114" s="212"/>
      <c r="L114" s="217"/>
      <c r="M114" s="218"/>
      <c r="N114" s="219"/>
      <c r="O114" s="219"/>
      <c r="P114" s="219"/>
      <c r="Q114" s="219"/>
      <c r="R114" s="219"/>
      <c r="S114" s="219"/>
      <c r="T114" s="220"/>
      <c r="AT114" s="221" t="s">
        <v>127</v>
      </c>
      <c r="AU114" s="221" t="s">
        <v>85</v>
      </c>
      <c r="AV114" s="14" t="s">
        <v>85</v>
      </c>
      <c r="AW114" s="14" t="s">
        <v>37</v>
      </c>
      <c r="AX114" s="14" t="s">
        <v>83</v>
      </c>
      <c r="AY114" s="221" t="s">
        <v>116</v>
      </c>
    </row>
    <row r="115" spans="2:63" s="12" customFormat="1" ht="22.9" customHeight="1">
      <c r="B115" s="168"/>
      <c r="C115" s="169"/>
      <c r="D115" s="170" t="s">
        <v>74</v>
      </c>
      <c r="E115" s="182" t="s">
        <v>145</v>
      </c>
      <c r="F115" s="182" t="s">
        <v>169</v>
      </c>
      <c r="G115" s="169"/>
      <c r="H115" s="169"/>
      <c r="I115" s="172"/>
      <c r="J115" s="183">
        <f>BK115</f>
        <v>0</v>
      </c>
      <c r="K115" s="169"/>
      <c r="L115" s="174"/>
      <c r="M115" s="175"/>
      <c r="N115" s="176"/>
      <c r="O115" s="176"/>
      <c r="P115" s="177">
        <f>SUM(P116:P138)</f>
        <v>0</v>
      </c>
      <c r="Q115" s="176"/>
      <c r="R115" s="177">
        <f>SUM(R116:R138)</f>
        <v>27.653579999999998</v>
      </c>
      <c r="S115" s="176"/>
      <c r="T115" s="178">
        <f>SUM(T116:T138)</f>
        <v>0</v>
      </c>
      <c r="AR115" s="179" t="s">
        <v>83</v>
      </c>
      <c r="AT115" s="180" t="s">
        <v>74</v>
      </c>
      <c r="AU115" s="180" t="s">
        <v>83</v>
      </c>
      <c r="AY115" s="179" t="s">
        <v>116</v>
      </c>
      <c r="BK115" s="181">
        <f>SUM(BK116:BK138)</f>
        <v>0</v>
      </c>
    </row>
    <row r="116" spans="1:65" s="2" customFormat="1" ht="16.5" customHeight="1">
      <c r="A116" s="35"/>
      <c r="B116" s="36"/>
      <c r="C116" s="184" t="s">
        <v>170</v>
      </c>
      <c r="D116" s="184" t="s">
        <v>118</v>
      </c>
      <c r="E116" s="185" t="s">
        <v>171</v>
      </c>
      <c r="F116" s="186" t="s">
        <v>172</v>
      </c>
      <c r="G116" s="187" t="s">
        <v>165</v>
      </c>
      <c r="H116" s="188">
        <v>318</v>
      </c>
      <c r="I116" s="189"/>
      <c r="J116" s="190">
        <f>ROUND(I116*H116,2)</f>
        <v>0</v>
      </c>
      <c r="K116" s="186" t="s">
        <v>122</v>
      </c>
      <c r="L116" s="40"/>
      <c r="M116" s="191" t="s">
        <v>19</v>
      </c>
      <c r="N116" s="192" t="s">
        <v>46</v>
      </c>
      <c r="O116" s="65"/>
      <c r="P116" s="193">
        <f>O116*H116</f>
        <v>0</v>
      </c>
      <c r="Q116" s="193">
        <v>0</v>
      </c>
      <c r="R116" s="193">
        <f>Q116*H116</f>
        <v>0</v>
      </c>
      <c r="S116" s="193">
        <v>0</v>
      </c>
      <c r="T116" s="194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95" t="s">
        <v>123</v>
      </c>
      <c r="AT116" s="195" t="s">
        <v>118</v>
      </c>
      <c r="AU116" s="195" t="s">
        <v>85</v>
      </c>
      <c r="AY116" s="18" t="s">
        <v>116</v>
      </c>
      <c r="BE116" s="196">
        <f>IF(N116="základní",J116,0)</f>
        <v>0</v>
      </c>
      <c r="BF116" s="196">
        <f>IF(N116="snížená",J116,0)</f>
        <v>0</v>
      </c>
      <c r="BG116" s="196">
        <f>IF(N116="zákl. přenesená",J116,0)</f>
        <v>0</v>
      </c>
      <c r="BH116" s="196">
        <f>IF(N116="sníž. přenesená",J116,0)</f>
        <v>0</v>
      </c>
      <c r="BI116" s="196">
        <f>IF(N116="nulová",J116,0)</f>
        <v>0</v>
      </c>
      <c r="BJ116" s="18" t="s">
        <v>83</v>
      </c>
      <c r="BK116" s="196">
        <f>ROUND(I116*H116,2)</f>
        <v>0</v>
      </c>
      <c r="BL116" s="18" t="s">
        <v>123</v>
      </c>
      <c r="BM116" s="195" t="s">
        <v>173</v>
      </c>
    </row>
    <row r="117" spans="2:51" s="13" customFormat="1" ht="11.25">
      <c r="B117" s="201"/>
      <c r="C117" s="202"/>
      <c r="D117" s="197" t="s">
        <v>127</v>
      </c>
      <c r="E117" s="203" t="s">
        <v>19</v>
      </c>
      <c r="F117" s="204" t="s">
        <v>128</v>
      </c>
      <c r="G117" s="202"/>
      <c r="H117" s="203" t="s">
        <v>19</v>
      </c>
      <c r="I117" s="205"/>
      <c r="J117" s="202"/>
      <c r="K117" s="202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127</v>
      </c>
      <c r="AU117" s="210" t="s">
        <v>85</v>
      </c>
      <c r="AV117" s="13" t="s">
        <v>83</v>
      </c>
      <c r="AW117" s="13" t="s">
        <v>37</v>
      </c>
      <c r="AX117" s="13" t="s">
        <v>75</v>
      </c>
      <c r="AY117" s="210" t="s">
        <v>116</v>
      </c>
    </row>
    <row r="118" spans="2:51" s="14" customFormat="1" ht="11.25">
      <c r="B118" s="211"/>
      <c r="C118" s="212"/>
      <c r="D118" s="197" t="s">
        <v>127</v>
      </c>
      <c r="E118" s="213" t="s">
        <v>19</v>
      </c>
      <c r="F118" s="214" t="s">
        <v>174</v>
      </c>
      <c r="G118" s="212"/>
      <c r="H118" s="215">
        <v>318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127</v>
      </c>
      <c r="AU118" s="221" t="s">
        <v>85</v>
      </c>
      <c r="AV118" s="14" t="s">
        <v>85</v>
      </c>
      <c r="AW118" s="14" t="s">
        <v>37</v>
      </c>
      <c r="AX118" s="14" t="s">
        <v>83</v>
      </c>
      <c r="AY118" s="221" t="s">
        <v>116</v>
      </c>
    </row>
    <row r="119" spans="1:65" s="2" customFormat="1" ht="16.5" customHeight="1">
      <c r="A119" s="35"/>
      <c r="B119" s="36"/>
      <c r="C119" s="184" t="s">
        <v>175</v>
      </c>
      <c r="D119" s="184" t="s">
        <v>118</v>
      </c>
      <c r="E119" s="185" t="s">
        <v>176</v>
      </c>
      <c r="F119" s="186" t="s">
        <v>177</v>
      </c>
      <c r="G119" s="187" t="s">
        <v>165</v>
      </c>
      <c r="H119" s="188">
        <v>318</v>
      </c>
      <c r="I119" s="189"/>
      <c r="J119" s="190">
        <f>ROUND(I119*H119,2)</f>
        <v>0</v>
      </c>
      <c r="K119" s="186" t="s">
        <v>122</v>
      </c>
      <c r="L119" s="40"/>
      <c r="M119" s="191" t="s">
        <v>19</v>
      </c>
      <c r="N119" s="192" t="s">
        <v>46</v>
      </c>
      <c r="O119" s="65"/>
      <c r="P119" s="193">
        <f>O119*H119</f>
        <v>0</v>
      </c>
      <c r="Q119" s="193">
        <v>0</v>
      </c>
      <c r="R119" s="193">
        <f>Q119*H119</f>
        <v>0</v>
      </c>
      <c r="S119" s="193">
        <v>0</v>
      </c>
      <c r="T119" s="194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5" t="s">
        <v>123</v>
      </c>
      <c r="AT119" s="195" t="s">
        <v>118</v>
      </c>
      <c r="AU119" s="195" t="s">
        <v>85</v>
      </c>
      <c r="AY119" s="18" t="s">
        <v>116</v>
      </c>
      <c r="BE119" s="196">
        <f>IF(N119="základní",J119,0)</f>
        <v>0</v>
      </c>
      <c r="BF119" s="196">
        <f>IF(N119="snížená",J119,0)</f>
        <v>0</v>
      </c>
      <c r="BG119" s="196">
        <f>IF(N119="zákl. přenesená",J119,0)</f>
        <v>0</v>
      </c>
      <c r="BH119" s="196">
        <f>IF(N119="sníž. přenesená",J119,0)</f>
        <v>0</v>
      </c>
      <c r="BI119" s="196">
        <f>IF(N119="nulová",J119,0)</f>
        <v>0</v>
      </c>
      <c r="BJ119" s="18" t="s">
        <v>83</v>
      </c>
      <c r="BK119" s="196">
        <f>ROUND(I119*H119,2)</f>
        <v>0</v>
      </c>
      <c r="BL119" s="18" t="s">
        <v>123</v>
      </c>
      <c r="BM119" s="195" t="s">
        <v>178</v>
      </c>
    </row>
    <row r="120" spans="2:51" s="13" customFormat="1" ht="11.25">
      <c r="B120" s="201"/>
      <c r="C120" s="202"/>
      <c r="D120" s="197" t="s">
        <v>127</v>
      </c>
      <c r="E120" s="203" t="s">
        <v>19</v>
      </c>
      <c r="F120" s="204" t="s">
        <v>128</v>
      </c>
      <c r="G120" s="202"/>
      <c r="H120" s="203" t="s">
        <v>19</v>
      </c>
      <c r="I120" s="205"/>
      <c r="J120" s="202"/>
      <c r="K120" s="202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127</v>
      </c>
      <c r="AU120" s="210" t="s">
        <v>85</v>
      </c>
      <c r="AV120" s="13" t="s">
        <v>83</v>
      </c>
      <c r="AW120" s="13" t="s">
        <v>37</v>
      </c>
      <c r="AX120" s="13" t="s">
        <v>75</v>
      </c>
      <c r="AY120" s="210" t="s">
        <v>116</v>
      </c>
    </row>
    <row r="121" spans="2:51" s="14" customFormat="1" ht="11.25">
      <c r="B121" s="211"/>
      <c r="C121" s="212"/>
      <c r="D121" s="197" t="s">
        <v>127</v>
      </c>
      <c r="E121" s="213" t="s">
        <v>19</v>
      </c>
      <c r="F121" s="214" t="s">
        <v>179</v>
      </c>
      <c r="G121" s="212"/>
      <c r="H121" s="215">
        <v>318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127</v>
      </c>
      <c r="AU121" s="221" t="s">
        <v>85</v>
      </c>
      <c r="AV121" s="14" t="s">
        <v>85</v>
      </c>
      <c r="AW121" s="14" t="s">
        <v>37</v>
      </c>
      <c r="AX121" s="14" t="s">
        <v>83</v>
      </c>
      <c r="AY121" s="221" t="s">
        <v>116</v>
      </c>
    </row>
    <row r="122" spans="1:65" s="2" customFormat="1" ht="16.5" customHeight="1">
      <c r="A122" s="35"/>
      <c r="B122" s="36"/>
      <c r="C122" s="184" t="s">
        <v>180</v>
      </c>
      <c r="D122" s="184" t="s">
        <v>118</v>
      </c>
      <c r="E122" s="185" t="s">
        <v>181</v>
      </c>
      <c r="F122" s="186" t="s">
        <v>182</v>
      </c>
      <c r="G122" s="187" t="s">
        <v>165</v>
      </c>
      <c r="H122" s="188">
        <v>318</v>
      </c>
      <c r="I122" s="189"/>
      <c r="J122" s="190">
        <f>ROUND(I122*H122,2)</f>
        <v>0</v>
      </c>
      <c r="K122" s="186" t="s">
        <v>122</v>
      </c>
      <c r="L122" s="40"/>
      <c r="M122" s="191" t="s">
        <v>19</v>
      </c>
      <c r="N122" s="192" t="s">
        <v>46</v>
      </c>
      <c r="O122" s="65"/>
      <c r="P122" s="193">
        <f>O122*H122</f>
        <v>0</v>
      </c>
      <c r="Q122" s="193">
        <v>0</v>
      </c>
      <c r="R122" s="193">
        <f>Q122*H122</f>
        <v>0</v>
      </c>
      <c r="S122" s="193">
        <v>0</v>
      </c>
      <c r="T122" s="194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5" t="s">
        <v>123</v>
      </c>
      <c r="AT122" s="195" t="s">
        <v>118</v>
      </c>
      <c r="AU122" s="195" t="s">
        <v>85</v>
      </c>
      <c r="AY122" s="18" t="s">
        <v>116</v>
      </c>
      <c r="BE122" s="196">
        <f>IF(N122="základní",J122,0)</f>
        <v>0</v>
      </c>
      <c r="BF122" s="196">
        <f>IF(N122="snížená",J122,0)</f>
        <v>0</v>
      </c>
      <c r="BG122" s="196">
        <f>IF(N122="zákl. přenesená",J122,0)</f>
        <v>0</v>
      </c>
      <c r="BH122" s="196">
        <f>IF(N122="sníž. přenesená",J122,0)</f>
        <v>0</v>
      </c>
      <c r="BI122" s="196">
        <f>IF(N122="nulová",J122,0)</f>
        <v>0</v>
      </c>
      <c r="BJ122" s="18" t="s">
        <v>83</v>
      </c>
      <c r="BK122" s="196">
        <f>ROUND(I122*H122,2)</f>
        <v>0</v>
      </c>
      <c r="BL122" s="18" t="s">
        <v>123</v>
      </c>
      <c r="BM122" s="195" t="s">
        <v>183</v>
      </c>
    </row>
    <row r="123" spans="1:65" s="2" customFormat="1" ht="16.5" customHeight="1">
      <c r="A123" s="35"/>
      <c r="B123" s="36"/>
      <c r="C123" s="184" t="s">
        <v>184</v>
      </c>
      <c r="D123" s="184" t="s">
        <v>118</v>
      </c>
      <c r="E123" s="185" t="s">
        <v>185</v>
      </c>
      <c r="F123" s="186" t="s">
        <v>186</v>
      </c>
      <c r="G123" s="187" t="s">
        <v>165</v>
      </c>
      <c r="H123" s="188">
        <v>16</v>
      </c>
      <c r="I123" s="189"/>
      <c r="J123" s="190">
        <f>ROUND(I123*H123,2)</f>
        <v>0</v>
      </c>
      <c r="K123" s="186" t="s">
        <v>122</v>
      </c>
      <c r="L123" s="40"/>
      <c r="M123" s="191" t="s">
        <v>19</v>
      </c>
      <c r="N123" s="192" t="s">
        <v>46</v>
      </c>
      <c r="O123" s="65"/>
      <c r="P123" s="193">
        <f>O123*H123</f>
        <v>0</v>
      </c>
      <c r="Q123" s="193">
        <v>0</v>
      </c>
      <c r="R123" s="193">
        <f>Q123*H123</f>
        <v>0</v>
      </c>
      <c r="S123" s="193">
        <v>0</v>
      </c>
      <c r="T123" s="194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5" t="s">
        <v>123</v>
      </c>
      <c r="AT123" s="195" t="s">
        <v>118</v>
      </c>
      <c r="AU123" s="195" t="s">
        <v>85</v>
      </c>
      <c r="AY123" s="18" t="s">
        <v>116</v>
      </c>
      <c r="BE123" s="196">
        <f>IF(N123="základní",J123,0)</f>
        <v>0</v>
      </c>
      <c r="BF123" s="196">
        <f>IF(N123="snížená",J123,0)</f>
        <v>0</v>
      </c>
      <c r="BG123" s="196">
        <f>IF(N123="zákl. přenesená",J123,0)</f>
        <v>0</v>
      </c>
      <c r="BH123" s="196">
        <f>IF(N123="sníž. přenesená",J123,0)</f>
        <v>0</v>
      </c>
      <c r="BI123" s="196">
        <f>IF(N123="nulová",J123,0)</f>
        <v>0</v>
      </c>
      <c r="BJ123" s="18" t="s">
        <v>83</v>
      </c>
      <c r="BK123" s="196">
        <f>ROUND(I123*H123,2)</f>
        <v>0</v>
      </c>
      <c r="BL123" s="18" t="s">
        <v>123</v>
      </c>
      <c r="BM123" s="195" t="s">
        <v>187</v>
      </c>
    </row>
    <row r="124" spans="2:51" s="13" customFormat="1" ht="11.25">
      <c r="B124" s="201"/>
      <c r="C124" s="202"/>
      <c r="D124" s="197" t="s">
        <v>127</v>
      </c>
      <c r="E124" s="203" t="s">
        <v>19</v>
      </c>
      <c r="F124" s="204" t="s">
        <v>188</v>
      </c>
      <c r="G124" s="202"/>
      <c r="H124" s="203" t="s">
        <v>19</v>
      </c>
      <c r="I124" s="205"/>
      <c r="J124" s="202"/>
      <c r="K124" s="202"/>
      <c r="L124" s="206"/>
      <c r="M124" s="207"/>
      <c r="N124" s="208"/>
      <c r="O124" s="208"/>
      <c r="P124" s="208"/>
      <c r="Q124" s="208"/>
      <c r="R124" s="208"/>
      <c r="S124" s="208"/>
      <c r="T124" s="209"/>
      <c r="AT124" s="210" t="s">
        <v>127</v>
      </c>
      <c r="AU124" s="210" t="s">
        <v>85</v>
      </c>
      <c r="AV124" s="13" t="s">
        <v>83</v>
      </c>
      <c r="AW124" s="13" t="s">
        <v>37</v>
      </c>
      <c r="AX124" s="13" t="s">
        <v>75</v>
      </c>
      <c r="AY124" s="210" t="s">
        <v>116</v>
      </c>
    </row>
    <row r="125" spans="2:51" s="14" customFormat="1" ht="11.25">
      <c r="B125" s="211"/>
      <c r="C125" s="212"/>
      <c r="D125" s="197" t="s">
        <v>127</v>
      </c>
      <c r="E125" s="213" t="s">
        <v>19</v>
      </c>
      <c r="F125" s="214" t="s">
        <v>189</v>
      </c>
      <c r="G125" s="212"/>
      <c r="H125" s="215">
        <v>16</v>
      </c>
      <c r="I125" s="216"/>
      <c r="J125" s="212"/>
      <c r="K125" s="212"/>
      <c r="L125" s="217"/>
      <c r="M125" s="218"/>
      <c r="N125" s="219"/>
      <c r="O125" s="219"/>
      <c r="P125" s="219"/>
      <c r="Q125" s="219"/>
      <c r="R125" s="219"/>
      <c r="S125" s="219"/>
      <c r="T125" s="220"/>
      <c r="AT125" s="221" t="s">
        <v>127</v>
      </c>
      <c r="AU125" s="221" t="s">
        <v>85</v>
      </c>
      <c r="AV125" s="14" t="s">
        <v>85</v>
      </c>
      <c r="AW125" s="14" t="s">
        <v>37</v>
      </c>
      <c r="AX125" s="14" t="s">
        <v>83</v>
      </c>
      <c r="AY125" s="221" t="s">
        <v>116</v>
      </c>
    </row>
    <row r="126" spans="1:65" s="2" customFormat="1" ht="24" customHeight="1">
      <c r="A126" s="35"/>
      <c r="B126" s="36"/>
      <c r="C126" s="184" t="s">
        <v>190</v>
      </c>
      <c r="D126" s="184" t="s">
        <v>118</v>
      </c>
      <c r="E126" s="185" t="s">
        <v>191</v>
      </c>
      <c r="F126" s="186" t="s">
        <v>192</v>
      </c>
      <c r="G126" s="187" t="s">
        <v>165</v>
      </c>
      <c r="H126" s="188">
        <v>86</v>
      </c>
      <c r="I126" s="189"/>
      <c r="J126" s="190">
        <f>ROUND(I126*H126,2)</f>
        <v>0</v>
      </c>
      <c r="K126" s="186" t="s">
        <v>122</v>
      </c>
      <c r="L126" s="40"/>
      <c r="M126" s="191" t="s">
        <v>19</v>
      </c>
      <c r="N126" s="192" t="s">
        <v>46</v>
      </c>
      <c r="O126" s="65"/>
      <c r="P126" s="193">
        <f>O126*H126</f>
        <v>0</v>
      </c>
      <c r="Q126" s="193">
        <v>0.216</v>
      </c>
      <c r="R126" s="193">
        <f>Q126*H126</f>
        <v>18.576</v>
      </c>
      <c r="S126" s="193">
        <v>0</v>
      </c>
      <c r="T126" s="194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5" t="s">
        <v>123</v>
      </c>
      <c r="AT126" s="195" t="s">
        <v>118</v>
      </c>
      <c r="AU126" s="195" t="s">
        <v>85</v>
      </c>
      <c r="AY126" s="18" t="s">
        <v>116</v>
      </c>
      <c r="BE126" s="196">
        <f>IF(N126="základní",J126,0)</f>
        <v>0</v>
      </c>
      <c r="BF126" s="196">
        <f>IF(N126="snížená",J126,0)</f>
        <v>0</v>
      </c>
      <c r="BG126" s="196">
        <f>IF(N126="zákl. přenesená",J126,0)</f>
        <v>0</v>
      </c>
      <c r="BH126" s="196">
        <f>IF(N126="sníž. přenesená",J126,0)</f>
        <v>0</v>
      </c>
      <c r="BI126" s="196">
        <f>IF(N126="nulová",J126,0)</f>
        <v>0</v>
      </c>
      <c r="BJ126" s="18" t="s">
        <v>83</v>
      </c>
      <c r="BK126" s="196">
        <f>ROUND(I126*H126,2)</f>
        <v>0</v>
      </c>
      <c r="BL126" s="18" t="s">
        <v>123</v>
      </c>
      <c r="BM126" s="195" t="s">
        <v>193</v>
      </c>
    </row>
    <row r="127" spans="1:47" s="2" customFormat="1" ht="68.25">
      <c r="A127" s="35"/>
      <c r="B127" s="36"/>
      <c r="C127" s="37"/>
      <c r="D127" s="197" t="s">
        <v>125</v>
      </c>
      <c r="E127" s="37"/>
      <c r="F127" s="198" t="s">
        <v>194</v>
      </c>
      <c r="G127" s="37"/>
      <c r="H127" s="37"/>
      <c r="I127" s="105"/>
      <c r="J127" s="37"/>
      <c r="K127" s="37"/>
      <c r="L127" s="40"/>
      <c r="M127" s="199"/>
      <c r="N127" s="200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125</v>
      </c>
      <c r="AU127" s="18" t="s">
        <v>85</v>
      </c>
    </row>
    <row r="128" spans="2:51" s="13" customFormat="1" ht="11.25">
      <c r="B128" s="201"/>
      <c r="C128" s="202"/>
      <c r="D128" s="197" t="s">
        <v>127</v>
      </c>
      <c r="E128" s="203" t="s">
        <v>19</v>
      </c>
      <c r="F128" s="204" t="s">
        <v>128</v>
      </c>
      <c r="G128" s="202"/>
      <c r="H128" s="203" t="s">
        <v>19</v>
      </c>
      <c r="I128" s="205"/>
      <c r="J128" s="202"/>
      <c r="K128" s="202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127</v>
      </c>
      <c r="AU128" s="210" t="s">
        <v>85</v>
      </c>
      <c r="AV128" s="13" t="s">
        <v>83</v>
      </c>
      <c r="AW128" s="13" t="s">
        <v>37</v>
      </c>
      <c r="AX128" s="13" t="s">
        <v>75</v>
      </c>
      <c r="AY128" s="210" t="s">
        <v>116</v>
      </c>
    </row>
    <row r="129" spans="2:51" s="14" customFormat="1" ht="11.25">
      <c r="B129" s="211"/>
      <c r="C129" s="212"/>
      <c r="D129" s="197" t="s">
        <v>127</v>
      </c>
      <c r="E129" s="213" t="s">
        <v>19</v>
      </c>
      <c r="F129" s="214" t="s">
        <v>195</v>
      </c>
      <c r="G129" s="212"/>
      <c r="H129" s="215">
        <v>86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127</v>
      </c>
      <c r="AU129" s="221" t="s">
        <v>85</v>
      </c>
      <c r="AV129" s="14" t="s">
        <v>85</v>
      </c>
      <c r="AW129" s="14" t="s">
        <v>37</v>
      </c>
      <c r="AX129" s="14" t="s">
        <v>83</v>
      </c>
      <c r="AY129" s="221" t="s">
        <v>116</v>
      </c>
    </row>
    <row r="130" spans="1:65" s="2" customFormat="1" ht="16.5" customHeight="1">
      <c r="A130" s="35"/>
      <c r="B130" s="36"/>
      <c r="C130" s="184" t="s">
        <v>196</v>
      </c>
      <c r="D130" s="184" t="s">
        <v>118</v>
      </c>
      <c r="E130" s="185" t="s">
        <v>197</v>
      </c>
      <c r="F130" s="186" t="s">
        <v>198</v>
      </c>
      <c r="G130" s="187" t="s">
        <v>165</v>
      </c>
      <c r="H130" s="188">
        <v>318</v>
      </c>
      <c r="I130" s="189"/>
      <c r="J130" s="190">
        <f>ROUND(I130*H130,2)</f>
        <v>0</v>
      </c>
      <c r="K130" s="186" t="s">
        <v>122</v>
      </c>
      <c r="L130" s="40"/>
      <c r="M130" s="191" t="s">
        <v>19</v>
      </c>
      <c r="N130" s="192" t="s">
        <v>46</v>
      </c>
      <c r="O130" s="65"/>
      <c r="P130" s="193">
        <f>O130*H130</f>
        <v>0</v>
      </c>
      <c r="Q130" s="193">
        <v>0</v>
      </c>
      <c r="R130" s="193">
        <f>Q130*H130</f>
        <v>0</v>
      </c>
      <c r="S130" s="193">
        <v>0</v>
      </c>
      <c r="T130" s="19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5" t="s">
        <v>123</v>
      </c>
      <c r="AT130" s="195" t="s">
        <v>118</v>
      </c>
      <c r="AU130" s="195" t="s">
        <v>85</v>
      </c>
      <c r="AY130" s="18" t="s">
        <v>116</v>
      </c>
      <c r="BE130" s="196">
        <f>IF(N130="základní",J130,0)</f>
        <v>0</v>
      </c>
      <c r="BF130" s="196">
        <f>IF(N130="snížená",J130,0)</f>
        <v>0</v>
      </c>
      <c r="BG130" s="196">
        <f>IF(N130="zákl. přenesená",J130,0)</f>
        <v>0</v>
      </c>
      <c r="BH130" s="196">
        <f>IF(N130="sníž. přenesená",J130,0)</f>
        <v>0</v>
      </c>
      <c r="BI130" s="196">
        <f>IF(N130="nulová",J130,0)</f>
        <v>0</v>
      </c>
      <c r="BJ130" s="18" t="s">
        <v>83</v>
      </c>
      <c r="BK130" s="196">
        <f>ROUND(I130*H130,2)</f>
        <v>0</v>
      </c>
      <c r="BL130" s="18" t="s">
        <v>123</v>
      </c>
      <c r="BM130" s="195" t="s">
        <v>199</v>
      </c>
    </row>
    <row r="131" spans="1:47" s="2" customFormat="1" ht="39">
      <c r="A131" s="35"/>
      <c r="B131" s="36"/>
      <c r="C131" s="37"/>
      <c r="D131" s="197" t="s">
        <v>125</v>
      </c>
      <c r="E131" s="37"/>
      <c r="F131" s="198" t="s">
        <v>200</v>
      </c>
      <c r="G131" s="37"/>
      <c r="H131" s="37"/>
      <c r="I131" s="105"/>
      <c r="J131" s="37"/>
      <c r="K131" s="37"/>
      <c r="L131" s="40"/>
      <c r="M131" s="199"/>
      <c r="N131" s="200"/>
      <c r="O131" s="65"/>
      <c r="P131" s="65"/>
      <c r="Q131" s="65"/>
      <c r="R131" s="65"/>
      <c r="S131" s="65"/>
      <c r="T131" s="66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125</v>
      </c>
      <c r="AU131" s="18" t="s">
        <v>85</v>
      </c>
    </row>
    <row r="132" spans="1:65" s="2" customFormat="1" ht="24" customHeight="1">
      <c r="A132" s="35"/>
      <c r="B132" s="36"/>
      <c r="C132" s="184" t="s">
        <v>8</v>
      </c>
      <c r="D132" s="184" t="s">
        <v>118</v>
      </c>
      <c r="E132" s="185" t="s">
        <v>201</v>
      </c>
      <c r="F132" s="186" t="s">
        <v>202</v>
      </c>
      <c r="G132" s="187" t="s">
        <v>165</v>
      </c>
      <c r="H132" s="188">
        <v>318</v>
      </c>
      <c r="I132" s="189"/>
      <c r="J132" s="190">
        <f>ROUND(I132*H132,2)</f>
        <v>0</v>
      </c>
      <c r="K132" s="186" t="s">
        <v>122</v>
      </c>
      <c r="L132" s="40"/>
      <c r="M132" s="191" t="s">
        <v>19</v>
      </c>
      <c r="N132" s="192" t="s">
        <v>46</v>
      </c>
      <c r="O132" s="65"/>
      <c r="P132" s="193">
        <f>O132*H132</f>
        <v>0</v>
      </c>
      <c r="Q132" s="193">
        <v>0</v>
      </c>
      <c r="R132" s="193">
        <f>Q132*H132</f>
        <v>0</v>
      </c>
      <c r="S132" s="193">
        <v>0</v>
      </c>
      <c r="T132" s="194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5" t="s">
        <v>123</v>
      </c>
      <c r="AT132" s="195" t="s">
        <v>118</v>
      </c>
      <c r="AU132" s="195" t="s">
        <v>85</v>
      </c>
      <c r="AY132" s="18" t="s">
        <v>116</v>
      </c>
      <c r="BE132" s="196">
        <f>IF(N132="základní",J132,0)</f>
        <v>0</v>
      </c>
      <c r="BF132" s="196">
        <f>IF(N132="snížená",J132,0)</f>
        <v>0</v>
      </c>
      <c r="BG132" s="196">
        <f>IF(N132="zákl. přenesená",J132,0)</f>
        <v>0</v>
      </c>
      <c r="BH132" s="196">
        <f>IF(N132="sníž. přenesená",J132,0)</f>
        <v>0</v>
      </c>
      <c r="BI132" s="196">
        <f>IF(N132="nulová",J132,0)</f>
        <v>0</v>
      </c>
      <c r="BJ132" s="18" t="s">
        <v>83</v>
      </c>
      <c r="BK132" s="196">
        <f>ROUND(I132*H132,2)</f>
        <v>0</v>
      </c>
      <c r="BL132" s="18" t="s">
        <v>123</v>
      </c>
      <c r="BM132" s="195" t="s">
        <v>203</v>
      </c>
    </row>
    <row r="133" spans="1:47" s="2" customFormat="1" ht="29.25">
      <c r="A133" s="35"/>
      <c r="B133" s="36"/>
      <c r="C133" s="37"/>
      <c r="D133" s="197" t="s">
        <v>125</v>
      </c>
      <c r="E133" s="37"/>
      <c r="F133" s="198" t="s">
        <v>204</v>
      </c>
      <c r="G133" s="37"/>
      <c r="H133" s="37"/>
      <c r="I133" s="105"/>
      <c r="J133" s="37"/>
      <c r="K133" s="37"/>
      <c r="L133" s="40"/>
      <c r="M133" s="199"/>
      <c r="N133" s="200"/>
      <c r="O133" s="65"/>
      <c r="P133" s="65"/>
      <c r="Q133" s="65"/>
      <c r="R133" s="65"/>
      <c r="S133" s="65"/>
      <c r="T133" s="66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125</v>
      </c>
      <c r="AU133" s="18" t="s">
        <v>85</v>
      </c>
    </row>
    <row r="134" spans="1:65" s="2" customFormat="1" ht="24" customHeight="1">
      <c r="A134" s="35"/>
      <c r="B134" s="36"/>
      <c r="C134" s="184" t="s">
        <v>205</v>
      </c>
      <c r="D134" s="184" t="s">
        <v>118</v>
      </c>
      <c r="E134" s="185" t="s">
        <v>206</v>
      </c>
      <c r="F134" s="186" t="s">
        <v>207</v>
      </c>
      <c r="G134" s="187" t="s">
        <v>165</v>
      </c>
      <c r="H134" s="188">
        <v>21.75</v>
      </c>
      <c r="I134" s="189"/>
      <c r="J134" s="190">
        <f>ROUND(I134*H134,2)</f>
        <v>0</v>
      </c>
      <c r="K134" s="186" t="s">
        <v>122</v>
      </c>
      <c r="L134" s="40"/>
      <c r="M134" s="191" t="s">
        <v>19</v>
      </c>
      <c r="N134" s="192" t="s">
        <v>46</v>
      </c>
      <c r="O134" s="65"/>
      <c r="P134" s="193">
        <f>O134*H134</f>
        <v>0</v>
      </c>
      <c r="Q134" s="193">
        <v>0.19536</v>
      </c>
      <c r="R134" s="193">
        <f>Q134*H134</f>
        <v>4.24908</v>
      </c>
      <c r="S134" s="193">
        <v>0</v>
      </c>
      <c r="T134" s="19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5" t="s">
        <v>123</v>
      </c>
      <c r="AT134" s="195" t="s">
        <v>118</v>
      </c>
      <c r="AU134" s="195" t="s">
        <v>85</v>
      </c>
      <c r="AY134" s="18" t="s">
        <v>116</v>
      </c>
      <c r="BE134" s="196">
        <f>IF(N134="základní",J134,0)</f>
        <v>0</v>
      </c>
      <c r="BF134" s="196">
        <f>IF(N134="snížená",J134,0)</f>
        <v>0</v>
      </c>
      <c r="BG134" s="196">
        <f>IF(N134="zákl. přenesená",J134,0)</f>
        <v>0</v>
      </c>
      <c r="BH134" s="196">
        <f>IF(N134="sníž. přenesená",J134,0)</f>
        <v>0</v>
      </c>
      <c r="BI134" s="196">
        <f>IF(N134="nulová",J134,0)</f>
        <v>0</v>
      </c>
      <c r="BJ134" s="18" t="s">
        <v>83</v>
      </c>
      <c r="BK134" s="196">
        <f>ROUND(I134*H134,2)</f>
        <v>0</v>
      </c>
      <c r="BL134" s="18" t="s">
        <v>123</v>
      </c>
      <c r="BM134" s="195" t="s">
        <v>208</v>
      </c>
    </row>
    <row r="135" spans="1:47" s="2" customFormat="1" ht="136.5">
      <c r="A135" s="35"/>
      <c r="B135" s="36"/>
      <c r="C135" s="37"/>
      <c r="D135" s="197" t="s">
        <v>125</v>
      </c>
      <c r="E135" s="37"/>
      <c r="F135" s="198" t="s">
        <v>209</v>
      </c>
      <c r="G135" s="37"/>
      <c r="H135" s="37"/>
      <c r="I135" s="105"/>
      <c r="J135" s="37"/>
      <c r="K135" s="37"/>
      <c r="L135" s="40"/>
      <c r="M135" s="199"/>
      <c r="N135" s="200"/>
      <c r="O135" s="65"/>
      <c r="P135" s="65"/>
      <c r="Q135" s="65"/>
      <c r="R135" s="65"/>
      <c r="S135" s="65"/>
      <c r="T135" s="66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125</v>
      </c>
      <c r="AU135" s="18" t="s">
        <v>85</v>
      </c>
    </row>
    <row r="136" spans="2:51" s="13" customFormat="1" ht="11.25">
      <c r="B136" s="201"/>
      <c r="C136" s="202"/>
      <c r="D136" s="197" t="s">
        <v>127</v>
      </c>
      <c r="E136" s="203" t="s">
        <v>19</v>
      </c>
      <c r="F136" s="204" t="s">
        <v>128</v>
      </c>
      <c r="G136" s="202"/>
      <c r="H136" s="203" t="s">
        <v>19</v>
      </c>
      <c r="I136" s="205"/>
      <c r="J136" s="202"/>
      <c r="K136" s="202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127</v>
      </c>
      <c r="AU136" s="210" t="s">
        <v>85</v>
      </c>
      <c r="AV136" s="13" t="s">
        <v>83</v>
      </c>
      <c r="AW136" s="13" t="s">
        <v>37</v>
      </c>
      <c r="AX136" s="13" t="s">
        <v>75</v>
      </c>
      <c r="AY136" s="210" t="s">
        <v>116</v>
      </c>
    </row>
    <row r="137" spans="2:51" s="14" customFormat="1" ht="11.25">
      <c r="B137" s="211"/>
      <c r="C137" s="212"/>
      <c r="D137" s="197" t="s">
        <v>127</v>
      </c>
      <c r="E137" s="213" t="s">
        <v>19</v>
      </c>
      <c r="F137" s="214" t="s">
        <v>210</v>
      </c>
      <c r="G137" s="212"/>
      <c r="H137" s="215">
        <v>21.75</v>
      </c>
      <c r="I137" s="216"/>
      <c r="J137" s="212"/>
      <c r="K137" s="212"/>
      <c r="L137" s="217"/>
      <c r="M137" s="218"/>
      <c r="N137" s="219"/>
      <c r="O137" s="219"/>
      <c r="P137" s="219"/>
      <c r="Q137" s="219"/>
      <c r="R137" s="219"/>
      <c r="S137" s="219"/>
      <c r="T137" s="220"/>
      <c r="AT137" s="221" t="s">
        <v>127</v>
      </c>
      <c r="AU137" s="221" t="s">
        <v>85</v>
      </c>
      <c r="AV137" s="14" t="s">
        <v>85</v>
      </c>
      <c r="AW137" s="14" t="s">
        <v>37</v>
      </c>
      <c r="AX137" s="14" t="s">
        <v>83</v>
      </c>
      <c r="AY137" s="221" t="s">
        <v>116</v>
      </c>
    </row>
    <row r="138" spans="1:65" s="2" customFormat="1" ht="16.5" customHeight="1">
      <c r="A138" s="35"/>
      <c r="B138" s="36"/>
      <c r="C138" s="233" t="s">
        <v>211</v>
      </c>
      <c r="D138" s="233" t="s">
        <v>212</v>
      </c>
      <c r="E138" s="234" t="s">
        <v>213</v>
      </c>
      <c r="F138" s="235" t="s">
        <v>214</v>
      </c>
      <c r="G138" s="236" t="s">
        <v>165</v>
      </c>
      <c r="H138" s="237">
        <v>21.75</v>
      </c>
      <c r="I138" s="238"/>
      <c r="J138" s="239">
        <f>ROUND(I138*H138,2)</f>
        <v>0</v>
      </c>
      <c r="K138" s="235" t="s">
        <v>122</v>
      </c>
      <c r="L138" s="240"/>
      <c r="M138" s="241" t="s">
        <v>19</v>
      </c>
      <c r="N138" s="242" t="s">
        <v>46</v>
      </c>
      <c r="O138" s="65"/>
      <c r="P138" s="193">
        <f>O138*H138</f>
        <v>0</v>
      </c>
      <c r="Q138" s="193">
        <v>0.222</v>
      </c>
      <c r="R138" s="193">
        <f>Q138*H138</f>
        <v>4.8285</v>
      </c>
      <c r="S138" s="193">
        <v>0</v>
      </c>
      <c r="T138" s="194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5" t="s">
        <v>162</v>
      </c>
      <c r="AT138" s="195" t="s">
        <v>212</v>
      </c>
      <c r="AU138" s="195" t="s">
        <v>85</v>
      </c>
      <c r="AY138" s="18" t="s">
        <v>116</v>
      </c>
      <c r="BE138" s="196">
        <f>IF(N138="základní",J138,0)</f>
        <v>0</v>
      </c>
      <c r="BF138" s="196">
        <f>IF(N138="snížená",J138,0)</f>
        <v>0</v>
      </c>
      <c r="BG138" s="196">
        <f>IF(N138="zákl. přenesená",J138,0)</f>
        <v>0</v>
      </c>
      <c r="BH138" s="196">
        <f>IF(N138="sníž. přenesená",J138,0)</f>
        <v>0</v>
      </c>
      <c r="BI138" s="196">
        <f>IF(N138="nulová",J138,0)</f>
        <v>0</v>
      </c>
      <c r="BJ138" s="18" t="s">
        <v>83</v>
      </c>
      <c r="BK138" s="196">
        <f>ROUND(I138*H138,2)</f>
        <v>0</v>
      </c>
      <c r="BL138" s="18" t="s">
        <v>123</v>
      </c>
      <c r="BM138" s="195" t="s">
        <v>215</v>
      </c>
    </row>
    <row r="139" spans="2:63" s="12" customFormat="1" ht="22.9" customHeight="1">
      <c r="B139" s="168"/>
      <c r="C139" s="169"/>
      <c r="D139" s="170" t="s">
        <v>74</v>
      </c>
      <c r="E139" s="182" t="s">
        <v>162</v>
      </c>
      <c r="F139" s="182" t="s">
        <v>216</v>
      </c>
      <c r="G139" s="169"/>
      <c r="H139" s="169"/>
      <c r="I139" s="172"/>
      <c r="J139" s="183">
        <f>BK139</f>
        <v>0</v>
      </c>
      <c r="K139" s="169"/>
      <c r="L139" s="174"/>
      <c r="M139" s="175"/>
      <c r="N139" s="176"/>
      <c r="O139" s="176"/>
      <c r="P139" s="177">
        <f>SUM(P140:P145)</f>
        <v>0</v>
      </c>
      <c r="Q139" s="176"/>
      <c r="R139" s="177">
        <f>SUM(R140:R145)</f>
        <v>5.65368</v>
      </c>
      <c r="S139" s="176"/>
      <c r="T139" s="178">
        <f>SUM(T140:T145)</f>
        <v>0</v>
      </c>
      <c r="AR139" s="179" t="s">
        <v>83</v>
      </c>
      <c r="AT139" s="180" t="s">
        <v>74</v>
      </c>
      <c r="AU139" s="180" t="s">
        <v>83</v>
      </c>
      <c r="AY139" s="179" t="s">
        <v>116</v>
      </c>
      <c r="BK139" s="181">
        <f>SUM(BK140:BK145)</f>
        <v>0</v>
      </c>
    </row>
    <row r="140" spans="1:65" s="2" customFormat="1" ht="16.5" customHeight="1">
      <c r="A140" s="35"/>
      <c r="B140" s="36"/>
      <c r="C140" s="184" t="s">
        <v>217</v>
      </c>
      <c r="D140" s="184" t="s">
        <v>118</v>
      </c>
      <c r="E140" s="185" t="s">
        <v>218</v>
      </c>
      <c r="F140" s="186" t="s">
        <v>219</v>
      </c>
      <c r="G140" s="187" t="s">
        <v>220</v>
      </c>
      <c r="H140" s="188">
        <v>9</v>
      </c>
      <c r="I140" s="189"/>
      <c r="J140" s="190">
        <f>ROUND(I140*H140,2)</f>
        <v>0</v>
      </c>
      <c r="K140" s="186" t="s">
        <v>122</v>
      </c>
      <c r="L140" s="40"/>
      <c r="M140" s="191" t="s">
        <v>19</v>
      </c>
      <c r="N140" s="192" t="s">
        <v>46</v>
      </c>
      <c r="O140" s="65"/>
      <c r="P140" s="193">
        <f>O140*H140</f>
        <v>0</v>
      </c>
      <c r="Q140" s="193">
        <v>0.4208</v>
      </c>
      <c r="R140" s="193">
        <f>Q140*H140</f>
        <v>3.7872</v>
      </c>
      <c r="S140" s="193">
        <v>0</v>
      </c>
      <c r="T140" s="19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5" t="s">
        <v>123</v>
      </c>
      <c r="AT140" s="195" t="s">
        <v>118</v>
      </c>
      <c r="AU140" s="195" t="s">
        <v>85</v>
      </c>
      <c r="AY140" s="18" t="s">
        <v>116</v>
      </c>
      <c r="BE140" s="196">
        <f>IF(N140="základní",J140,0)</f>
        <v>0</v>
      </c>
      <c r="BF140" s="196">
        <f>IF(N140="snížená",J140,0)</f>
        <v>0</v>
      </c>
      <c r="BG140" s="196">
        <f>IF(N140="zákl. přenesená",J140,0)</f>
        <v>0</v>
      </c>
      <c r="BH140" s="196">
        <f>IF(N140="sníž. přenesená",J140,0)</f>
        <v>0</v>
      </c>
      <c r="BI140" s="196">
        <f>IF(N140="nulová",J140,0)</f>
        <v>0</v>
      </c>
      <c r="BJ140" s="18" t="s">
        <v>83</v>
      </c>
      <c r="BK140" s="196">
        <f>ROUND(I140*H140,2)</f>
        <v>0</v>
      </c>
      <c r="BL140" s="18" t="s">
        <v>123</v>
      </c>
      <c r="BM140" s="195" t="s">
        <v>221</v>
      </c>
    </row>
    <row r="141" spans="1:47" s="2" customFormat="1" ht="97.5">
      <c r="A141" s="35"/>
      <c r="B141" s="36"/>
      <c r="C141" s="37"/>
      <c r="D141" s="197" t="s">
        <v>125</v>
      </c>
      <c r="E141" s="37"/>
      <c r="F141" s="198" t="s">
        <v>222</v>
      </c>
      <c r="G141" s="37"/>
      <c r="H141" s="37"/>
      <c r="I141" s="105"/>
      <c r="J141" s="37"/>
      <c r="K141" s="37"/>
      <c r="L141" s="40"/>
      <c r="M141" s="199"/>
      <c r="N141" s="200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125</v>
      </c>
      <c r="AU141" s="18" t="s">
        <v>85</v>
      </c>
    </row>
    <row r="142" spans="2:51" s="14" customFormat="1" ht="11.25">
      <c r="B142" s="211"/>
      <c r="C142" s="212"/>
      <c r="D142" s="197" t="s">
        <v>127</v>
      </c>
      <c r="E142" s="213" t="s">
        <v>19</v>
      </c>
      <c r="F142" s="214" t="s">
        <v>223</v>
      </c>
      <c r="G142" s="212"/>
      <c r="H142" s="215">
        <v>9</v>
      </c>
      <c r="I142" s="216"/>
      <c r="J142" s="212"/>
      <c r="K142" s="212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127</v>
      </c>
      <c r="AU142" s="221" t="s">
        <v>85</v>
      </c>
      <c r="AV142" s="14" t="s">
        <v>85</v>
      </c>
      <c r="AW142" s="14" t="s">
        <v>37</v>
      </c>
      <c r="AX142" s="14" t="s">
        <v>83</v>
      </c>
      <c r="AY142" s="221" t="s">
        <v>116</v>
      </c>
    </row>
    <row r="143" spans="1:65" s="2" customFormat="1" ht="24" customHeight="1">
      <c r="A143" s="35"/>
      <c r="B143" s="36"/>
      <c r="C143" s="184" t="s">
        <v>224</v>
      </c>
      <c r="D143" s="184" t="s">
        <v>118</v>
      </c>
      <c r="E143" s="185" t="s">
        <v>225</v>
      </c>
      <c r="F143" s="186" t="s">
        <v>226</v>
      </c>
      <c r="G143" s="187" t="s">
        <v>220</v>
      </c>
      <c r="H143" s="188">
        <v>6</v>
      </c>
      <c r="I143" s="189"/>
      <c r="J143" s="190">
        <f>ROUND(I143*H143,2)</f>
        <v>0</v>
      </c>
      <c r="K143" s="186" t="s">
        <v>122</v>
      </c>
      <c r="L143" s="40"/>
      <c r="M143" s="191" t="s">
        <v>19</v>
      </c>
      <c r="N143" s="192" t="s">
        <v>46</v>
      </c>
      <c r="O143" s="65"/>
      <c r="P143" s="193">
        <f>O143*H143</f>
        <v>0</v>
      </c>
      <c r="Q143" s="193">
        <v>0.31108</v>
      </c>
      <c r="R143" s="193">
        <f>Q143*H143</f>
        <v>1.8664800000000001</v>
      </c>
      <c r="S143" s="193">
        <v>0</v>
      </c>
      <c r="T143" s="194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5" t="s">
        <v>123</v>
      </c>
      <c r="AT143" s="195" t="s">
        <v>118</v>
      </c>
      <c r="AU143" s="195" t="s">
        <v>85</v>
      </c>
      <c r="AY143" s="18" t="s">
        <v>116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8" t="s">
        <v>83</v>
      </c>
      <c r="BK143" s="196">
        <f>ROUND(I143*H143,2)</f>
        <v>0</v>
      </c>
      <c r="BL143" s="18" t="s">
        <v>123</v>
      </c>
      <c r="BM143" s="195" t="s">
        <v>227</v>
      </c>
    </row>
    <row r="144" spans="1:47" s="2" customFormat="1" ht="97.5">
      <c r="A144" s="35"/>
      <c r="B144" s="36"/>
      <c r="C144" s="37"/>
      <c r="D144" s="197" t="s">
        <v>125</v>
      </c>
      <c r="E144" s="37"/>
      <c r="F144" s="198" t="s">
        <v>222</v>
      </c>
      <c r="G144" s="37"/>
      <c r="H144" s="37"/>
      <c r="I144" s="105"/>
      <c r="J144" s="37"/>
      <c r="K144" s="37"/>
      <c r="L144" s="40"/>
      <c r="M144" s="199"/>
      <c r="N144" s="200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125</v>
      </c>
      <c r="AU144" s="18" t="s">
        <v>85</v>
      </c>
    </row>
    <row r="145" spans="2:51" s="14" customFormat="1" ht="11.25">
      <c r="B145" s="211"/>
      <c r="C145" s="212"/>
      <c r="D145" s="197" t="s">
        <v>127</v>
      </c>
      <c r="E145" s="213" t="s">
        <v>19</v>
      </c>
      <c r="F145" s="214" t="s">
        <v>228</v>
      </c>
      <c r="G145" s="212"/>
      <c r="H145" s="215">
        <v>6</v>
      </c>
      <c r="I145" s="216"/>
      <c r="J145" s="212"/>
      <c r="K145" s="212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127</v>
      </c>
      <c r="AU145" s="221" t="s">
        <v>85</v>
      </c>
      <c r="AV145" s="14" t="s">
        <v>85</v>
      </c>
      <c r="AW145" s="14" t="s">
        <v>37</v>
      </c>
      <c r="AX145" s="14" t="s">
        <v>83</v>
      </c>
      <c r="AY145" s="221" t="s">
        <v>116</v>
      </c>
    </row>
    <row r="146" spans="2:63" s="12" customFormat="1" ht="22.9" customHeight="1">
      <c r="B146" s="168"/>
      <c r="C146" s="169"/>
      <c r="D146" s="170" t="s">
        <v>74</v>
      </c>
      <c r="E146" s="182" t="s">
        <v>170</v>
      </c>
      <c r="F146" s="182" t="s">
        <v>229</v>
      </c>
      <c r="G146" s="169"/>
      <c r="H146" s="169"/>
      <c r="I146" s="172"/>
      <c r="J146" s="183">
        <f>BK146</f>
        <v>0</v>
      </c>
      <c r="K146" s="169"/>
      <c r="L146" s="174"/>
      <c r="M146" s="175"/>
      <c r="N146" s="176"/>
      <c r="O146" s="176"/>
      <c r="P146" s="177">
        <f>P147+SUM(P148:P186)</f>
        <v>0</v>
      </c>
      <c r="Q146" s="176"/>
      <c r="R146" s="177">
        <f>R147+SUM(R148:R186)</f>
        <v>6.682593526500001</v>
      </c>
      <c r="S146" s="176"/>
      <c r="T146" s="178">
        <f>T147+SUM(T148:T186)</f>
        <v>13.746</v>
      </c>
      <c r="AR146" s="179" t="s">
        <v>83</v>
      </c>
      <c r="AT146" s="180" t="s">
        <v>74</v>
      </c>
      <c r="AU146" s="180" t="s">
        <v>83</v>
      </c>
      <c r="AY146" s="179" t="s">
        <v>116</v>
      </c>
      <c r="BK146" s="181">
        <f>BK147+SUM(BK148:BK186)</f>
        <v>0</v>
      </c>
    </row>
    <row r="147" spans="1:65" s="2" customFormat="1" ht="16.5" customHeight="1">
      <c r="A147" s="35"/>
      <c r="B147" s="36"/>
      <c r="C147" s="184" t="s">
        <v>230</v>
      </c>
      <c r="D147" s="184" t="s">
        <v>118</v>
      </c>
      <c r="E147" s="185" t="s">
        <v>231</v>
      </c>
      <c r="F147" s="186" t="s">
        <v>232</v>
      </c>
      <c r="G147" s="187" t="s">
        <v>220</v>
      </c>
      <c r="H147" s="188">
        <v>3</v>
      </c>
      <c r="I147" s="189"/>
      <c r="J147" s="190">
        <f>ROUND(I147*H147,2)</f>
        <v>0</v>
      </c>
      <c r="K147" s="186" t="s">
        <v>122</v>
      </c>
      <c r="L147" s="40"/>
      <c r="M147" s="191" t="s">
        <v>19</v>
      </c>
      <c r="N147" s="192" t="s">
        <v>46</v>
      </c>
      <c r="O147" s="65"/>
      <c r="P147" s="193">
        <f>O147*H147</f>
        <v>0</v>
      </c>
      <c r="Q147" s="193">
        <v>0.0007</v>
      </c>
      <c r="R147" s="193">
        <f>Q147*H147</f>
        <v>0.0021</v>
      </c>
      <c r="S147" s="193">
        <v>0</v>
      </c>
      <c r="T147" s="19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5" t="s">
        <v>123</v>
      </c>
      <c r="AT147" s="195" t="s">
        <v>118</v>
      </c>
      <c r="AU147" s="195" t="s">
        <v>85</v>
      </c>
      <c r="AY147" s="18" t="s">
        <v>116</v>
      </c>
      <c r="BE147" s="196">
        <f>IF(N147="základní",J147,0)</f>
        <v>0</v>
      </c>
      <c r="BF147" s="196">
        <f>IF(N147="snížená",J147,0)</f>
        <v>0</v>
      </c>
      <c r="BG147" s="196">
        <f>IF(N147="zákl. přenesená",J147,0)</f>
        <v>0</v>
      </c>
      <c r="BH147" s="196">
        <f>IF(N147="sníž. přenesená",J147,0)</f>
        <v>0</v>
      </c>
      <c r="BI147" s="196">
        <f>IF(N147="nulová",J147,0)</f>
        <v>0</v>
      </c>
      <c r="BJ147" s="18" t="s">
        <v>83</v>
      </c>
      <c r="BK147" s="196">
        <f>ROUND(I147*H147,2)</f>
        <v>0</v>
      </c>
      <c r="BL147" s="18" t="s">
        <v>123</v>
      </c>
      <c r="BM147" s="195" t="s">
        <v>233</v>
      </c>
    </row>
    <row r="148" spans="1:47" s="2" customFormat="1" ht="126.75">
      <c r="A148" s="35"/>
      <c r="B148" s="36"/>
      <c r="C148" s="37"/>
      <c r="D148" s="197" t="s">
        <v>125</v>
      </c>
      <c r="E148" s="37"/>
      <c r="F148" s="198" t="s">
        <v>234</v>
      </c>
      <c r="G148" s="37"/>
      <c r="H148" s="37"/>
      <c r="I148" s="105"/>
      <c r="J148" s="37"/>
      <c r="K148" s="37"/>
      <c r="L148" s="40"/>
      <c r="M148" s="199"/>
      <c r="N148" s="200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125</v>
      </c>
      <c r="AU148" s="18" t="s">
        <v>85</v>
      </c>
    </row>
    <row r="149" spans="2:51" s="13" customFormat="1" ht="11.25">
      <c r="B149" s="201"/>
      <c r="C149" s="202"/>
      <c r="D149" s="197" t="s">
        <v>127</v>
      </c>
      <c r="E149" s="203" t="s">
        <v>19</v>
      </c>
      <c r="F149" s="204" t="s">
        <v>235</v>
      </c>
      <c r="G149" s="202"/>
      <c r="H149" s="203" t="s">
        <v>19</v>
      </c>
      <c r="I149" s="205"/>
      <c r="J149" s="202"/>
      <c r="K149" s="202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127</v>
      </c>
      <c r="AU149" s="210" t="s">
        <v>85</v>
      </c>
      <c r="AV149" s="13" t="s">
        <v>83</v>
      </c>
      <c r="AW149" s="13" t="s">
        <v>37</v>
      </c>
      <c r="AX149" s="13" t="s">
        <v>75</v>
      </c>
      <c r="AY149" s="210" t="s">
        <v>116</v>
      </c>
    </row>
    <row r="150" spans="2:51" s="14" customFormat="1" ht="11.25">
      <c r="B150" s="211"/>
      <c r="C150" s="212"/>
      <c r="D150" s="197" t="s">
        <v>127</v>
      </c>
      <c r="E150" s="213" t="s">
        <v>19</v>
      </c>
      <c r="F150" s="214" t="s">
        <v>236</v>
      </c>
      <c r="G150" s="212"/>
      <c r="H150" s="215">
        <v>1</v>
      </c>
      <c r="I150" s="216"/>
      <c r="J150" s="212"/>
      <c r="K150" s="212"/>
      <c r="L150" s="217"/>
      <c r="M150" s="218"/>
      <c r="N150" s="219"/>
      <c r="O150" s="219"/>
      <c r="P150" s="219"/>
      <c r="Q150" s="219"/>
      <c r="R150" s="219"/>
      <c r="S150" s="219"/>
      <c r="T150" s="220"/>
      <c r="AT150" s="221" t="s">
        <v>127</v>
      </c>
      <c r="AU150" s="221" t="s">
        <v>85</v>
      </c>
      <c r="AV150" s="14" t="s">
        <v>85</v>
      </c>
      <c r="AW150" s="14" t="s">
        <v>37</v>
      </c>
      <c r="AX150" s="14" t="s">
        <v>75</v>
      </c>
      <c r="AY150" s="221" t="s">
        <v>116</v>
      </c>
    </row>
    <row r="151" spans="2:51" s="14" customFormat="1" ht="11.25">
      <c r="B151" s="211"/>
      <c r="C151" s="212"/>
      <c r="D151" s="197" t="s">
        <v>127</v>
      </c>
      <c r="E151" s="213" t="s">
        <v>19</v>
      </c>
      <c r="F151" s="214" t="s">
        <v>237</v>
      </c>
      <c r="G151" s="212"/>
      <c r="H151" s="215">
        <v>1</v>
      </c>
      <c r="I151" s="216"/>
      <c r="J151" s="212"/>
      <c r="K151" s="212"/>
      <c r="L151" s="217"/>
      <c r="M151" s="218"/>
      <c r="N151" s="219"/>
      <c r="O151" s="219"/>
      <c r="P151" s="219"/>
      <c r="Q151" s="219"/>
      <c r="R151" s="219"/>
      <c r="S151" s="219"/>
      <c r="T151" s="220"/>
      <c r="AT151" s="221" t="s">
        <v>127</v>
      </c>
      <c r="AU151" s="221" t="s">
        <v>85</v>
      </c>
      <c r="AV151" s="14" t="s">
        <v>85</v>
      </c>
      <c r="AW151" s="14" t="s">
        <v>37</v>
      </c>
      <c r="AX151" s="14" t="s">
        <v>75</v>
      </c>
      <c r="AY151" s="221" t="s">
        <v>116</v>
      </c>
    </row>
    <row r="152" spans="2:51" s="14" customFormat="1" ht="11.25">
      <c r="B152" s="211"/>
      <c r="C152" s="212"/>
      <c r="D152" s="197" t="s">
        <v>127</v>
      </c>
      <c r="E152" s="213" t="s">
        <v>19</v>
      </c>
      <c r="F152" s="214" t="s">
        <v>238</v>
      </c>
      <c r="G152" s="212"/>
      <c r="H152" s="215">
        <v>1</v>
      </c>
      <c r="I152" s="216"/>
      <c r="J152" s="212"/>
      <c r="K152" s="212"/>
      <c r="L152" s="217"/>
      <c r="M152" s="218"/>
      <c r="N152" s="219"/>
      <c r="O152" s="219"/>
      <c r="P152" s="219"/>
      <c r="Q152" s="219"/>
      <c r="R152" s="219"/>
      <c r="S152" s="219"/>
      <c r="T152" s="220"/>
      <c r="AT152" s="221" t="s">
        <v>127</v>
      </c>
      <c r="AU152" s="221" t="s">
        <v>85</v>
      </c>
      <c r="AV152" s="14" t="s">
        <v>85</v>
      </c>
      <c r="AW152" s="14" t="s">
        <v>37</v>
      </c>
      <c r="AX152" s="14" t="s">
        <v>75</v>
      </c>
      <c r="AY152" s="221" t="s">
        <v>116</v>
      </c>
    </row>
    <row r="153" spans="2:51" s="15" customFormat="1" ht="11.25">
      <c r="B153" s="222"/>
      <c r="C153" s="223"/>
      <c r="D153" s="197" t="s">
        <v>127</v>
      </c>
      <c r="E153" s="224" t="s">
        <v>19</v>
      </c>
      <c r="F153" s="225" t="s">
        <v>131</v>
      </c>
      <c r="G153" s="223"/>
      <c r="H153" s="226">
        <v>3</v>
      </c>
      <c r="I153" s="227"/>
      <c r="J153" s="223"/>
      <c r="K153" s="223"/>
      <c r="L153" s="228"/>
      <c r="M153" s="229"/>
      <c r="N153" s="230"/>
      <c r="O153" s="230"/>
      <c r="P153" s="230"/>
      <c r="Q153" s="230"/>
      <c r="R153" s="230"/>
      <c r="S153" s="230"/>
      <c r="T153" s="231"/>
      <c r="AT153" s="232" t="s">
        <v>127</v>
      </c>
      <c r="AU153" s="232" t="s">
        <v>85</v>
      </c>
      <c r="AV153" s="15" t="s">
        <v>123</v>
      </c>
      <c r="AW153" s="15" t="s">
        <v>37</v>
      </c>
      <c r="AX153" s="15" t="s">
        <v>83</v>
      </c>
      <c r="AY153" s="232" t="s">
        <v>116</v>
      </c>
    </row>
    <row r="154" spans="1:65" s="2" customFormat="1" ht="16.5" customHeight="1">
      <c r="A154" s="35"/>
      <c r="B154" s="36"/>
      <c r="C154" s="233" t="s">
        <v>7</v>
      </c>
      <c r="D154" s="233" t="s">
        <v>212</v>
      </c>
      <c r="E154" s="234" t="s">
        <v>239</v>
      </c>
      <c r="F154" s="235" t="s">
        <v>240</v>
      </c>
      <c r="G154" s="236" t="s">
        <v>220</v>
      </c>
      <c r="H154" s="237">
        <v>1</v>
      </c>
      <c r="I154" s="238"/>
      <c r="J154" s="239">
        <f>ROUND(I154*H154,2)</f>
        <v>0</v>
      </c>
      <c r="K154" s="235" t="s">
        <v>122</v>
      </c>
      <c r="L154" s="240"/>
      <c r="M154" s="241" t="s">
        <v>19</v>
      </c>
      <c r="N154" s="242" t="s">
        <v>46</v>
      </c>
      <c r="O154" s="65"/>
      <c r="P154" s="193">
        <f>O154*H154</f>
        <v>0</v>
      </c>
      <c r="Q154" s="193">
        <v>0.004</v>
      </c>
      <c r="R154" s="193">
        <f>Q154*H154</f>
        <v>0.004</v>
      </c>
      <c r="S154" s="193">
        <v>0</v>
      </c>
      <c r="T154" s="194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5" t="s">
        <v>162</v>
      </c>
      <c r="AT154" s="195" t="s">
        <v>212</v>
      </c>
      <c r="AU154" s="195" t="s">
        <v>85</v>
      </c>
      <c r="AY154" s="18" t="s">
        <v>116</v>
      </c>
      <c r="BE154" s="196">
        <f>IF(N154="základní",J154,0)</f>
        <v>0</v>
      </c>
      <c r="BF154" s="196">
        <f>IF(N154="snížená",J154,0)</f>
        <v>0</v>
      </c>
      <c r="BG154" s="196">
        <f>IF(N154="zákl. přenesená",J154,0)</f>
        <v>0</v>
      </c>
      <c r="BH154" s="196">
        <f>IF(N154="sníž. přenesená",J154,0)</f>
        <v>0</v>
      </c>
      <c r="BI154" s="196">
        <f>IF(N154="nulová",J154,0)</f>
        <v>0</v>
      </c>
      <c r="BJ154" s="18" t="s">
        <v>83</v>
      </c>
      <c r="BK154" s="196">
        <f>ROUND(I154*H154,2)</f>
        <v>0</v>
      </c>
      <c r="BL154" s="18" t="s">
        <v>123</v>
      </c>
      <c r="BM154" s="195" t="s">
        <v>241</v>
      </c>
    </row>
    <row r="155" spans="2:51" s="14" customFormat="1" ht="11.25">
      <c r="B155" s="211"/>
      <c r="C155" s="212"/>
      <c r="D155" s="197" t="s">
        <v>127</v>
      </c>
      <c r="E155" s="213" t="s">
        <v>19</v>
      </c>
      <c r="F155" s="214" t="s">
        <v>237</v>
      </c>
      <c r="G155" s="212"/>
      <c r="H155" s="215">
        <v>1</v>
      </c>
      <c r="I155" s="216"/>
      <c r="J155" s="212"/>
      <c r="K155" s="212"/>
      <c r="L155" s="217"/>
      <c r="M155" s="218"/>
      <c r="N155" s="219"/>
      <c r="O155" s="219"/>
      <c r="P155" s="219"/>
      <c r="Q155" s="219"/>
      <c r="R155" s="219"/>
      <c r="S155" s="219"/>
      <c r="T155" s="220"/>
      <c r="AT155" s="221" t="s">
        <v>127</v>
      </c>
      <c r="AU155" s="221" t="s">
        <v>85</v>
      </c>
      <c r="AV155" s="14" t="s">
        <v>85</v>
      </c>
      <c r="AW155" s="14" t="s">
        <v>37</v>
      </c>
      <c r="AX155" s="14" t="s">
        <v>83</v>
      </c>
      <c r="AY155" s="221" t="s">
        <v>116</v>
      </c>
    </row>
    <row r="156" spans="1:65" s="2" customFormat="1" ht="16.5" customHeight="1">
      <c r="A156" s="35"/>
      <c r="B156" s="36"/>
      <c r="C156" s="233" t="s">
        <v>242</v>
      </c>
      <c r="D156" s="233" t="s">
        <v>212</v>
      </c>
      <c r="E156" s="234" t="s">
        <v>243</v>
      </c>
      <c r="F156" s="235" t="s">
        <v>244</v>
      </c>
      <c r="G156" s="236" t="s">
        <v>220</v>
      </c>
      <c r="H156" s="237">
        <v>1</v>
      </c>
      <c r="I156" s="238"/>
      <c r="J156" s="239">
        <f>ROUND(I156*H156,2)</f>
        <v>0</v>
      </c>
      <c r="K156" s="235" t="s">
        <v>122</v>
      </c>
      <c r="L156" s="240"/>
      <c r="M156" s="241" t="s">
        <v>19</v>
      </c>
      <c r="N156" s="242" t="s">
        <v>46</v>
      </c>
      <c r="O156" s="65"/>
      <c r="P156" s="193">
        <f>O156*H156</f>
        <v>0</v>
      </c>
      <c r="Q156" s="193">
        <v>0.004</v>
      </c>
      <c r="R156" s="193">
        <f>Q156*H156</f>
        <v>0.004</v>
      </c>
      <c r="S156" s="193">
        <v>0</v>
      </c>
      <c r="T156" s="194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5" t="s">
        <v>162</v>
      </c>
      <c r="AT156" s="195" t="s">
        <v>212</v>
      </c>
      <c r="AU156" s="195" t="s">
        <v>85</v>
      </c>
      <c r="AY156" s="18" t="s">
        <v>116</v>
      </c>
      <c r="BE156" s="196">
        <f>IF(N156="základní",J156,0)</f>
        <v>0</v>
      </c>
      <c r="BF156" s="196">
        <f>IF(N156="snížená",J156,0)</f>
        <v>0</v>
      </c>
      <c r="BG156" s="196">
        <f>IF(N156="zákl. přenesená",J156,0)</f>
        <v>0</v>
      </c>
      <c r="BH156" s="196">
        <f>IF(N156="sníž. přenesená",J156,0)</f>
        <v>0</v>
      </c>
      <c r="BI156" s="196">
        <f>IF(N156="nulová",J156,0)</f>
        <v>0</v>
      </c>
      <c r="BJ156" s="18" t="s">
        <v>83</v>
      </c>
      <c r="BK156" s="196">
        <f>ROUND(I156*H156,2)</f>
        <v>0</v>
      </c>
      <c r="BL156" s="18" t="s">
        <v>123</v>
      </c>
      <c r="BM156" s="195" t="s">
        <v>245</v>
      </c>
    </row>
    <row r="157" spans="2:51" s="14" customFormat="1" ht="11.25">
      <c r="B157" s="211"/>
      <c r="C157" s="212"/>
      <c r="D157" s="197" t="s">
        <v>127</v>
      </c>
      <c r="E157" s="213" t="s">
        <v>19</v>
      </c>
      <c r="F157" s="214" t="s">
        <v>238</v>
      </c>
      <c r="G157" s="212"/>
      <c r="H157" s="215">
        <v>1</v>
      </c>
      <c r="I157" s="216"/>
      <c r="J157" s="212"/>
      <c r="K157" s="212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127</v>
      </c>
      <c r="AU157" s="221" t="s">
        <v>85</v>
      </c>
      <c r="AV157" s="14" t="s">
        <v>85</v>
      </c>
      <c r="AW157" s="14" t="s">
        <v>37</v>
      </c>
      <c r="AX157" s="14" t="s">
        <v>83</v>
      </c>
      <c r="AY157" s="221" t="s">
        <v>116</v>
      </c>
    </row>
    <row r="158" spans="1:65" s="2" customFormat="1" ht="16.5" customHeight="1">
      <c r="A158" s="35"/>
      <c r="B158" s="36"/>
      <c r="C158" s="233" t="s">
        <v>246</v>
      </c>
      <c r="D158" s="233" t="s">
        <v>212</v>
      </c>
      <c r="E158" s="234" t="s">
        <v>247</v>
      </c>
      <c r="F158" s="235" t="s">
        <v>248</v>
      </c>
      <c r="G158" s="236" t="s">
        <v>220</v>
      </c>
      <c r="H158" s="237">
        <v>1</v>
      </c>
      <c r="I158" s="238"/>
      <c r="J158" s="239">
        <f>ROUND(I158*H158,2)</f>
        <v>0</v>
      </c>
      <c r="K158" s="235" t="s">
        <v>122</v>
      </c>
      <c r="L158" s="240"/>
      <c r="M158" s="241" t="s">
        <v>19</v>
      </c>
      <c r="N158" s="242" t="s">
        <v>46</v>
      </c>
      <c r="O158" s="65"/>
      <c r="P158" s="193">
        <f>O158*H158</f>
        <v>0</v>
      </c>
      <c r="Q158" s="193">
        <v>0.004</v>
      </c>
      <c r="R158" s="193">
        <f>Q158*H158</f>
        <v>0.004</v>
      </c>
      <c r="S158" s="193">
        <v>0</v>
      </c>
      <c r="T158" s="194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5" t="s">
        <v>162</v>
      </c>
      <c r="AT158" s="195" t="s">
        <v>212</v>
      </c>
      <c r="AU158" s="195" t="s">
        <v>85</v>
      </c>
      <c r="AY158" s="18" t="s">
        <v>116</v>
      </c>
      <c r="BE158" s="196">
        <f>IF(N158="základní",J158,0)</f>
        <v>0</v>
      </c>
      <c r="BF158" s="196">
        <f>IF(N158="snížená",J158,0)</f>
        <v>0</v>
      </c>
      <c r="BG158" s="196">
        <f>IF(N158="zákl. přenesená",J158,0)</f>
        <v>0</v>
      </c>
      <c r="BH158" s="196">
        <f>IF(N158="sníž. přenesená",J158,0)</f>
        <v>0</v>
      </c>
      <c r="BI158" s="196">
        <f>IF(N158="nulová",J158,0)</f>
        <v>0</v>
      </c>
      <c r="BJ158" s="18" t="s">
        <v>83</v>
      </c>
      <c r="BK158" s="196">
        <f>ROUND(I158*H158,2)</f>
        <v>0</v>
      </c>
      <c r="BL158" s="18" t="s">
        <v>123</v>
      </c>
      <c r="BM158" s="195" t="s">
        <v>249</v>
      </c>
    </row>
    <row r="159" spans="2:51" s="14" customFormat="1" ht="11.25">
      <c r="B159" s="211"/>
      <c r="C159" s="212"/>
      <c r="D159" s="197" t="s">
        <v>127</v>
      </c>
      <c r="E159" s="213" t="s">
        <v>19</v>
      </c>
      <c r="F159" s="214" t="s">
        <v>236</v>
      </c>
      <c r="G159" s="212"/>
      <c r="H159" s="215">
        <v>1</v>
      </c>
      <c r="I159" s="216"/>
      <c r="J159" s="212"/>
      <c r="K159" s="212"/>
      <c r="L159" s="217"/>
      <c r="M159" s="218"/>
      <c r="N159" s="219"/>
      <c r="O159" s="219"/>
      <c r="P159" s="219"/>
      <c r="Q159" s="219"/>
      <c r="R159" s="219"/>
      <c r="S159" s="219"/>
      <c r="T159" s="220"/>
      <c r="AT159" s="221" t="s">
        <v>127</v>
      </c>
      <c r="AU159" s="221" t="s">
        <v>85</v>
      </c>
      <c r="AV159" s="14" t="s">
        <v>85</v>
      </c>
      <c r="AW159" s="14" t="s">
        <v>37</v>
      </c>
      <c r="AX159" s="14" t="s">
        <v>83</v>
      </c>
      <c r="AY159" s="221" t="s">
        <v>116</v>
      </c>
    </row>
    <row r="160" spans="1:65" s="2" customFormat="1" ht="16.5" customHeight="1">
      <c r="A160" s="35"/>
      <c r="B160" s="36"/>
      <c r="C160" s="184" t="s">
        <v>250</v>
      </c>
      <c r="D160" s="184" t="s">
        <v>118</v>
      </c>
      <c r="E160" s="185" t="s">
        <v>251</v>
      </c>
      <c r="F160" s="186" t="s">
        <v>252</v>
      </c>
      <c r="G160" s="187" t="s">
        <v>220</v>
      </c>
      <c r="H160" s="188">
        <v>3</v>
      </c>
      <c r="I160" s="189"/>
      <c r="J160" s="190">
        <f>ROUND(I160*H160,2)</f>
        <v>0</v>
      </c>
      <c r="K160" s="186" t="s">
        <v>122</v>
      </c>
      <c r="L160" s="40"/>
      <c r="M160" s="191" t="s">
        <v>19</v>
      </c>
      <c r="N160" s="192" t="s">
        <v>46</v>
      </c>
      <c r="O160" s="65"/>
      <c r="P160" s="193">
        <f>O160*H160</f>
        <v>0</v>
      </c>
      <c r="Q160" s="193">
        <v>0.10941</v>
      </c>
      <c r="R160" s="193">
        <f>Q160*H160</f>
        <v>0.32822999999999997</v>
      </c>
      <c r="S160" s="193">
        <v>0</v>
      </c>
      <c r="T160" s="194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5" t="s">
        <v>123</v>
      </c>
      <c r="AT160" s="195" t="s">
        <v>118</v>
      </c>
      <c r="AU160" s="195" t="s">
        <v>85</v>
      </c>
      <c r="AY160" s="18" t="s">
        <v>116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8" t="s">
        <v>83</v>
      </c>
      <c r="BK160" s="196">
        <f>ROUND(I160*H160,2)</f>
        <v>0</v>
      </c>
      <c r="BL160" s="18" t="s">
        <v>123</v>
      </c>
      <c r="BM160" s="195" t="s">
        <v>253</v>
      </c>
    </row>
    <row r="161" spans="1:47" s="2" customFormat="1" ht="97.5">
      <c r="A161" s="35"/>
      <c r="B161" s="36"/>
      <c r="C161" s="37"/>
      <c r="D161" s="197" t="s">
        <v>125</v>
      </c>
      <c r="E161" s="37"/>
      <c r="F161" s="198" t="s">
        <v>254</v>
      </c>
      <c r="G161" s="37"/>
      <c r="H161" s="37"/>
      <c r="I161" s="105"/>
      <c r="J161" s="37"/>
      <c r="K161" s="37"/>
      <c r="L161" s="40"/>
      <c r="M161" s="199"/>
      <c r="N161" s="200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125</v>
      </c>
      <c r="AU161" s="18" t="s">
        <v>85</v>
      </c>
    </row>
    <row r="162" spans="1:65" s="2" customFormat="1" ht="16.5" customHeight="1">
      <c r="A162" s="35"/>
      <c r="B162" s="36"/>
      <c r="C162" s="233" t="s">
        <v>255</v>
      </c>
      <c r="D162" s="233" t="s">
        <v>212</v>
      </c>
      <c r="E162" s="234" t="s">
        <v>256</v>
      </c>
      <c r="F162" s="235" t="s">
        <v>257</v>
      </c>
      <c r="G162" s="236" t="s">
        <v>220</v>
      </c>
      <c r="H162" s="237">
        <v>3</v>
      </c>
      <c r="I162" s="238"/>
      <c r="J162" s="239">
        <f>ROUND(I162*H162,2)</f>
        <v>0</v>
      </c>
      <c r="K162" s="235" t="s">
        <v>122</v>
      </c>
      <c r="L162" s="240"/>
      <c r="M162" s="241" t="s">
        <v>19</v>
      </c>
      <c r="N162" s="242" t="s">
        <v>46</v>
      </c>
      <c r="O162" s="65"/>
      <c r="P162" s="193">
        <f>O162*H162</f>
        <v>0</v>
      </c>
      <c r="Q162" s="193">
        <v>0.0061</v>
      </c>
      <c r="R162" s="193">
        <f>Q162*H162</f>
        <v>0.0183</v>
      </c>
      <c r="S162" s="193">
        <v>0</v>
      </c>
      <c r="T162" s="194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5" t="s">
        <v>162</v>
      </c>
      <c r="AT162" s="195" t="s">
        <v>212</v>
      </c>
      <c r="AU162" s="195" t="s">
        <v>85</v>
      </c>
      <c r="AY162" s="18" t="s">
        <v>116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8" t="s">
        <v>83</v>
      </c>
      <c r="BK162" s="196">
        <f>ROUND(I162*H162,2)</f>
        <v>0</v>
      </c>
      <c r="BL162" s="18" t="s">
        <v>123</v>
      </c>
      <c r="BM162" s="195" t="s">
        <v>258</v>
      </c>
    </row>
    <row r="163" spans="1:65" s="2" customFormat="1" ht="24" customHeight="1">
      <c r="A163" s="35"/>
      <c r="B163" s="36"/>
      <c r="C163" s="184" t="s">
        <v>259</v>
      </c>
      <c r="D163" s="184" t="s">
        <v>118</v>
      </c>
      <c r="E163" s="185" t="s">
        <v>260</v>
      </c>
      <c r="F163" s="186" t="s">
        <v>261</v>
      </c>
      <c r="G163" s="187" t="s">
        <v>262</v>
      </c>
      <c r="H163" s="188">
        <v>29</v>
      </c>
      <c r="I163" s="189"/>
      <c r="J163" s="190">
        <f>ROUND(I163*H163,2)</f>
        <v>0</v>
      </c>
      <c r="K163" s="186" t="s">
        <v>122</v>
      </c>
      <c r="L163" s="40"/>
      <c r="M163" s="191" t="s">
        <v>19</v>
      </c>
      <c r="N163" s="192" t="s">
        <v>46</v>
      </c>
      <c r="O163" s="65"/>
      <c r="P163" s="193">
        <f>O163*H163</f>
        <v>0</v>
      </c>
      <c r="Q163" s="193">
        <v>0.1554</v>
      </c>
      <c r="R163" s="193">
        <f>Q163*H163</f>
        <v>4.506600000000001</v>
      </c>
      <c r="S163" s="193">
        <v>0</v>
      </c>
      <c r="T163" s="194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5" t="s">
        <v>123</v>
      </c>
      <c r="AT163" s="195" t="s">
        <v>118</v>
      </c>
      <c r="AU163" s="195" t="s">
        <v>85</v>
      </c>
      <c r="AY163" s="18" t="s">
        <v>116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8" t="s">
        <v>83</v>
      </c>
      <c r="BK163" s="196">
        <f>ROUND(I163*H163,2)</f>
        <v>0</v>
      </c>
      <c r="BL163" s="18" t="s">
        <v>123</v>
      </c>
      <c r="BM163" s="195" t="s">
        <v>263</v>
      </c>
    </row>
    <row r="164" spans="1:47" s="2" customFormat="1" ht="87.75">
      <c r="A164" s="35"/>
      <c r="B164" s="36"/>
      <c r="C164" s="37"/>
      <c r="D164" s="197" t="s">
        <v>125</v>
      </c>
      <c r="E164" s="37"/>
      <c r="F164" s="198" t="s">
        <v>264</v>
      </c>
      <c r="G164" s="37"/>
      <c r="H164" s="37"/>
      <c r="I164" s="105"/>
      <c r="J164" s="37"/>
      <c r="K164" s="37"/>
      <c r="L164" s="40"/>
      <c r="M164" s="199"/>
      <c r="N164" s="200"/>
      <c r="O164" s="65"/>
      <c r="P164" s="65"/>
      <c r="Q164" s="65"/>
      <c r="R164" s="65"/>
      <c r="S164" s="65"/>
      <c r="T164" s="66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8" t="s">
        <v>125</v>
      </c>
      <c r="AU164" s="18" t="s">
        <v>85</v>
      </c>
    </row>
    <row r="165" spans="2:51" s="13" customFormat="1" ht="11.25">
      <c r="B165" s="201"/>
      <c r="C165" s="202"/>
      <c r="D165" s="197" t="s">
        <v>127</v>
      </c>
      <c r="E165" s="203" t="s">
        <v>19</v>
      </c>
      <c r="F165" s="204" t="s">
        <v>128</v>
      </c>
      <c r="G165" s="202"/>
      <c r="H165" s="203" t="s">
        <v>19</v>
      </c>
      <c r="I165" s="205"/>
      <c r="J165" s="202"/>
      <c r="K165" s="202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127</v>
      </c>
      <c r="AU165" s="210" t="s">
        <v>85</v>
      </c>
      <c r="AV165" s="13" t="s">
        <v>83</v>
      </c>
      <c r="AW165" s="13" t="s">
        <v>37</v>
      </c>
      <c r="AX165" s="13" t="s">
        <v>75</v>
      </c>
      <c r="AY165" s="210" t="s">
        <v>116</v>
      </c>
    </row>
    <row r="166" spans="2:51" s="14" customFormat="1" ht="11.25">
      <c r="B166" s="211"/>
      <c r="C166" s="212"/>
      <c r="D166" s="197" t="s">
        <v>127</v>
      </c>
      <c r="E166" s="213" t="s">
        <v>19</v>
      </c>
      <c r="F166" s="214" t="s">
        <v>265</v>
      </c>
      <c r="G166" s="212"/>
      <c r="H166" s="215">
        <v>29</v>
      </c>
      <c r="I166" s="216"/>
      <c r="J166" s="212"/>
      <c r="K166" s="212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127</v>
      </c>
      <c r="AU166" s="221" t="s">
        <v>85</v>
      </c>
      <c r="AV166" s="14" t="s">
        <v>85</v>
      </c>
      <c r="AW166" s="14" t="s">
        <v>37</v>
      </c>
      <c r="AX166" s="14" t="s">
        <v>83</v>
      </c>
      <c r="AY166" s="221" t="s">
        <v>116</v>
      </c>
    </row>
    <row r="167" spans="1:65" s="2" customFormat="1" ht="16.5" customHeight="1">
      <c r="A167" s="35"/>
      <c r="B167" s="36"/>
      <c r="C167" s="233" t="s">
        <v>266</v>
      </c>
      <c r="D167" s="233" t="s">
        <v>212</v>
      </c>
      <c r="E167" s="234" t="s">
        <v>267</v>
      </c>
      <c r="F167" s="235" t="s">
        <v>268</v>
      </c>
      <c r="G167" s="236" t="s">
        <v>262</v>
      </c>
      <c r="H167" s="237">
        <v>29</v>
      </c>
      <c r="I167" s="238"/>
      <c r="J167" s="239">
        <f>ROUND(I167*H167,2)</f>
        <v>0</v>
      </c>
      <c r="K167" s="235" t="s">
        <v>122</v>
      </c>
      <c r="L167" s="240"/>
      <c r="M167" s="241" t="s">
        <v>19</v>
      </c>
      <c r="N167" s="242" t="s">
        <v>46</v>
      </c>
      <c r="O167" s="65"/>
      <c r="P167" s="193">
        <f>O167*H167</f>
        <v>0</v>
      </c>
      <c r="Q167" s="193">
        <v>0.055</v>
      </c>
      <c r="R167" s="193">
        <f>Q167*H167</f>
        <v>1.595</v>
      </c>
      <c r="S167" s="193">
        <v>0</v>
      </c>
      <c r="T167" s="194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5" t="s">
        <v>162</v>
      </c>
      <c r="AT167" s="195" t="s">
        <v>212</v>
      </c>
      <c r="AU167" s="195" t="s">
        <v>85</v>
      </c>
      <c r="AY167" s="18" t="s">
        <v>116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8" t="s">
        <v>83</v>
      </c>
      <c r="BK167" s="196">
        <f>ROUND(I167*H167,2)</f>
        <v>0</v>
      </c>
      <c r="BL167" s="18" t="s">
        <v>123</v>
      </c>
      <c r="BM167" s="195" t="s">
        <v>269</v>
      </c>
    </row>
    <row r="168" spans="1:65" s="2" customFormat="1" ht="16.5" customHeight="1">
      <c r="A168" s="35"/>
      <c r="B168" s="36"/>
      <c r="C168" s="184" t="s">
        <v>270</v>
      </c>
      <c r="D168" s="184" t="s">
        <v>118</v>
      </c>
      <c r="E168" s="185" t="s">
        <v>271</v>
      </c>
      <c r="F168" s="186" t="s">
        <v>272</v>
      </c>
      <c r="G168" s="187" t="s">
        <v>262</v>
      </c>
      <c r="H168" s="188">
        <v>15.5</v>
      </c>
      <c r="I168" s="189"/>
      <c r="J168" s="190">
        <f>ROUND(I168*H168,2)</f>
        <v>0</v>
      </c>
      <c r="K168" s="186" t="s">
        <v>122</v>
      </c>
      <c r="L168" s="40"/>
      <c r="M168" s="191" t="s">
        <v>19</v>
      </c>
      <c r="N168" s="192" t="s">
        <v>46</v>
      </c>
      <c r="O168" s="65"/>
      <c r="P168" s="193">
        <f>O168*H168</f>
        <v>0</v>
      </c>
      <c r="Q168" s="193">
        <v>1.863E-06</v>
      </c>
      <c r="R168" s="193">
        <f>Q168*H168</f>
        <v>2.88765E-05</v>
      </c>
      <c r="S168" s="193">
        <v>0</v>
      </c>
      <c r="T168" s="194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5" t="s">
        <v>123</v>
      </c>
      <c r="AT168" s="195" t="s">
        <v>118</v>
      </c>
      <c r="AU168" s="195" t="s">
        <v>85</v>
      </c>
      <c r="AY168" s="18" t="s">
        <v>116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8" t="s">
        <v>83</v>
      </c>
      <c r="BK168" s="196">
        <f>ROUND(I168*H168,2)</f>
        <v>0</v>
      </c>
      <c r="BL168" s="18" t="s">
        <v>123</v>
      </c>
      <c r="BM168" s="195" t="s">
        <v>273</v>
      </c>
    </row>
    <row r="169" spans="1:47" s="2" customFormat="1" ht="29.25">
      <c r="A169" s="35"/>
      <c r="B169" s="36"/>
      <c r="C169" s="37"/>
      <c r="D169" s="197" t="s">
        <v>125</v>
      </c>
      <c r="E169" s="37"/>
      <c r="F169" s="198" t="s">
        <v>274</v>
      </c>
      <c r="G169" s="37"/>
      <c r="H169" s="37"/>
      <c r="I169" s="105"/>
      <c r="J169" s="37"/>
      <c r="K169" s="37"/>
      <c r="L169" s="40"/>
      <c r="M169" s="199"/>
      <c r="N169" s="200"/>
      <c r="O169" s="65"/>
      <c r="P169" s="65"/>
      <c r="Q169" s="65"/>
      <c r="R169" s="65"/>
      <c r="S169" s="65"/>
      <c r="T169" s="66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T169" s="18" t="s">
        <v>125</v>
      </c>
      <c r="AU169" s="18" t="s">
        <v>85</v>
      </c>
    </row>
    <row r="170" spans="2:51" s="13" customFormat="1" ht="11.25">
      <c r="B170" s="201"/>
      <c r="C170" s="202"/>
      <c r="D170" s="197" t="s">
        <v>127</v>
      </c>
      <c r="E170" s="203" t="s">
        <v>19</v>
      </c>
      <c r="F170" s="204" t="s">
        <v>275</v>
      </c>
      <c r="G170" s="202"/>
      <c r="H170" s="203" t="s">
        <v>19</v>
      </c>
      <c r="I170" s="205"/>
      <c r="J170" s="202"/>
      <c r="K170" s="202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127</v>
      </c>
      <c r="AU170" s="210" t="s">
        <v>85</v>
      </c>
      <c r="AV170" s="13" t="s">
        <v>83</v>
      </c>
      <c r="AW170" s="13" t="s">
        <v>37</v>
      </c>
      <c r="AX170" s="13" t="s">
        <v>75</v>
      </c>
      <c r="AY170" s="210" t="s">
        <v>116</v>
      </c>
    </row>
    <row r="171" spans="2:51" s="14" customFormat="1" ht="11.25">
      <c r="B171" s="211"/>
      <c r="C171" s="212"/>
      <c r="D171" s="197" t="s">
        <v>127</v>
      </c>
      <c r="E171" s="213" t="s">
        <v>19</v>
      </c>
      <c r="F171" s="214" t="s">
        <v>276</v>
      </c>
      <c r="G171" s="212"/>
      <c r="H171" s="215">
        <v>15.5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127</v>
      </c>
      <c r="AU171" s="221" t="s">
        <v>85</v>
      </c>
      <c r="AV171" s="14" t="s">
        <v>85</v>
      </c>
      <c r="AW171" s="14" t="s">
        <v>37</v>
      </c>
      <c r="AX171" s="14" t="s">
        <v>83</v>
      </c>
      <c r="AY171" s="221" t="s">
        <v>116</v>
      </c>
    </row>
    <row r="172" spans="1:65" s="2" customFormat="1" ht="24" customHeight="1">
      <c r="A172" s="35"/>
      <c r="B172" s="36"/>
      <c r="C172" s="184" t="s">
        <v>277</v>
      </c>
      <c r="D172" s="184" t="s">
        <v>118</v>
      </c>
      <c r="E172" s="185" t="s">
        <v>278</v>
      </c>
      <c r="F172" s="186" t="s">
        <v>279</v>
      </c>
      <c r="G172" s="187" t="s">
        <v>262</v>
      </c>
      <c r="H172" s="188">
        <v>15.5</v>
      </c>
      <c r="I172" s="189"/>
      <c r="J172" s="190">
        <f>ROUND(I172*H172,2)</f>
        <v>0</v>
      </c>
      <c r="K172" s="186" t="s">
        <v>122</v>
      </c>
      <c r="L172" s="40"/>
      <c r="M172" s="191" t="s">
        <v>19</v>
      </c>
      <c r="N172" s="192" t="s">
        <v>46</v>
      </c>
      <c r="O172" s="65"/>
      <c r="P172" s="193">
        <f>O172*H172</f>
        <v>0</v>
      </c>
      <c r="Q172" s="193">
        <v>0.0001103</v>
      </c>
      <c r="R172" s="193">
        <f>Q172*H172</f>
        <v>0.00170965</v>
      </c>
      <c r="S172" s="193">
        <v>0</v>
      </c>
      <c r="T172" s="194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5" t="s">
        <v>123</v>
      </c>
      <c r="AT172" s="195" t="s">
        <v>118</v>
      </c>
      <c r="AU172" s="195" t="s">
        <v>85</v>
      </c>
      <c r="AY172" s="18" t="s">
        <v>116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8" t="s">
        <v>83</v>
      </c>
      <c r="BK172" s="196">
        <f>ROUND(I172*H172,2)</f>
        <v>0</v>
      </c>
      <c r="BL172" s="18" t="s">
        <v>123</v>
      </c>
      <c r="BM172" s="195" t="s">
        <v>280</v>
      </c>
    </row>
    <row r="173" spans="1:47" s="2" customFormat="1" ht="39">
      <c r="A173" s="35"/>
      <c r="B173" s="36"/>
      <c r="C173" s="37"/>
      <c r="D173" s="197" t="s">
        <v>125</v>
      </c>
      <c r="E173" s="37"/>
      <c r="F173" s="198" t="s">
        <v>281</v>
      </c>
      <c r="G173" s="37"/>
      <c r="H173" s="37"/>
      <c r="I173" s="105"/>
      <c r="J173" s="37"/>
      <c r="K173" s="37"/>
      <c r="L173" s="40"/>
      <c r="M173" s="199"/>
      <c r="N173" s="200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125</v>
      </c>
      <c r="AU173" s="18" t="s">
        <v>85</v>
      </c>
    </row>
    <row r="174" spans="2:51" s="13" customFormat="1" ht="11.25">
      <c r="B174" s="201"/>
      <c r="C174" s="202"/>
      <c r="D174" s="197" t="s">
        <v>127</v>
      </c>
      <c r="E174" s="203" t="s">
        <v>19</v>
      </c>
      <c r="F174" s="204" t="s">
        <v>275</v>
      </c>
      <c r="G174" s="202"/>
      <c r="H174" s="203" t="s">
        <v>19</v>
      </c>
      <c r="I174" s="205"/>
      <c r="J174" s="202"/>
      <c r="K174" s="202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127</v>
      </c>
      <c r="AU174" s="210" t="s">
        <v>85</v>
      </c>
      <c r="AV174" s="13" t="s">
        <v>83</v>
      </c>
      <c r="AW174" s="13" t="s">
        <v>37</v>
      </c>
      <c r="AX174" s="13" t="s">
        <v>75</v>
      </c>
      <c r="AY174" s="210" t="s">
        <v>116</v>
      </c>
    </row>
    <row r="175" spans="2:51" s="14" customFormat="1" ht="11.25">
      <c r="B175" s="211"/>
      <c r="C175" s="212"/>
      <c r="D175" s="197" t="s">
        <v>127</v>
      </c>
      <c r="E175" s="213" t="s">
        <v>19</v>
      </c>
      <c r="F175" s="214" t="s">
        <v>276</v>
      </c>
      <c r="G175" s="212"/>
      <c r="H175" s="215">
        <v>15.5</v>
      </c>
      <c r="I175" s="216"/>
      <c r="J175" s="212"/>
      <c r="K175" s="212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127</v>
      </c>
      <c r="AU175" s="221" t="s">
        <v>85</v>
      </c>
      <c r="AV175" s="14" t="s">
        <v>85</v>
      </c>
      <c r="AW175" s="14" t="s">
        <v>37</v>
      </c>
      <c r="AX175" s="14" t="s">
        <v>83</v>
      </c>
      <c r="AY175" s="221" t="s">
        <v>116</v>
      </c>
    </row>
    <row r="176" spans="1:65" s="2" customFormat="1" ht="16.5" customHeight="1">
      <c r="A176" s="35"/>
      <c r="B176" s="36"/>
      <c r="C176" s="184" t="s">
        <v>282</v>
      </c>
      <c r="D176" s="184" t="s">
        <v>118</v>
      </c>
      <c r="E176" s="185" t="s">
        <v>283</v>
      </c>
      <c r="F176" s="186" t="s">
        <v>284</v>
      </c>
      <c r="G176" s="187" t="s">
        <v>165</v>
      </c>
      <c r="H176" s="188">
        <v>318</v>
      </c>
      <c r="I176" s="189"/>
      <c r="J176" s="190">
        <f>ROUND(I176*H176,2)</f>
        <v>0</v>
      </c>
      <c r="K176" s="186" t="s">
        <v>122</v>
      </c>
      <c r="L176" s="40"/>
      <c r="M176" s="191" t="s">
        <v>19</v>
      </c>
      <c r="N176" s="192" t="s">
        <v>46</v>
      </c>
      <c r="O176" s="65"/>
      <c r="P176" s="193">
        <f>O176*H176</f>
        <v>0</v>
      </c>
      <c r="Q176" s="193">
        <v>0.0006875</v>
      </c>
      <c r="R176" s="193">
        <f>Q176*H176</f>
        <v>0.21862499999999999</v>
      </c>
      <c r="S176" s="193">
        <v>0</v>
      </c>
      <c r="T176" s="194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5" t="s">
        <v>123</v>
      </c>
      <c r="AT176" s="195" t="s">
        <v>118</v>
      </c>
      <c r="AU176" s="195" t="s">
        <v>85</v>
      </c>
      <c r="AY176" s="18" t="s">
        <v>116</v>
      </c>
      <c r="BE176" s="196">
        <f>IF(N176="základní",J176,0)</f>
        <v>0</v>
      </c>
      <c r="BF176" s="196">
        <f>IF(N176="snížená",J176,0)</f>
        <v>0</v>
      </c>
      <c r="BG176" s="196">
        <f>IF(N176="zákl. přenesená",J176,0)</f>
        <v>0</v>
      </c>
      <c r="BH176" s="196">
        <f>IF(N176="sníž. přenesená",J176,0)</f>
        <v>0</v>
      </c>
      <c r="BI176" s="196">
        <f>IF(N176="nulová",J176,0)</f>
        <v>0</v>
      </c>
      <c r="BJ176" s="18" t="s">
        <v>83</v>
      </c>
      <c r="BK176" s="196">
        <f>ROUND(I176*H176,2)</f>
        <v>0</v>
      </c>
      <c r="BL176" s="18" t="s">
        <v>123</v>
      </c>
      <c r="BM176" s="195" t="s">
        <v>285</v>
      </c>
    </row>
    <row r="177" spans="1:47" s="2" customFormat="1" ht="29.25">
      <c r="A177" s="35"/>
      <c r="B177" s="36"/>
      <c r="C177" s="37"/>
      <c r="D177" s="197" t="s">
        <v>125</v>
      </c>
      <c r="E177" s="37"/>
      <c r="F177" s="198" t="s">
        <v>286</v>
      </c>
      <c r="G177" s="37"/>
      <c r="H177" s="37"/>
      <c r="I177" s="105"/>
      <c r="J177" s="37"/>
      <c r="K177" s="37"/>
      <c r="L177" s="40"/>
      <c r="M177" s="199"/>
      <c r="N177" s="200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125</v>
      </c>
      <c r="AU177" s="18" t="s">
        <v>85</v>
      </c>
    </row>
    <row r="178" spans="1:65" s="2" customFormat="1" ht="36" customHeight="1">
      <c r="A178" s="35"/>
      <c r="B178" s="36"/>
      <c r="C178" s="184" t="s">
        <v>287</v>
      </c>
      <c r="D178" s="184" t="s">
        <v>118</v>
      </c>
      <c r="E178" s="185" t="s">
        <v>288</v>
      </c>
      <c r="F178" s="186" t="s">
        <v>289</v>
      </c>
      <c r="G178" s="187" t="s">
        <v>262</v>
      </c>
      <c r="H178" s="188">
        <v>15</v>
      </c>
      <c r="I178" s="189"/>
      <c r="J178" s="190">
        <f>ROUND(I178*H178,2)</f>
        <v>0</v>
      </c>
      <c r="K178" s="186" t="s">
        <v>122</v>
      </c>
      <c r="L178" s="40"/>
      <c r="M178" s="191" t="s">
        <v>19</v>
      </c>
      <c r="N178" s="192" t="s">
        <v>46</v>
      </c>
      <c r="O178" s="65"/>
      <c r="P178" s="193">
        <f>O178*H178</f>
        <v>0</v>
      </c>
      <c r="Q178" s="193">
        <v>0</v>
      </c>
      <c r="R178" s="193">
        <f>Q178*H178</f>
        <v>0</v>
      </c>
      <c r="S178" s="193">
        <v>0.194</v>
      </c>
      <c r="T178" s="194">
        <f>S178*H178</f>
        <v>2.91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5" t="s">
        <v>123</v>
      </c>
      <c r="AT178" s="195" t="s">
        <v>118</v>
      </c>
      <c r="AU178" s="195" t="s">
        <v>85</v>
      </c>
      <c r="AY178" s="18" t="s">
        <v>116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8" t="s">
        <v>83</v>
      </c>
      <c r="BK178" s="196">
        <f>ROUND(I178*H178,2)</f>
        <v>0</v>
      </c>
      <c r="BL178" s="18" t="s">
        <v>123</v>
      </c>
      <c r="BM178" s="195" t="s">
        <v>290</v>
      </c>
    </row>
    <row r="179" spans="1:47" s="2" customFormat="1" ht="68.25">
      <c r="A179" s="35"/>
      <c r="B179" s="36"/>
      <c r="C179" s="37"/>
      <c r="D179" s="197" t="s">
        <v>125</v>
      </c>
      <c r="E179" s="37"/>
      <c r="F179" s="198" t="s">
        <v>291</v>
      </c>
      <c r="G179" s="37"/>
      <c r="H179" s="37"/>
      <c r="I179" s="105"/>
      <c r="J179" s="37"/>
      <c r="K179" s="37"/>
      <c r="L179" s="40"/>
      <c r="M179" s="199"/>
      <c r="N179" s="200"/>
      <c r="O179" s="65"/>
      <c r="P179" s="65"/>
      <c r="Q179" s="65"/>
      <c r="R179" s="65"/>
      <c r="S179" s="65"/>
      <c r="T179" s="66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8" t="s">
        <v>125</v>
      </c>
      <c r="AU179" s="18" t="s">
        <v>85</v>
      </c>
    </row>
    <row r="180" spans="2:51" s="13" customFormat="1" ht="11.25">
      <c r="B180" s="201"/>
      <c r="C180" s="202"/>
      <c r="D180" s="197" t="s">
        <v>127</v>
      </c>
      <c r="E180" s="203" t="s">
        <v>19</v>
      </c>
      <c r="F180" s="204" t="s">
        <v>128</v>
      </c>
      <c r="G180" s="202"/>
      <c r="H180" s="203" t="s">
        <v>19</v>
      </c>
      <c r="I180" s="205"/>
      <c r="J180" s="202"/>
      <c r="K180" s="202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127</v>
      </c>
      <c r="AU180" s="210" t="s">
        <v>85</v>
      </c>
      <c r="AV180" s="13" t="s">
        <v>83</v>
      </c>
      <c r="AW180" s="13" t="s">
        <v>37</v>
      </c>
      <c r="AX180" s="13" t="s">
        <v>75</v>
      </c>
      <c r="AY180" s="210" t="s">
        <v>116</v>
      </c>
    </row>
    <row r="181" spans="2:51" s="14" customFormat="1" ht="11.25">
      <c r="B181" s="211"/>
      <c r="C181" s="212"/>
      <c r="D181" s="197" t="s">
        <v>127</v>
      </c>
      <c r="E181" s="213" t="s">
        <v>19</v>
      </c>
      <c r="F181" s="214" t="s">
        <v>292</v>
      </c>
      <c r="G181" s="212"/>
      <c r="H181" s="215">
        <v>15</v>
      </c>
      <c r="I181" s="216"/>
      <c r="J181" s="212"/>
      <c r="K181" s="212"/>
      <c r="L181" s="217"/>
      <c r="M181" s="218"/>
      <c r="N181" s="219"/>
      <c r="O181" s="219"/>
      <c r="P181" s="219"/>
      <c r="Q181" s="219"/>
      <c r="R181" s="219"/>
      <c r="S181" s="219"/>
      <c r="T181" s="220"/>
      <c r="AT181" s="221" t="s">
        <v>127</v>
      </c>
      <c r="AU181" s="221" t="s">
        <v>85</v>
      </c>
      <c r="AV181" s="14" t="s">
        <v>85</v>
      </c>
      <c r="AW181" s="14" t="s">
        <v>37</v>
      </c>
      <c r="AX181" s="14" t="s">
        <v>83</v>
      </c>
      <c r="AY181" s="221" t="s">
        <v>116</v>
      </c>
    </row>
    <row r="182" spans="1:65" s="2" customFormat="1" ht="36" customHeight="1">
      <c r="A182" s="35"/>
      <c r="B182" s="36"/>
      <c r="C182" s="184" t="s">
        <v>293</v>
      </c>
      <c r="D182" s="184" t="s">
        <v>118</v>
      </c>
      <c r="E182" s="185" t="s">
        <v>294</v>
      </c>
      <c r="F182" s="186" t="s">
        <v>295</v>
      </c>
      <c r="G182" s="187" t="s">
        <v>165</v>
      </c>
      <c r="H182" s="188">
        <v>86</v>
      </c>
      <c r="I182" s="189"/>
      <c r="J182" s="190">
        <f>ROUND(I182*H182,2)</f>
        <v>0</v>
      </c>
      <c r="K182" s="186" t="s">
        <v>122</v>
      </c>
      <c r="L182" s="40"/>
      <c r="M182" s="191" t="s">
        <v>19</v>
      </c>
      <c r="N182" s="192" t="s">
        <v>46</v>
      </c>
      <c r="O182" s="65"/>
      <c r="P182" s="193">
        <f>O182*H182</f>
        <v>0</v>
      </c>
      <c r="Q182" s="193">
        <v>0</v>
      </c>
      <c r="R182" s="193">
        <f>Q182*H182</f>
        <v>0</v>
      </c>
      <c r="S182" s="193">
        <v>0.126</v>
      </c>
      <c r="T182" s="194">
        <f>S182*H182</f>
        <v>10.836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5" t="s">
        <v>123</v>
      </c>
      <c r="AT182" s="195" t="s">
        <v>118</v>
      </c>
      <c r="AU182" s="195" t="s">
        <v>85</v>
      </c>
      <c r="AY182" s="18" t="s">
        <v>116</v>
      </c>
      <c r="BE182" s="196">
        <f>IF(N182="základní",J182,0)</f>
        <v>0</v>
      </c>
      <c r="BF182" s="196">
        <f>IF(N182="snížená",J182,0)</f>
        <v>0</v>
      </c>
      <c r="BG182" s="196">
        <f>IF(N182="zákl. přenesená",J182,0)</f>
        <v>0</v>
      </c>
      <c r="BH182" s="196">
        <f>IF(N182="sníž. přenesená",J182,0)</f>
        <v>0</v>
      </c>
      <c r="BI182" s="196">
        <f>IF(N182="nulová",J182,0)</f>
        <v>0</v>
      </c>
      <c r="BJ182" s="18" t="s">
        <v>83</v>
      </c>
      <c r="BK182" s="196">
        <f>ROUND(I182*H182,2)</f>
        <v>0</v>
      </c>
      <c r="BL182" s="18" t="s">
        <v>123</v>
      </c>
      <c r="BM182" s="195" t="s">
        <v>296</v>
      </c>
    </row>
    <row r="183" spans="1:47" s="2" customFormat="1" ht="39">
      <c r="A183" s="35"/>
      <c r="B183" s="36"/>
      <c r="C183" s="37"/>
      <c r="D183" s="197" t="s">
        <v>125</v>
      </c>
      <c r="E183" s="37"/>
      <c r="F183" s="198" t="s">
        <v>297</v>
      </c>
      <c r="G183" s="37"/>
      <c r="H183" s="37"/>
      <c r="I183" s="105"/>
      <c r="J183" s="37"/>
      <c r="K183" s="37"/>
      <c r="L183" s="40"/>
      <c r="M183" s="199"/>
      <c r="N183" s="200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125</v>
      </c>
      <c r="AU183" s="18" t="s">
        <v>85</v>
      </c>
    </row>
    <row r="184" spans="2:51" s="13" customFormat="1" ht="11.25">
      <c r="B184" s="201"/>
      <c r="C184" s="202"/>
      <c r="D184" s="197" t="s">
        <v>127</v>
      </c>
      <c r="E184" s="203" t="s">
        <v>19</v>
      </c>
      <c r="F184" s="204" t="s">
        <v>275</v>
      </c>
      <c r="G184" s="202"/>
      <c r="H184" s="203" t="s">
        <v>19</v>
      </c>
      <c r="I184" s="205"/>
      <c r="J184" s="202"/>
      <c r="K184" s="202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127</v>
      </c>
      <c r="AU184" s="210" t="s">
        <v>85</v>
      </c>
      <c r="AV184" s="13" t="s">
        <v>83</v>
      </c>
      <c r="AW184" s="13" t="s">
        <v>37</v>
      </c>
      <c r="AX184" s="13" t="s">
        <v>75</v>
      </c>
      <c r="AY184" s="210" t="s">
        <v>116</v>
      </c>
    </row>
    <row r="185" spans="2:51" s="14" customFormat="1" ht="11.25">
      <c r="B185" s="211"/>
      <c r="C185" s="212"/>
      <c r="D185" s="197" t="s">
        <v>127</v>
      </c>
      <c r="E185" s="213" t="s">
        <v>19</v>
      </c>
      <c r="F185" s="214" t="s">
        <v>298</v>
      </c>
      <c r="G185" s="212"/>
      <c r="H185" s="215">
        <v>86</v>
      </c>
      <c r="I185" s="216"/>
      <c r="J185" s="212"/>
      <c r="K185" s="212"/>
      <c r="L185" s="217"/>
      <c r="M185" s="218"/>
      <c r="N185" s="219"/>
      <c r="O185" s="219"/>
      <c r="P185" s="219"/>
      <c r="Q185" s="219"/>
      <c r="R185" s="219"/>
      <c r="S185" s="219"/>
      <c r="T185" s="220"/>
      <c r="AT185" s="221" t="s">
        <v>127</v>
      </c>
      <c r="AU185" s="221" t="s">
        <v>85</v>
      </c>
      <c r="AV185" s="14" t="s">
        <v>85</v>
      </c>
      <c r="AW185" s="14" t="s">
        <v>37</v>
      </c>
      <c r="AX185" s="14" t="s">
        <v>83</v>
      </c>
      <c r="AY185" s="221" t="s">
        <v>116</v>
      </c>
    </row>
    <row r="186" spans="2:63" s="12" customFormat="1" ht="20.85" customHeight="1">
      <c r="B186" s="168"/>
      <c r="C186" s="169"/>
      <c r="D186" s="170" t="s">
        <v>74</v>
      </c>
      <c r="E186" s="182" t="s">
        <v>299</v>
      </c>
      <c r="F186" s="182" t="s">
        <v>300</v>
      </c>
      <c r="G186" s="169"/>
      <c r="H186" s="169"/>
      <c r="I186" s="172"/>
      <c r="J186" s="183">
        <f>BK186</f>
        <v>0</v>
      </c>
      <c r="K186" s="169"/>
      <c r="L186" s="174"/>
      <c r="M186" s="175"/>
      <c r="N186" s="176"/>
      <c r="O186" s="176"/>
      <c r="P186" s="177">
        <f>SUM(P187:P198)</f>
        <v>0</v>
      </c>
      <c r="Q186" s="176"/>
      <c r="R186" s="177">
        <f>SUM(R187:R198)</f>
        <v>0</v>
      </c>
      <c r="S186" s="176"/>
      <c r="T186" s="178">
        <f>SUM(T187:T198)</f>
        <v>0</v>
      </c>
      <c r="AR186" s="179" t="s">
        <v>83</v>
      </c>
      <c r="AT186" s="180" t="s">
        <v>74</v>
      </c>
      <c r="AU186" s="180" t="s">
        <v>85</v>
      </c>
      <c r="AY186" s="179" t="s">
        <v>116</v>
      </c>
      <c r="BK186" s="181">
        <f>SUM(BK187:BK198)</f>
        <v>0</v>
      </c>
    </row>
    <row r="187" spans="1:65" s="2" customFormat="1" ht="24" customHeight="1">
      <c r="A187" s="35"/>
      <c r="B187" s="36"/>
      <c r="C187" s="184" t="s">
        <v>301</v>
      </c>
      <c r="D187" s="184" t="s">
        <v>118</v>
      </c>
      <c r="E187" s="185" t="s">
        <v>302</v>
      </c>
      <c r="F187" s="186" t="s">
        <v>303</v>
      </c>
      <c r="G187" s="187" t="s">
        <v>158</v>
      </c>
      <c r="H187" s="188">
        <v>13.746</v>
      </c>
      <c r="I187" s="189"/>
      <c r="J187" s="190">
        <f>ROUND(I187*H187,2)</f>
        <v>0</v>
      </c>
      <c r="K187" s="186" t="s">
        <v>122</v>
      </c>
      <c r="L187" s="40"/>
      <c r="M187" s="191" t="s">
        <v>19</v>
      </c>
      <c r="N187" s="192" t="s">
        <v>46</v>
      </c>
      <c r="O187" s="65"/>
      <c r="P187" s="193">
        <f>O187*H187</f>
        <v>0</v>
      </c>
      <c r="Q187" s="193">
        <v>0</v>
      </c>
      <c r="R187" s="193">
        <f>Q187*H187</f>
        <v>0</v>
      </c>
      <c r="S187" s="193">
        <v>0</v>
      </c>
      <c r="T187" s="194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5" t="s">
        <v>123</v>
      </c>
      <c r="AT187" s="195" t="s">
        <v>118</v>
      </c>
      <c r="AU187" s="195" t="s">
        <v>135</v>
      </c>
      <c r="AY187" s="18" t="s">
        <v>116</v>
      </c>
      <c r="BE187" s="196">
        <f>IF(N187="základní",J187,0)</f>
        <v>0</v>
      </c>
      <c r="BF187" s="196">
        <f>IF(N187="snížená",J187,0)</f>
        <v>0</v>
      </c>
      <c r="BG187" s="196">
        <f>IF(N187="zákl. přenesená",J187,0)</f>
        <v>0</v>
      </c>
      <c r="BH187" s="196">
        <f>IF(N187="sníž. přenesená",J187,0)</f>
        <v>0</v>
      </c>
      <c r="BI187" s="196">
        <f>IF(N187="nulová",J187,0)</f>
        <v>0</v>
      </c>
      <c r="BJ187" s="18" t="s">
        <v>83</v>
      </c>
      <c r="BK187" s="196">
        <f>ROUND(I187*H187,2)</f>
        <v>0</v>
      </c>
      <c r="BL187" s="18" t="s">
        <v>123</v>
      </c>
      <c r="BM187" s="195" t="s">
        <v>304</v>
      </c>
    </row>
    <row r="188" spans="1:47" s="2" customFormat="1" ht="78">
      <c r="A188" s="35"/>
      <c r="B188" s="36"/>
      <c r="C188" s="37"/>
      <c r="D188" s="197" t="s">
        <v>125</v>
      </c>
      <c r="E188" s="37"/>
      <c r="F188" s="198" t="s">
        <v>305</v>
      </c>
      <c r="G188" s="37"/>
      <c r="H188" s="37"/>
      <c r="I188" s="105"/>
      <c r="J188" s="37"/>
      <c r="K188" s="37"/>
      <c r="L188" s="40"/>
      <c r="M188" s="199"/>
      <c r="N188" s="200"/>
      <c r="O188" s="65"/>
      <c r="P188" s="65"/>
      <c r="Q188" s="65"/>
      <c r="R188" s="65"/>
      <c r="S188" s="65"/>
      <c r="T188" s="66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8" t="s">
        <v>125</v>
      </c>
      <c r="AU188" s="18" t="s">
        <v>135</v>
      </c>
    </row>
    <row r="189" spans="2:51" s="14" customFormat="1" ht="11.25">
      <c r="B189" s="211"/>
      <c r="C189" s="212"/>
      <c r="D189" s="197" t="s">
        <v>127</v>
      </c>
      <c r="E189" s="213" t="s">
        <v>19</v>
      </c>
      <c r="F189" s="214" t="s">
        <v>306</v>
      </c>
      <c r="G189" s="212"/>
      <c r="H189" s="215">
        <v>13.746</v>
      </c>
      <c r="I189" s="216"/>
      <c r="J189" s="212"/>
      <c r="K189" s="212"/>
      <c r="L189" s="217"/>
      <c r="M189" s="218"/>
      <c r="N189" s="219"/>
      <c r="O189" s="219"/>
      <c r="P189" s="219"/>
      <c r="Q189" s="219"/>
      <c r="R189" s="219"/>
      <c r="S189" s="219"/>
      <c r="T189" s="220"/>
      <c r="AT189" s="221" t="s">
        <v>127</v>
      </c>
      <c r="AU189" s="221" t="s">
        <v>135</v>
      </c>
      <c r="AV189" s="14" t="s">
        <v>85</v>
      </c>
      <c r="AW189" s="14" t="s">
        <v>37</v>
      </c>
      <c r="AX189" s="14" t="s">
        <v>83</v>
      </c>
      <c r="AY189" s="221" t="s">
        <v>116</v>
      </c>
    </row>
    <row r="190" spans="1:65" s="2" customFormat="1" ht="24" customHeight="1">
      <c r="A190" s="35"/>
      <c r="B190" s="36"/>
      <c r="C190" s="184" t="s">
        <v>307</v>
      </c>
      <c r="D190" s="184" t="s">
        <v>118</v>
      </c>
      <c r="E190" s="185" t="s">
        <v>308</v>
      </c>
      <c r="F190" s="186" t="s">
        <v>309</v>
      </c>
      <c r="G190" s="187" t="s">
        <v>158</v>
      </c>
      <c r="H190" s="188">
        <v>178.698</v>
      </c>
      <c r="I190" s="189"/>
      <c r="J190" s="190">
        <f>ROUND(I190*H190,2)</f>
        <v>0</v>
      </c>
      <c r="K190" s="186" t="s">
        <v>122</v>
      </c>
      <c r="L190" s="40"/>
      <c r="M190" s="191" t="s">
        <v>19</v>
      </c>
      <c r="N190" s="192" t="s">
        <v>46</v>
      </c>
      <c r="O190" s="65"/>
      <c r="P190" s="193">
        <f>O190*H190</f>
        <v>0</v>
      </c>
      <c r="Q190" s="193">
        <v>0</v>
      </c>
      <c r="R190" s="193">
        <f>Q190*H190</f>
        <v>0</v>
      </c>
      <c r="S190" s="193">
        <v>0</v>
      </c>
      <c r="T190" s="194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5" t="s">
        <v>123</v>
      </c>
      <c r="AT190" s="195" t="s">
        <v>118</v>
      </c>
      <c r="AU190" s="195" t="s">
        <v>135</v>
      </c>
      <c r="AY190" s="18" t="s">
        <v>116</v>
      </c>
      <c r="BE190" s="196">
        <f>IF(N190="základní",J190,0)</f>
        <v>0</v>
      </c>
      <c r="BF190" s="196">
        <f>IF(N190="snížená",J190,0)</f>
        <v>0</v>
      </c>
      <c r="BG190" s="196">
        <f>IF(N190="zákl. přenesená",J190,0)</f>
        <v>0</v>
      </c>
      <c r="BH190" s="196">
        <f>IF(N190="sníž. přenesená",J190,0)</f>
        <v>0</v>
      </c>
      <c r="BI190" s="196">
        <f>IF(N190="nulová",J190,0)</f>
        <v>0</v>
      </c>
      <c r="BJ190" s="18" t="s">
        <v>83</v>
      </c>
      <c r="BK190" s="196">
        <f>ROUND(I190*H190,2)</f>
        <v>0</v>
      </c>
      <c r="BL190" s="18" t="s">
        <v>123</v>
      </c>
      <c r="BM190" s="195" t="s">
        <v>310</v>
      </c>
    </row>
    <row r="191" spans="1:47" s="2" customFormat="1" ht="78">
      <c r="A191" s="35"/>
      <c r="B191" s="36"/>
      <c r="C191" s="37"/>
      <c r="D191" s="197" t="s">
        <v>125</v>
      </c>
      <c r="E191" s="37"/>
      <c r="F191" s="198" t="s">
        <v>305</v>
      </c>
      <c r="G191" s="37"/>
      <c r="H191" s="37"/>
      <c r="I191" s="105"/>
      <c r="J191" s="37"/>
      <c r="K191" s="37"/>
      <c r="L191" s="40"/>
      <c r="M191" s="199"/>
      <c r="N191" s="200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8" t="s">
        <v>125</v>
      </c>
      <c r="AU191" s="18" t="s">
        <v>135</v>
      </c>
    </row>
    <row r="192" spans="2:51" s="14" customFormat="1" ht="11.25">
      <c r="B192" s="211"/>
      <c r="C192" s="212"/>
      <c r="D192" s="197" t="s">
        <v>127</v>
      </c>
      <c r="E192" s="213" t="s">
        <v>19</v>
      </c>
      <c r="F192" s="214" t="s">
        <v>311</v>
      </c>
      <c r="G192" s="212"/>
      <c r="H192" s="215">
        <v>178.698</v>
      </c>
      <c r="I192" s="216"/>
      <c r="J192" s="212"/>
      <c r="K192" s="212"/>
      <c r="L192" s="217"/>
      <c r="M192" s="218"/>
      <c r="N192" s="219"/>
      <c r="O192" s="219"/>
      <c r="P192" s="219"/>
      <c r="Q192" s="219"/>
      <c r="R192" s="219"/>
      <c r="S192" s="219"/>
      <c r="T192" s="220"/>
      <c r="AT192" s="221" t="s">
        <v>127</v>
      </c>
      <c r="AU192" s="221" t="s">
        <v>135</v>
      </c>
      <c r="AV192" s="14" t="s">
        <v>85</v>
      </c>
      <c r="AW192" s="14" t="s">
        <v>37</v>
      </c>
      <c r="AX192" s="14" t="s">
        <v>83</v>
      </c>
      <c r="AY192" s="221" t="s">
        <v>116</v>
      </c>
    </row>
    <row r="193" spans="1:65" s="2" customFormat="1" ht="16.5" customHeight="1">
      <c r="A193" s="35"/>
      <c r="B193" s="36"/>
      <c r="C193" s="184" t="s">
        <v>312</v>
      </c>
      <c r="D193" s="184" t="s">
        <v>118</v>
      </c>
      <c r="E193" s="185" t="s">
        <v>313</v>
      </c>
      <c r="F193" s="186" t="s">
        <v>314</v>
      </c>
      <c r="G193" s="187" t="s">
        <v>158</v>
      </c>
      <c r="H193" s="188">
        <v>13.746</v>
      </c>
      <c r="I193" s="189"/>
      <c r="J193" s="190">
        <f>ROUND(I193*H193,2)</f>
        <v>0</v>
      </c>
      <c r="K193" s="186" t="s">
        <v>122</v>
      </c>
      <c r="L193" s="40"/>
      <c r="M193" s="191" t="s">
        <v>19</v>
      </c>
      <c r="N193" s="192" t="s">
        <v>46</v>
      </c>
      <c r="O193" s="65"/>
      <c r="P193" s="193">
        <f>O193*H193</f>
        <v>0</v>
      </c>
      <c r="Q193" s="193">
        <v>0</v>
      </c>
      <c r="R193" s="193">
        <f>Q193*H193</f>
        <v>0</v>
      </c>
      <c r="S193" s="193">
        <v>0</v>
      </c>
      <c r="T193" s="194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5" t="s">
        <v>123</v>
      </c>
      <c r="AT193" s="195" t="s">
        <v>118</v>
      </c>
      <c r="AU193" s="195" t="s">
        <v>135</v>
      </c>
      <c r="AY193" s="18" t="s">
        <v>116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8" t="s">
        <v>83</v>
      </c>
      <c r="BK193" s="196">
        <f>ROUND(I193*H193,2)</f>
        <v>0</v>
      </c>
      <c r="BL193" s="18" t="s">
        <v>123</v>
      </c>
      <c r="BM193" s="195" t="s">
        <v>315</v>
      </c>
    </row>
    <row r="194" spans="1:47" s="2" customFormat="1" ht="39">
      <c r="A194" s="35"/>
      <c r="B194" s="36"/>
      <c r="C194" s="37"/>
      <c r="D194" s="197" t="s">
        <v>125</v>
      </c>
      <c r="E194" s="37"/>
      <c r="F194" s="198" t="s">
        <v>316</v>
      </c>
      <c r="G194" s="37"/>
      <c r="H194" s="37"/>
      <c r="I194" s="105"/>
      <c r="J194" s="37"/>
      <c r="K194" s="37"/>
      <c r="L194" s="40"/>
      <c r="M194" s="199"/>
      <c r="N194" s="200"/>
      <c r="O194" s="65"/>
      <c r="P194" s="65"/>
      <c r="Q194" s="65"/>
      <c r="R194" s="65"/>
      <c r="S194" s="65"/>
      <c r="T194" s="66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8" t="s">
        <v>125</v>
      </c>
      <c r="AU194" s="18" t="s">
        <v>135</v>
      </c>
    </row>
    <row r="195" spans="2:51" s="14" customFormat="1" ht="11.25">
      <c r="B195" s="211"/>
      <c r="C195" s="212"/>
      <c r="D195" s="197" t="s">
        <v>127</v>
      </c>
      <c r="E195" s="213" t="s">
        <v>19</v>
      </c>
      <c r="F195" s="214" t="s">
        <v>317</v>
      </c>
      <c r="G195" s="212"/>
      <c r="H195" s="215">
        <v>13.746</v>
      </c>
      <c r="I195" s="216"/>
      <c r="J195" s="212"/>
      <c r="K195" s="212"/>
      <c r="L195" s="217"/>
      <c r="M195" s="218"/>
      <c r="N195" s="219"/>
      <c r="O195" s="219"/>
      <c r="P195" s="219"/>
      <c r="Q195" s="219"/>
      <c r="R195" s="219"/>
      <c r="S195" s="219"/>
      <c r="T195" s="220"/>
      <c r="AT195" s="221" t="s">
        <v>127</v>
      </c>
      <c r="AU195" s="221" t="s">
        <v>135</v>
      </c>
      <c r="AV195" s="14" t="s">
        <v>85</v>
      </c>
      <c r="AW195" s="14" t="s">
        <v>37</v>
      </c>
      <c r="AX195" s="14" t="s">
        <v>83</v>
      </c>
      <c r="AY195" s="221" t="s">
        <v>116</v>
      </c>
    </row>
    <row r="196" spans="1:65" s="2" customFormat="1" ht="24" customHeight="1">
      <c r="A196" s="35"/>
      <c r="B196" s="36"/>
      <c r="C196" s="184" t="s">
        <v>318</v>
      </c>
      <c r="D196" s="184" t="s">
        <v>118</v>
      </c>
      <c r="E196" s="185" t="s">
        <v>319</v>
      </c>
      <c r="F196" s="186" t="s">
        <v>157</v>
      </c>
      <c r="G196" s="187" t="s">
        <v>158</v>
      </c>
      <c r="H196" s="188">
        <v>13.746</v>
      </c>
      <c r="I196" s="189"/>
      <c r="J196" s="190">
        <f>ROUND(I196*H196,2)</f>
        <v>0</v>
      </c>
      <c r="K196" s="186" t="s">
        <v>122</v>
      </c>
      <c r="L196" s="40"/>
      <c r="M196" s="191" t="s">
        <v>19</v>
      </c>
      <c r="N196" s="192" t="s">
        <v>46</v>
      </c>
      <c r="O196" s="65"/>
      <c r="P196" s="193">
        <f>O196*H196</f>
        <v>0</v>
      </c>
      <c r="Q196" s="193">
        <v>0</v>
      </c>
      <c r="R196" s="193">
        <f>Q196*H196</f>
        <v>0</v>
      </c>
      <c r="S196" s="193">
        <v>0</v>
      </c>
      <c r="T196" s="194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5" t="s">
        <v>123</v>
      </c>
      <c r="AT196" s="195" t="s">
        <v>118</v>
      </c>
      <c r="AU196" s="195" t="s">
        <v>135</v>
      </c>
      <c r="AY196" s="18" t="s">
        <v>116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18" t="s">
        <v>83</v>
      </c>
      <c r="BK196" s="196">
        <f>ROUND(I196*H196,2)</f>
        <v>0</v>
      </c>
      <c r="BL196" s="18" t="s">
        <v>123</v>
      </c>
      <c r="BM196" s="195" t="s">
        <v>320</v>
      </c>
    </row>
    <row r="197" spans="1:47" s="2" customFormat="1" ht="68.25">
      <c r="A197" s="35"/>
      <c r="B197" s="36"/>
      <c r="C197" s="37"/>
      <c r="D197" s="197" t="s">
        <v>125</v>
      </c>
      <c r="E197" s="37"/>
      <c r="F197" s="198" t="s">
        <v>321</v>
      </c>
      <c r="G197" s="37"/>
      <c r="H197" s="37"/>
      <c r="I197" s="105"/>
      <c r="J197" s="37"/>
      <c r="K197" s="37"/>
      <c r="L197" s="40"/>
      <c r="M197" s="199"/>
      <c r="N197" s="200"/>
      <c r="O197" s="65"/>
      <c r="P197" s="65"/>
      <c r="Q197" s="65"/>
      <c r="R197" s="65"/>
      <c r="S197" s="65"/>
      <c r="T197" s="66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8" t="s">
        <v>125</v>
      </c>
      <c r="AU197" s="18" t="s">
        <v>135</v>
      </c>
    </row>
    <row r="198" spans="2:51" s="14" customFormat="1" ht="11.25">
      <c r="B198" s="211"/>
      <c r="C198" s="212"/>
      <c r="D198" s="197" t="s">
        <v>127</v>
      </c>
      <c r="E198" s="213" t="s">
        <v>19</v>
      </c>
      <c r="F198" s="214" t="s">
        <v>306</v>
      </c>
      <c r="G198" s="212"/>
      <c r="H198" s="215">
        <v>13.746</v>
      </c>
      <c r="I198" s="216"/>
      <c r="J198" s="212"/>
      <c r="K198" s="212"/>
      <c r="L198" s="217"/>
      <c r="M198" s="218"/>
      <c r="N198" s="219"/>
      <c r="O198" s="219"/>
      <c r="P198" s="219"/>
      <c r="Q198" s="219"/>
      <c r="R198" s="219"/>
      <c r="S198" s="219"/>
      <c r="T198" s="220"/>
      <c r="AT198" s="221" t="s">
        <v>127</v>
      </c>
      <c r="AU198" s="221" t="s">
        <v>135</v>
      </c>
      <c r="AV198" s="14" t="s">
        <v>85</v>
      </c>
      <c r="AW198" s="14" t="s">
        <v>37</v>
      </c>
      <c r="AX198" s="14" t="s">
        <v>83</v>
      </c>
      <c r="AY198" s="221" t="s">
        <v>116</v>
      </c>
    </row>
    <row r="199" spans="2:63" s="12" customFormat="1" ht="22.9" customHeight="1">
      <c r="B199" s="168"/>
      <c r="C199" s="169"/>
      <c r="D199" s="170" t="s">
        <v>74</v>
      </c>
      <c r="E199" s="182" t="s">
        <v>322</v>
      </c>
      <c r="F199" s="182" t="s">
        <v>323</v>
      </c>
      <c r="G199" s="169"/>
      <c r="H199" s="169"/>
      <c r="I199" s="172"/>
      <c r="J199" s="183">
        <f>BK199</f>
        <v>0</v>
      </c>
      <c r="K199" s="169"/>
      <c r="L199" s="174"/>
      <c r="M199" s="175"/>
      <c r="N199" s="176"/>
      <c r="O199" s="176"/>
      <c r="P199" s="177">
        <f>SUM(P200:P201)</f>
        <v>0</v>
      </c>
      <c r="Q199" s="176"/>
      <c r="R199" s="177">
        <f>SUM(R200:R201)</f>
        <v>0</v>
      </c>
      <c r="S199" s="176"/>
      <c r="T199" s="178">
        <f>SUM(T200:T201)</f>
        <v>0</v>
      </c>
      <c r="AR199" s="179" t="s">
        <v>83</v>
      </c>
      <c r="AT199" s="180" t="s">
        <v>74</v>
      </c>
      <c r="AU199" s="180" t="s">
        <v>83</v>
      </c>
      <c r="AY199" s="179" t="s">
        <v>116</v>
      </c>
      <c r="BK199" s="181">
        <f>SUM(BK200:BK201)</f>
        <v>0</v>
      </c>
    </row>
    <row r="200" spans="1:65" s="2" customFormat="1" ht="24" customHeight="1">
      <c r="A200" s="35"/>
      <c r="B200" s="36"/>
      <c r="C200" s="184" t="s">
        <v>324</v>
      </c>
      <c r="D200" s="184" t="s">
        <v>118</v>
      </c>
      <c r="E200" s="185" t="s">
        <v>325</v>
      </c>
      <c r="F200" s="186" t="s">
        <v>326</v>
      </c>
      <c r="G200" s="187" t="s">
        <v>158</v>
      </c>
      <c r="H200" s="188">
        <v>39.99</v>
      </c>
      <c r="I200" s="189"/>
      <c r="J200" s="190">
        <f>ROUND(I200*H200,2)</f>
        <v>0</v>
      </c>
      <c r="K200" s="186" t="s">
        <v>122</v>
      </c>
      <c r="L200" s="40"/>
      <c r="M200" s="191" t="s">
        <v>19</v>
      </c>
      <c r="N200" s="192" t="s">
        <v>46</v>
      </c>
      <c r="O200" s="65"/>
      <c r="P200" s="193">
        <f>O200*H200</f>
        <v>0</v>
      </c>
      <c r="Q200" s="193">
        <v>0</v>
      </c>
      <c r="R200" s="193">
        <f>Q200*H200</f>
        <v>0</v>
      </c>
      <c r="S200" s="193">
        <v>0</v>
      </c>
      <c r="T200" s="194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5" t="s">
        <v>123</v>
      </c>
      <c r="AT200" s="195" t="s">
        <v>118</v>
      </c>
      <c r="AU200" s="195" t="s">
        <v>85</v>
      </c>
      <c r="AY200" s="18" t="s">
        <v>116</v>
      </c>
      <c r="BE200" s="196">
        <f>IF(N200="základní",J200,0)</f>
        <v>0</v>
      </c>
      <c r="BF200" s="196">
        <f>IF(N200="snížená",J200,0)</f>
        <v>0</v>
      </c>
      <c r="BG200" s="196">
        <f>IF(N200="zákl. přenesená",J200,0)</f>
        <v>0</v>
      </c>
      <c r="BH200" s="196">
        <f>IF(N200="sníž. přenesená",J200,0)</f>
        <v>0</v>
      </c>
      <c r="BI200" s="196">
        <f>IF(N200="nulová",J200,0)</f>
        <v>0</v>
      </c>
      <c r="BJ200" s="18" t="s">
        <v>83</v>
      </c>
      <c r="BK200" s="196">
        <f>ROUND(I200*H200,2)</f>
        <v>0</v>
      </c>
      <c r="BL200" s="18" t="s">
        <v>123</v>
      </c>
      <c r="BM200" s="195" t="s">
        <v>327</v>
      </c>
    </row>
    <row r="201" spans="1:47" s="2" customFormat="1" ht="29.25">
      <c r="A201" s="35"/>
      <c r="B201" s="36"/>
      <c r="C201" s="37"/>
      <c r="D201" s="197" t="s">
        <v>125</v>
      </c>
      <c r="E201" s="37"/>
      <c r="F201" s="198" t="s">
        <v>328</v>
      </c>
      <c r="G201" s="37"/>
      <c r="H201" s="37"/>
      <c r="I201" s="105"/>
      <c r="J201" s="37"/>
      <c r="K201" s="37"/>
      <c r="L201" s="40"/>
      <c r="M201" s="199"/>
      <c r="N201" s="200"/>
      <c r="O201" s="65"/>
      <c r="P201" s="65"/>
      <c r="Q201" s="65"/>
      <c r="R201" s="65"/>
      <c r="S201" s="65"/>
      <c r="T201" s="66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8" t="s">
        <v>125</v>
      </c>
      <c r="AU201" s="18" t="s">
        <v>85</v>
      </c>
    </row>
    <row r="202" spans="2:63" s="12" customFormat="1" ht="25.9" customHeight="1">
      <c r="B202" s="168"/>
      <c r="C202" s="169"/>
      <c r="D202" s="170" t="s">
        <v>74</v>
      </c>
      <c r="E202" s="171" t="s">
        <v>329</v>
      </c>
      <c r="F202" s="171" t="s">
        <v>330</v>
      </c>
      <c r="G202" s="169"/>
      <c r="H202" s="169"/>
      <c r="I202" s="172"/>
      <c r="J202" s="173">
        <f>BK202</f>
        <v>0</v>
      </c>
      <c r="K202" s="169"/>
      <c r="L202" s="174"/>
      <c r="M202" s="175"/>
      <c r="N202" s="176"/>
      <c r="O202" s="176"/>
      <c r="P202" s="177">
        <f>SUM(P203:P206)</f>
        <v>0</v>
      </c>
      <c r="Q202" s="176"/>
      <c r="R202" s="177">
        <f>SUM(R203:R206)</f>
        <v>0</v>
      </c>
      <c r="S202" s="176"/>
      <c r="T202" s="178">
        <f>SUM(T203:T206)</f>
        <v>0</v>
      </c>
      <c r="AR202" s="179" t="s">
        <v>145</v>
      </c>
      <c r="AT202" s="180" t="s">
        <v>74</v>
      </c>
      <c r="AU202" s="180" t="s">
        <v>75</v>
      </c>
      <c r="AY202" s="179" t="s">
        <v>116</v>
      </c>
      <c r="BK202" s="181">
        <f>SUM(BK203:BK206)</f>
        <v>0</v>
      </c>
    </row>
    <row r="203" spans="1:65" s="2" customFormat="1" ht="24" customHeight="1">
      <c r="A203" s="35"/>
      <c r="B203" s="36"/>
      <c r="C203" s="184" t="s">
        <v>331</v>
      </c>
      <c r="D203" s="184" t="s">
        <v>118</v>
      </c>
      <c r="E203" s="185" t="s">
        <v>332</v>
      </c>
      <c r="F203" s="186" t="s">
        <v>333</v>
      </c>
      <c r="G203" s="187" t="s">
        <v>334</v>
      </c>
      <c r="H203" s="188">
        <v>1</v>
      </c>
      <c r="I203" s="189"/>
      <c r="J203" s="190">
        <f>ROUND(I203*H203,2)</f>
        <v>0</v>
      </c>
      <c r="K203" s="186" t="s">
        <v>19</v>
      </c>
      <c r="L203" s="40"/>
      <c r="M203" s="191" t="s">
        <v>19</v>
      </c>
      <c r="N203" s="192" t="s">
        <v>46</v>
      </c>
      <c r="O203" s="65"/>
      <c r="P203" s="193">
        <f>O203*H203</f>
        <v>0</v>
      </c>
      <c r="Q203" s="193">
        <v>0</v>
      </c>
      <c r="R203" s="193">
        <f>Q203*H203</f>
        <v>0</v>
      </c>
      <c r="S203" s="193">
        <v>0</v>
      </c>
      <c r="T203" s="194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5" t="s">
        <v>123</v>
      </c>
      <c r="AT203" s="195" t="s">
        <v>118</v>
      </c>
      <c r="AU203" s="195" t="s">
        <v>83</v>
      </c>
      <c r="AY203" s="18" t="s">
        <v>116</v>
      </c>
      <c r="BE203" s="196">
        <f>IF(N203="základní",J203,0)</f>
        <v>0</v>
      </c>
      <c r="BF203" s="196">
        <f>IF(N203="snížená",J203,0)</f>
        <v>0</v>
      </c>
      <c r="BG203" s="196">
        <f>IF(N203="zákl. přenesená",J203,0)</f>
        <v>0</v>
      </c>
      <c r="BH203" s="196">
        <f>IF(N203="sníž. přenesená",J203,0)</f>
        <v>0</v>
      </c>
      <c r="BI203" s="196">
        <f>IF(N203="nulová",J203,0)</f>
        <v>0</v>
      </c>
      <c r="BJ203" s="18" t="s">
        <v>83</v>
      </c>
      <c r="BK203" s="196">
        <f>ROUND(I203*H203,2)</f>
        <v>0</v>
      </c>
      <c r="BL203" s="18" t="s">
        <v>123</v>
      </c>
      <c r="BM203" s="195" t="s">
        <v>335</v>
      </c>
    </row>
    <row r="204" spans="1:65" s="2" customFormat="1" ht="16.5" customHeight="1">
      <c r="A204" s="35"/>
      <c r="B204" s="36"/>
      <c r="C204" s="184" t="s">
        <v>336</v>
      </c>
      <c r="D204" s="184" t="s">
        <v>118</v>
      </c>
      <c r="E204" s="185" t="s">
        <v>337</v>
      </c>
      <c r="F204" s="186" t="s">
        <v>338</v>
      </c>
      <c r="G204" s="187" t="s">
        <v>334</v>
      </c>
      <c r="H204" s="188">
        <v>1</v>
      </c>
      <c r="I204" s="189"/>
      <c r="J204" s="190">
        <f>ROUND(I204*H204,2)</f>
        <v>0</v>
      </c>
      <c r="K204" s="186" t="s">
        <v>19</v>
      </c>
      <c r="L204" s="40"/>
      <c r="M204" s="191" t="s">
        <v>19</v>
      </c>
      <c r="N204" s="192" t="s">
        <v>46</v>
      </c>
      <c r="O204" s="65"/>
      <c r="P204" s="193">
        <f>O204*H204</f>
        <v>0</v>
      </c>
      <c r="Q204" s="193">
        <v>0</v>
      </c>
      <c r="R204" s="193">
        <f>Q204*H204</f>
        <v>0</v>
      </c>
      <c r="S204" s="193">
        <v>0</v>
      </c>
      <c r="T204" s="194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5" t="s">
        <v>123</v>
      </c>
      <c r="AT204" s="195" t="s">
        <v>118</v>
      </c>
      <c r="AU204" s="195" t="s">
        <v>83</v>
      </c>
      <c r="AY204" s="18" t="s">
        <v>116</v>
      </c>
      <c r="BE204" s="196">
        <f>IF(N204="základní",J204,0)</f>
        <v>0</v>
      </c>
      <c r="BF204" s="196">
        <f>IF(N204="snížená",J204,0)</f>
        <v>0</v>
      </c>
      <c r="BG204" s="196">
        <f>IF(N204="zákl. přenesená",J204,0)</f>
        <v>0</v>
      </c>
      <c r="BH204" s="196">
        <f>IF(N204="sníž. přenesená",J204,0)</f>
        <v>0</v>
      </c>
      <c r="BI204" s="196">
        <f>IF(N204="nulová",J204,0)</f>
        <v>0</v>
      </c>
      <c r="BJ204" s="18" t="s">
        <v>83</v>
      </c>
      <c r="BK204" s="196">
        <f>ROUND(I204*H204,2)</f>
        <v>0</v>
      </c>
      <c r="BL204" s="18" t="s">
        <v>123</v>
      </c>
      <c r="BM204" s="195" t="s">
        <v>339</v>
      </c>
    </row>
    <row r="205" spans="1:65" s="2" customFormat="1" ht="60" customHeight="1">
      <c r="A205" s="35"/>
      <c r="B205" s="36"/>
      <c r="C205" s="184" t="s">
        <v>340</v>
      </c>
      <c r="D205" s="184" t="s">
        <v>118</v>
      </c>
      <c r="E205" s="185" t="s">
        <v>341</v>
      </c>
      <c r="F205" s="186" t="s">
        <v>342</v>
      </c>
      <c r="G205" s="187" t="s">
        <v>334</v>
      </c>
      <c r="H205" s="188">
        <v>1</v>
      </c>
      <c r="I205" s="189"/>
      <c r="J205" s="190">
        <f>ROUND(I205*H205,2)</f>
        <v>0</v>
      </c>
      <c r="K205" s="186" t="s">
        <v>19</v>
      </c>
      <c r="L205" s="40"/>
      <c r="M205" s="191" t="s">
        <v>19</v>
      </c>
      <c r="N205" s="192" t="s">
        <v>46</v>
      </c>
      <c r="O205" s="65"/>
      <c r="P205" s="193">
        <f>O205*H205</f>
        <v>0</v>
      </c>
      <c r="Q205" s="193">
        <v>0</v>
      </c>
      <c r="R205" s="193">
        <f>Q205*H205</f>
        <v>0</v>
      </c>
      <c r="S205" s="193">
        <v>0</v>
      </c>
      <c r="T205" s="194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5" t="s">
        <v>123</v>
      </c>
      <c r="AT205" s="195" t="s">
        <v>118</v>
      </c>
      <c r="AU205" s="195" t="s">
        <v>83</v>
      </c>
      <c r="AY205" s="18" t="s">
        <v>116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8" t="s">
        <v>83</v>
      </c>
      <c r="BK205" s="196">
        <f>ROUND(I205*H205,2)</f>
        <v>0</v>
      </c>
      <c r="BL205" s="18" t="s">
        <v>123</v>
      </c>
      <c r="BM205" s="195" t="s">
        <v>343</v>
      </c>
    </row>
    <row r="206" spans="1:65" s="2" customFormat="1" ht="16.5" customHeight="1">
      <c r="A206" s="35"/>
      <c r="B206" s="36"/>
      <c r="C206" s="184" t="s">
        <v>344</v>
      </c>
      <c r="D206" s="184" t="s">
        <v>118</v>
      </c>
      <c r="E206" s="185" t="s">
        <v>345</v>
      </c>
      <c r="F206" s="186" t="s">
        <v>346</v>
      </c>
      <c r="G206" s="187" t="s">
        <v>334</v>
      </c>
      <c r="H206" s="188">
        <v>1</v>
      </c>
      <c r="I206" s="189"/>
      <c r="J206" s="190">
        <f>ROUND(I206*H206,2)</f>
        <v>0</v>
      </c>
      <c r="K206" s="186" t="s">
        <v>19</v>
      </c>
      <c r="L206" s="40"/>
      <c r="M206" s="243" t="s">
        <v>19</v>
      </c>
      <c r="N206" s="244" t="s">
        <v>46</v>
      </c>
      <c r="O206" s="245"/>
      <c r="P206" s="246">
        <f>O206*H206</f>
        <v>0</v>
      </c>
      <c r="Q206" s="246">
        <v>0</v>
      </c>
      <c r="R206" s="246">
        <f>Q206*H206</f>
        <v>0</v>
      </c>
      <c r="S206" s="246">
        <v>0</v>
      </c>
      <c r="T206" s="24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5" t="s">
        <v>123</v>
      </c>
      <c r="AT206" s="195" t="s">
        <v>118</v>
      </c>
      <c r="AU206" s="195" t="s">
        <v>83</v>
      </c>
      <c r="AY206" s="18" t="s">
        <v>116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18" t="s">
        <v>83</v>
      </c>
      <c r="BK206" s="196">
        <f>ROUND(I206*H206,2)</f>
        <v>0</v>
      </c>
      <c r="BL206" s="18" t="s">
        <v>123</v>
      </c>
      <c r="BM206" s="195" t="s">
        <v>347</v>
      </c>
    </row>
    <row r="207" spans="1:31" s="2" customFormat="1" ht="6.95" customHeight="1">
      <c r="A207" s="35"/>
      <c r="B207" s="48"/>
      <c r="C207" s="49"/>
      <c r="D207" s="49"/>
      <c r="E207" s="49"/>
      <c r="F207" s="49"/>
      <c r="G207" s="49"/>
      <c r="H207" s="49"/>
      <c r="I207" s="133"/>
      <c r="J207" s="49"/>
      <c r="K207" s="49"/>
      <c r="L207" s="40"/>
      <c r="M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</row>
  </sheetData>
  <sheetProtection algorithmName="SHA-512" hashValue="HhPuoqUrY5o6n5EHpyGBcRYWQ57dEp/kfGQffU5EWZREogmFqooaD8uRL7CxEF5DGMjCkEkrkJJrC3TfqXnxLg==" saltValue="m6YK4OLoSat/K7lWqs/8aCsIWZ/aZF9fcOcVfGeDXx5ANz+bXOEBXBtUcm5M/R/a4kZyMkPEJust383bqLBApg==" spinCount="100000" sheet="1" objects="1" scenarios="1" formatColumns="0" formatRows="0" autoFilter="0"/>
  <autoFilter ref="C86:K206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8" customWidth="1"/>
    <col min="2" max="2" width="1.7109375" style="248" customWidth="1"/>
    <col min="3" max="4" width="5.00390625" style="248" customWidth="1"/>
    <col min="5" max="5" width="11.7109375" style="248" customWidth="1"/>
    <col min="6" max="6" width="9.140625" style="248" customWidth="1"/>
    <col min="7" max="7" width="5.00390625" style="248" customWidth="1"/>
    <col min="8" max="8" width="77.8515625" style="248" customWidth="1"/>
    <col min="9" max="10" width="20.00390625" style="248" customWidth="1"/>
    <col min="11" max="11" width="1.7109375" style="248" customWidth="1"/>
  </cols>
  <sheetData>
    <row r="1" s="1" customFormat="1" ht="37.5" customHeight="1"/>
    <row r="2" spans="2:11" s="1" customFormat="1" ht="7.5" customHeight="1">
      <c r="B2" s="249"/>
      <c r="C2" s="250"/>
      <c r="D2" s="250"/>
      <c r="E2" s="250"/>
      <c r="F2" s="250"/>
      <c r="G2" s="250"/>
      <c r="H2" s="250"/>
      <c r="I2" s="250"/>
      <c r="J2" s="250"/>
      <c r="K2" s="251"/>
    </row>
    <row r="3" spans="2:11" s="16" customFormat="1" ht="45" customHeight="1">
      <c r="B3" s="252"/>
      <c r="C3" s="379" t="s">
        <v>348</v>
      </c>
      <c r="D3" s="379"/>
      <c r="E3" s="379"/>
      <c r="F3" s="379"/>
      <c r="G3" s="379"/>
      <c r="H3" s="379"/>
      <c r="I3" s="379"/>
      <c r="J3" s="379"/>
      <c r="K3" s="253"/>
    </row>
    <row r="4" spans="2:11" s="1" customFormat="1" ht="25.5" customHeight="1">
      <c r="B4" s="254"/>
      <c r="C4" s="383" t="s">
        <v>349</v>
      </c>
      <c r="D4" s="383"/>
      <c r="E4" s="383"/>
      <c r="F4" s="383"/>
      <c r="G4" s="383"/>
      <c r="H4" s="383"/>
      <c r="I4" s="383"/>
      <c r="J4" s="383"/>
      <c r="K4" s="255"/>
    </row>
    <row r="5" spans="2:11" s="1" customFormat="1" ht="5.25" customHeight="1">
      <c r="B5" s="254"/>
      <c r="C5" s="256"/>
      <c r="D5" s="256"/>
      <c r="E5" s="256"/>
      <c r="F5" s="256"/>
      <c r="G5" s="256"/>
      <c r="H5" s="256"/>
      <c r="I5" s="256"/>
      <c r="J5" s="256"/>
      <c r="K5" s="255"/>
    </row>
    <row r="6" spans="2:11" s="1" customFormat="1" ht="15" customHeight="1">
      <c r="B6" s="254"/>
      <c r="C6" s="381" t="s">
        <v>350</v>
      </c>
      <c r="D6" s="381"/>
      <c r="E6" s="381"/>
      <c r="F6" s="381"/>
      <c r="G6" s="381"/>
      <c r="H6" s="381"/>
      <c r="I6" s="381"/>
      <c r="J6" s="381"/>
      <c r="K6" s="255"/>
    </row>
    <row r="7" spans="2:11" s="1" customFormat="1" ht="15" customHeight="1">
      <c r="B7" s="258"/>
      <c r="C7" s="381" t="s">
        <v>351</v>
      </c>
      <c r="D7" s="381"/>
      <c r="E7" s="381"/>
      <c r="F7" s="381"/>
      <c r="G7" s="381"/>
      <c r="H7" s="381"/>
      <c r="I7" s="381"/>
      <c r="J7" s="381"/>
      <c r="K7" s="255"/>
    </row>
    <row r="8" spans="2:11" s="1" customFormat="1" ht="12.75" customHeight="1">
      <c r="B8" s="258"/>
      <c r="C8" s="257"/>
      <c r="D8" s="257"/>
      <c r="E8" s="257"/>
      <c r="F8" s="257"/>
      <c r="G8" s="257"/>
      <c r="H8" s="257"/>
      <c r="I8" s="257"/>
      <c r="J8" s="257"/>
      <c r="K8" s="255"/>
    </row>
    <row r="9" spans="2:11" s="1" customFormat="1" ht="15" customHeight="1">
      <c r="B9" s="258"/>
      <c r="C9" s="381" t="s">
        <v>352</v>
      </c>
      <c r="D9" s="381"/>
      <c r="E9" s="381"/>
      <c r="F9" s="381"/>
      <c r="G9" s="381"/>
      <c r="H9" s="381"/>
      <c r="I9" s="381"/>
      <c r="J9" s="381"/>
      <c r="K9" s="255"/>
    </row>
    <row r="10" spans="2:11" s="1" customFormat="1" ht="15" customHeight="1">
      <c r="B10" s="258"/>
      <c r="C10" s="257"/>
      <c r="D10" s="381" t="s">
        <v>353</v>
      </c>
      <c r="E10" s="381"/>
      <c r="F10" s="381"/>
      <c r="G10" s="381"/>
      <c r="H10" s="381"/>
      <c r="I10" s="381"/>
      <c r="J10" s="381"/>
      <c r="K10" s="255"/>
    </row>
    <row r="11" spans="2:11" s="1" customFormat="1" ht="15" customHeight="1">
      <c r="B11" s="258"/>
      <c r="C11" s="259"/>
      <c r="D11" s="381" t="s">
        <v>354</v>
      </c>
      <c r="E11" s="381"/>
      <c r="F11" s="381"/>
      <c r="G11" s="381"/>
      <c r="H11" s="381"/>
      <c r="I11" s="381"/>
      <c r="J11" s="381"/>
      <c r="K11" s="255"/>
    </row>
    <row r="12" spans="2:11" s="1" customFormat="1" ht="15" customHeight="1">
      <c r="B12" s="258"/>
      <c r="C12" s="259"/>
      <c r="D12" s="257"/>
      <c r="E12" s="257"/>
      <c r="F12" s="257"/>
      <c r="G12" s="257"/>
      <c r="H12" s="257"/>
      <c r="I12" s="257"/>
      <c r="J12" s="257"/>
      <c r="K12" s="255"/>
    </row>
    <row r="13" spans="2:11" s="1" customFormat="1" ht="15" customHeight="1">
      <c r="B13" s="258"/>
      <c r="C13" s="259"/>
      <c r="D13" s="260" t="s">
        <v>355</v>
      </c>
      <c r="E13" s="257"/>
      <c r="F13" s="257"/>
      <c r="G13" s="257"/>
      <c r="H13" s="257"/>
      <c r="I13" s="257"/>
      <c r="J13" s="257"/>
      <c r="K13" s="255"/>
    </row>
    <row r="14" spans="2:11" s="1" customFormat="1" ht="12.75" customHeight="1">
      <c r="B14" s="258"/>
      <c r="C14" s="259"/>
      <c r="D14" s="259"/>
      <c r="E14" s="259"/>
      <c r="F14" s="259"/>
      <c r="G14" s="259"/>
      <c r="H14" s="259"/>
      <c r="I14" s="259"/>
      <c r="J14" s="259"/>
      <c r="K14" s="255"/>
    </row>
    <row r="15" spans="2:11" s="1" customFormat="1" ht="15" customHeight="1">
      <c r="B15" s="258"/>
      <c r="C15" s="259"/>
      <c r="D15" s="381" t="s">
        <v>356</v>
      </c>
      <c r="E15" s="381"/>
      <c r="F15" s="381"/>
      <c r="G15" s="381"/>
      <c r="H15" s="381"/>
      <c r="I15" s="381"/>
      <c r="J15" s="381"/>
      <c r="K15" s="255"/>
    </row>
    <row r="16" spans="2:11" s="1" customFormat="1" ht="15" customHeight="1">
      <c r="B16" s="258"/>
      <c r="C16" s="259"/>
      <c r="D16" s="381" t="s">
        <v>357</v>
      </c>
      <c r="E16" s="381"/>
      <c r="F16" s="381"/>
      <c r="G16" s="381"/>
      <c r="H16" s="381"/>
      <c r="I16" s="381"/>
      <c r="J16" s="381"/>
      <c r="K16" s="255"/>
    </row>
    <row r="17" spans="2:11" s="1" customFormat="1" ht="15" customHeight="1">
      <c r="B17" s="258"/>
      <c r="C17" s="259"/>
      <c r="D17" s="381" t="s">
        <v>358</v>
      </c>
      <c r="E17" s="381"/>
      <c r="F17" s="381"/>
      <c r="G17" s="381"/>
      <c r="H17" s="381"/>
      <c r="I17" s="381"/>
      <c r="J17" s="381"/>
      <c r="K17" s="255"/>
    </row>
    <row r="18" spans="2:11" s="1" customFormat="1" ht="15" customHeight="1">
      <c r="B18" s="258"/>
      <c r="C18" s="259"/>
      <c r="D18" s="259"/>
      <c r="E18" s="261" t="s">
        <v>82</v>
      </c>
      <c r="F18" s="381" t="s">
        <v>359</v>
      </c>
      <c r="G18" s="381"/>
      <c r="H18" s="381"/>
      <c r="I18" s="381"/>
      <c r="J18" s="381"/>
      <c r="K18" s="255"/>
    </row>
    <row r="19" spans="2:11" s="1" customFormat="1" ht="15" customHeight="1">
      <c r="B19" s="258"/>
      <c r="C19" s="259"/>
      <c r="D19" s="259"/>
      <c r="E19" s="261" t="s">
        <v>360</v>
      </c>
      <c r="F19" s="381" t="s">
        <v>361</v>
      </c>
      <c r="G19" s="381"/>
      <c r="H19" s="381"/>
      <c r="I19" s="381"/>
      <c r="J19" s="381"/>
      <c r="K19" s="255"/>
    </row>
    <row r="20" spans="2:11" s="1" customFormat="1" ht="15" customHeight="1">
      <c r="B20" s="258"/>
      <c r="C20" s="259"/>
      <c r="D20" s="259"/>
      <c r="E20" s="261" t="s">
        <v>362</v>
      </c>
      <c r="F20" s="381" t="s">
        <v>363</v>
      </c>
      <c r="G20" s="381"/>
      <c r="H20" s="381"/>
      <c r="I20" s="381"/>
      <c r="J20" s="381"/>
      <c r="K20" s="255"/>
    </row>
    <row r="21" spans="2:11" s="1" customFormat="1" ht="15" customHeight="1">
      <c r="B21" s="258"/>
      <c r="C21" s="259"/>
      <c r="D21" s="259"/>
      <c r="E21" s="261" t="s">
        <v>364</v>
      </c>
      <c r="F21" s="381" t="s">
        <v>365</v>
      </c>
      <c r="G21" s="381"/>
      <c r="H21" s="381"/>
      <c r="I21" s="381"/>
      <c r="J21" s="381"/>
      <c r="K21" s="255"/>
    </row>
    <row r="22" spans="2:11" s="1" customFormat="1" ht="15" customHeight="1">
      <c r="B22" s="258"/>
      <c r="C22" s="259"/>
      <c r="D22" s="259"/>
      <c r="E22" s="261" t="s">
        <v>366</v>
      </c>
      <c r="F22" s="381" t="s">
        <v>367</v>
      </c>
      <c r="G22" s="381"/>
      <c r="H22" s="381"/>
      <c r="I22" s="381"/>
      <c r="J22" s="381"/>
      <c r="K22" s="255"/>
    </row>
    <row r="23" spans="2:11" s="1" customFormat="1" ht="15" customHeight="1">
      <c r="B23" s="258"/>
      <c r="C23" s="259"/>
      <c r="D23" s="259"/>
      <c r="E23" s="261" t="s">
        <v>368</v>
      </c>
      <c r="F23" s="381" t="s">
        <v>369</v>
      </c>
      <c r="G23" s="381"/>
      <c r="H23" s="381"/>
      <c r="I23" s="381"/>
      <c r="J23" s="381"/>
      <c r="K23" s="255"/>
    </row>
    <row r="24" spans="2:11" s="1" customFormat="1" ht="12.75" customHeight="1">
      <c r="B24" s="258"/>
      <c r="C24" s="259"/>
      <c r="D24" s="259"/>
      <c r="E24" s="259"/>
      <c r="F24" s="259"/>
      <c r="G24" s="259"/>
      <c r="H24" s="259"/>
      <c r="I24" s="259"/>
      <c r="J24" s="259"/>
      <c r="K24" s="255"/>
    </row>
    <row r="25" spans="2:11" s="1" customFormat="1" ht="15" customHeight="1">
      <c r="B25" s="258"/>
      <c r="C25" s="381" t="s">
        <v>370</v>
      </c>
      <c r="D25" s="381"/>
      <c r="E25" s="381"/>
      <c r="F25" s="381"/>
      <c r="G25" s="381"/>
      <c r="H25" s="381"/>
      <c r="I25" s="381"/>
      <c r="J25" s="381"/>
      <c r="K25" s="255"/>
    </row>
    <row r="26" spans="2:11" s="1" customFormat="1" ht="15" customHeight="1">
      <c r="B26" s="258"/>
      <c r="C26" s="381" t="s">
        <v>371</v>
      </c>
      <c r="D26" s="381"/>
      <c r="E26" s="381"/>
      <c r="F26" s="381"/>
      <c r="G26" s="381"/>
      <c r="H26" s="381"/>
      <c r="I26" s="381"/>
      <c r="J26" s="381"/>
      <c r="K26" s="255"/>
    </row>
    <row r="27" spans="2:11" s="1" customFormat="1" ht="15" customHeight="1">
      <c r="B27" s="258"/>
      <c r="C27" s="257"/>
      <c r="D27" s="381" t="s">
        <v>372</v>
      </c>
      <c r="E27" s="381"/>
      <c r="F27" s="381"/>
      <c r="G27" s="381"/>
      <c r="H27" s="381"/>
      <c r="I27" s="381"/>
      <c r="J27" s="381"/>
      <c r="K27" s="255"/>
    </row>
    <row r="28" spans="2:11" s="1" customFormat="1" ht="15" customHeight="1">
      <c r="B28" s="258"/>
      <c r="C28" s="259"/>
      <c r="D28" s="381" t="s">
        <v>373</v>
      </c>
      <c r="E28" s="381"/>
      <c r="F28" s="381"/>
      <c r="G28" s="381"/>
      <c r="H28" s="381"/>
      <c r="I28" s="381"/>
      <c r="J28" s="381"/>
      <c r="K28" s="255"/>
    </row>
    <row r="29" spans="2:11" s="1" customFormat="1" ht="12.75" customHeight="1">
      <c r="B29" s="258"/>
      <c r="C29" s="259"/>
      <c r="D29" s="259"/>
      <c r="E29" s="259"/>
      <c r="F29" s="259"/>
      <c r="G29" s="259"/>
      <c r="H29" s="259"/>
      <c r="I29" s="259"/>
      <c r="J29" s="259"/>
      <c r="K29" s="255"/>
    </row>
    <row r="30" spans="2:11" s="1" customFormat="1" ht="15" customHeight="1">
      <c r="B30" s="258"/>
      <c r="C30" s="259"/>
      <c r="D30" s="381" t="s">
        <v>374</v>
      </c>
      <c r="E30" s="381"/>
      <c r="F30" s="381"/>
      <c r="G30" s="381"/>
      <c r="H30" s="381"/>
      <c r="I30" s="381"/>
      <c r="J30" s="381"/>
      <c r="K30" s="255"/>
    </row>
    <row r="31" spans="2:11" s="1" customFormat="1" ht="15" customHeight="1">
      <c r="B31" s="258"/>
      <c r="C31" s="259"/>
      <c r="D31" s="381" t="s">
        <v>375</v>
      </c>
      <c r="E31" s="381"/>
      <c r="F31" s="381"/>
      <c r="G31" s="381"/>
      <c r="H31" s="381"/>
      <c r="I31" s="381"/>
      <c r="J31" s="381"/>
      <c r="K31" s="255"/>
    </row>
    <row r="32" spans="2:11" s="1" customFormat="1" ht="12.75" customHeight="1">
      <c r="B32" s="258"/>
      <c r="C32" s="259"/>
      <c r="D32" s="259"/>
      <c r="E32" s="259"/>
      <c r="F32" s="259"/>
      <c r="G32" s="259"/>
      <c r="H32" s="259"/>
      <c r="I32" s="259"/>
      <c r="J32" s="259"/>
      <c r="K32" s="255"/>
    </row>
    <row r="33" spans="2:11" s="1" customFormat="1" ht="15" customHeight="1">
      <c r="B33" s="258"/>
      <c r="C33" s="259"/>
      <c r="D33" s="381" t="s">
        <v>376</v>
      </c>
      <c r="E33" s="381"/>
      <c r="F33" s="381"/>
      <c r="G33" s="381"/>
      <c r="H33" s="381"/>
      <c r="I33" s="381"/>
      <c r="J33" s="381"/>
      <c r="K33" s="255"/>
    </row>
    <row r="34" spans="2:11" s="1" customFormat="1" ht="15" customHeight="1">
      <c r="B34" s="258"/>
      <c r="C34" s="259"/>
      <c r="D34" s="381" t="s">
        <v>377</v>
      </c>
      <c r="E34" s="381"/>
      <c r="F34" s="381"/>
      <c r="G34" s="381"/>
      <c r="H34" s="381"/>
      <c r="I34" s="381"/>
      <c r="J34" s="381"/>
      <c r="K34" s="255"/>
    </row>
    <row r="35" spans="2:11" s="1" customFormat="1" ht="15" customHeight="1">
      <c r="B35" s="258"/>
      <c r="C35" s="259"/>
      <c r="D35" s="381" t="s">
        <v>378</v>
      </c>
      <c r="E35" s="381"/>
      <c r="F35" s="381"/>
      <c r="G35" s="381"/>
      <c r="H35" s="381"/>
      <c r="I35" s="381"/>
      <c r="J35" s="381"/>
      <c r="K35" s="255"/>
    </row>
    <row r="36" spans="2:11" s="1" customFormat="1" ht="15" customHeight="1">
      <c r="B36" s="258"/>
      <c r="C36" s="259"/>
      <c r="D36" s="257"/>
      <c r="E36" s="260" t="s">
        <v>102</v>
      </c>
      <c r="F36" s="257"/>
      <c r="G36" s="381" t="s">
        <v>379</v>
      </c>
      <c r="H36" s="381"/>
      <c r="I36" s="381"/>
      <c r="J36" s="381"/>
      <c r="K36" s="255"/>
    </row>
    <row r="37" spans="2:11" s="1" customFormat="1" ht="30.75" customHeight="1">
      <c r="B37" s="258"/>
      <c r="C37" s="259"/>
      <c r="D37" s="257"/>
      <c r="E37" s="260" t="s">
        <v>380</v>
      </c>
      <c r="F37" s="257"/>
      <c r="G37" s="381" t="s">
        <v>381</v>
      </c>
      <c r="H37" s="381"/>
      <c r="I37" s="381"/>
      <c r="J37" s="381"/>
      <c r="K37" s="255"/>
    </row>
    <row r="38" spans="2:11" s="1" customFormat="1" ht="15" customHeight="1">
      <c r="B38" s="258"/>
      <c r="C38" s="259"/>
      <c r="D38" s="257"/>
      <c r="E38" s="260" t="s">
        <v>56</v>
      </c>
      <c r="F38" s="257"/>
      <c r="G38" s="381" t="s">
        <v>382</v>
      </c>
      <c r="H38" s="381"/>
      <c r="I38" s="381"/>
      <c r="J38" s="381"/>
      <c r="K38" s="255"/>
    </row>
    <row r="39" spans="2:11" s="1" customFormat="1" ht="15" customHeight="1">
      <c r="B39" s="258"/>
      <c r="C39" s="259"/>
      <c r="D39" s="257"/>
      <c r="E39" s="260" t="s">
        <v>57</v>
      </c>
      <c r="F39" s="257"/>
      <c r="G39" s="381" t="s">
        <v>383</v>
      </c>
      <c r="H39" s="381"/>
      <c r="I39" s="381"/>
      <c r="J39" s="381"/>
      <c r="K39" s="255"/>
    </row>
    <row r="40" spans="2:11" s="1" customFormat="1" ht="15" customHeight="1">
      <c r="B40" s="258"/>
      <c r="C40" s="259"/>
      <c r="D40" s="257"/>
      <c r="E40" s="260" t="s">
        <v>103</v>
      </c>
      <c r="F40" s="257"/>
      <c r="G40" s="381" t="s">
        <v>384</v>
      </c>
      <c r="H40" s="381"/>
      <c r="I40" s="381"/>
      <c r="J40" s="381"/>
      <c r="K40" s="255"/>
    </row>
    <row r="41" spans="2:11" s="1" customFormat="1" ht="15" customHeight="1">
      <c r="B41" s="258"/>
      <c r="C41" s="259"/>
      <c r="D41" s="257"/>
      <c r="E41" s="260" t="s">
        <v>104</v>
      </c>
      <c r="F41" s="257"/>
      <c r="G41" s="381" t="s">
        <v>385</v>
      </c>
      <c r="H41" s="381"/>
      <c r="I41" s="381"/>
      <c r="J41" s="381"/>
      <c r="K41" s="255"/>
    </row>
    <row r="42" spans="2:11" s="1" customFormat="1" ht="15" customHeight="1">
      <c r="B42" s="258"/>
      <c r="C42" s="259"/>
      <c r="D42" s="257"/>
      <c r="E42" s="260" t="s">
        <v>386</v>
      </c>
      <c r="F42" s="257"/>
      <c r="G42" s="381" t="s">
        <v>387</v>
      </c>
      <c r="H42" s="381"/>
      <c r="I42" s="381"/>
      <c r="J42" s="381"/>
      <c r="K42" s="255"/>
    </row>
    <row r="43" spans="2:11" s="1" customFormat="1" ht="15" customHeight="1">
      <c r="B43" s="258"/>
      <c r="C43" s="259"/>
      <c r="D43" s="257"/>
      <c r="E43" s="260"/>
      <c r="F43" s="257"/>
      <c r="G43" s="381" t="s">
        <v>388</v>
      </c>
      <c r="H43" s="381"/>
      <c r="I43" s="381"/>
      <c r="J43" s="381"/>
      <c r="K43" s="255"/>
    </row>
    <row r="44" spans="2:11" s="1" customFormat="1" ht="15" customHeight="1">
      <c r="B44" s="258"/>
      <c r="C44" s="259"/>
      <c r="D44" s="257"/>
      <c r="E44" s="260" t="s">
        <v>389</v>
      </c>
      <c r="F44" s="257"/>
      <c r="G44" s="381" t="s">
        <v>390</v>
      </c>
      <c r="H44" s="381"/>
      <c r="I44" s="381"/>
      <c r="J44" s="381"/>
      <c r="K44" s="255"/>
    </row>
    <row r="45" spans="2:11" s="1" customFormat="1" ht="15" customHeight="1">
      <c r="B45" s="258"/>
      <c r="C45" s="259"/>
      <c r="D45" s="257"/>
      <c r="E45" s="260" t="s">
        <v>106</v>
      </c>
      <c r="F45" s="257"/>
      <c r="G45" s="381" t="s">
        <v>391</v>
      </c>
      <c r="H45" s="381"/>
      <c r="I45" s="381"/>
      <c r="J45" s="381"/>
      <c r="K45" s="255"/>
    </row>
    <row r="46" spans="2:11" s="1" customFormat="1" ht="12.75" customHeight="1">
      <c r="B46" s="258"/>
      <c r="C46" s="259"/>
      <c r="D46" s="257"/>
      <c r="E46" s="257"/>
      <c r="F46" s="257"/>
      <c r="G46" s="257"/>
      <c r="H46" s="257"/>
      <c r="I46" s="257"/>
      <c r="J46" s="257"/>
      <c r="K46" s="255"/>
    </row>
    <row r="47" spans="2:11" s="1" customFormat="1" ht="15" customHeight="1">
      <c r="B47" s="258"/>
      <c r="C47" s="259"/>
      <c r="D47" s="381" t="s">
        <v>392</v>
      </c>
      <c r="E47" s="381"/>
      <c r="F47" s="381"/>
      <c r="G47" s="381"/>
      <c r="H47" s="381"/>
      <c r="I47" s="381"/>
      <c r="J47" s="381"/>
      <c r="K47" s="255"/>
    </row>
    <row r="48" spans="2:11" s="1" customFormat="1" ht="15" customHeight="1">
      <c r="B48" s="258"/>
      <c r="C48" s="259"/>
      <c r="D48" s="259"/>
      <c r="E48" s="381" t="s">
        <v>393</v>
      </c>
      <c r="F48" s="381"/>
      <c r="G48" s="381"/>
      <c r="H48" s="381"/>
      <c r="I48" s="381"/>
      <c r="J48" s="381"/>
      <c r="K48" s="255"/>
    </row>
    <row r="49" spans="2:11" s="1" customFormat="1" ht="15" customHeight="1">
      <c r="B49" s="258"/>
      <c r="C49" s="259"/>
      <c r="D49" s="259"/>
      <c r="E49" s="381" t="s">
        <v>394</v>
      </c>
      <c r="F49" s="381"/>
      <c r="G49" s="381"/>
      <c r="H49" s="381"/>
      <c r="I49" s="381"/>
      <c r="J49" s="381"/>
      <c r="K49" s="255"/>
    </row>
    <row r="50" spans="2:11" s="1" customFormat="1" ht="15" customHeight="1">
      <c r="B50" s="258"/>
      <c r="C50" s="259"/>
      <c r="D50" s="259"/>
      <c r="E50" s="381" t="s">
        <v>395</v>
      </c>
      <c r="F50" s="381"/>
      <c r="G50" s="381"/>
      <c r="H50" s="381"/>
      <c r="I50" s="381"/>
      <c r="J50" s="381"/>
      <c r="K50" s="255"/>
    </row>
    <row r="51" spans="2:11" s="1" customFormat="1" ht="15" customHeight="1">
      <c r="B51" s="258"/>
      <c r="C51" s="259"/>
      <c r="D51" s="381" t="s">
        <v>396</v>
      </c>
      <c r="E51" s="381"/>
      <c r="F51" s="381"/>
      <c r="G51" s="381"/>
      <c r="H51" s="381"/>
      <c r="I51" s="381"/>
      <c r="J51" s="381"/>
      <c r="K51" s="255"/>
    </row>
    <row r="52" spans="2:11" s="1" customFormat="1" ht="25.5" customHeight="1">
      <c r="B52" s="254"/>
      <c r="C52" s="383" t="s">
        <v>397</v>
      </c>
      <c r="D52" s="383"/>
      <c r="E52" s="383"/>
      <c r="F52" s="383"/>
      <c r="G52" s="383"/>
      <c r="H52" s="383"/>
      <c r="I52" s="383"/>
      <c r="J52" s="383"/>
      <c r="K52" s="255"/>
    </row>
    <row r="53" spans="2:11" s="1" customFormat="1" ht="5.25" customHeight="1">
      <c r="B53" s="254"/>
      <c r="C53" s="256"/>
      <c r="D53" s="256"/>
      <c r="E53" s="256"/>
      <c r="F53" s="256"/>
      <c r="G53" s="256"/>
      <c r="H53" s="256"/>
      <c r="I53" s="256"/>
      <c r="J53" s="256"/>
      <c r="K53" s="255"/>
    </row>
    <row r="54" spans="2:11" s="1" customFormat="1" ht="15" customHeight="1">
      <c r="B54" s="254"/>
      <c r="C54" s="381" t="s">
        <v>398</v>
      </c>
      <c r="D54" s="381"/>
      <c r="E54" s="381"/>
      <c r="F54" s="381"/>
      <c r="G54" s="381"/>
      <c r="H54" s="381"/>
      <c r="I54" s="381"/>
      <c r="J54" s="381"/>
      <c r="K54" s="255"/>
    </row>
    <row r="55" spans="2:11" s="1" customFormat="1" ht="15" customHeight="1">
      <c r="B55" s="254"/>
      <c r="C55" s="381" t="s">
        <v>399</v>
      </c>
      <c r="D55" s="381"/>
      <c r="E55" s="381"/>
      <c r="F55" s="381"/>
      <c r="G55" s="381"/>
      <c r="H55" s="381"/>
      <c r="I55" s="381"/>
      <c r="J55" s="381"/>
      <c r="K55" s="255"/>
    </row>
    <row r="56" spans="2:11" s="1" customFormat="1" ht="12.75" customHeight="1">
      <c r="B56" s="254"/>
      <c r="C56" s="257"/>
      <c r="D56" s="257"/>
      <c r="E56" s="257"/>
      <c r="F56" s="257"/>
      <c r="G56" s="257"/>
      <c r="H56" s="257"/>
      <c r="I56" s="257"/>
      <c r="J56" s="257"/>
      <c r="K56" s="255"/>
    </row>
    <row r="57" spans="2:11" s="1" customFormat="1" ht="15" customHeight="1">
      <c r="B57" s="254"/>
      <c r="C57" s="381" t="s">
        <v>400</v>
      </c>
      <c r="D57" s="381"/>
      <c r="E57" s="381"/>
      <c r="F57" s="381"/>
      <c r="G57" s="381"/>
      <c r="H57" s="381"/>
      <c r="I57" s="381"/>
      <c r="J57" s="381"/>
      <c r="K57" s="255"/>
    </row>
    <row r="58" spans="2:11" s="1" customFormat="1" ht="15" customHeight="1">
      <c r="B58" s="254"/>
      <c r="C58" s="259"/>
      <c r="D58" s="381" t="s">
        <v>401</v>
      </c>
      <c r="E58" s="381"/>
      <c r="F58" s="381"/>
      <c r="G58" s="381"/>
      <c r="H58" s="381"/>
      <c r="I58" s="381"/>
      <c r="J58" s="381"/>
      <c r="K58" s="255"/>
    </row>
    <row r="59" spans="2:11" s="1" customFormat="1" ht="15" customHeight="1">
      <c r="B59" s="254"/>
      <c r="C59" s="259"/>
      <c r="D59" s="381" t="s">
        <v>402</v>
      </c>
      <c r="E59" s="381"/>
      <c r="F59" s="381"/>
      <c r="G59" s="381"/>
      <c r="H59" s="381"/>
      <c r="I59" s="381"/>
      <c r="J59" s="381"/>
      <c r="K59" s="255"/>
    </row>
    <row r="60" spans="2:11" s="1" customFormat="1" ht="15" customHeight="1">
      <c r="B60" s="254"/>
      <c r="C60" s="259"/>
      <c r="D60" s="381" t="s">
        <v>403</v>
      </c>
      <c r="E60" s="381"/>
      <c r="F60" s="381"/>
      <c r="G60" s="381"/>
      <c r="H60" s="381"/>
      <c r="I60" s="381"/>
      <c r="J60" s="381"/>
      <c r="K60" s="255"/>
    </row>
    <row r="61" spans="2:11" s="1" customFormat="1" ht="15" customHeight="1">
      <c r="B61" s="254"/>
      <c r="C61" s="259"/>
      <c r="D61" s="381" t="s">
        <v>404</v>
      </c>
      <c r="E61" s="381"/>
      <c r="F61" s="381"/>
      <c r="G61" s="381"/>
      <c r="H61" s="381"/>
      <c r="I61" s="381"/>
      <c r="J61" s="381"/>
      <c r="K61" s="255"/>
    </row>
    <row r="62" spans="2:11" s="1" customFormat="1" ht="15" customHeight="1">
      <c r="B62" s="254"/>
      <c r="C62" s="259"/>
      <c r="D62" s="382" t="s">
        <v>405</v>
      </c>
      <c r="E62" s="382"/>
      <c r="F62" s="382"/>
      <c r="G62" s="382"/>
      <c r="H62" s="382"/>
      <c r="I62" s="382"/>
      <c r="J62" s="382"/>
      <c r="K62" s="255"/>
    </row>
    <row r="63" spans="2:11" s="1" customFormat="1" ht="15" customHeight="1">
      <c r="B63" s="254"/>
      <c r="C63" s="259"/>
      <c r="D63" s="381" t="s">
        <v>406</v>
      </c>
      <c r="E63" s="381"/>
      <c r="F63" s="381"/>
      <c r="G63" s="381"/>
      <c r="H63" s="381"/>
      <c r="I63" s="381"/>
      <c r="J63" s="381"/>
      <c r="K63" s="255"/>
    </row>
    <row r="64" spans="2:11" s="1" customFormat="1" ht="12.75" customHeight="1">
      <c r="B64" s="254"/>
      <c r="C64" s="259"/>
      <c r="D64" s="259"/>
      <c r="E64" s="262"/>
      <c r="F64" s="259"/>
      <c r="G64" s="259"/>
      <c r="H64" s="259"/>
      <c r="I64" s="259"/>
      <c r="J64" s="259"/>
      <c r="K64" s="255"/>
    </row>
    <row r="65" spans="2:11" s="1" customFormat="1" ht="15" customHeight="1">
      <c r="B65" s="254"/>
      <c r="C65" s="259"/>
      <c r="D65" s="381" t="s">
        <v>407</v>
      </c>
      <c r="E65" s="381"/>
      <c r="F65" s="381"/>
      <c r="G65" s="381"/>
      <c r="H65" s="381"/>
      <c r="I65" s="381"/>
      <c r="J65" s="381"/>
      <c r="K65" s="255"/>
    </row>
    <row r="66" spans="2:11" s="1" customFormat="1" ht="15" customHeight="1">
      <c r="B66" s="254"/>
      <c r="C66" s="259"/>
      <c r="D66" s="382" t="s">
        <v>408</v>
      </c>
      <c r="E66" s="382"/>
      <c r="F66" s="382"/>
      <c r="G66" s="382"/>
      <c r="H66" s="382"/>
      <c r="I66" s="382"/>
      <c r="J66" s="382"/>
      <c r="K66" s="255"/>
    </row>
    <row r="67" spans="2:11" s="1" customFormat="1" ht="15" customHeight="1">
      <c r="B67" s="254"/>
      <c r="C67" s="259"/>
      <c r="D67" s="381" t="s">
        <v>409</v>
      </c>
      <c r="E67" s="381"/>
      <c r="F67" s="381"/>
      <c r="G67" s="381"/>
      <c r="H67" s="381"/>
      <c r="I67" s="381"/>
      <c r="J67" s="381"/>
      <c r="K67" s="255"/>
    </row>
    <row r="68" spans="2:11" s="1" customFormat="1" ht="15" customHeight="1">
      <c r="B68" s="254"/>
      <c r="C68" s="259"/>
      <c r="D68" s="381" t="s">
        <v>410</v>
      </c>
      <c r="E68" s="381"/>
      <c r="F68" s="381"/>
      <c r="G68" s="381"/>
      <c r="H68" s="381"/>
      <c r="I68" s="381"/>
      <c r="J68" s="381"/>
      <c r="K68" s="255"/>
    </row>
    <row r="69" spans="2:11" s="1" customFormat="1" ht="15" customHeight="1">
      <c r="B69" s="254"/>
      <c r="C69" s="259"/>
      <c r="D69" s="381" t="s">
        <v>411</v>
      </c>
      <c r="E69" s="381"/>
      <c r="F69" s="381"/>
      <c r="G69" s="381"/>
      <c r="H69" s="381"/>
      <c r="I69" s="381"/>
      <c r="J69" s="381"/>
      <c r="K69" s="255"/>
    </row>
    <row r="70" spans="2:11" s="1" customFormat="1" ht="15" customHeight="1">
      <c r="B70" s="254"/>
      <c r="C70" s="259"/>
      <c r="D70" s="381" t="s">
        <v>412</v>
      </c>
      <c r="E70" s="381"/>
      <c r="F70" s="381"/>
      <c r="G70" s="381"/>
      <c r="H70" s="381"/>
      <c r="I70" s="381"/>
      <c r="J70" s="381"/>
      <c r="K70" s="255"/>
    </row>
    <row r="71" spans="2:11" s="1" customFormat="1" ht="12.75" customHeight="1">
      <c r="B71" s="263"/>
      <c r="C71" s="264"/>
      <c r="D71" s="264"/>
      <c r="E71" s="264"/>
      <c r="F71" s="264"/>
      <c r="G71" s="264"/>
      <c r="H71" s="264"/>
      <c r="I71" s="264"/>
      <c r="J71" s="264"/>
      <c r="K71" s="265"/>
    </row>
    <row r="72" spans="2:11" s="1" customFormat="1" ht="18.75" customHeight="1">
      <c r="B72" s="266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s="1" customFormat="1" ht="18.75" customHeight="1">
      <c r="B73" s="267"/>
      <c r="C73" s="267"/>
      <c r="D73" s="267"/>
      <c r="E73" s="267"/>
      <c r="F73" s="267"/>
      <c r="G73" s="267"/>
      <c r="H73" s="267"/>
      <c r="I73" s="267"/>
      <c r="J73" s="267"/>
      <c r="K73" s="267"/>
    </row>
    <row r="74" spans="2:11" s="1" customFormat="1" ht="7.5" customHeight="1">
      <c r="B74" s="268"/>
      <c r="C74" s="269"/>
      <c r="D74" s="269"/>
      <c r="E74" s="269"/>
      <c r="F74" s="269"/>
      <c r="G74" s="269"/>
      <c r="H74" s="269"/>
      <c r="I74" s="269"/>
      <c r="J74" s="269"/>
      <c r="K74" s="270"/>
    </row>
    <row r="75" spans="2:11" s="1" customFormat="1" ht="45" customHeight="1">
      <c r="B75" s="271"/>
      <c r="C75" s="380" t="s">
        <v>413</v>
      </c>
      <c r="D75" s="380"/>
      <c r="E75" s="380"/>
      <c r="F75" s="380"/>
      <c r="G75" s="380"/>
      <c r="H75" s="380"/>
      <c r="I75" s="380"/>
      <c r="J75" s="380"/>
      <c r="K75" s="272"/>
    </row>
    <row r="76" spans="2:11" s="1" customFormat="1" ht="17.25" customHeight="1">
      <c r="B76" s="271"/>
      <c r="C76" s="273" t="s">
        <v>414</v>
      </c>
      <c r="D76" s="273"/>
      <c r="E76" s="273"/>
      <c r="F76" s="273" t="s">
        <v>415</v>
      </c>
      <c r="G76" s="274"/>
      <c r="H76" s="273" t="s">
        <v>57</v>
      </c>
      <c r="I76" s="273" t="s">
        <v>60</v>
      </c>
      <c r="J76" s="273" t="s">
        <v>416</v>
      </c>
      <c r="K76" s="272"/>
    </row>
    <row r="77" spans="2:11" s="1" customFormat="1" ht="17.25" customHeight="1">
      <c r="B77" s="271"/>
      <c r="C77" s="275" t="s">
        <v>417</v>
      </c>
      <c r="D77" s="275"/>
      <c r="E77" s="275"/>
      <c r="F77" s="276" t="s">
        <v>418</v>
      </c>
      <c r="G77" s="277"/>
      <c r="H77" s="275"/>
      <c r="I77" s="275"/>
      <c r="J77" s="275" t="s">
        <v>419</v>
      </c>
      <c r="K77" s="272"/>
    </row>
    <row r="78" spans="2:11" s="1" customFormat="1" ht="5.25" customHeight="1">
      <c r="B78" s="271"/>
      <c r="C78" s="278"/>
      <c r="D78" s="278"/>
      <c r="E78" s="278"/>
      <c r="F78" s="278"/>
      <c r="G78" s="279"/>
      <c r="H78" s="278"/>
      <c r="I78" s="278"/>
      <c r="J78" s="278"/>
      <c r="K78" s="272"/>
    </row>
    <row r="79" spans="2:11" s="1" customFormat="1" ht="15" customHeight="1">
      <c r="B79" s="271"/>
      <c r="C79" s="260" t="s">
        <v>56</v>
      </c>
      <c r="D79" s="278"/>
      <c r="E79" s="278"/>
      <c r="F79" s="280" t="s">
        <v>420</v>
      </c>
      <c r="G79" s="279"/>
      <c r="H79" s="260" t="s">
        <v>421</v>
      </c>
      <c r="I79" s="260" t="s">
        <v>422</v>
      </c>
      <c r="J79" s="260">
        <v>20</v>
      </c>
      <c r="K79" s="272"/>
    </row>
    <row r="80" spans="2:11" s="1" customFormat="1" ht="15" customHeight="1">
      <c r="B80" s="271"/>
      <c r="C80" s="260" t="s">
        <v>423</v>
      </c>
      <c r="D80" s="260"/>
      <c r="E80" s="260"/>
      <c r="F80" s="280" t="s">
        <v>420</v>
      </c>
      <c r="G80" s="279"/>
      <c r="H80" s="260" t="s">
        <v>424</v>
      </c>
      <c r="I80" s="260" t="s">
        <v>422</v>
      </c>
      <c r="J80" s="260">
        <v>120</v>
      </c>
      <c r="K80" s="272"/>
    </row>
    <row r="81" spans="2:11" s="1" customFormat="1" ht="15" customHeight="1">
      <c r="B81" s="281"/>
      <c r="C81" s="260" t="s">
        <v>425</v>
      </c>
      <c r="D81" s="260"/>
      <c r="E81" s="260"/>
      <c r="F81" s="280" t="s">
        <v>426</v>
      </c>
      <c r="G81" s="279"/>
      <c r="H81" s="260" t="s">
        <v>427</v>
      </c>
      <c r="I81" s="260" t="s">
        <v>422</v>
      </c>
      <c r="J81" s="260">
        <v>50</v>
      </c>
      <c r="K81" s="272"/>
    </row>
    <row r="82" spans="2:11" s="1" customFormat="1" ht="15" customHeight="1">
      <c r="B82" s="281"/>
      <c r="C82" s="260" t="s">
        <v>428</v>
      </c>
      <c r="D82" s="260"/>
      <c r="E82" s="260"/>
      <c r="F82" s="280" t="s">
        <v>420</v>
      </c>
      <c r="G82" s="279"/>
      <c r="H82" s="260" t="s">
        <v>429</v>
      </c>
      <c r="I82" s="260" t="s">
        <v>430</v>
      </c>
      <c r="J82" s="260"/>
      <c r="K82" s="272"/>
    </row>
    <row r="83" spans="2:11" s="1" customFormat="1" ht="15" customHeight="1">
      <c r="B83" s="281"/>
      <c r="C83" s="282" t="s">
        <v>431</v>
      </c>
      <c r="D83" s="282"/>
      <c r="E83" s="282"/>
      <c r="F83" s="283" t="s">
        <v>426</v>
      </c>
      <c r="G83" s="282"/>
      <c r="H83" s="282" t="s">
        <v>432</v>
      </c>
      <c r="I83" s="282" t="s">
        <v>422</v>
      </c>
      <c r="J83" s="282">
        <v>15</v>
      </c>
      <c r="K83" s="272"/>
    </row>
    <row r="84" spans="2:11" s="1" customFormat="1" ht="15" customHeight="1">
      <c r="B84" s="281"/>
      <c r="C84" s="282" t="s">
        <v>433</v>
      </c>
      <c r="D84" s="282"/>
      <c r="E84" s="282"/>
      <c r="F84" s="283" t="s">
        <v>426</v>
      </c>
      <c r="G84" s="282"/>
      <c r="H84" s="282" t="s">
        <v>434</v>
      </c>
      <c r="I84" s="282" t="s">
        <v>422</v>
      </c>
      <c r="J84" s="282">
        <v>15</v>
      </c>
      <c r="K84" s="272"/>
    </row>
    <row r="85" spans="2:11" s="1" customFormat="1" ht="15" customHeight="1">
      <c r="B85" s="281"/>
      <c r="C85" s="282" t="s">
        <v>435</v>
      </c>
      <c r="D85" s="282"/>
      <c r="E85" s="282"/>
      <c r="F85" s="283" t="s">
        <v>426</v>
      </c>
      <c r="G85" s="282"/>
      <c r="H85" s="282" t="s">
        <v>436</v>
      </c>
      <c r="I85" s="282" t="s">
        <v>422</v>
      </c>
      <c r="J85" s="282">
        <v>20</v>
      </c>
      <c r="K85" s="272"/>
    </row>
    <row r="86" spans="2:11" s="1" customFormat="1" ht="15" customHeight="1">
      <c r="B86" s="281"/>
      <c r="C86" s="282" t="s">
        <v>437</v>
      </c>
      <c r="D86" s="282"/>
      <c r="E86" s="282"/>
      <c r="F86" s="283" t="s">
        <v>426</v>
      </c>
      <c r="G86" s="282"/>
      <c r="H86" s="282" t="s">
        <v>438</v>
      </c>
      <c r="I86" s="282" t="s">
        <v>422</v>
      </c>
      <c r="J86" s="282">
        <v>20</v>
      </c>
      <c r="K86" s="272"/>
    </row>
    <row r="87" spans="2:11" s="1" customFormat="1" ht="15" customHeight="1">
      <c r="B87" s="281"/>
      <c r="C87" s="260" t="s">
        <v>439</v>
      </c>
      <c r="D87" s="260"/>
      <c r="E87" s="260"/>
      <c r="F87" s="280" t="s">
        <v>426</v>
      </c>
      <c r="G87" s="279"/>
      <c r="H87" s="260" t="s">
        <v>440</v>
      </c>
      <c r="I87" s="260" t="s">
        <v>422</v>
      </c>
      <c r="J87" s="260">
        <v>50</v>
      </c>
      <c r="K87" s="272"/>
    </row>
    <row r="88" spans="2:11" s="1" customFormat="1" ht="15" customHeight="1">
      <c r="B88" s="281"/>
      <c r="C88" s="260" t="s">
        <v>441</v>
      </c>
      <c r="D88" s="260"/>
      <c r="E88" s="260"/>
      <c r="F88" s="280" t="s">
        <v>426</v>
      </c>
      <c r="G88" s="279"/>
      <c r="H88" s="260" t="s">
        <v>442</v>
      </c>
      <c r="I88" s="260" t="s">
        <v>422</v>
      </c>
      <c r="J88" s="260">
        <v>20</v>
      </c>
      <c r="K88" s="272"/>
    </row>
    <row r="89" spans="2:11" s="1" customFormat="1" ht="15" customHeight="1">
      <c r="B89" s="281"/>
      <c r="C89" s="260" t="s">
        <v>443</v>
      </c>
      <c r="D89" s="260"/>
      <c r="E89" s="260"/>
      <c r="F89" s="280" t="s">
        <v>426</v>
      </c>
      <c r="G89" s="279"/>
      <c r="H89" s="260" t="s">
        <v>444</v>
      </c>
      <c r="I89" s="260" t="s">
        <v>422</v>
      </c>
      <c r="J89" s="260">
        <v>20</v>
      </c>
      <c r="K89" s="272"/>
    </row>
    <row r="90" spans="2:11" s="1" customFormat="1" ht="15" customHeight="1">
      <c r="B90" s="281"/>
      <c r="C90" s="260" t="s">
        <v>445</v>
      </c>
      <c r="D90" s="260"/>
      <c r="E90" s="260"/>
      <c r="F90" s="280" t="s">
        <v>426</v>
      </c>
      <c r="G90" s="279"/>
      <c r="H90" s="260" t="s">
        <v>446</v>
      </c>
      <c r="I90" s="260" t="s">
        <v>422</v>
      </c>
      <c r="J90" s="260">
        <v>50</v>
      </c>
      <c r="K90" s="272"/>
    </row>
    <row r="91" spans="2:11" s="1" customFormat="1" ht="15" customHeight="1">
      <c r="B91" s="281"/>
      <c r="C91" s="260" t="s">
        <v>447</v>
      </c>
      <c r="D91" s="260"/>
      <c r="E91" s="260"/>
      <c r="F91" s="280" t="s">
        <v>426</v>
      </c>
      <c r="G91" s="279"/>
      <c r="H91" s="260" t="s">
        <v>447</v>
      </c>
      <c r="I91" s="260" t="s">
        <v>422</v>
      </c>
      <c r="J91" s="260">
        <v>50</v>
      </c>
      <c r="K91" s="272"/>
    </row>
    <row r="92" spans="2:11" s="1" customFormat="1" ht="15" customHeight="1">
      <c r="B92" s="281"/>
      <c r="C92" s="260" t="s">
        <v>448</v>
      </c>
      <c r="D92" s="260"/>
      <c r="E92" s="260"/>
      <c r="F92" s="280" t="s">
        <v>426</v>
      </c>
      <c r="G92" s="279"/>
      <c r="H92" s="260" t="s">
        <v>449</v>
      </c>
      <c r="I92" s="260" t="s">
        <v>422</v>
      </c>
      <c r="J92" s="260">
        <v>255</v>
      </c>
      <c r="K92" s="272"/>
    </row>
    <row r="93" spans="2:11" s="1" customFormat="1" ht="15" customHeight="1">
      <c r="B93" s="281"/>
      <c r="C93" s="260" t="s">
        <v>450</v>
      </c>
      <c r="D93" s="260"/>
      <c r="E93" s="260"/>
      <c r="F93" s="280" t="s">
        <v>420</v>
      </c>
      <c r="G93" s="279"/>
      <c r="H93" s="260" t="s">
        <v>451</v>
      </c>
      <c r="I93" s="260" t="s">
        <v>452</v>
      </c>
      <c r="J93" s="260"/>
      <c r="K93" s="272"/>
    </row>
    <row r="94" spans="2:11" s="1" customFormat="1" ht="15" customHeight="1">
      <c r="B94" s="281"/>
      <c r="C94" s="260" t="s">
        <v>453</v>
      </c>
      <c r="D94" s="260"/>
      <c r="E94" s="260"/>
      <c r="F94" s="280" t="s">
        <v>420</v>
      </c>
      <c r="G94" s="279"/>
      <c r="H94" s="260" t="s">
        <v>454</v>
      </c>
      <c r="I94" s="260" t="s">
        <v>455</v>
      </c>
      <c r="J94" s="260"/>
      <c r="K94" s="272"/>
    </row>
    <row r="95" spans="2:11" s="1" customFormat="1" ht="15" customHeight="1">
      <c r="B95" s="281"/>
      <c r="C95" s="260" t="s">
        <v>456</v>
      </c>
      <c r="D95" s="260"/>
      <c r="E95" s="260"/>
      <c r="F95" s="280" t="s">
        <v>420</v>
      </c>
      <c r="G95" s="279"/>
      <c r="H95" s="260" t="s">
        <v>456</v>
      </c>
      <c r="I95" s="260" t="s">
        <v>455</v>
      </c>
      <c r="J95" s="260"/>
      <c r="K95" s="272"/>
    </row>
    <row r="96" spans="2:11" s="1" customFormat="1" ht="15" customHeight="1">
      <c r="B96" s="281"/>
      <c r="C96" s="260" t="s">
        <v>41</v>
      </c>
      <c r="D96" s="260"/>
      <c r="E96" s="260"/>
      <c r="F96" s="280" t="s">
        <v>420</v>
      </c>
      <c r="G96" s="279"/>
      <c r="H96" s="260" t="s">
        <v>457</v>
      </c>
      <c r="I96" s="260" t="s">
        <v>455</v>
      </c>
      <c r="J96" s="260"/>
      <c r="K96" s="272"/>
    </row>
    <row r="97" spans="2:11" s="1" customFormat="1" ht="15" customHeight="1">
      <c r="B97" s="281"/>
      <c r="C97" s="260" t="s">
        <v>51</v>
      </c>
      <c r="D97" s="260"/>
      <c r="E97" s="260"/>
      <c r="F97" s="280" t="s">
        <v>420</v>
      </c>
      <c r="G97" s="279"/>
      <c r="H97" s="260" t="s">
        <v>458</v>
      </c>
      <c r="I97" s="260" t="s">
        <v>455</v>
      </c>
      <c r="J97" s="260"/>
      <c r="K97" s="272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</row>
    <row r="101" spans="2:11" s="1" customFormat="1" ht="7.5" customHeight="1">
      <c r="B101" s="268"/>
      <c r="C101" s="269"/>
      <c r="D101" s="269"/>
      <c r="E101" s="269"/>
      <c r="F101" s="269"/>
      <c r="G101" s="269"/>
      <c r="H101" s="269"/>
      <c r="I101" s="269"/>
      <c r="J101" s="269"/>
      <c r="K101" s="270"/>
    </row>
    <row r="102" spans="2:11" s="1" customFormat="1" ht="45" customHeight="1">
      <c r="B102" s="271"/>
      <c r="C102" s="380" t="s">
        <v>459</v>
      </c>
      <c r="D102" s="380"/>
      <c r="E102" s="380"/>
      <c r="F102" s="380"/>
      <c r="G102" s="380"/>
      <c r="H102" s="380"/>
      <c r="I102" s="380"/>
      <c r="J102" s="380"/>
      <c r="K102" s="272"/>
    </row>
    <row r="103" spans="2:11" s="1" customFormat="1" ht="17.25" customHeight="1">
      <c r="B103" s="271"/>
      <c r="C103" s="273" t="s">
        <v>414</v>
      </c>
      <c r="D103" s="273"/>
      <c r="E103" s="273"/>
      <c r="F103" s="273" t="s">
        <v>415</v>
      </c>
      <c r="G103" s="274"/>
      <c r="H103" s="273" t="s">
        <v>57</v>
      </c>
      <c r="I103" s="273" t="s">
        <v>60</v>
      </c>
      <c r="J103" s="273" t="s">
        <v>416</v>
      </c>
      <c r="K103" s="272"/>
    </row>
    <row r="104" spans="2:11" s="1" customFormat="1" ht="17.25" customHeight="1">
      <c r="B104" s="271"/>
      <c r="C104" s="275" t="s">
        <v>417</v>
      </c>
      <c r="D104" s="275"/>
      <c r="E104" s="275"/>
      <c r="F104" s="276" t="s">
        <v>418</v>
      </c>
      <c r="G104" s="277"/>
      <c r="H104" s="275"/>
      <c r="I104" s="275"/>
      <c r="J104" s="275" t="s">
        <v>419</v>
      </c>
      <c r="K104" s="272"/>
    </row>
    <row r="105" spans="2:11" s="1" customFormat="1" ht="5.25" customHeight="1">
      <c r="B105" s="271"/>
      <c r="C105" s="273"/>
      <c r="D105" s="273"/>
      <c r="E105" s="273"/>
      <c r="F105" s="273"/>
      <c r="G105" s="289"/>
      <c r="H105" s="273"/>
      <c r="I105" s="273"/>
      <c r="J105" s="273"/>
      <c r="K105" s="272"/>
    </row>
    <row r="106" spans="2:11" s="1" customFormat="1" ht="15" customHeight="1">
      <c r="B106" s="271"/>
      <c r="C106" s="260" t="s">
        <v>56</v>
      </c>
      <c r="D106" s="278"/>
      <c r="E106" s="278"/>
      <c r="F106" s="280" t="s">
        <v>420</v>
      </c>
      <c r="G106" s="289"/>
      <c r="H106" s="260" t="s">
        <v>460</v>
      </c>
      <c r="I106" s="260" t="s">
        <v>422</v>
      </c>
      <c r="J106" s="260">
        <v>20</v>
      </c>
      <c r="K106" s="272"/>
    </row>
    <row r="107" spans="2:11" s="1" customFormat="1" ht="15" customHeight="1">
      <c r="B107" s="271"/>
      <c r="C107" s="260" t="s">
        <v>423</v>
      </c>
      <c r="D107" s="260"/>
      <c r="E107" s="260"/>
      <c r="F107" s="280" t="s">
        <v>420</v>
      </c>
      <c r="G107" s="260"/>
      <c r="H107" s="260" t="s">
        <v>460</v>
      </c>
      <c r="I107" s="260" t="s">
        <v>422</v>
      </c>
      <c r="J107" s="260">
        <v>120</v>
      </c>
      <c r="K107" s="272"/>
    </row>
    <row r="108" spans="2:11" s="1" customFormat="1" ht="15" customHeight="1">
      <c r="B108" s="281"/>
      <c r="C108" s="260" t="s">
        <v>425</v>
      </c>
      <c r="D108" s="260"/>
      <c r="E108" s="260"/>
      <c r="F108" s="280" t="s">
        <v>426</v>
      </c>
      <c r="G108" s="260"/>
      <c r="H108" s="260" t="s">
        <v>460</v>
      </c>
      <c r="I108" s="260" t="s">
        <v>422</v>
      </c>
      <c r="J108" s="260">
        <v>50</v>
      </c>
      <c r="K108" s="272"/>
    </row>
    <row r="109" spans="2:11" s="1" customFormat="1" ht="15" customHeight="1">
      <c r="B109" s="281"/>
      <c r="C109" s="260" t="s">
        <v>428</v>
      </c>
      <c r="D109" s="260"/>
      <c r="E109" s="260"/>
      <c r="F109" s="280" t="s">
        <v>420</v>
      </c>
      <c r="G109" s="260"/>
      <c r="H109" s="260" t="s">
        <v>460</v>
      </c>
      <c r="I109" s="260" t="s">
        <v>430</v>
      </c>
      <c r="J109" s="260"/>
      <c r="K109" s="272"/>
    </row>
    <row r="110" spans="2:11" s="1" customFormat="1" ht="15" customHeight="1">
      <c r="B110" s="281"/>
      <c r="C110" s="260" t="s">
        <v>439</v>
      </c>
      <c r="D110" s="260"/>
      <c r="E110" s="260"/>
      <c r="F110" s="280" t="s">
        <v>426</v>
      </c>
      <c r="G110" s="260"/>
      <c r="H110" s="260" t="s">
        <v>460</v>
      </c>
      <c r="I110" s="260" t="s">
        <v>422</v>
      </c>
      <c r="J110" s="260">
        <v>50</v>
      </c>
      <c r="K110" s="272"/>
    </row>
    <row r="111" spans="2:11" s="1" customFormat="1" ht="15" customHeight="1">
      <c r="B111" s="281"/>
      <c r="C111" s="260" t="s">
        <v>447</v>
      </c>
      <c r="D111" s="260"/>
      <c r="E111" s="260"/>
      <c r="F111" s="280" t="s">
        <v>426</v>
      </c>
      <c r="G111" s="260"/>
      <c r="H111" s="260" t="s">
        <v>460</v>
      </c>
      <c r="I111" s="260" t="s">
        <v>422</v>
      </c>
      <c r="J111" s="260">
        <v>50</v>
      </c>
      <c r="K111" s="272"/>
    </row>
    <row r="112" spans="2:11" s="1" customFormat="1" ht="15" customHeight="1">
      <c r="B112" s="281"/>
      <c r="C112" s="260" t="s">
        <v>445</v>
      </c>
      <c r="D112" s="260"/>
      <c r="E112" s="260"/>
      <c r="F112" s="280" t="s">
        <v>426</v>
      </c>
      <c r="G112" s="260"/>
      <c r="H112" s="260" t="s">
        <v>460</v>
      </c>
      <c r="I112" s="260" t="s">
        <v>422</v>
      </c>
      <c r="J112" s="260">
        <v>50</v>
      </c>
      <c r="K112" s="272"/>
    </row>
    <row r="113" spans="2:11" s="1" customFormat="1" ht="15" customHeight="1">
      <c r="B113" s="281"/>
      <c r="C113" s="260" t="s">
        <v>56</v>
      </c>
      <c r="D113" s="260"/>
      <c r="E113" s="260"/>
      <c r="F113" s="280" t="s">
        <v>420</v>
      </c>
      <c r="G113" s="260"/>
      <c r="H113" s="260" t="s">
        <v>461</v>
      </c>
      <c r="I113" s="260" t="s">
        <v>422</v>
      </c>
      <c r="J113" s="260">
        <v>20</v>
      </c>
      <c r="K113" s="272"/>
    </row>
    <row r="114" spans="2:11" s="1" customFormat="1" ht="15" customHeight="1">
      <c r="B114" s="281"/>
      <c r="C114" s="260" t="s">
        <v>462</v>
      </c>
      <c r="D114" s="260"/>
      <c r="E114" s="260"/>
      <c r="F114" s="280" t="s">
        <v>420</v>
      </c>
      <c r="G114" s="260"/>
      <c r="H114" s="260" t="s">
        <v>463</v>
      </c>
      <c r="I114" s="260" t="s">
        <v>422</v>
      </c>
      <c r="J114" s="260">
        <v>120</v>
      </c>
      <c r="K114" s="272"/>
    </row>
    <row r="115" spans="2:11" s="1" customFormat="1" ht="15" customHeight="1">
      <c r="B115" s="281"/>
      <c r="C115" s="260" t="s">
        <v>41</v>
      </c>
      <c r="D115" s="260"/>
      <c r="E115" s="260"/>
      <c r="F115" s="280" t="s">
        <v>420</v>
      </c>
      <c r="G115" s="260"/>
      <c r="H115" s="260" t="s">
        <v>464</v>
      </c>
      <c r="I115" s="260" t="s">
        <v>455</v>
      </c>
      <c r="J115" s="260"/>
      <c r="K115" s="272"/>
    </row>
    <row r="116" spans="2:11" s="1" customFormat="1" ht="15" customHeight="1">
      <c r="B116" s="281"/>
      <c r="C116" s="260" t="s">
        <v>51</v>
      </c>
      <c r="D116" s="260"/>
      <c r="E116" s="260"/>
      <c r="F116" s="280" t="s">
        <v>420</v>
      </c>
      <c r="G116" s="260"/>
      <c r="H116" s="260" t="s">
        <v>465</v>
      </c>
      <c r="I116" s="260" t="s">
        <v>455</v>
      </c>
      <c r="J116" s="260"/>
      <c r="K116" s="272"/>
    </row>
    <row r="117" spans="2:11" s="1" customFormat="1" ht="15" customHeight="1">
      <c r="B117" s="281"/>
      <c r="C117" s="260" t="s">
        <v>60</v>
      </c>
      <c r="D117" s="260"/>
      <c r="E117" s="260"/>
      <c r="F117" s="280" t="s">
        <v>420</v>
      </c>
      <c r="G117" s="260"/>
      <c r="H117" s="260" t="s">
        <v>466</v>
      </c>
      <c r="I117" s="260" t="s">
        <v>467</v>
      </c>
      <c r="J117" s="260"/>
      <c r="K117" s="272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57"/>
      <c r="D119" s="257"/>
      <c r="E119" s="257"/>
      <c r="F119" s="292"/>
      <c r="G119" s="257"/>
      <c r="H119" s="257"/>
      <c r="I119" s="257"/>
      <c r="J119" s="257"/>
      <c r="K119" s="291"/>
    </row>
    <row r="120" spans="2:11" s="1" customFormat="1" ht="18.75" customHeight="1"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2:11" s="1" customFormat="1" ht="7.5" customHeight="1">
      <c r="B121" s="293"/>
      <c r="C121" s="294"/>
      <c r="D121" s="294"/>
      <c r="E121" s="294"/>
      <c r="F121" s="294"/>
      <c r="G121" s="294"/>
      <c r="H121" s="294"/>
      <c r="I121" s="294"/>
      <c r="J121" s="294"/>
      <c r="K121" s="295"/>
    </row>
    <row r="122" spans="2:11" s="1" customFormat="1" ht="45" customHeight="1">
      <c r="B122" s="296"/>
      <c r="C122" s="379" t="s">
        <v>468</v>
      </c>
      <c r="D122" s="379"/>
      <c r="E122" s="379"/>
      <c r="F122" s="379"/>
      <c r="G122" s="379"/>
      <c r="H122" s="379"/>
      <c r="I122" s="379"/>
      <c r="J122" s="379"/>
      <c r="K122" s="297"/>
    </row>
    <row r="123" spans="2:11" s="1" customFormat="1" ht="17.25" customHeight="1">
      <c r="B123" s="298"/>
      <c r="C123" s="273" t="s">
        <v>414</v>
      </c>
      <c r="D123" s="273"/>
      <c r="E123" s="273"/>
      <c r="F123" s="273" t="s">
        <v>415</v>
      </c>
      <c r="G123" s="274"/>
      <c r="H123" s="273" t="s">
        <v>57</v>
      </c>
      <c r="I123" s="273" t="s">
        <v>60</v>
      </c>
      <c r="J123" s="273" t="s">
        <v>416</v>
      </c>
      <c r="K123" s="299"/>
    </row>
    <row r="124" spans="2:11" s="1" customFormat="1" ht="17.25" customHeight="1">
      <c r="B124" s="298"/>
      <c r="C124" s="275" t="s">
        <v>417</v>
      </c>
      <c r="D124" s="275"/>
      <c r="E124" s="275"/>
      <c r="F124" s="276" t="s">
        <v>418</v>
      </c>
      <c r="G124" s="277"/>
      <c r="H124" s="275"/>
      <c r="I124" s="275"/>
      <c r="J124" s="275" t="s">
        <v>419</v>
      </c>
      <c r="K124" s="299"/>
    </row>
    <row r="125" spans="2:11" s="1" customFormat="1" ht="5.25" customHeight="1">
      <c r="B125" s="300"/>
      <c r="C125" s="278"/>
      <c r="D125" s="278"/>
      <c r="E125" s="278"/>
      <c r="F125" s="278"/>
      <c r="G125" s="260"/>
      <c r="H125" s="278"/>
      <c r="I125" s="278"/>
      <c r="J125" s="278"/>
      <c r="K125" s="301"/>
    </row>
    <row r="126" spans="2:11" s="1" customFormat="1" ht="15" customHeight="1">
      <c r="B126" s="300"/>
      <c r="C126" s="260" t="s">
        <v>423</v>
      </c>
      <c r="D126" s="278"/>
      <c r="E126" s="278"/>
      <c r="F126" s="280" t="s">
        <v>420</v>
      </c>
      <c r="G126" s="260"/>
      <c r="H126" s="260" t="s">
        <v>460</v>
      </c>
      <c r="I126" s="260" t="s">
        <v>422</v>
      </c>
      <c r="J126" s="260">
        <v>120</v>
      </c>
      <c r="K126" s="302"/>
    </row>
    <row r="127" spans="2:11" s="1" customFormat="1" ht="15" customHeight="1">
      <c r="B127" s="300"/>
      <c r="C127" s="260" t="s">
        <v>469</v>
      </c>
      <c r="D127" s="260"/>
      <c r="E127" s="260"/>
      <c r="F127" s="280" t="s">
        <v>420</v>
      </c>
      <c r="G127" s="260"/>
      <c r="H127" s="260" t="s">
        <v>470</v>
      </c>
      <c r="I127" s="260" t="s">
        <v>422</v>
      </c>
      <c r="J127" s="260" t="s">
        <v>471</v>
      </c>
      <c r="K127" s="302"/>
    </row>
    <row r="128" spans="2:11" s="1" customFormat="1" ht="15" customHeight="1">
      <c r="B128" s="300"/>
      <c r="C128" s="260" t="s">
        <v>368</v>
      </c>
      <c r="D128" s="260"/>
      <c r="E128" s="260"/>
      <c r="F128" s="280" t="s">
        <v>420</v>
      </c>
      <c r="G128" s="260"/>
      <c r="H128" s="260" t="s">
        <v>472</v>
      </c>
      <c r="I128" s="260" t="s">
        <v>422</v>
      </c>
      <c r="J128" s="260" t="s">
        <v>471</v>
      </c>
      <c r="K128" s="302"/>
    </row>
    <row r="129" spans="2:11" s="1" customFormat="1" ht="15" customHeight="1">
      <c r="B129" s="300"/>
      <c r="C129" s="260" t="s">
        <v>431</v>
      </c>
      <c r="D129" s="260"/>
      <c r="E129" s="260"/>
      <c r="F129" s="280" t="s">
        <v>426</v>
      </c>
      <c r="G129" s="260"/>
      <c r="H129" s="260" t="s">
        <v>432</v>
      </c>
      <c r="I129" s="260" t="s">
        <v>422</v>
      </c>
      <c r="J129" s="260">
        <v>15</v>
      </c>
      <c r="K129" s="302"/>
    </row>
    <row r="130" spans="2:11" s="1" customFormat="1" ht="15" customHeight="1">
      <c r="B130" s="300"/>
      <c r="C130" s="282" t="s">
        <v>433</v>
      </c>
      <c r="D130" s="282"/>
      <c r="E130" s="282"/>
      <c r="F130" s="283" t="s">
        <v>426</v>
      </c>
      <c r="G130" s="282"/>
      <c r="H130" s="282" t="s">
        <v>434</v>
      </c>
      <c r="I130" s="282" t="s">
        <v>422</v>
      </c>
      <c r="J130" s="282">
        <v>15</v>
      </c>
      <c r="K130" s="302"/>
    </row>
    <row r="131" spans="2:11" s="1" customFormat="1" ht="15" customHeight="1">
      <c r="B131" s="300"/>
      <c r="C131" s="282" t="s">
        <v>435</v>
      </c>
      <c r="D131" s="282"/>
      <c r="E131" s="282"/>
      <c r="F131" s="283" t="s">
        <v>426</v>
      </c>
      <c r="G131" s="282"/>
      <c r="H131" s="282" t="s">
        <v>436</v>
      </c>
      <c r="I131" s="282" t="s">
        <v>422</v>
      </c>
      <c r="J131" s="282">
        <v>20</v>
      </c>
      <c r="K131" s="302"/>
    </row>
    <row r="132" spans="2:11" s="1" customFormat="1" ht="15" customHeight="1">
      <c r="B132" s="300"/>
      <c r="C132" s="282" t="s">
        <v>437</v>
      </c>
      <c r="D132" s="282"/>
      <c r="E132" s="282"/>
      <c r="F132" s="283" t="s">
        <v>426</v>
      </c>
      <c r="G132" s="282"/>
      <c r="H132" s="282" t="s">
        <v>438</v>
      </c>
      <c r="I132" s="282" t="s">
        <v>422</v>
      </c>
      <c r="J132" s="282">
        <v>20</v>
      </c>
      <c r="K132" s="302"/>
    </row>
    <row r="133" spans="2:11" s="1" customFormat="1" ht="15" customHeight="1">
      <c r="B133" s="300"/>
      <c r="C133" s="260" t="s">
        <v>425</v>
      </c>
      <c r="D133" s="260"/>
      <c r="E133" s="260"/>
      <c r="F133" s="280" t="s">
        <v>426</v>
      </c>
      <c r="G133" s="260"/>
      <c r="H133" s="260" t="s">
        <v>460</v>
      </c>
      <c r="I133" s="260" t="s">
        <v>422</v>
      </c>
      <c r="J133" s="260">
        <v>50</v>
      </c>
      <c r="K133" s="302"/>
    </row>
    <row r="134" spans="2:11" s="1" customFormat="1" ht="15" customHeight="1">
      <c r="B134" s="300"/>
      <c r="C134" s="260" t="s">
        <v>439</v>
      </c>
      <c r="D134" s="260"/>
      <c r="E134" s="260"/>
      <c r="F134" s="280" t="s">
        <v>426</v>
      </c>
      <c r="G134" s="260"/>
      <c r="H134" s="260" t="s">
        <v>460</v>
      </c>
      <c r="I134" s="260" t="s">
        <v>422</v>
      </c>
      <c r="J134" s="260">
        <v>50</v>
      </c>
      <c r="K134" s="302"/>
    </row>
    <row r="135" spans="2:11" s="1" customFormat="1" ht="15" customHeight="1">
      <c r="B135" s="300"/>
      <c r="C135" s="260" t="s">
        <v>445</v>
      </c>
      <c r="D135" s="260"/>
      <c r="E135" s="260"/>
      <c r="F135" s="280" t="s">
        <v>426</v>
      </c>
      <c r="G135" s="260"/>
      <c r="H135" s="260" t="s">
        <v>460</v>
      </c>
      <c r="I135" s="260" t="s">
        <v>422</v>
      </c>
      <c r="J135" s="260">
        <v>50</v>
      </c>
      <c r="K135" s="302"/>
    </row>
    <row r="136" spans="2:11" s="1" customFormat="1" ht="15" customHeight="1">
      <c r="B136" s="300"/>
      <c r="C136" s="260" t="s">
        <v>447</v>
      </c>
      <c r="D136" s="260"/>
      <c r="E136" s="260"/>
      <c r="F136" s="280" t="s">
        <v>426</v>
      </c>
      <c r="G136" s="260"/>
      <c r="H136" s="260" t="s">
        <v>460</v>
      </c>
      <c r="I136" s="260" t="s">
        <v>422</v>
      </c>
      <c r="J136" s="260">
        <v>50</v>
      </c>
      <c r="K136" s="302"/>
    </row>
    <row r="137" spans="2:11" s="1" customFormat="1" ht="15" customHeight="1">
      <c r="B137" s="300"/>
      <c r="C137" s="260" t="s">
        <v>448</v>
      </c>
      <c r="D137" s="260"/>
      <c r="E137" s="260"/>
      <c r="F137" s="280" t="s">
        <v>426</v>
      </c>
      <c r="G137" s="260"/>
      <c r="H137" s="260" t="s">
        <v>473</v>
      </c>
      <c r="I137" s="260" t="s">
        <v>422</v>
      </c>
      <c r="J137" s="260">
        <v>255</v>
      </c>
      <c r="K137" s="302"/>
    </row>
    <row r="138" spans="2:11" s="1" customFormat="1" ht="15" customHeight="1">
      <c r="B138" s="300"/>
      <c r="C138" s="260" t="s">
        <v>450</v>
      </c>
      <c r="D138" s="260"/>
      <c r="E138" s="260"/>
      <c r="F138" s="280" t="s">
        <v>420</v>
      </c>
      <c r="G138" s="260"/>
      <c r="H138" s="260" t="s">
        <v>474</v>
      </c>
      <c r="I138" s="260" t="s">
        <v>452</v>
      </c>
      <c r="J138" s="260"/>
      <c r="K138" s="302"/>
    </row>
    <row r="139" spans="2:11" s="1" customFormat="1" ht="15" customHeight="1">
      <c r="B139" s="300"/>
      <c r="C139" s="260" t="s">
        <v>453</v>
      </c>
      <c r="D139" s="260"/>
      <c r="E139" s="260"/>
      <c r="F139" s="280" t="s">
        <v>420</v>
      </c>
      <c r="G139" s="260"/>
      <c r="H139" s="260" t="s">
        <v>475</v>
      </c>
      <c r="I139" s="260" t="s">
        <v>455</v>
      </c>
      <c r="J139" s="260"/>
      <c r="K139" s="302"/>
    </row>
    <row r="140" spans="2:11" s="1" customFormat="1" ht="15" customHeight="1">
      <c r="B140" s="300"/>
      <c r="C140" s="260" t="s">
        <v>456</v>
      </c>
      <c r="D140" s="260"/>
      <c r="E140" s="260"/>
      <c r="F140" s="280" t="s">
        <v>420</v>
      </c>
      <c r="G140" s="260"/>
      <c r="H140" s="260" t="s">
        <v>456</v>
      </c>
      <c r="I140" s="260" t="s">
        <v>455</v>
      </c>
      <c r="J140" s="260"/>
      <c r="K140" s="302"/>
    </row>
    <row r="141" spans="2:11" s="1" customFormat="1" ht="15" customHeight="1">
      <c r="B141" s="300"/>
      <c r="C141" s="260" t="s">
        <v>41</v>
      </c>
      <c r="D141" s="260"/>
      <c r="E141" s="260"/>
      <c r="F141" s="280" t="s">
        <v>420</v>
      </c>
      <c r="G141" s="260"/>
      <c r="H141" s="260" t="s">
        <v>476</v>
      </c>
      <c r="I141" s="260" t="s">
        <v>455</v>
      </c>
      <c r="J141" s="260"/>
      <c r="K141" s="302"/>
    </row>
    <row r="142" spans="2:11" s="1" customFormat="1" ht="15" customHeight="1">
      <c r="B142" s="300"/>
      <c r="C142" s="260" t="s">
        <v>477</v>
      </c>
      <c r="D142" s="260"/>
      <c r="E142" s="260"/>
      <c r="F142" s="280" t="s">
        <v>420</v>
      </c>
      <c r="G142" s="260"/>
      <c r="H142" s="260" t="s">
        <v>478</v>
      </c>
      <c r="I142" s="260" t="s">
        <v>455</v>
      </c>
      <c r="J142" s="260"/>
      <c r="K142" s="302"/>
    </row>
    <row r="143" spans="2:11" s="1" customFormat="1" ht="15" customHeight="1">
      <c r="B143" s="303"/>
      <c r="C143" s="304"/>
      <c r="D143" s="304"/>
      <c r="E143" s="304"/>
      <c r="F143" s="304"/>
      <c r="G143" s="304"/>
      <c r="H143" s="304"/>
      <c r="I143" s="304"/>
      <c r="J143" s="304"/>
      <c r="K143" s="305"/>
    </row>
    <row r="144" spans="2:11" s="1" customFormat="1" ht="18.75" customHeight="1">
      <c r="B144" s="257"/>
      <c r="C144" s="257"/>
      <c r="D144" s="257"/>
      <c r="E144" s="257"/>
      <c r="F144" s="292"/>
      <c r="G144" s="257"/>
      <c r="H144" s="257"/>
      <c r="I144" s="257"/>
      <c r="J144" s="257"/>
      <c r="K144" s="257"/>
    </row>
    <row r="145" spans="2:11" s="1" customFormat="1" ht="18.75" customHeight="1">
      <c r="B145" s="267"/>
      <c r="C145" s="267"/>
      <c r="D145" s="267"/>
      <c r="E145" s="267"/>
      <c r="F145" s="267"/>
      <c r="G145" s="267"/>
      <c r="H145" s="267"/>
      <c r="I145" s="267"/>
      <c r="J145" s="267"/>
      <c r="K145" s="267"/>
    </row>
    <row r="146" spans="2:11" s="1" customFormat="1" ht="7.5" customHeight="1">
      <c r="B146" s="268"/>
      <c r="C146" s="269"/>
      <c r="D146" s="269"/>
      <c r="E146" s="269"/>
      <c r="F146" s="269"/>
      <c r="G146" s="269"/>
      <c r="H146" s="269"/>
      <c r="I146" s="269"/>
      <c r="J146" s="269"/>
      <c r="K146" s="270"/>
    </row>
    <row r="147" spans="2:11" s="1" customFormat="1" ht="45" customHeight="1">
      <c r="B147" s="271"/>
      <c r="C147" s="380" t="s">
        <v>479</v>
      </c>
      <c r="D147" s="380"/>
      <c r="E147" s="380"/>
      <c r="F147" s="380"/>
      <c r="G147" s="380"/>
      <c r="H147" s="380"/>
      <c r="I147" s="380"/>
      <c r="J147" s="380"/>
      <c r="K147" s="272"/>
    </row>
    <row r="148" spans="2:11" s="1" customFormat="1" ht="17.25" customHeight="1">
      <c r="B148" s="271"/>
      <c r="C148" s="273" t="s">
        <v>414</v>
      </c>
      <c r="D148" s="273"/>
      <c r="E148" s="273"/>
      <c r="F148" s="273" t="s">
        <v>415</v>
      </c>
      <c r="G148" s="274"/>
      <c r="H148" s="273" t="s">
        <v>57</v>
      </c>
      <c r="I148" s="273" t="s">
        <v>60</v>
      </c>
      <c r="J148" s="273" t="s">
        <v>416</v>
      </c>
      <c r="K148" s="272"/>
    </row>
    <row r="149" spans="2:11" s="1" customFormat="1" ht="17.25" customHeight="1">
      <c r="B149" s="271"/>
      <c r="C149" s="275" t="s">
        <v>417</v>
      </c>
      <c r="D149" s="275"/>
      <c r="E149" s="275"/>
      <c r="F149" s="276" t="s">
        <v>418</v>
      </c>
      <c r="G149" s="277"/>
      <c r="H149" s="275"/>
      <c r="I149" s="275"/>
      <c r="J149" s="275" t="s">
        <v>419</v>
      </c>
      <c r="K149" s="272"/>
    </row>
    <row r="150" spans="2:11" s="1" customFormat="1" ht="5.25" customHeight="1">
      <c r="B150" s="281"/>
      <c r="C150" s="278"/>
      <c r="D150" s="278"/>
      <c r="E150" s="278"/>
      <c r="F150" s="278"/>
      <c r="G150" s="279"/>
      <c r="H150" s="278"/>
      <c r="I150" s="278"/>
      <c r="J150" s="278"/>
      <c r="K150" s="302"/>
    </row>
    <row r="151" spans="2:11" s="1" customFormat="1" ht="15" customHeight="1">
      <c r="B151" s="281"/>
      <c r="C151" s="306" t="s">
        <v>423</v>
      </c>
      <c r="D151" s="260"/>
      <c r="E151" s="260"/>
      <c r="F151" s="307" t="s">
        <v>420</v>
      </c>
      <c r="G151" s="260"/>
      <c r="H151" s="306" t="s">
        <v>460</v>
      </c>
      <c r="I151" s="306" t="s">
        <v>422</v>
      </c>
      <c r="J151" s="306">
        <v>120</v>
      </c>
      <c r="K151" s="302"/>
    </row>
    <row r="152" spans="2:11" s="1" customFormat="1" ht="15" customHeight="1">
      <c r="B152" s="281"/>
      <c r="C152" s="306" t="s">
        <v>469</v>
      </c>
      <c r="D152" s="260"/>
      <c r="E152" s="260"/>
      <c r="F152" s="307" t="s">
        <v>420</v>
      </c>
      <c r="G152" s="260"/>
      <c r="H152" s="306" t="s">
        <v>480</v>
      </c>
      <c r="I152" s="306" t="s">
        <v>422</v>
      </c>
      <c r="J152" s="306" t="s">
        <v>471</v>
      </c>
      <c r="K152" s="302"/>
    </row>
    <row r="153" spans="2:11" s="1" customFormat="1" ht="15" customHeight="1">
      <c r="B153" s="281"/>
      <c r="C153" s="306" t="s">
        <v>368</v>
      </c>
      <c r="D153" s="260"/>
      <c r="E153" s="260"/>
      <c r="F153" s="307" t="s">
        <v>420</v>
      </c>
      <c r="G153" s="260"/>
      <c r="H153" s="306" t="s">
        <v>481</v>
      </c>
      <c r="I153" s="306" t="s">
        <v>422</v>
      </c>
      <c r="J153" s="306" t="s">
        <v>471</v>
      </c>
      <c r="K153" s="302"/>
    </row>
    <row r="154" spans="2:11" s="1" customFormat="1" ht="15" customHeight="1">
      <c r="B154" s="281"/>
      <c r="C154" s="306" t="s">
        <v>425</v>
      </c>
      <c r="D154" s="260"/>
      <c r="E154" s="260"/>
      <c r="F154" s="307" t="s">
        <v>426</v>
      </c>
      <c r="G154" s="260"/>
      <c r="H154" s="306" t="s">
        <v>460</v>
      </c>
      <c r="I154" s="306" t="s">
        <v>422</v>
      </c>
      <c r="J154" s="306">
        <v>50</v>
      </c>
      <c r="K154" s="302"/>
    </row>
    <row r="155" spans="2:11" s="1" customFormat="1" ht="15" customHeight="1">
      <c r="B155" s="281"/>
      <c r="C155" s="306" t="s">
        <v>428</v>
      </c>
      <c r="D155" s="260"/>
      <c r="E155" s="260"/>
      <c r="F155" s="307" t="s">
        <v>420</v>
      </c>
      <c r="G155" s="260"/>
      <c r="H155" s="306" t="s">
        <v>460</v>
      </c>
      <c r="I155" s="306" t="s">
        <v>430</v>
      </c>
      <c r="J155" s="306"/>
      <c r="K155" s="302"/>
    </row>
    <row r="156" spans="2:11" s="1" customFormat="1" ht="15" customHeight="1">
      <c r="B156" s="281"/>
      <c r="C156" s="306" t="s">
        <v>439</v>
      </c>
      <c r="D156" s="260"/>
      <c r="E156" s="260"/>
      <c r="F156" s="307" t="s">
        <v>426</v>
      </c>
      <c r="G156" s="260"/>
      <c r="H156" s="306" t="s">
        <v>460</v>
      </c>
      <c r="I156" s="306" t="s">
        <v>422</v>
      </c>
      <c r="J156" s="306">
        <v>50</v>
      </c>
      <c r="K156" s="302"/>
    </row>
    <row r="157" spans="2:11" s="1" customFormat="1" ht="15" customHeight="1">
      <c r="B157" s="281"/>
      <c r="C157" s="306" t="s">
        <v>447</v>
      </c>
      <c r="D157" s="260"/>
      <c r="E157" s="260"/>
      <c r="F157" s="307" t="s">
        <v>426</v>
      </c>
      <c r="G157" s="260"/>
      <c r="H157" s="306" t="s">
        <v>460</v>
      </c>
      <c r="I157" s="306" t="s">
        <v>422</v>
      </c>
      <c r="J157" s="306">
        <v>50</v>
      </c>
      <c r="K157" s="302"/>
    </row>
    <row r="158" spans="2:11" s="1" customFormat="1" ht="15" customHeight="1">
      <c r="B158" s="281"/>
      <c r="C158" s="306" t="s">
        <v>445</v>
      </c>
      <c r="D158" s="260"/>
      <c r="E158" s="260"/>
      <c r="F158" s="307" t="s">
        <v>426</v>
      </c>
      <c r="G158" s="260"/>
      <c r="H158" s="306" t="s">
        <v>460</v>
      </c>
      <c r="I158" s="306" t="s">
        <v>422</v>
      </c>
      <c r="J158" s="306">
        <v>50</v>
      </c>
      <c r="K158" s="302"/>
    </row>
    <row r="159" spans="2:11" s="1" customFormat="1" ht="15" customHeight="1">
      <c r="B159" s="281"/>
      <c r="C159" s="306" t="s">
        <v>90</v>
      </c>
      <c r="D159" s="260"/>
      <c r="E159" s="260"/>
      <c r="F159" s="307" t="s">
        <v>420</v>
      </c>
      <c r="G159" s="260"/>
      <c r="H159" s="306" t="s">
        <v>482</v>
      </c>
      <c r="I159" s="306" t="s">
        <v>422</v>
      </c>
      <c r="J159" s="306" t="s">
        <v>483</v>
      </c>
      <c r="K159" s="302"/>
    </row>
    <row r="160" spans="2:11" s="1" customFormat="1" ht="15" customHeight="1">
      <c r="B160" s="281"/>
      <c r="C160" s="306" t="s">
        <v>484</v>
      </c>
      <c r="D160" s="260"/>
      <c r="E160" s="260"/>
      <c r="F160" s="307" t="s">
        <v>420</v>
      </c>
      <c r="G160" s="260"/>
      <c r="H160" s="306" t="s">
        <v>485</v>
      </c>
      <c r="I160" s="306" t="s">
        <v>455</v>
      </c>
      <c r="J160" s="306"/>
      <c r="K160" s="302"/>
    </row>
    <row r="161" spans="2:11" s="1" customFormat="1" ht="15" customHeight="1">
      <c r="B161" s="308"/>
      <c r="C161" s="290"/>
      <c r="D161" s="290"/>
      <c r="E161" s="290"/>
      <c r="F161" s="290"/>
      <c r="G161" s="290"/>
      <c r="H161" s="290"/>
      <c r="I161" s="290"/>
      <c r="J161" s="290"/>
      <c r="K161" s="309"/>
    </row>
    <row r="162" spans="2:11" s="1" customFormat="1" ht="18.75" customHeight="1">
      <c r="B162" s="257"/>
      <c r="C162" s="260"/>
      <c r="D162" s="260"/>
      <c r="E162" s="260"/>
      <c r="F162" s="280"/>
      <c r="G162" s="260"/>
      <c r="H162" s="260"/>
      <c r="I162" s="260"/>
      <c r="J162" s="260"/>
      <c r="K162" s="257"/>
    </row>
    <row r="163" spans="2:11" s="1" customFormat="1" ht="18.75" customHeight="1">
      <c r="B163" s="267"/>
      <c r="C163" s="267"/>
      <c r="D163" s="267"/>
      <c r="E163" s="267"/>
      <c r="F163" s="267"/>
      <c r="G163" s="267"/>
      <c r="H163" s="267"/>
      <c r="I163" s="267"/>
      <c r="J163" s="267"/>
      <c r="K163" s="267"/>
    </row>
    <row r="164" spans="2:11" s="1" customFormat="1" ht="7.5" customHeight="1">
      <c r="B164" s="249"/>
      <c r="C164" s="250"/>
      <c r="D164" s="250"/>
      <c r="E164" s="250"/>
      <c r="F164" s="250"/>
      <c r="G164" s="250"/>
      <c r="H164" s="250"/>
      <c r="I164" s="250"/>
      <c r="J164" s="250"/>
      <c r="K164" s="251"/>
    </row>
    <row r="165" spans="2:11" s="1" customFormat="1" ht="45" customHeight="1">
      <c r="B165" s="252"/>
      <c r="C165" s="379" t="s">
        <v>486</v>
      </c>
      <c r="D165" s="379"/>
      <c r="E165" s="379"/>
      <c r="F165" s="379"/>
      <c r="G165" s="379"/>
      <c r="H165" s="379"/>
      <c r="I165" s="379"/>
      <c r="J165" s="379"/>
      <c r="K165" s="253"/>
    </row>
    <row r="166" spans="2:11" s="1" customFormat="1" ht="17.25" customHeight="1">
      <c r="B166" s="252"/>
      <c r="C166" s="273" t="s">
        <v>414</v>
      </c>
      <c r="D166" s="273"/>
      <c r="E166" s="273"/>
      <c r="F166" s="273" t="s">
        <v>415</v>
      </c>
      <c r="G166" s="310"/>
      <c r="H166" s="311" t="s">
        <v>57</v>
      </c>
      <c r="I166" s="311" t="s">
        <v>60</v>
      </c>
      <c r="J166" s="273" t="s">
        <v>416</v>
      </c>
      <c r="K166" s="253"/>
    </row>
    <row r="167" spans="2:11" s="1" customFormat="1" ht="17.25" customHeight="1">
      <c r="B167" s="254"/>
      <c r="C167" s="275" t="s">
        <v>417</v>
      </c>
      <c r="D167" s="275"/>
      <c r="E167" s="275"/>
      <c r="F167" s="276" t="s">
        <v>418</v>
      </c>
      <c r="G167" s="312"/>
      <c r="H167" s="313"/>
      <c r="I167" s="313"/>
      <c r="J167" s="275" t="s">
        <v>419</v>
      </c>
      <c r="K167" s="255"/>
    </row>
    <row r="168" spans="2:11" s="1" customFormat="1" ht="5.25" customHeight="1">
      <c r="B168" s="281"/>
      <c r="C168" s="278"/>
      <c r="D168" s="278"/>
      <c r="E168" s="278"/>
      <c r="F168" s="278"/>
      <c r="G168" s="279"/>
      <c r="H168" s="278"/>
      <c r="I168" s="278"/>
      <c r="J168" s="278"/>
      <c r="K168" s="302"/>
    </row>
    <row r="169" spans="2:11" s="1" customFormat="1" ht="15" customHeight="1">
      <c r="B169" s="281"/>
      <c r="C169" s="260" t="s">
        <v>423</v>
      </c>
      <c r="D169" s="260"/>
      <c r="E169" s="260"/>
      <c r="F169" s="280" t="s">
        <v>420</v>
      </c>
      <c r="G169" s="260"/>
      <c r="H169" s="260" t="s">
        <v>460</v>
      </c>
      <c r="I169" s="260" t="s">
        <v>422</v>
      </c>
      <c r="J169" s="260">
        <v>120</v>
      </c>
      <c r="K169" s="302"/>
    </row>
    <row r="170" spans="2:11" s="1" customFormat="1" ht="15" customHeight="1">
      <c r="B170" s="281"/>
      <c r="C170" s="260" t="s">
        <v>469</v>
      </c>
      <c r="D170" s="260"/>
      <c r="E170" s="260"/>
      <c r="F170" s="280" t="s">
        <v>420</v>
      </c>
      <c r="G170" s="260"/>
      <c r="H170" s="260" t="s">
        <v>470</v>
      </c>
      <c r="I170" s="260" t="s">
        <v>422</v>
      </c>
      <c r="J170" s="260" t="s">
        <v>471</v>
      </c>
      <c r="K170" s="302"/>
    </row>
    <row r="171" spans="2:11" s="1" customFormat="1" ht="15" customHeight="1">
      <c r="B171" s="281"/>
      <c r="C171" s="260" t="s">
        <v>368</v>
      </c>
      <c r="D171" s="260"/>
      <c r="E171" s="260"/>
      <c r="F171" s="280" t="s">
        <v>420</v>
      </c>
      <c r="G171" s="260"/>
      <c r="H171" s="260" t="s">
        <v>487</v>
      </c>
      <c r="I171" s="260" t="s">
        <v>422</v>
      </c>
      <c r="J171" s="260" t="s">
        <v>471</v>
      </c>
      <c r="K171" s="302"/>
    </row>
    <row r="172" spans="2:11" s="1" customFormat="1" ht="15" customHeight="1">
      <c r="B172" s="281"/>
      <c r="C172" s="260" t="s">
        <v>425</v>
      </c>
      <c r="D172" s="260"/>
      <c r="E172" s="260"/>
      <c r="F172" s="280" t="s">
        <v>426</v>
      </c>
      <c r="G172" s="260"/>
      <c r="H172" s="260" t="s">
        <v>487</v>
      </c>
      <c r="I172" s="260" t="s">
        <v>422</v>
      </c>
      <c r="J172" s="260">
        <v>50</v>
      </c>
      <c r="K172" s="302"/>
    </row>
    <row r="173" spans="2:11" s="1" customFormat="1" ht="15" customHeight="1">
      <c r="B173" s="281"/>
      <c r="C173" s="260" t="s">
        <v>428</v>
      </c>
      <c r="D173" s="260"/>
      <c r="E173" s="260"/>
      <c r="F173" s="280" t="s">
        <v>420</v>
      </c>
      <c r="G173" s="260"/>
      <c r="H173" s="260" t="s">
        <v>487</v>
      </c>
      <c r="I173" s="260" t="s">
        <v>430</v>
      </c>
      <c r="J173" s="260"/>
      <c r="K173" s="302"/>
    </row>
    <row r="174" spans="2:11" s="1" customFormat="1" ht="15" customHeight="1">
      <c r="B174" s="281"/>
      <c r="C174" s="260" t="s">
        <v>439</v>
      </c>
      <c r="D174" s="260"/>
      <c r="E174" s="260"/>
      <c r="F174" s="280" t="s">
        <v>426</v>
      </c>
      <c r="G174" s="260"/>
      <c r="H174" s="260" t="s">
        <v>487</v>
      </c>
      <c r="I174" s="260" t="s">
        <v>422</v>
      </c>
      <c r="J174" s="260">
        <v>50</v>
      </c>
      <c r="K174" s="302"/>
    </row>
    <row r="175" spans="2:11" s="1" customFormat="1" ht="15" customHeight="1">
      <c r="B175" s="281"/>
      <c r="C175" s="260" t="s">
        <v>447</v>
      </c>
      <c r="D175" s="260"/>
      <c r="E175" s="260"/>
      <c r="F175" s="280" t="s">
        <v>426</v>
      </c>
      <c r="G175" s="260"/>
      <c r="H175" s="260" t="s">
        <v>487</v>
      </c>
      <c r="I175" s="260" t="s">
        <v>422</v>
      </c>
      <c r="J175" s="260">
        <v>50</v>
      </c>
      <c r="K175" s="302"/>
    </row>
    <row r="176" spans="2:11" s="1" customFormat="1" ht="15" customHeight="1">
      <c r="B176" s="281"/>
      <c r="C176" s="260" t="s">
        <v>445</v>
      </c>
      <c r="D176" s="260"/>
      <c r="E176" s="260"/>
      <c r="F176" s="280" t="s">
        <v>426</v>
      </c>
      <c r="G176" s="260"/>
      <c r="H176" s="260" t="s">
        <v>487</v>
      </c>
      <c r="I176" s="260" t="s">
        <v>422</v>
      </c>
      <c r="J176" s="260">
        <v>50</v>
      </c>
      <c r="K176" s="302"/>
    </row>
    <row r="177" spans="2:11" s="1" customFormat="1" ht="15" customHeight="1">
      <c r="B177" s="281"/>
      <c r="C177" s="260" t="s">
        <v>102</v>
      </c>
      <c r="D177" s="260"/>
      <c r="E177" s="260"/>
      <c r="F177" s="280" t="s">
        <v>420</v>
      </c>
      <c r="G177" s="260"/>
      <c r="H177" s="260" t="s">
        <v>488</v>
      </c>
      <c r="I177" s="260" t="s">
        <v>489</v>
      </c>
      <c r="J177" s="260"/>
      <c r="K177" s="302"/>
    </row>
    <row r="178" spans="2:11" s="1" customFormat="1" ht="15" customHeight="1">
      <c r="B178" s="281"/>
      <c r="C178" s="260" t="s">
        <v>60</v>
      </c>
      <c r="D178" s="260"/>
      <c r="E178" s="260"/>
      <c r="F178" s="280" t="s">
        <v>420</v>
      </c>
      <c r="G178" s="260"/>
      <c r="H178" s="260" t="s">
        <v>490</v>
      </c>
      <c r="I178" s="260" t="s">
        <v>491</v>
      </c>
      <c r="J178" s="260">
        <v>1</v>
      </c>
      <c r="K178" s="302"/>
    </row>
    <row r="179" spans="2:11" s="1" customFormat="1" ht="15" customHeight="1">
      <c r="B179" s="281"/>
      <c r="C179" s="260" t="s">
        <v>56</v>
      </c>
      <c r="D179" s="260"/>
      <c r="E179" s="260"/>
      <c r="F179" s="280" t="s">
        <v>420</v>
      </c>
      <c r="G179" s="260"/>
      <c r="H179" s="260" t="s">
        <v>492</v>
      </c>
      <c r="I179" s="260" t="s">
        <v>422</v>
      </c>
      <c r="J179" s="260">
        <v>20</v>
      </c>
      <c r="K179" s="302"/>
    </row>
    <row r="180" spans="2:11" s="1" customFormat="1" ht="15" customHeight="1">
      <c r="B180" s="281"/>
      <c r="C180" s="260" t="s">
        <v>57</v>
      </c>
      <c r="D180" s="260"/>
      <c r="E180" s="260"/>
      <c r="F180" s="280" t="s">
        <v>420</v>
      </c>
      <c r="G180" s="260"/>
      <c r="H180" s="260" t="s">
        <v>493</v>
      </c>
      <c r="I180" s="260" t="s">
        <v>422</v>
      </c>
      <c r="J180" s="260">
        <v>255</v>
      </c>
      <c r="K180" s="302"/>
    </row>
    <row r="181" spans="2:11" s="1" customFormat="1" ht="15" customHeight="1">
      <c r="B181" s="281"/>
      <c r="C181" s="260" t="s">
        <v>103</v>
      </c>
      <c r="D181" s="260"/>
      <c r="E181" s="260"/>
      <c r="F181" s="280" t="s">
        <v>420</v>
      </c>
      <c r="G181" s="260"/>
      <c r="H181" s="260" t="s">
        <v>384</v>
      </c>
      <c r="I181" s="260" t="s">
        <v>422</v>
      </c>
      <c r="J181" s="260">
        <v>10</v>
      </c>
      <c r="K181" s="302"/>
    </row>
    <row r="182" spans="2:11" s="1" customFormat="1" ht="15" customHeight="1">
      <c r="B182" s="281"/>
      <c r="C182" s="260" t="s">
        <v>104</v>
      </c>
      <c r="D182" s="260"/>
      <c r="E182" s="260"/>
      <c r="F182" s="280" t="s">
        <v>420</v>
      </c>
      <c r="G182" s="260"/>
      <c r="H182" s="260" t="s">
        <v>494</v>
      </c>
      <c r="I182" s="260" t="s">
        <v>455</v>
      </c>
      <c r="J182" s="260"/>
      <c r="K182" s="302"/>
    </row>
    <row r="183" spans="2:11" s="1" customFormat="1" ht="15" customHeight="1">
      <c r="B183" s="281"/>
      <c r="C183" s="260" t="s">
        <v>495</v>
      </c>
      <c r="D183" s="260"/>
      <c r="E183" s="260"/>
      <c r="F183" s="280" t="s">
        <v>420</v>
      </c>
      <c r="G183" s="260"/>
      <c r="H183" s="260" t="s">
        <v>496</v>
      </c>
      <c r="I183" s="260" t="s">
        <v>455</v>
      </c>
      <c r="J183" s="260"/>
      <c r="K183" s="302"/>
    </row>
    <row r="184" spans="2:11" s="1" customFormat="1" ht="15" customHeight="1">
      <c r="B184" s="281"/>
      <c r="C184" s="260" t="s">
        <v>484</v>
      </c>
      <c r="D184" s="260"/>
      <c r="E184" s="260"/>
      <c r="F184" s="280" t="s">
        <v>420</v>
      </c>
      <c r="G184" s="260"/>
      <c r="H184" s="260" t="s">
        <v>497</v>
      </c>
      <c r="I184" s="260" t="s">
        <v>455</v>
      </c>
      <c r="J184" s="260"/>
      <c r="K184" s="302"/>
    </row>
    <row r="185" spans="2:11" s="1" customFormat="1" ht="15" customHeight="1">
      <c r="B185" s="281"/>
      <c r="C185" s="260" t="s">
        <v>106</v>
      </c>
      <c r="D185" s="260"/>
      <c r="E185" s="260"/>
      <c r="F185" s="280" t="s">
        <v>426</v>
      </c>
      <c r="G185" s="260"/>
      <c r="H185" s="260" t="s">
        <v>498</v>
      </c>
      <c r="I185" s="260" t="s">
        <v>422</v>
      </c>
      <c r="J185" s="260">
        <v>50</v>
      </c>
      <c r="K185" s="302"/>
    </row>
    <row r="186" spans="2:11" s="1" customFormat="1" ht="15" customHeight="1">
      <c r="B186" s="281"/>
      <c r="C186" s="260" t="s">
        <v>499</v>
      </c>
      <c r="D186" s="260"/>
      <c r="E186" s="260"/>
      <c r="F186" s="280" t="s">
        <v>426</v>
      </c>
      <c r="G186" s="260"/>
      <c r="H186" s="260" t="s">
        <v>500</v>
      </c>
      <c r="I186" s="260" t="s">
        <v>501</v>
      </c>
      <c r="J186" s="260"/>
      <c r="K186" s="302"/>
    </row>
    <row r="187" spans="2:11" s="1" customFormat="1" ht="15" customHeight="1">
      <c r="B187" s="281"/>
      <c r="C187" s="260" t="s">
        <v>502</v>
      </c>
      <c r="D187" s="260"/>
      <c r="E187" s="260"/>
      <c r="F187" s="280" t="s">
        <v>426</v>
      </c>
      <c r="G187" s="260"/>
      <c r="H187" s="260" t="s">
        <v>503</v>
      </c>
      <c r="I187" s="260" t="s">
        <v>501</v>
      </c>
      <c r="J187" s="260"/>
      <c r="K187" s="302"/>
    </row>
    <row r="188" spans="2:11" s="1" customFormat="1" ht="15" customHeight="1">
      <c r="B188" s="281"/>
      <c r="C188" s="260" t="s">
        <v>504</v>
      </c>
      <c r="D188" s="260"/>
      <c r="E188" s="260"/>
      <c r="F188" s="280" t="s">
        <v>426</v>
      </c>
      <c r="G188" s="260"/>
      <c r="H188" s="260" t="s">
        <v>505</v>
      </c>
      <c r="I188" s="260" t="s">
        <v>501</v>
      </c>
      <c r="J188" s="260"/>
      <c r="K188" s="302"/>
    </row>
    <row r="189" spans="2:11" s="1" customFormat="1" ht="15" customHeight="1">
      <c r="B189" s="281"/>
      <c r="C189" s="314" t="s">
        <v>506</v>
      </c>
      <c r="D189" s="260"/>
      <c r="E189" s="260"/>
      <c r="F189" s="280" t="s">
        <v>426</v>
      </c>
      <c r="G189" s="260"/>
      <c r="H189" s="260" t="s">
        <v>507</v>
      </c>
      <c r="I189" s="260" t="s">
        <v>508</v>
      </c>
      <c r="J189" s="315" t="s">
        <v>509</v>
      </c>
      <c r="K189" s="302"/>
    </row>
    <row r="190" spans="2:11" s="1" customFormat="1" ht="15" customHeight="1">
      <c r="B190" s="281"/>
      <c r="C190" s="266" t="s">
        <v>45</v>
      </c>
      <c r="D190" s="260"/>
      <c r="E190" s="260"/>
      <c r="F190" s="280" t="s">
        <v>420</v>
      </c>
      <c r="G190" s="260"/>
      <c r="H190" s="257" t="s">
        <v>510</v>
      </c>
      <c r="I190" s="260" t="s">
        <v>511</v>
      </c>
      <c r="J190" s="260"/>
      <c r="K190" s="302"/>
    </row>
    <row r="191" spans="2:11" s="1" customFormat="1" ht="15" customHeight="1">
      <c r="B191" s="281"/>
      <c r="C191" s="266" t="s">
        <v>512</v>
      </c>
      <c r="D191" s="260"/>
      <c r="E191" s="260"/>
      <c r="F191" s="280" t="s">
        <v>420</v>
      </c>
      <c r="G191" s="260"/>
      <c r="H191" s="260" t="s">
        <v>513</v>
      </c>
      <c r="I191" s="260" t="s">
        <v>455</v>
      </c>
      <c r="J191" s="260"/>
      <c r="K191" s="302"/>
    </row>
    <row r="192" spans="2:11" s="1" customFormat="1" ht="15" customHeight="1">
      <c r="B192" s="281"/>
      <c r="C192" s="266" t="s">
        <v>514</v>
      </c>
      <c r="D192" s="260"/>
      <c r="E192" s="260"/>
      <c r="F192" s="280" t="s">
        <v>420</v>
      </c>
      <c r="G192" s="260"/>
      <c r="H192" s="260" t="s">
        <v>515</v>
      </c>
      <c r="I192" s="260" t="s">
        <v>455</v>
      </c>
      <c r="J192" s="260"/>
      <c r="K192" s="302"/>
    </row>
    <row r="193" spans="2:11" s="1" customFormat="1" ht="15" customHeight="1">
      <c r="B193" s="281"/>
      <c r="C193" s="266" t="s">
        <v>516</v>
      </c>
      <c r="D193" s="260"/>
      <c r="E193" s="260"/>
      <c r="F193" s="280" t="s">
        <v>426</v>
      </c>
      <c r="G193" s="260"/>
      <c r="H193" s="260" t="s">
        <v>517</v>
      </c>
      <c r="I193" s="260" t="s">
        <v>455</v>
      </c>
      <c r="J193" s="260"/>
      <c r="K193" s="302"/>
    </row>
    <row r="194" spans="2:11" s="1" customFormat="1" ht="15" customHeight="1">
      <c r="B194" s="308"/>
      <c r="C194" s="316"/>
      <c r="D194" s="290"/>
      <c r="E194" s="290"/>
      <c r="F194" s="290"/>
      <c r="G194" s="290"/>
      <c r="H194" s="290"/>
      <c r="I194" s="290"/>
      <c r="J194" s="290"/>
      <c r="K194" s="309"/>
    </row>
    <row r="195" spans="2:11" s="1" customFormat="1" ht="18.75" customHeight="1">
      <c r="B195" s="257"/>
      <c r="C195" s="260"/>
      <c r="D195" s="260"/>
      <c r="E195" s="260"/>
      <c r="F195" s="280"/>
      <c r="G195" s="260"/>
      <c r="H195" s="260"/>
      <c r="I195" s="260"/>
      <c r="J195" s="260"/>
      <c r="K195" s="257"/>
    </row>
    <row r="196" spans="2:11" s="1" customFormat="1" ht="18.75" customHeight="1">
      <c r="B196" s="257"/>
      <c r="C196" s="260"/>
      <c r="D196" s="260"/>
      <c r="E196" s="260"/>
      <c r="F196" s="280"/>
      <c r="G196" s="260"/>
      <c r="H196" s="260"/>
      <c r="I196" s="260"/>
      <c r="J196" s="260"/>
      <c r="K196" s="257"/>
    </row>
    <row r="197" spans="2:11" s="1" customFormat="1" ht="18.75" customHeight="1">
      <c r="B197" s="267"/>
      <c r="C197" s="267"/>
      <c r="D197" s="267"/>
      <c r="E197" s="267"/>
      <c r="F197" s="267"/>
      <c r="G197" s="267"/>
      <c r="H197" s="267"/>
      <c r="I197" s="267"/>
      <c r="J197" s="267"/>
      <c r="K197" s="267"/>
    </row>
    <row r="198" spans="2:11" s="1" customFormat="1" ht="13.5">
      <c r="B198" s="249"/>
      <c r="C198" s="250"/>
      <c r="D198" s="250"/>
      <c r="E198" s="250"/>
      <c r="F198" s="250"/>
      <c r="G198" s="250"/>
      <c r="H198" s="250"/>
      <c r="I198" s="250"/>
      <c r="J198" s="250"/>
      <c r="K198" s="251"/>
    </row>
    <row r="199" spans="2:11" s="1" customFormat="1" ht="21">
      <c r="B199" s="252"/>
      <c r="C199" s="379" t="s">
        <v>518</v>
      </c>
      <c r="D199" s="379"/>
      <c r="E199" s="379"/>
      <c r="F199" s="379"/>
      <c r="G199" s="379"/>
      <c r="H199" s="379"/>
      <c r="I199" s="379"/>
      <c r="J199" s="379"/>
      <c r="K199" s="253"/>
    </row>
    <row r="200" spans="2:11" s="1" customFormat="1" ht="25.5" customHeight="1">
      <c r="B200" s="252"/>
      <c r="C200" s="317" t="s">
        <v>519</v>
      </c>
      <c r="D200" s="317"/>
      <c r="E200" s="317"/>
      <c r="F200" s="317" t="s">
        <v>520</v>
      </c>
      <c r="G200" s="318"/>
      <c r="H200" s="378" t="s">
        <v>521</v>
      </c>
      <c r="I200" s="378"/>
      <c r="J200" s="378"/>
      <c r="K200" s="253"/>
    </row>
    <row r="201" spans="2:11" s="1" customFormat="1" ht="5.25" customHeight="1">
      <c r="B201" s="281"/>
      <c r="C201" s="278"/>
      <c r="D201" s="278"/>
      <c r="E201" s="278"/>
      <c r="F201" s="278"/>
      <c r="G201" s="260"/>
      <c r="H201" s="278"/>
      <c r="I201" s="278"/>
      <c r="J201" s="278"/>
      <c r="K201" s="302"/>
    </row>
    <row r="202" spans="2:11" s="1" customFormat="1" ht="15" customHeight="1">
      <c r="B202" s="281"/>
      <c r="C202" s="260" t="s">
        <v>511</v>
      </c>
      <c r="D202" s="260"/>
      <c r="E202" s="260"/>
      <c r="F202" s="280" t="s">
        <v>46</v>
      </c>
      <c r="G202" s="260"/>
      <c r="H202" s="377" t="s">
        <v>522</v>
      </c>
      <c r="I202" s="377"/>
      <c r="J202" s="377"/>
      <c r="K202" s="302"/>
    </row>
    <row r="203" spans="2:11" s="1" customFormat="1" ht="15" customHeight="1">
      <c r="B203" s="281"/>
      <c r="C203" s="287"/>
      <c r="D203" s="260"/>
      <c r="E203" s="260"/>
      <c r="F203" s="280" t="s">
        <v>47</v>
      </c>
      <c r="G203" s="260"/>
      <c r="H203" s="377" t="s">
        <v>523</v>
      </c>
      <c r="I203" s="377"/>
      <c r="J203" s="377"/>
      <c r="K203" s="302"/>
    </row>
    <row r="204" spans="2:11" s="1" customFormat="1" ht="15" customHeight="1">
      <c r="B204" s="281"/>
      <c r="C204" s="287"/>
      <c r="D204" s="260"/>
      <c r="E204" s="260"/>
      <c r="F204" s="280" t="s">
        <v>50</v>
      </c>
      <c r="G204" s="260"/>
      <c r="H204" s="377" t="s">
        <v>524</v>
      </c>
      <c r="I204" s="377"/>
      <c r="J204" s="377"/>
      <c r="K204" s="302"/>
    </row>
    <row r="205" spans="2:11" s="1" customFormat="1" ht="15" customHeight="1">
      <c r="B205" s="281"/>
      <c r="C205" s="260"/>
      <c r="D205" s="260"/>
      <c r="E205" s="260"/>
      <c r="F205" s="280" t="s">
        <v>48</v>
      </c>
      <c r="G205" s="260"/>
      <c r="H205" s="377" t="s">
        <v>525</v>
      </c>
      <c r="I205" s="377"/>
      <c r="J205" s="377"/>
      <c r="K205" s="302"/>
    </row>
    <row r="206" spans="2:11" s="1" customFormat="1" ht="15" customHeight="1">
      <c r="B206" s="281"/>
      <c r="C206" s="260"/>
      <c r="D206" s="260"/>
      <c r="E206" s="260"/>
      <c r="F206" s="280" t="s">
        <v>49</v>
      </c>
      <c r="G206" s="260"/>
      <c r="H206" s="377" t="s">
        <v>526</v>
      </c>
      <c r="I206" s="377"/>
      <c r="J206" s="377"/>
      <c r="K206" s="302"/>
    </row>
    <row r="207" spans="2:11" s="1" customFormat="1" ht="15" customHeight="1">
      <c r="B207" s="281"/>
      <c r="C207" s="260"/>
      <c r="D207" s="260"/>
      <c r="E207" s="260"/>
      <c r="F207" s="280"/>
      <c r="G207" s="260"/>
      <c r="H207" s="260"/>
      <c r="I207" s="260"/>
      <c r="J207" s="260"/>
      <c r="K207" s="302"/>
    </row>
    <row r="208" spans="2:11" s="1" customFormat="1" ht="15" customHeight="1">
      <c r="B208" s="281"/>
      <c r="C208" s="260" t="s">
        <v>467</v>
      </c>
      <c r="D208" s="260"/>
      <c r="E208" s="260"/>
      <c r="F208" s="280" t="s">
        <v>82</v>
      </c>
      <c r="G208" s="260"/>
      <c r="H208" s="377" t="s">
        <v>527</v>
      </c>
      <c r="I208" s="377"/>
      <c r="J208" s="377"/>
      <c r="K208" s="302"/>
    </row>
    <row r="209" spans="2:11" s="1" customFormat="1" ht="15" customHeight="1">
      <c r="B209" s="281"/>
      <c r="C209" s="287"/>
      <c r="D209" s="260"/>
      <c r="E209" s="260"/>
      <c r="F209" s="280" t="s">
        <v>362</v>
      </c>
      <c r="G209" s="260"/>
      <c r="H209" s="377" t="s">
        <v>363</v>
      </c>
      <c r="I209" s="377"/>
      <c r="J209" s="377"/>
      <c r="K209" s="302"/>
    </row>
    <row r="210" spans="2:11" s="1" customFormat="1" ht="15" customHeight="1">
      <c r="B210" s="281"/>
      <c r="C210" s="260"/>
      <c r="D210" s="260"/>
      <c r="E210" s="260"/>
      <c r="F210" s="280" t="s">
        <v>360</v>
      </c>
      <c r="G210" s="260"/>
      <c r="H210" s="377" t="s">
        <v>528</v>
      </c>
      <c r="I210" s="377"/>
      <c r="J210" s="377"/>
      <c r="K210" s="302"/>
    </row>
    <row r="211" spans="2:11" s="1" customFormat="1" ht="15" customHeight="1">
      <c r="B211" s="319"/>
      <c r="C211" s="287"/>
      <c r="D211" s="287"/>
      <c r="E211" s="287"/>
      <c r="F211" s="280" t="s">
        <v>364</v>
      </c>
      <c r="G211" s="266"/>
      <c r="H211" s="376" t="s">
        <v>365</v>
      </c>
      <c r="I211" s="376"/>
      <c r="J211" s="376"/>
      <c r="K211" s="320"/>
    </row>
    <row r="212" spans="2:11" s="1" customFormat="1" ht="15" customHeight="1">
      <c r="B212" s="319"/>
      <c r="C212" s="287"/>
      <c r="D212" s="287"/>
      <c r="E212" s="287"/>
      <c r="F212" s="280" t="s">
        <v>366</v>
      </c>
      <c r="G212" s="266"/>
      <c r="H212" s="376" t="s">
        <v>529</v>
      </c>
      <c r="I212" s="376"/>
      <c r="J212" s="376"/>
      <c r="K212" s="320"/>
    </row>
    <row r="213" spans="2:11" s="1" customFormat="1" ht="15" customHeight="1">
      <c r="B213" s="319"/>
      <c r="C213" s="287"/>
      <c r="D213" s="287"/>
      <c r="E213" s="287"/>
      <c r="F213" s="321"/>
      <c r="G213" s="266"/>
      <c r="H213" s="322"/>
      <c r="I213" s="322"/>
      <c r="J213" s="322"/>
      <c r="K213" s="320"/>
    </row>
    <row r="214" spans="2:11" s="1" customFormat="1" ht="15" customHeight="1">
      <c r="B214" s="319"/>
      <c r="C214" s="260" t="s">
        <v>491</v>
      </c>
      <c r="D214" s="287"/>
      <c r="E214" s="287"/>
      <c r="F214" s="280">
        <v>1</v>
      </c>
      <c r="G214" s="266"/>
      <c r="H214" s="376" t="s">
        <v>530</v>
      </c>
      <c r="I214" s="376"/>
      <c r="J214" s="376"/>
      <c r="K214" s="320"/>
    </row>
    <row r="215" spans="2:11" s="1" customFormat="1" ht="15" customHeight="1">
      <c r="B215" s="319"/>
      <c r="C215" s="287"/>
      <c r="D215" s="287"/>
      <c r="E215" s="287"/>
      <c r="F215" s="280">
        <v>2</v>
      </c>
      <c r="G215" s="266"/>
      <c r="H215" s="376" t="s">
        <v>531</v>
      </c>
      <c r="I215" s="376"/>
      <c r="J215" s="376"/>
      <c r="K215" s="320"/>
    </row>
    <row r="216" spans="2:11" s="1" customFormat="1" ht="15" customHeight="1">
      <c r="B216" s="319"/>
      <c r="C216" s="287"/>
      <c r="D216" s="287"/>
      <c r="E216" s="287"/>
      <c r="F216" s="280">
        <v>3</v>
      </c>
      <c r="G216" s="266"/>
      <c r="H216" s="376" t="s">
        <v>532</v>
      </c>
      <c r="I216" s="376"/>
      <c r="J216" s="376"/>
      <c r="K216" s="320"/>
    </row>
    <row r="217" spans="2:11" s="1" customFormat="1" ht="15" customHeight="1">
      <c r="B217" s="319"/>
      <c r="C217" s="287"/>
      <c r="D217" s="287"/>
      <c r="E217" s="287"/>
      <c r="F217" s="280">
        <v>4</v>
      </c>
      <c r="G217" s="266"/>
      <c r="H217" s="376" t="s">
        <v>533</v>
      </c>
      <c r="I217" s="376"/>
      <c r="J217" s="376"/>
      <c r="K217" s="320"/>
    </row>
    <row r="218" spans="2:11" s="1" customFormat="1" ht="12.75" customHeight="1">
      <c r="B218" s="323"/>
      <c r="C218" s="324"/>
      <c r="D218" s="324"/>
      <c r="E218" s="324"/>
      <c r="F218" s="324"/>
      <c r="G218" s="324"/>
      <c r="H218" s="324"/>
      <c r="I218" s="324"/>
      <c r="J218" s="324"/>
      <c r="K218" s="325"/>
    </row>
  </sheetData>
  <sheetProtection formatCells="0" formatColumns="0" formatRows="0" insertColumns="0" insertRows="0" insertHyperlinks="0" deleteColumns="0" deleteRows="0" sort="0" autoFilter="0" pivotTables="0"/>
  <mergeCells count="77">
    <mergeCell ref="C3:J3"/>
    <mergeCell ref="C9:J9"/>
    <mergeCell ref="D11:J11"/>
    <mergeCell ref="D10:J10"/>
    <mergeCell ref="C4:J4"/>
    <mergeCell ref="C6:J6"/>
    <mergeCell ref="C7:J7"/>
    <mergeCell ref="D16:J16"/>
    <mergeCell ref="D17:J17"/>
    <mergeCell ref="F18:J18"/>
    <mergeCell ref="F19:J19"/>
    <mergeCell ref="D15:J15"/>
    <mergeCell ref="C25:J25"/>
    <mergeCell ref="D27:J27"/>
    <mergeCell ref="C26:J26"/>
    <mergeCell ref="F20:J20"/>
    <mergeCell ref="F23:J23"/>
    <mergeCell ref="F21:J21"/>
    <mergeCell ref="F22:J22"/>
    <mergeCell ref="D33:J33"/>
    <mergeCell ref="D34:J34"/>
    <mergeCell ref="D31:J31"/>
    <mergeCell ref="D30:J30"/>
    <mergeCell ref="D28:J2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D61:J61"/>
    <mergeCell ref="D62:J62"/>
    <mergeCell ref="D65:J65"/>
    <mergeCell ref="D63:J63"/>
    <mergeCell ref="D60:J60"/>
    <mergeCell ref="D70:J70"/>
    <mergeCell ref="D68:J68"/>
    <mergeCell ref="D67:J67"/>
    <mergeCell ref="D69:J69"/>
    <mergeCell ref="D66:J66"/>
    <mergeCell ref="C165:J165"/>
    <mergeCell ref="C122:J122"/>
    <mergeCell ref="C147:J147"/>
    <mergeCell ref="C102:J102"/>
    <mergeCell ref="C75:J75"/>
    <mergeCell ref="H200:J200"/>
    <mergeCell ref="C199:J199"/>
    <mergeCell ref="H208:J208"/>
    <mergeCell ref="H206:J206"/>
    <mergeCell ref="H204:J204"/>
    <mergeCell ref="H202:J202"/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ZBT\Z.B.T</dc:creator>
  <cp:keywords/>
  <dc:description/>
  <cp:lastModifiedBy>Bartáková Lucie</cp:lastModifiedBy>
  <dcterms:created xsi:type="dcterms:W3CDTF">2019-11-16T11:03:03Z</dcterms:created>
  <dcterms:modified xsi:type="dcterms:W3CDTF">2022-01-20T12:02:24Z</dcterms:modified>
  <cp:category/>
  <cp:version/>
  <cp:contentType/>
  <cp:contentStatus/>
</cp:coreProperties>
</file>