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49-2019 - Oprava místní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'049-2019 - Oprava místní ...'!$C$80:$K$185</definedName>
    <definedName name="_xlnm.Print_Area" localSheetId="1">'049-2019 - Oprava místní ...'!$C$4:$J$37,'049-2019 - Oprava místní ...'!$C$43:$J$64,'049-2019 - Oprava místní ...'!$C$70:$K$185</definedName>
    <definedName name="_xlnm.Print_Titles" localSheetId="1">'049-2019 - Oprava místní ...'!$80:$80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r="J35"/>
  <c r="J34"/>
  <c i="1" r="AY55"/>
  <c i="2" r="J33"/>
  <c i="1" r="AX55"/>
  <c i="2"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T181"/>
  <c r="R182"/>
  <c r="R181"/>
  <c r="P182"/>
  <c r="P181"/>
  <c r="BK182"/>
  <c r="BK181"/>
  <c r="J181"/>
  <c r="J182"/>
  <c r="BE182"/>
  <c r="J63"/>
  <c r="BI179"/>
  <c r="BH179"/>
  <c r="BG179"/>
  <c r="BF179"/>
  <c r="T179"/>
  <c r="T178"/>
  <c r="R179"/>
  <c r="R178"/>
  <c r="P179"/>
  <c r="P178"/>
  <c r="BK179"/>
  <c r="BK178"/>
  <c r="J178"/>
  <c r="J179"/>
  <c r="BE179"/>
  <c r="J62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6"/>
  <c r="BH166"/>
  <c r="BG166"/>
  <c r="BF166"/>
  <c r="T166"/>
  <c r="T165"/>
  <c r="R166"/>
  <c r="R165"/>
  <c r="P166"/>
  <c r="P165"/>
  <c r="BK166"/>
  <c r="BK165"/>
  <c r="J165"/>
  <c r="J166"/>
  <c r="BE166"/>
  <c r="J61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51"/>
  <c r="BH151"/>
  <c r="BG151"/>
  <c r="BF151"/>
  <c r="T151"/>
  <c r="T150"/>
  <c r="R151"/>
  <c r="R150"/>
  <c r="P151"/>
  <c r="P150"/>
  <c r="BK151"/>
  <c r="BK150"/>
  <c r="J150"/>
  <c r="J151"/>
  <c r="BE151"/>
  <c r="J60"/>
  <c r="BI147"/>
  <c r="BH147"/>
  <c r="BG147"/>
  <c r="BF147"/>
  <c r="T147"/>
  <c r="R147"/>
  <c r="P147"/>
  <c r="BK147"/>
  <c r="J147"/>
  <c r="BE147"/>
  <c r="BI144"/>
  <c r="BH144"/>
  <c r="BG144"/>
  <c r="BF144"/>
  <c r="T144"/>
  <c r="T143"/>
  <c r="R144"/>
  <c r="R143"/>
  <c r="P144"/>
  <c r="P143"/>
  <c r="BK144"/>
  <c r="BK143"/>
  <c r="J143"/>
  <c r="J144"/>
  <c r="BE144"/>
  <c r="J59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4"/>
  <c r="BH114"/>
  <c r="BG114"/>
  <c r="BF114"/>
  <c r="T114"/>
  <c r="T113"/>
  <c r="R114"/>
  <c r="R113"/>
  <c r="P114"/>
  <c r="P113"/>
  <c r="BK114"/>
  <c r="BK113"/>
  <c r="J113"/>
  <c r="J114"/>
  <c r="BE114"/>
  <c r="J58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88"/>
  <c r="BH88"/>
  <c r="BG88"/>
  <c r="BF88"/>
  <c r="T88"/>
  <c r="R88"/>
  <c r="P88"/>
  <c r="BK88"/>
  <c r="J88"/>
  <c r="BE88"/>
  <c r="BI84"/>
  <c r="F35"/>
  <c i="1" r="BD55"/>
  <c i="2" r="BH84"/>
  <c r="F34"/>
  <c i="1" r="BC55"/>
  <c i="2" r="BG84"/>
  <c r="F33"/>
  <c i="1" r="BB55"/>
  <c i="2" r="BF84"/>
  <c r="J32"/>
  <c i="1" r="AW55"/>
  <c i="2" r="F32"/>
  <c i="1" r="BA55"/>
  <c i="2" r="T84"/>
  <c r="T83"/>
  <c r="T82"/>
  <c r="T81"/>
  <c r="R84"/>
  <c r="R83"/>
  <c r="R82"/>
  <c r="R81"/>
  <c r="P84"/>
  <c r="P83"/>
  <c r="P82"/>
  <c r="P81"/>
  <c i="1" r="AU55"/>
  <c i="2" r="BK84"/>
  <c r="BK83"/>
  <c r="J83"/>
  <c r="BK82"/>
  <c r="J82"/>
  <c r="BK81"/>
  <c r="J81"/>
  <c r="J55"/>
  <c r="J28"/>
  <c i="1" r="AG55"/>
  <c i="2" r="J84"/>
  <c r="BE84"/>
  <c r="J31"/>
  <c i="1" r="AV55"/>
  <c i="2" r="F31"/>
  <c i="1" r="AZ55"/>
  <c i="2" r="J57"/>
  <c r="J56"/>
  <c r="J78"/>
  <c r="J77"/>
  <c r="F77"/>
  <c r="F75"/>
  <c r="E73"/>
  <c r="J51"/>
  <c r="J50"/>
  <c r="F50"/>
  <c r="F48"/>
  <c r="E46"/>
  <c r="J37"/>
  <c r="J16"/>
  <c r="E16"/>
  <c r="F78"/>
  <c r="F51"/>
  <c r="J15"/>
  <c r="J10"/>
  <c r="J75"/>
  <c r="J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<sst xmlns="http://schemas.openxmlformats.org/spreadsheetml/2006/main">
  <si>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</si>
  <si>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</si>
  <si>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</si>
  <si>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</si>
  <si>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</si>
  <si>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{bf56ea16-297a-4656-8a74-e2872b0ec130}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</si>
  <si>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</si>
  <si>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</si>
  <si>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</si>
  <si>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</si>
  <si>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</si>
  <si>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</si>
  <si>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</si>
  <si>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</si>
  <si>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049/2019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</si>
  <si>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</si>
  <si>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</si>
  <si>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Oprava místní komunikace ke hřišti p.č. 1138_1, 1139,  Kostelecká Lhota - Koryta</t>
  </si>
  <si>
    <t>KSO:</t>
  </si>
  <si>
    <t/>
  </si>
  <si>
    <t>CC-CZ:</t>
  </si>
  <si>
    <t>Místo:</t>
  </si>
  <si>
    <t>Kostelecká Lhota</t>
  </si>
  <si>
    <t>Datum:</t>
  </si>
  <si>
    <t>25. 9. 2019</t>
  </si>
  <si>
    <t>Zadavatel:</t>
  </si>
  <si>
    <t>IČ:</t>
  </si>
  <si>
    <t>00274968</t>
  </si>
  <si>
    <t>Město Kostelec nad Orlicí</t>
  </si>
  <si>
    <t>DIČ:</t>
  </si>
  <si>
    <t>CZ00274968</t>
  </si>
  <si>
    <t>Uchazeč:</t>
  </si>
  <si>
    <t>Vyplň údaj</t>
  </si>
  <si>
    <t>Projektant:</t>
  </si>
  <si>
    <t>01873687</t>
  </si>
  <si>
    <t>DI PROJEKT s.r.o.</t>
  </si>
  <si>
    <t>CZ01873687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</si>
  <si>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</si>
  <si>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</si>
  <si>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</si>
  <si>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</si>
  <si>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</si>
  <si>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</si>
  <si>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</si>
  <si>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</si>
  <si>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</si>
  <si>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</si>
  <si>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</si>
  <si>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</si>
  <si>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</si>
  <si>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</si>
  <si>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</si>
  <si>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</si>
  <si>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</si>
  <si>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</si>
  <si>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</si>
  <si>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</si>
  <si>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</si>
  <si>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</si>
  <si>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</si>
  <si>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</si>
  <si>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</si>
  <si>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</si>
  <si>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</si>
  <si>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</si>
  <si>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</si>
  <si>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</si>
  <si>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</si>
  <si>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</si>
  <si>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</si>
  <si>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</si>
  <si>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</si>
  <si>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</si>
  <si>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</si>
  <si>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</si>
  <si>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</si>
  <si>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</si>
  <si>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</si>
  <si>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</si>
  <si>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</si>
  <si>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</si>
  <si>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</si>
  <si>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</si>
  <si>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</si>
  <si>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</si>
  <si>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</si>
  <si>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</si>
  <si>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</si>
  <si>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</si>
  <si>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</si>
  <si>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</si>
  <si>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</si>
  <si>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</si>
  <si>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  99 - Přesuny hmot a sutí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</si>
  <si>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</si>
  <si>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</si>
  <si>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</si>
  <si>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</si>
  <si>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</si>
  <si>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</si>
  <si>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</si>
  <si>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</si>
  <si>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</si>
  <si>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</si>
  <si>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</si>
  <si>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</si>
  <si>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</si>
  <si>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</si>
  <si>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</si>
  <si>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</si>
  <si>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</si>
  <si>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</si>
  <si>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</si>
  <si>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</si>
  <si>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113108442</t>
  </si>
  <si>
    <t>Rozrytí vrstvy krytu nebo podkladu z kameniva bez zhutnění, bez vyrovnání rozrytého materiálu, pro jakékoliv tloušťky se živičným pojivem</t>
  </si>
  <si>
    <t>m2</t>
  </si>
  <si>
    <t>CS ÚRS 2019 02</t>
  </si>
  <si>
    <t>4</t>
  </si>
  <si>
    <t>1659617097</t>
  </si>
  <si>
    <t>PSC</t>
  </si>
  <si>
    <t xml:space="preserve">Poznámka k souboru cen:_x000d_
1. V ceně -8441 nejsou započteny náklady na příp. nutné doplnění kamenivem, které se oceňuje cenami souboru cen 566 . 0-11 Úprava dosavadního krytu z kameniva drceného jako podklad pro nový kryt._x000d_
</t>
  </si>
  <si>
    <t>VV</t>
  </si>
  <si>
    <t>"dle přílohy 4. Situace stavby a 5. Vzorový příčný řez"</t>
  </si>
  <si>
    <t>"rozrytí tl. 150mm"1024</t>
  </si>
  <si>
    <t>122201101</t>
  </si>
  <si>
    <t>Odkopávky a prokopávky nezapažené s přehozením výkopku na vzdálenost do 3 m nebo s naložením na dopravní prostředek v hornině tř. 3 do 100 m3</t>
  </si>
  <si>
    <t>m3</t>
  </si>
  <si>
    <t>-927256417</t>
  </si>
  <si>
    <t xml:space="preserve">Poznámka k souboru cen:_x000d_
1. Odkopávky a prokopávky v roubených prostorech se oceňují podle čl. 3116 Všeobecných podmínek tohoto katalogu._x000d_
2. Odkopávky a prokopávky ve stržích při lesnicko-technických melioracích (LTM) se oceňují cenami do 100 m3 pro jakýkoliv skutečný objem výkopu; ostatní odkopávky a prokopávky při LTM se oceňují při jakémkoliv objemu výkopu přes 100 m3 cenami přes 100 do 1 000 m3._x000d_
3. Ceny lze použít i pro vykopávky odpadových jam._x000d_
4. Ceny lze použít i pro sejmutí podorničí. Přitom se přihlíží k ustanovení čl. 3112 Všeobecných podmínek tohoto katalogu._x000d_
</t>
  </si>
  <si>
    <t>"odkop pro rozšíření"50*0,75*0,35</t>
  </si>
  <si>
    <t>"sanace rozšíření"50*0,75*0,3</t>
  </si>
  <si>
    <t>Součet</t>
  </si>
  <si>
    <t>3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</si>
  <si>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</si>
  <si>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</si>
  <si>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-1710858591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</si>
  <si>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</si>
  <si>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</si>
  <si>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-584077451</t>
  </si>
  <si>
    <t xml:space="preserve">Poznámka k souboru cen:_x000d_
1. Ceny nelze použít, předepisuje-li projekt přemístit výkopek na místo nepřístupné obvyklým dopravním prostředkům; toto přemístění se oceňuje individuálně._x000d_
2. V cenách jsou započteny i náhrady za jízdu loženého vozidla v terénu ve výkopišti nebo na násypišti._x000d_
3. V cenách nejsou započteny náklady na rozhrnutí výkopku na násypišti; toto rozhrnutí se oceňuje cenami souboru cen 171 . 0- . . Uložení sypaniny do násypů a 171 20-1201 Uložení sypaniny na skládky._x000d_
4. Je-li na dopravní dráze pro vodorovné přemístění nějaká překážka, pro kterou je nutno překládat výkopek z 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5._x000d_
5. Přemísťuje-li se výkopek z dočasných skládek vzdálených do 50 m, neoceňuje se nakládání výkopku, i když se provádí. Toto ustanovení neplatí, vylučuje-li projekt použití dozeru._x000d_
6. V cenách vodorovného přemístění sypaniny nejsou započteny náklady na dodávku materiálu, tyto se oceňují ve specifikaci._x000d_
</t>
  </si>
  <si>
    <t>"odkopávky"24,375</t>
  </si>
  <si>
    <t>5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</si>
  <si>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</si>
  <si>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</si>
  <si>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-1289303397</t>
  </si>
  <si>
    <t>"na skládku do vzdálenosti 14km"24,375*4</t>
  </si>
  <si>
    <t>6</t>
  </si>
  <si>
    <t>167101102</t>
  </si>
  <si>
    <t>Nakládání, skládání a překládání neulehlého výkopku nebo sypaniny nakládání, množství přes 100 m3, z hornin tř. 1 až 4</t>
  </si>
  <si>
    <t>-423892265</t>
  </si>
  <si>
    <t xml:space="preserve">Poznámka k souboru cen:_x000d_
1. Ceny -1101, -1151, -1102, -1152, -1103, -1153, jsou určeny pro nakládání, skládání a překládání na obvyklý nebo z obvyklého dopravního prostředku. Pro nakládání z lodi nebo na loď jsou určeny ceny -1105 a -1155._x000d_
2. Ceny -1105 a -1155 jsou určeny pro nakládání, překládání a vykládání na vzdálenost_x000d_
a) do 20 m vodorovně; vodorovná vzdálenost se měří od těžnice lodi k těžnici druhé lodi, nebo k těžišti hromady na břehu nebo k těžišti dopravního prostředku na suchu,_x000d_
b) do 4 m svisle; svislá vzdálenost se měří od pracovní hladiny vody k úrovni srovnaného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3. Množství měrných jednotek se určí v rostlém stavu horniny._x000d_
</t>
  </si>
  <si>
    <t>7</t>
  </si>
  <si>
    <t>171201201</t>
  </si>
  <si>
    <t>Uložení sypaniny na skládky</t>
  </si>
  <si>
    <t>-550576600</t>
  </si>
  <si>
    <t xml:space="preserve">Poznámka k souboru cen:_x000d_
1. Cena -1201 je určena i pro:_x000d_
a) uložení výkopku nebo ornice na dočasné skládky předepsané projektem tak, že na 1 m2 projektem určené plochy této skládky připadá přes 2 m3 výkopku nebo ornice; v opačném případě se uložení neoceňuje. Množství výkopku nebo ornice připadající na 1 m2 skládky se určí jako podíl množství výkopku nebo ornice, měřeného v rostlém stavu a projektem určené plochy dočasné skládky;_x000d_
b) zasypání koryt vodotečí a prohlubní v terénu bez předepsaného zhutnění sypaniny;_x000d_
c) uložení výkopku pod vodou do prohlubní ve dně vodotečí nebo nádrží._x000d_
2. Cenu -1201 nelze použít pro uložení výkopku nebo ornice:_x000d_
a) při vykopávkách pro podzemní vedení podél hrany výkopu, z něhož byl výkopek získán, a to ani tehdy, jestliže se výkopek po vyhození z výkopu na povrch území ještě dále přemisťuje na hromady podél výkopu;_x000d_
b) na dočasné skládky, které nejsou předepsány projektem;_x000d_
c) na dočasné skládky předepsané projektem tak, že na 1 m2 projektem určené plochy této skládky připadají nejvýše 2 m3 výkopku nebo ornice (viz. též poznámku č. 1 a);_x000d_
d) na dočasné skládky, oceňuje-li se cenou 121 10-1101 Sejmutí ornice nebo lesní půdy do 50 m, nebo oceňuje-li se vodorovné přemístění výkopku do 20 m a 50 m cenami 162 20-1101, 162 20-1102, 162 20-1151 a 162 20-1152. V těchto případech se uložení výkopku nebo ornice na dočasnou skládku neoceňuje._x000d_
e) na trvalé skládky s předepsaným zhutněním; toto uložení výkopku se oceňuje cenami souboru cen 171 . 0- . . Uložení sypaniny do násypů._x000d_
3. V ceně -1201 jsou započteny i náklady na rozprostření sypaniny ve vrstvách s hrubým urovnáním na skládce._x000d_
4. V ceně -1201 nejsou započteny náklady na získání skládek ani na poplatky za skládku._x000d_
5. Množství jednotek uložení výkopku (sypaniny) se určí v m3 uloženého výkopku (sypaniny),v rostlém stavu zpravidla ve výkopišti._x000d_
</t>
  </si>
  <si>
    <t>8</t>
  </si>
  <si>
    <t>171201211</t>
  </si>
  <si>
    <t>Poplatek za uložení stavebního odpadu na skládce (skládkovné) zeminy a kameniva zatříděného do Katalogu odpadů pod kódem 170 504</t>
  </si>
  <si>
    <t>t</t>
  </si>
  <si>
    <t>-1488661539</t>
  </si>
  <si>
    <t xml:space="preserve">Poznámka k souboru cen:_x000d_
1. Ceny uvedené v souboru cen lze po dohodě upravit podle místních podmínek._x000d_
</t>
  </si>
  <si>
    <t>24,375*1,8</t>
  </si>
  <si>
    <t>9</t>
  </si>
  <si>
    <t>181951102</t>
  </si>
  <si>
    <t>Úprava pláně vyrovnáním výškových rozdílů v hornině tř. 1 až 4 se zhutněním</t>
  </si>
  <si>
    <t>-2102582409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</si>
  <si>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(berem) šířky do 3 m přerušujících svahy, pro urovnání dna silničních a železničních příkopů pro jakoukoliv šířku dna; toto urovnání se oceňuje cenami souboru cen 182 .0-1 Svahování._x000d_
3. Urovnání ploch ve sklonu přes 1 : 5 se oceňuje cenami souboru cen 182 . 0-11 Svahování trvalých svahů do projektovaných profilů._x000d_
4. Náklady na urovnání dna a stěn při čištění příkopů pozemních komunikací jsou započteny v cenách souborů cen 938 90-2 . Čištění příkopů komunikací v suchu nebo ve vodě části A02 Zemní práce pro objekty oborů 821 až 828._x000d_
5. Míru zhutnění určuje projekt. Ceny se zhutněním jsou určeny pro jakoukoliv míru zhutnění._x000d_
</t>
  </si>
  <si>
    <t>"urovnání rozrytého povrchu"1204</t>
  </si>
  <si>
    <t>Komunikace pozemní</t>
  </si>
  <si>
    <t>10</t>
  </si>
  <si>
    <t>564831111</t>
  </si>
  <si>
    <t>Podklad ze štěrkodrti ŠD s rozprostřením a zhutněním, po zhutnění tl. 100 mm</t>
  </si>
  <si>
    <t>1260490961</t>
  </si>
  <si>
    <t>"vyrovnávací vrstva"1204</t>
  </si>
  <si>
    <t>11</t>
  </si>
  <si>
    <t>564851111</t>
  </si>
  <si>
    <t>Podklad ze štěrkodrti ŠD s rozprostřením a zhutněním, po zhutnění tl. 150 mm</t>
  </si>
  <si>
    <t>1991492589</t>
  </si>
  <si>
    <t>"rozšíření"37,5</t>
  </si>
  <si>
    <t>12</t>
  </si>
  <si>
    <t>564861111</t>
  </si>
  <si>
    <t>Podklad ze štěrkodrti ŠD s rozprostřením a zhutněním, po zhutnění tl. 200 mm</t>
  </si>
  <si>
    <t>-1979213822</t>
  </si>
  <si>
    <t>13</t>
  </si>
  <si>
    <t>564871116</t>
  </si>
  <si>
    <t>Podklad ze štěrkodrti ŠD s rozprostřením a zhutněním, po zhutnění tl. 300 mm</t>
  </si>
  <si>
    <t>1742573935</t>
  </si>
  <si>
    <t>"sanace podloží ŠD 0/63"37,5</t>
  </si>
  <si>
    <t>14</t>
  </si>
  <si>
    <t>564931412</t>
  </si>
  <si>
    <t>Podklad nebo podsyp z asfaltového recyklátu s rozprostřením a zhutněním, po zhutnění tl. 100 mm</t>
  </si>
  <si>
    <t>-1239265569</t>
  </si>
  <si>
    <t>"sjezdy"7+2+1+2+2+3+1</t>
  </si>
  <si>
    <t>569931132</t>
  </si>
  <si>
    <t>Zpevnění krajnic nebo komunikací pro pěší s rozprostřením a zhutněním, po zhutnění asfaltovým recyklátem tl. 100 mm</t>
  </si>
  <si>
    <t>991278926</t>
  </si>
  <si>
    <t xml:space="preserve">Poznámka k souboru cen:_x000d_
1. V cenách 51-11 až 55-11 jsou započteny i náklady na prohození zeminy._x000d_
2. V cenách 51-11 až 55-11 nejsou započteny náklady na:_x000d_
a) opatření zeminy a její přemístění k místu zabudování, které se oceňují podle čl. 3111 Všeobecných podmínek části A 01 tohoto katalogu,_x000d_
b) odklizení odpadu po prohození zeminy, které se oceňuje cenami části A 01 katalogu 800-1 Zemní práce._x000d_
</t>
  </si>
  <si>
    <t>"krajnice"160+106+40</t>
  </si>
  <si>
    <t>16</t>
  </si>
  <si>
    <t>573191111</t>
  </si>
  <si>
    <t>Postřik infiltrační kationaktivní emulzí v množství 1,00 kg/m2</t>
  </si>
  <si>
    <t>763850100</t>
  </si>
  <si>
    <t xml:space="preserve">Poznámka k souboru cen:_x000d_
1. V ceně nejsou započteny náklady na popř. projektem předepsané očištění vozovky, které se oceňuje cenou 938 90-8411 Očištění povrchu saponátovým roztokem části C 01 tohoto katalogu._x000d_
</t>
  </si>
  <si>
    <t>17</t>
  </si>
  <si>
    <t>577144111</t>
  </si>
  <si>
    <t>Asfaltový beton vrstva obrusná ACO 11 (ABS) s rozprostřením a se zhutněním z nemodifikovaného asfaltu v pruhu šířky do 3 m tř. I, po zhutnění tl. 50 mm</t>
  </si>
  <si>
    <t>-57229654</t>
  </si>
  <si>
    <t xml:space="preserve">Poznámka k souboru cen:_x000d_
1. ČSN EN 13108-1 připouští pro ACO 11 pouze tl. 35 až 50 mm._x000d_
</t>
  </si>
  <si>
    <t>18</t>
  </si>
  <si>
    <t>591241111</t>
  </si>
  <si>
    <t>Kladení dlažby z kostek s provedením lože do tl. 50 mm, s vyplněním spár, s dvojím beraněním a se smetením přebytečného materiálu na krajnici drobných z kamene, do lože z cementové malty</t>
  </si>
  <si>
    <t>-2013701407</t>
  </si>
  <si>
    <t xml:space="preserve">Poznámka k souboru cen:_x000d_
1. Ceny 591 1.- pro dlažbu z kostek velkých jsou určeny pro dlažbu úhlopříčnou a řádkovou._x000d_
2. Ceny 591 2.- pro dlažbu z kostek drobných jsou určeny pro dlažbu úhlopříčnou, řádkovou a kroužkovou._x000d_
3. Dlažba vějířová z kostek drobných se oceňuje cenami 591 41-2111 a 591 44-2111 Kladení dlažby z mozaiky dvoubarevné a vícebarevné komunikací pro pěší._x000d_
4. V cenách jsou započteny i náklady na dodání hmot pro lože a na dodání téhož materiálu na výplň spár._x000d_
5. V cenách nejsou započteny náklady na:_x000d_
a) dodání dlažebních kostek, které se oceňuje ve specifikaci; ztratné lze dohodnout_x000d_
- u velkých kostek ve výši 1 %,_x000d_
- u drobných kostek ve výši 2 %,_x000d_
b) vyplnění spár dlažby živičnou zálivkou, které se oceňuje cenami souboru cen 599 1 . -11 Zálivka živičná spár dlažby._x000d_
6. Část lože přesahující tloušťku 50 mm se oceňuje cenami souboru cen 451 31-97 Příplatek za každých dalších 10 mm tloušťky podkladu nebo lože._x000d_
</t>
  </si>
  <si>
    <t>"zpomalovací práh"10</t>
  </si>
  <si>
    <t>19</t>
  </si>
  <si>
    <t>M</t>
  </si>
  <si>
    <t>58381007</t>
  </si>
  <si>
    <t>kostka dlažební žula drobná 8/10</t>
  </si>
  <si>
    <t>1307605545</t>
  </si>
  <si>
    <t>10*1,02 'Přepočtené koeficientem množství</t>
  </si>
  <si>
    <t>Trubní vedení</t>
  </si>
  <si>
    <t>20</t>
  </si>
  <si>
    <t>899331111</t>
  </si>
  <si>
    <t>Výšková úprava uličního vstupu nebo vpusti do 200 mm zvýšením poklopu</t>
  </si>
  <si>
    <t>kus</t>
  </si>
  <si>
    <t>72797302</t>
  </si>
  <si>
    <t xml:space="preserve">Poznámka k souboru cen:_x000d_
1. V cenách jsou započteny i náklady na:_x000d_
a) odbourání dosavadního krytu, podkladu, nadezdívky nebo prstence s odklizením vybouraných hmot do 3 m,_x000d_
b) zarovnání plochy nadezdívky cementovou maltou,_x000d_
c) podbetonování nebo podezdění rámu,_x000d_
d) odstranění a znovuosazení rámu, poklopu, mříže, krycího hrnce nebo hydrantu,_x000d_
e) úpravu a doplnění krytu popř. podkladu vozovky v místě provedené výškové úpravy._x000d_
2. V cenách nejsou započteny náklady na příp. nutné dodání nové mříže, rámu, poklopu nebo krycího hrnce. Jejich dodání se oceňuje ve specifikaci, ztratné se nestanoví._x000d_
</t>
  </si>
  <si>
    <t>"předpoklad"15</t>
  </si>
  <si>
    <t>899431111</t>
  </si>
  <si>
    <t>Výšková úprava uličního vstupu nebo vpusti do 200 mm zvýšením krycího hrnce, šoupěte nebo hydrantu bez úpravy armatur</t>
  </si>
  <si>
    <t>-623847227</t>
  </si>
  <si>
    <t>"předpoklad"30</t>
  </si>
  <si>
    <t>Ostatní konstrukce a práce-bourání</t>
  </si>
  <si>
    <t>22</t>
  </si>
  <si>
    <t>919112213</t>
  </si>
  <si>
    <t>Řezání dilatačních spár v živičném krytu vytvoření komůrky pro těsnící zálivku šířky 10 mm, hloubky 25 mm</t>
  </si>
  <si>
    <t>m</t>
  </si>
  <si>
    <t>240967240</t>
  </si>
  <si>
    <t xml:space="preserve">Poznámka k souboru cen:_x000d_
1. V cenách jsou započteny i náklady na vyčištění spár po řezání._x000d_
</t>
  </si>
  <si>
    <t>"řezání spáry"4+16+20+2,8+2,8+3,5+3,5</t>
  </si>
  <si>
    <t>23</t>
  </si>
  <si>
    <t>919121112</t>
  </si>
  <si>
    <t>Utěsnění dilatačních spár zálivkou za studena v cementobetonovém nebo živičném krytu včetně adhezního nátěru s těsnicím profilem pod zálivkou, pro komůrky šířky 10 mm, hloubky 25 mm</t>
  </si>
  <si>
    <t>1989148997</t>
  </si>
  <si>
    <t xml:space="preserve">Poznámka k souboru cen:_x000d_
1. V cenách jsou započteny i náklady na vyčištění spár před těsněním a zalitím a náklady na impregnaci, těsnění a zalití spár včetně dodání hmot._x000d_
</t>
  </si>
  <si>
    <t>24</t>
  </si>
  <si>
    <t>919726123</t>
  </si>
  <si>
    <t>Geotextilie netkaná pro ochranu, separaci nebo filtraci měrná hmotnost přes 300 do 500 g/m2</t>
  </si>
  <si>
    <t>-1907708303</t>
  </si>
  <si>
    <t xml:space="preserve">Poznámka k souboru cen:_x000d_
1. V cenách jsou započteny i náklady na položení a dodání geotextilie včetně přesahů._x000d_
</t>
  </si>
  <si>
    <t>25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</si>
  <si>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</si>
  <si>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</si>
  <si>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1925978209</t>
  </si>
  <si>
    <t xml:space="preserve">Poznámka k souboru cen:_x000d_
1. V cenách nejsou započteny náklady na vodorovnou dopravu odstraněného materiálu, která se oceňuje cenami souboru cen 997 22-15 Vodorovná doprava suti._x000d_
</t>
  </si>
  <si>
    <t>"odstranění nánosu z krajnic"159+105+39</t>
  </si>
  <si>
    <t>99</t>
  </si>
  <si>
    <t>Přesuny hmot a sutí</t>
  </si>
  <si>
    <t>26</t>
  </si>
  <si>
    <t>997221551</t>
  </si>
  <si>
    <t>Vodorovná doprava suti bez naložení, ale se složením a s hrubým urovnáním ze sypkých materiálů, na vzdálenost do 1 km</t>
  </si>
  <si>
    <t>-2075216662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</si>
  <si>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</si>
  <si>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"nános krajnic"38,178</t>
  </si>
  <si>
    <t>27</t>
  </si>
  <si>
    <t>997221559</t>
  </si>
  <si>
    <t>Vodorovná doprava suti bez naložení, ale se složením a s hrubým urovnáním Příplatek k ceně za každý další i započatý 1 km přes 1 km</t>
  </si>
  <si>
    <t>-1167141385</t>
  </si>
  <si>
    <t>"skládka do 14km"13*38,178</t>
  </si>
  <si>
    <t>28</t>
  </si>
  <si>
    <t>997221611</t>
  </si>
  <si>
    <t>Nakládání na dopravní prostředky pro vodorovnou dopravu suti</t>
  </si>
  <si>
    <t>-783495146</t>
  </si>
  <si>
    <t xml:space="preserve">Poznámka k souboru cen:_x000d_
1. Ceny lze použít i pro překládání při lomené dopravě._x000d_
2. Ceny nelze použít při dopravě po železnici, po vodě nebo neobvyklými dopravními prostředky._x000d_
</t>
  </si>
  <si>
    <t>"suť"38,178</t>
  </si>
  <si>
    <t>29</t>
  </si>
  <si>
    <t>997221855</t>
  </si>
  <si>
    <t>901171643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</si>
  <si>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</si>
  <si>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"kamenivo z krajnic"38,178</t>
  </si>
  <si>
    <t>998</t>
  </si>
  <si>
    <t>Přesun hmot</t>
  </si>
  <si>
    <t>30</t>
  </si>
  <si>
    <t>998225111</t>
  </si>
  <si>
    <t>Přesun hmot pro komunikace s krytem z kameniva, monolitickým betonovým nebo živičným dopravní vzdálenost do 200 m jakékoliv délky objektu</t>
  </si>
  <si>
    <t>1809602653</t>
  </si>
  <si>
    <t xml:space="preserve">Poznámka k souboru cen:_x000d_
1. Ceny lze použít i pro plochy letišť s krytem monolitickým betonovým nebo živičným._x000d_
</t>
  </si>
  <si>
    <t>VRN</t>
  </si>
  <si>
    <t>Vedlejší rozpočtové náklady</t>
  </si>
  <si>
    <t>31</t>
  </si>
  <si>
    <t>0001</t>
  </si>
  <si>
    <t>Vytyčení inženýrských sítí_x000d_
Ručně kopané sondy pro ověření polohy inženýrských sítí (dle potřeby stavby 5ks)</t>
  </si>
  <si>
    <t>sada</t>
  </si>
  <si>
    <t>815949115</t>
  </si>
  <si>
    <t>32</t>
  </si>
  <si>
    <t>0002</t>
  </si>
  <si>
    <t>Zařízení staveniště, provoz a odstranění</t>
  </si>
  <si>
    <t>5380105</t>
  </si>
  <si>
    <t>33</t>
  </si>
  <si>
    <t>0003</t>
  </si>
  <si>
    <t>Pomocné práce- zajištění nebo zřízení, regulaci a ochranu dopravy vč. DIO a přechodného dopravního značení - úhrnná částka musí obsahovat veškeré náklady na dočasné úpravy a regulaci (vč. pěších) na staveništi a nezbytné značení a opatření vyplívající z požadeavků BOZP na staveništi, uvažováno jednotyčové zábradlí vysoké min. 1,10m s označením zákazu vstupu, lávky pro pěší, provizorní dopravní značení v rozsahu dle stanovení přechodného dopravního značení</t>
  </si>
  <si>
    <t>463516232</t>
  </si>
  <si>
    <t>34</t>
  </si>
  <si>
    <t>0004</t>
  </si>
  <si>
    <t>Geodetické zaměření skutečného provedení stavby - výškopis, polohopis (3x tištěná dokumentace, 3xCD)</t>
  </si>
  <si>
    <t>2091178844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</si>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</sst>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34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36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51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049/2019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 xml:space="preserve">Oprava místní komunikace ke hřišti p.č. 1138_1, 1139,  Kostelecká Lhota - Koryta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Kostelecká Lhota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25. 9. 2019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Kostelec nad Orlicí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DI PROJEKT s.r.o.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>DI PROJEKT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74</v>
      </c>
      <c r="BT54" s="110" t="s">
        <v>75</v>
      </c>
      <c r="BV54" s="110" t="s">
        <v>76</v>
      </c>
      <c r="BW54" s="110" t="s">
        <v>5</v>
      </c>
      <c r="BX54" s="110" t="s">
        <v>77</v>
      </c>
      <c r="CL54" s="110" t="s">
        <v>19</v>
      </c>
    </row>
    <row r="55" s="7" customFormat="1" ht="40.5" customHeight="1">
      <c r="A55" s="111" t="s">
        <v>78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'049-2019 - Oprava místní 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79</v>
      </c>
      <c r="AR55" s="118"/>
      <c r="AS55" s="119">
        <v>0</v>
      </c>
      <c r="AT55" s="120">
        <f>ROUND(SUM(AV55:AW55),2)</f>
        <v>0</v>
      </c>
      <c r="AU55" s="121">
        <f>'049-2019 - Oprava místní ...'!P81</f>
        <v>0</v>
      </c>
      <c r="AV55" s="120">
        <f>'049-2019 - Oprava místní ...'!J31</f>
        <v>0</v>
      </c>
      <c r="AW55" s="120">
        <f>'049-2019 - Oprava místní ...'!J32</f>
        <v>0</v>
      </c>
      <c r="AX55" s="120">
        <f>'049-2019 - Oprava místní ...'!J33</f>
        <v>0</v>
      </c>
      <c r="AY55" s="120">
        <f>'049-2019 - Oprava místní ...'!J34</f>
        <v>0</v>
      </c>
      <c r="AZ55" s="120">
        <f>'049-2019 - Oprava místní ...'!F31</f>
        <v>0</v>
      </c>
      <c r="BA55" s="120">
        <f>'049-2019 - Oprava místní ...'!F32</f>
        <v>0</v>
      </c>
      <c r="BB55" s="120">
        <f>'049-2019 - Oprava místní ...'!F33</f>
        <v>0</v>
      </c>
      <c r="BC55" s="120">
        <f>'049-2019 - Oprava místní ...'!F34</f>
        <v>0</v>
      </c>
      <c r="BD55" s="122">
        <f>'049-2019 - Oprava místní ...'!F35</f>
        <v>0</v>
      </c>
      <c r="BE55" s="7"/>
      <c r="BT55" s="123" t="s">
        <v>80</v>
      </c>
      <c r="BU55" s="123" t="s">
        <v>81</v>
      </c>
      <c r="BV55" s="123" t="s">
        <v>76</v>
      </c>
      <c r="BW55" s="123" t="s">
        <v>5</v>
      </c>
      <c r="BX55" s="123" t="s">
        <v>77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KLtXDOrlVG4TfcCzxJTVzyc7PiE/7qdnzx9n2sLv/k3Zwm22ki/YuTXOgcyUbnQFPPUbOIq3ie1chZ2iwOjVTw==" hashValue="63wKa3liW1m18iP/iFkbiO7XMd86EuTQ3uPSqP03RCH6t9tVOHQj1AMRAy7N5e1my2y+zTMvJ4kzqNEeveAssw==" algorithmName="SHA-512" password="CC35"/>
  <mergeCells count="4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049-2019 - Oprava mís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21"/>
      <c r="AT3" s="18" t="s">
        <v>82</v>
      </c>
    </row>
    <row r="4" s="1" customFormat="1" ht="24.96" customHeight="1">
      <c r="B4" s="21"/>
      <c r="D4" s="128" t="s">
        <v>83</v>
      </c>
      <c r="I4" s="124"/>
      <c r="L4" s="21"/>
      <c r="M4" s="129" t="s">
        <v>10</v>
      </c>
      <c r="AT4" s="18" t="s">
        <v>4</v>
      </c>
    </row>
    <row r="5" s="1" customFormat="1" ht="6.96" customHeight="1">
      <c r="B5" s="21"/>
      <c r="I5" s="124"/>
      <c r="L5" s="21"/>
    </row>
    <row r="6" s="2" customFormat="1" ht="12" customHeight="1">
      <c r="A6" s="39"/>
      <c r="B6" s="45"/>
      <c r="C6" s="39"/>
      <c r="D6" s="130" t="s">
        <v>16</v>
      </c>
      <c r="E6" s="39"/>
      <c r="F6" s="39"/>
      <c r="G6" s="39"/>
      <c r="H6" s="39"/>
      <c r="I6" s="131"/>
      <c r="J6" s="39"/>
      <c r="K6" s="39"/>
      <c r="L6" s="132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3" t="s">
        <v>17</v>
      </c>
      <c r="F7" s="39"/>
      <c r="G7" s="39"/>
      <c r="H7" s="39"/>
      <c r="I7" s="131"/>
      <c r="J7" s="39"/>
      <c r="K7" s="39"/>
      <c r="L7" s="132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131"/>
      <c r="J8" s="39"/>
      <c r="K8" s="39"/>
      <c r="L8" s="132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30" t="s">
        <v>18</v>
      </c>
      <c r="E9" s="39"/>
      <c r="F9" s="134" t="s">
        <v>19</v>
      </c>
      <c r="G9" s="39"/>
      <c r="H9" s="39"/>
      <c r="I9" s="135" t="s">
        <v>20</v>
      </c>
      <c r="J9" s="134" t="s">
        <v>19</v>
      </c>
      <c r="K9" s="39"/>
      <c r="L9" s="132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30" t="s">
        <v>21</v>
      </c>
      <c r="E10" s="39"/>
      <c r="F10" s="134" t="s">
        <v>22</v>
      </c>
      <c r="G10" s="39"/>
      <c r="H10" s="39"/>
      <c r="I10" s="135" t="s">
        <v>23</v>
      </c>
      <c r="J10" s="136" t="str">
        <f>'Rekapitulace stavby'!AN8</f>
        <v>25. 9. 2019</v>
      </c>
      <c r="K10" s="39"/>
      <c r="L10" s="132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131"/>
      <c r="J11" s="39"/>
      <c r="K11" s="39"/>
      <c r="L11" s="132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0" t="s">
        <v>25</v>
      </c>
      <c r="E12" s="39"/>
      <c r="F12" s="39"/>
      <c r="G12" s="39"/>
      <c r="H12" s="39"/>
      <c r="I12" s="135" t="s">
        <v>26</v>
      </c>
      <c r="J12" s="134" t="s">
        <v>27</v>
      </c>
      <c r="K12" s="39"/>
      <c r="L12" s="132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4" t="s">
        <v>28</v>
      </c>
      <c r="F13" s="39"/>
      <c r="G13" s="39"/>
      <c r="H13" s="39"/>
      <c r="I13" s="135" t="s">
        <v>29</v>
      </c>
      <c r="J13" s="134" t="s">
        <v>30</v>
      </c>
      <c r="K13" s="39"/>
      <c r="L13" s="132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131"/>
      <c r="J14" s="39"/>
      <c r="K14" s="39"/>
      <c r="L14" s="132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30" t="s">
        <v>31</v>
      </c>
      <c r="E15" s="39"/>
      <c r="F15" s="39"/>
      <c r="G15" s="39"/>
      <c r="H15" s="39"/>
      <c r="I15" s="135" t="s">
        <v>26</v>
      </c>
      <c r="J15" s="34" t="str">
        <f>'Rekapitulace stavby'!AN13</f>
        <v>Vyplň údaj</v>
      </c>
      <c r="K15" s="39"/>
      <c r="L15" s="132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4"/>
      <c r="G16" s="134"/>
      <c r="H16" s="134"/>
      <c r="I16" s="135" t="s">
        <v>29</v>
      </c>
      <c r="J16" s="34" t="str">
        <f>'Rekapitulace stavby'!AN14</f>
        <v>Vyplň údaj</v>
      </c>
      <c r="K16" s="39"/>
      <c r="L16" s="132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131"/>
      <c r="J17" s="39"/>
      <c r="K17" s="39"/>
      <c r="L17" s="132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30" t="s">
        <v>33</v>
      </c>
      <c r="E18" s="39"/>
      <c r="F18" s="39"/>
      <c r="G18" s="39"/>
      <c r="H18" s="39"/>
      <c r="I18" s="135" t="s">
        <v>26</v>
      </c>
      <c r="J18" s="134" t="s">
        <v>34</v>
      </c>
      <c r="K18" s="39"/>
      <c r="L18" s="132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">
        <v>35</v>
      </c>
      <c r="F19" s="39"/>
      <c r="G19" s="39"/>
      <c r="H19" s="39"/>
      <c r="I19" s="135" t="s">
        <v>29</v>
      </c>
      <c r="J19" s="134" t="s">
        <v>36</v>
      </c>
      <c r="K19" s="39"/>
      <c r="L19" s="132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131"/>
      <c r="J20" s="39"/>
      <c r="K20" s="39"/>
      <c r="L20" s="132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30" t="s">
        <v>38</v>
      </c>
      <c r="E21" s="39"/>
      <c r="F21" s="39"/>
      <c r="G21" s="39"/>
      <c r="H21" s="39"/>
      <c r="I21" s="135" t="s">
        <v>26</v>
      </c>
      <c r="J21" s="134" t="s">
        <v>34</v>
      </c>
      <c r="K21" s="39"/>
      <c r="L21" s="132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4" t="s">
        <v>35</v>
      </c>
      <c r="F22" s="39"/>
      <c r="G22" s="39"/>
      <c r="H22" s="39"/>
      <c r="I22" s="135" t="s">
        <v>29</v>
      </c>
      <c r="J22" s="134" t="s">
        <v>36</v>
      </c>
      <c r="K22" s="39"/>
      <c r="L22" s="132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131"/>
      <c r="J23" s="39"/>
      <c r="K23" s="39"/>
      <c r="L23" s="132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30" t="s">
        <v>39</v>
      </c>
      <c r="E24" s="39"/>
      <c r="F24" s="39"/>
      <c r="G24" s="39"/>
      <c r="H24" s="39"/>
      <c r="I24" s="131"/>
      <c r="J24" s="39"/>
      <c r="K24" s="39"/>
      <c r="L24" s="132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51" customHeight="1">
      <c r="A25" s="137"/>
      <c r="B25" s="138"/>
      <c r="C25" s="137"/>
      <c r="D25" s="137"/>
      <c r="E25" s="139" t="s">
        <v>40</v>
      </c>
      <c r="F25" s="139"/>
      <c r="G25" s="139"/>
      <c r="H25" s="139"/>
      <c r="I25" s="140"/>
      <c r="J25" s="137"/>
      <c r="K25" s="137"/>
      <c r="L25" s="141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131"/>
      <c r="J26" s="39"/>
      <c r="K26" s="39"/>
      <c r="L26" s="132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42"/>
      <c r="E27" s="142"/>
      <c r="F27" s="142"/>
      <c r="G27" s="142"/>
      <c r="H27" s="142"/>
      <c r="I27" s="143"/>
      <c r="J27" s="142"/>
      <c r="K27" s="142"/>
      <c r="L27" s="132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44" t="s">
        <v>41</v>
      </c>
      <c r="E28" s="39"/>
      <c r="F28" s="39"/>
      <c r="G28" s="39"/>
      <c r="H28" s="39"/>
      <c r="I28" s="131"/>
      <c r="J28" s="145">
        <f>ROUND(J81, 2)</f>
        <v>0</v>
      </c>
      <c r="K28" s="39"/>
      <c r="L28" s="132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2"/>
      <c r="E29" s="142"/>
      <c r="F29" s="142"/>
      <c r="G29" s="142"/>
      <c r="H29" s="142"/>
      <c r="I29" s="143"/>
      <c r="J29" s="142"/>
      <c r="K29" s="142"/>
      <c r="L29" s="132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6" t="s">
        <v>43</v>
      </c>
      <c r="G30" s="39"/>
      <c r="H30" s="39"/>
      <c r="I30" s="147" t="s">
        <v>42</v>
      </c>
      <c r="J30" s="146" t="s">
        <v>44</v>
      </c>
      <c r="K30" s="39"/>
      <c r="L30" s="132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8" t="s">
        <v>45</v>
      </c>
      <c r="E31" s="130" t="s">
        <v>46</v>
      </c>
      <c r="F31" s="149">
        <f>ROUND((SUM(BE81:BE185)),  2)</f>
        <v>0</v>
      </c>
      <c r="G31" s="39"/>
      <c r="H31" s="39"/>
      <c r="I31" s="150">
        <v>0.20999999999999999</v>
      </c>
      <c r="J31" s="149">
        <f>ROUND(((SUM(BE81:BE185))*I31),  2)</f>
        <v>0</v>
      </c>
      <c r="K31" s="39"/>
      <c r="L31" s="132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30" t="s">
        <v>47</v>
      </c>
      <c r="F32" s="149">
        <f>ROUND((SUM(BF81:BF185)),  2)</f>
        <v>0</v>
      </c>
      <c r="G32" s="39"/>
      <c r="H32" s="39"/>
      <c r="I32" s="150">
        <v>0.14999999999999999</v>
      </c>
      <c r="J32" s="149">
        <f>ROUND(((SUM(BF81:BF185))*I32),  2)</f>
        <v>0</v>
      </c>
      <c r="K32" s="39"/>
      <c r="L32" s="132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30" t="s">
        <v>48</v>
      </c>
      <c r="F33" s="149">
        <f>ROUND((SUM(BG81:BG185)),  2)</f>
        <v>0</v>
      </c>
      <c r="G33" s="39"/>
      <c r="H33" s="39"/>
      <c r="I33" s="150">
        <v>0.20999999999999999</v>
      </c>
      <c r="J33" s="149">
        <f>0</f>
        <v>0</v>
      </c>
      <c r="K33" s="39"/>
      <c r="L33" s="132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0" t="s">
        <v>49</v>
      </c>
      <c r="F34" s="149">
        <f>ROUND((SUM(BH81:BH185)),  2)</f>
        <v>0</v>
      </c>
      <c r="G34" s="39"/>
      <c r="H34" s="39"/>
      <c r="I34" s="150">
        <v>0.14999999999999999</v>
      </c>
      <c r="J34" s="149">
        <f>0</f>
        <v>0</v>
      </c>
      <c r="K34" s="39"/>
      <c r="L34" s="132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0" t="s">
        <v>50</v>
      </c>
      <c r="F35" s="149">
        <f>ROUND((SUM(BI81:BI185)),  2)</f>
        <v>0</v>
      </c>
      <c r="G35" s="39"/>
      <c r="H35" s="39"/>
      <c r="I35" s="150">
        <v>0</v>
      </c>
      <c r="J35" s="149">
        <f>0</f>
        <v>0</v>
      </c>
      <c r="K35" s="39"/>
      <c r="L35" s="132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131"/>
      <c r="J36" s="39"/>
      <c r="K36" s="39"/>
      <c r="L36" s="132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51"/>
      <c r="D37" s="152" t="s">
        <v>51</v>
      </c>
      <c r="E37" s="153"/>
      <c r="F37" s="153"/>
      <c r="G37" s="154" t="s">
        <v>52</v>
      </c>
      <c r="H37" s="155" t="s">
        <v>53</v>
      </c>
      <c r="I37" s="156"/>
      <c r="J37" s="157">
        <f>SUM(J28:J35)</f>
        <v>0</v>
      </c>
      <c r="K37" s="158"/>
      <c r="L37" s="132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9"/>
      <c r="C38" s="160"/>
      <c r="D38" s="160"/>
      <c r="E38" s="160"/>
      <c r="F38" s="160"/>
      <c r="G38" s="160"/>
      <c r="H38" s="160"/>
      <c r="I38" s="161"/>
      <c r="J38" s="160"/>
      <c r="K38" s="160"/>
      <c r="L38" s="132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62"/>
      <c r="C42" s="163"/>
      <c r="D42" s="163"/>
      <c r="E42" s="163"/>
      <c r="F42" s="163"/>
      <c r="G42" s="163"/>
      <c r="H42" s="163"/>
      <c r="I42" s="164"/>
      <c r="J42" s="163"/>
      <c r="K42" s="163"/>
      <c r="L42" s="132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84</v>
      </c>
      <c r="D43" s="41"/>
      <c r="E43" s="41"/>
      <c r="F43" s="41"/>
      <c r="G43" s="41"/>
      <c r="H43" s="41"/>
      <c r="I43" s="131"/>
      <c r="J43" s="41"/>
      <c r="K43" s="41"/>
      <c r="L43" s="132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131"/>
      <c r="J44" s="41"/>
      <c r="K44" s="41"/>
      <c r="L44" s="132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131"/>
      <c r="J45" s="41"/>
      <c r="K45" s="41"/>
      <c r="L45" s="132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16.5" customHeight="1">
      <c r="A46" s="39"/>
      <c r="B46" s="40"/>
      <c r="C46" s="41"/>
      <c r="D46" s="41"/>
      <c r="E46" s="70" t="str">
        <f>E7</f>
        <v xml:space="preserve">Oprava místní komunikace ke hřišti p.č. 1138_1, 1139,  Kostelecká Lhota - Koryta</v>
      </c>
      <c r="F46" s="41"/>
      <c r="G46" s="41"/>
      <c r="H46" s="41"/>
      <c r="I46" s="131"/>
      <c r="J46" s="41"/>
      <c r="K46" s="41"/>
      <c r="L46" s="132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131"/>
      <c r="J47" s="41"/>
      <c r="K47" s="41"/>
      <c r="L47" s="132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21</v>
      </c>
      <c r="D48" s="41"/>
      <c r="E48" s="41"/>
      <c r="F48" s="28" t="str">
        <f>F10</f>
        <v>Kostelecká Lhota</v>
      </c>
      <c r="G48" s="41"/>
      <c r="H48" s="41"/>
      <c r="I48" s="135" t="s">
        <v>23</v>
      </c>
      <c r="J48" s="73" t="str">
        <f>IF(J10="","",J10)</f>
        <v>25. 9. 2019</v>
      </c>
      <c r="K48" s="41"/>
      <c r="L48" s="132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131"/>
      <c r="J49" s="41"/>
      <c r="K49" s="41"/>
      <c r="L49" s="132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15" customHeight="1">
      <c r="A50" s="39"/>
      <c r="B50" s="40"/>
      <c r="C50" s="33" t="s">
        <v>25</v>
      </c>
      <c r="D50" s="41"/>
      <c r="E50" s="41"/>
      <c r="F50" s="28" t="str">
        <f>E13</f>
        <v>Město Kostelec nad Orlicí</v>
      </c>
      <c r="G50" s="41"/>
      <c r="H50" s="41"/>
      <c r="I50" s="135" t="s">
        <v>33</v>
      </c>
      <c r="J50" s="37" t="str">
        <f>E19</f>
        <v>DI PROJEKT s.r.o.</v>
      </c>
      <c r="K50" s="41"/>
      <c r="L50" s="132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3" t="s">
        <v>31</v>
      </c>
      <c r="D51" s="41"/>
      <c r="E51" s="41"/>
      <c r="F51" s="28" t="str">
        <f>IF(E16="","",E16)</f>
        <v>Vyplň údaj</v>
      </c>
      <c r="G51" s="41"/>
      <c r="H51" s="41"/>
      <c r="I51" s="135" t="s">
        <v>38</v>
      </c>
      <c r="J51" s="37" t="str">
        <f>E22</f>
        <v>DI PROJEKT s.r.o.</v>
      </c>
      <c r="K51" s="41"/>
      <c r="L51" s="132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131"/>
      <c r="J52" s="41"/>
      <c r="K52" s="41"/>
      <c r="L52" s="132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65" t="s">
        <v>85</v>
      </c>
      <c r="D53" s="166"/>
      <c r="E53" s="166"/>
      <c r="F53" s="166"/>
      <c r="G53" s="166"/>
      <c r="H53" s="166"/>
      <c r="I53" s="167"/>
      <c r="J53" s="168" t="s">
        <v>86</v>
      </c>
      <c r="K53" s="166"/>
      <c r="L53" s="132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131"/>
      <c r="J54" s="41"/>
      <c r="K54" s="41"/>
      <c r="L54" s="132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69" t="s">
        <v>73</v>
      </c>
      <c r="D55" s="41"/>
      <c r="E55" s="41"/>
      <c r="F55" s="41"/>
      <c r="G55" s="41"/>
      <c r="H55" s="41"/>
      <c r="I55" s="131"/>
      <c r="J55" s="103">
        <f>J81</f>
        <v>0</v>
      </c>
      <c r="K55" s="41"/>
      <c r="L55" s="132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87</v>
      </c>
    </row>
    <row r="56" s="9" customFormat="1" ht="24.96" customHeight="1">
      <c r="A56" s="9"/>
      <c r="B56" s="170"/>
      <c r="C56" s="171"/>
      <c r="D56" s="172" t="s">
        <v>88</v>
      </c>
      <c r="E56" s="173"/>
      <c r="F56" s="173"/>
      <c r="G56" s="173"/>
      <c r="H56" s="173"/>
      <c r="I56" s="174"/>
      <c r="J56" s="175">
        <f>J82</f>
        <v>0</v>
      </c>
      <c r="K56" s="171"/>
      <c r="L56" s="176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77"/>
      <c r="C57" s="178"/>
      <c r="D57" s="179" t="s">
        <v>89</v>
      </c>
      <c r="E57" s="180"/>
      <c r="F57" s="180"/>
      <c r="G57" s="180"/>
      <c r="H57" s="180"/>
      <c r="I57" s="181"/>
      <c r="J57" s="182">
        <f>J83</f>
        <v>0</v>
      </c>
      <c r="K57" s="178"/>
      <c r="L57" s="183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77"/>
      <c r="C58" s="178"/>
      <c r="D58" s="179" t="s">
        <v>90</v>
      </c>
      <c r="E58" s="180"/>
      <c r="F58" s="180"/>
      <c r="G58" s="180"/>
      <c r="H58" s="180"/>
      <c r="I58" s="181"/>
      <c r="J58" s="182">
        <f>J113</f>
        <v>0</v>
      </c>
      <c r="K58" s="178"/>
      <c r="L58" s="183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77"/>
      <c r="C59" s="178"/>
      <c r="D59" s="179" t="s">
        <v>91</v>
      </c>
      <c r="E59" s="180"/>
      <c r="F59" s="180"/>
      <c r="G59" s="180"/>
      <c r="H59" s="180"/>
      <c r="I59" s="181"/>
      <c r="J59" s="182">
        <f>J143</f>
        <v>0</v>
      </c>
      <c r="K59" s="178"/>
      <c r="L59" s="183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77"/>
      <c r="C60" s="178"/>
      <c r="D60" s="179" t="s">
        <v>92</v>
      </c>
      <c r="E60" s="180"/>
      <c r="F60" s="180"/>
      <c r="G60" s="180"/>
      <c r="H60" s="180"/>
      <c r="I60" s="181"/>
      <c r="J60" s="182">
        <f>J150</f>
        <v>0</v>
      </c>
      <c r="K60" s="178"/>
      <c r="L60" s="183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4.88" customHeight="1">
      <c r="A61" s="10"/>
      <c r="B61" s="177"/>
      <c r="C61" s="178"/>
      <c r="D61" s="179" t="s">
        <v>93</v>
      </c>
      <c r="E61" s="180"/>
      <c r="F61" s="180"/>
      <c r="G61" s="180"/>
      <c r="H61" s="180"/>
      <c r="I61" s="181"/>
      <c r="J61" s="182">
        <f>J165</f>
        <v>0</v>
      </c>
      <c r="K61" s="178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7"/>
      <c r="C62" s="178"/>
      <c r="D62" s="179" t="s">
        <v>94</v>
      </c>
      <c r="E62" s="180"/>
      <c r="F62" s="180"/>
      <c r="G62" s="180"/>
      <c r="H62" s="180"/>
      <c r="I62" s="181"/>
      <c r="J62" s="182">
        <f>J178</f>
        <v>0</v>
      </c>
      <c r="K62" s="178"/>
      <c r="L62" s="18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70"/>
      <c r="C63" s="171"/>
      <c r="D63" s="172" t="s">
        <v>95</v>
      </c>
      <c r="E63" s="173"/>
      <c r="F63" s="173"/>
      <c r="G63" s="173"/>
      <c r="H63" s="173"/>
      <c r="I63" s="174"/>
      <c r="J63" s="175">
        <f>J181</f>
        <v>0</v>
      </c>
      <c r="K63" s="171"/>
      <c r="L63" s="176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131"/>
      <c r="J64" s="41"/>
      <c r="K64" s="41"/>
      <c r="L64" s="132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161"/>
      <c r="J65" s="61"/>
      <c r="K65" s="61"/>
      <c r="L65" s="132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164"/>
      <c r="J69" s="63"/>
      <c r="K69" s="63"/>
      <c r="L69" s="132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96</v>
      </c>
      <c r="D70" s="41"/>
      <c r="E70" s="41"/>
      <c r="F70" s="41"/>
      <c r="G70" s="41"/>
      <c r="H70" s="41"/>
      <c r="I70" s="131"/>
      <c r="J70" s="41"/>
      <c r="K70" s="41"/>
      <c r="L70" s="132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131"/>
      <c r="J71" s="41"/>
      <c r="K71" s="41"/>
      <c r="L71" s="132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131"/>
      <c r="J72" s="41"/>
      <c r="K72" s="41"/>
      <c r="L72" s="132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E7</f>
        <v xml:space="preserve">Oprava místní komunikace ke hřišti p.č. 1138_1, 1139,  Kostelecká Lhota - Koryta</v>
      </c>
      <c r="F73" s="41"/>
      <c r="G73" s="41"/>
      <c r="H73" s="41"/>
      <c r="I73" s="131"/>
      <c r="J73" s="41"/>
      <c r="K73" s="41"/>
      <c r="L73" s="132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131"/>
      <c r="J74" s="41"/>
      <c r="K74" s="41"/>
      <c r="L74" s="132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F10</f>
        <v>Kostelecká Lhota</v>
      </c>
      <c r="G75" s="41"/>
      <c r="H75" s="41"/>
      <c r="I75" s="135" t="s">
        <v>23</v>
      </c>
      <c r="J75" s="73" t="str">
        <f>IF(J10="","",J10)</f>
        <v>25. 9. 2019</v>
      </c>
      <c r="K75" s="41"/>
      <c r="L75" s="132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131"/>
      <c r="J76" s="41"/>
      <c r="K76" s="41"/>
      <c r="L76" s="132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E13</f>
        <v>Město Kostelec nad Orlicí</v>
      </c>
      <c r="G77" s="41"/>
      <c r="H77" s="41"/>
      <c r="I77" s="135" t="s">
        <v>33</v>
      </c>
      <c r="J77" s="37" t="str">
        <f>E19</f>
        <v>DI PROJEKT s.r.o.</v>
      </c>
      <c r="K77" s="41"/>
      <c r="L77" s="132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31</v>
      </c>
      <c r="D78" s="41"/>
      <c r="E78" s="41"/>
      <c r="F78" s="28" t="str">
        <f>IF(E16="","",E16)</f>
        <v>Vyplň údaj</v>
      </c>
      <c r="G78" s="41"/>
      <c r="H78" s="41"/>
      <c r="I78" s="135" t="s">
        <v>38</v>
      </c>
      <c r="J78" s="37" t="str">
        <f>E22</f>
        <v>DI PROJEKT s.r.o.</v>
      </c>
      <c r="K78" s="41"/>
      <c r="L78" s="132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131"/>
      <c r="J79" s="41"/>
      <c r="K79" s="41"/>
      <c r="L79" s="132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84"/>
      <c r="B80" s="185"/>
      <c r="C80" s="186" t="s">
        <v>97</v>
      </c>
      <c r="D80" s="187" t="s">
        <v>60</v>
      </c>
      <c r="E80" s="187" t="s">
        <v>56</v>
      </c>
      <c r="F80" s="187" t="s">
        <v>57</v>
      </c>
      <c r="G80" s="187" t="s">
        <v>98</v>
      </c>
      <c r="H80" s="187" t="s">
        <v>99</v>
      </c>
      <c r="I80" s="188" t="s">
        <v>100</v>
      </c>
      <c r="J80" s="187" t="s">
        <v>86</v>
      </c>
      <c r="K80" s="189" t="s">
        <v>101</v>
      </c>
      <c r="L80" s="190"/>
      <c r="M80" s="93" t="s">
        <v>19</v>
      </c>
      <c r="N80" s="94" t="s">
        <v>45</v>
      </c>
      <c r="O80" s="94" t="s">
        <v>102</v>
      </c>
      <c r="P80" s="94" t="s">
        <v>103</v>
      </c>
      <c r="Q80" s="94" t="s">
        <v>104</v>
      </c>
      <c r="R80" s="94" t="s">
        <v>105</v>
      </c>
      <c r="S80" s="94" t="s">
        <v>106</v>
      </c>
      <c r="T80" s="95" t="s">
        <v>107</v>
      </c>
      <c r="U80" s="184"/>
      <c r="V80" s="184"/>
      <c r="W80" s="184"/>
      <c r="X80" s="184"/>
      <c r="Y80" s="184"/>
      <c r="Z80" s="184"/>
      <c r="AA80" s="184"/>
      <c r="AB80" s="184"/>
      <c r="AC80" s="184"/>
      <c r="AD80" s="184"/>
      <c r="AE80" s="184"/>
    </row>
    <row r="81" s="2" customFormat="1" ht="22.8" customHeight="1">
      <c r="A81" s="39"/>
      <c r="B81" s="40"/>
      <c r="C81" s="100" t="s">
        <v>108</v>
      </c>
      <c r="D81" s="41"/>
      <c r="E81" s="41"/>
      <c r="F81" s="41"/>
      <c r="G81" s="41"/>
      <c r="H81" s="41"/>
      <c r="I81" s="131"/>
      <c r="J81" s="191">
        <f>BK81</f>
        <v>0</v>
      </c>
      <c r="K81" s="41"/>
      <c r="L81" s="45"/>
      <c r="M81" s="96"/>
      <c r="N81" s="192"/>
      <c r="O81" s="97"/>
      <c r="P81" s="193">
        <f>P82+P181</f>
        <v>0</v>
      </c>
      <c r="Q81" s="97"/>
      <c r="R81" s="193">
        <f>R82+R181</f>
        <v>85.990081023800002</v>
      </c>
      <c r="S81" s="97"/>
      <c r="T81" s="194">
        <f>T82+T181</f>
        <v>38.177999999999997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74</v>
      </c>
      <c r="AU81" s="18" t="s">
        <v>87</v>
      </c>
      <c r="BK81" s="195">
        <f>BK82+BK181</f>
        <v>0</v>
      </c>
    </row>
    <row r="82" s="12" customFormat="1" ht="25.92" customHeight="1">
      <c r="A82" s="12"/>
      <c r="B82" s="196"/>
      <c r="C82" s="197"/>
      <c r="D82" s="198" t="s">
        <v>74</v>
      </c>
      <c r="E82" s="199" t="s">
        <v>109</v>
      </c>
      <c r="F82" s="199" t="s">
        <v>110</v>
      </c>
      <c r="G82" s="197"/>
      <c r="H82" s="197"/>
      <c r="I82" s="200"/>
      <c r="J82" s="201">
        <f>BK82</f>
        <v>0</v>
      </c>
      <c r="K82" s="197"/>
      <c r="L82" s="202"/>
      <c r="M82" s="203"/>
      <c r="N82" s="204"/>
      <c r="O82" s="204"/>
      <c r="P82" s="205">
        <f>P83+P113+P143+P150+P178</f>
        <v>0</v>
      </c>
      <c r="Q82" s="204"/>
      <c r="R82" s="205">
        <f>R83+R113+R143+R150+R178</f>
        <v>85.990081023800002</v>
      </c>
      <c r="S82" s="204"/>
      <c r="T82" s="206">
        <f>T83+T113+T143+T150+T178</f>
        <v>38.177999999999997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7" t="s">
        <v>80</v>
      </c>
      <c r="AT82" s="208" t="s">
        <v>74</v>
      </c>
      <c r="AU82" s="208" t="s">
        <v>75</v>
      </c>
      <c r="AY82" s="207" t="s">
        <v>111</v>
      </c>
      <c r="BK82" s="209">
        <f>BK83+BK113+BK143+BK150+BK178</f>
        <v>0</v>
      </c>
    </row>
    <row r="83" s="12" customFormat="1" ht="22.8" customHeight="1">
      <c r="A83" s="12"/>
      <c r="B83" s="196"/>
      <c r="C83" s="197"/>
      <c r="D83" s="198" t="s">
        <v>74</v>
      </c>
      <c r="E83" s="210" t="s">
        <v>80</v>
      </c>
      <c r="F83" s="210" t="s">
        <v>112</v>
      </c>
      <c r="G83" s="197"/>
      <c r="H83" s="197"/>
      <c r="I83" s="200"/>
      <c r="J83" s="211">
        <f>BK83</f>
        <v>0</v>
      </c>
      <c r="K83" s="197"/>
      <c r="L83" s="202"/>
      <c r="M83" s="203"/>
      <c r="N83" s="204"/>
      <c r="O83" s="204"/>
      <c r="P83" s="205">
        <f>SUM(P84:P112)</f>
        <v>0</v>
      </c>
      <c r="Q83" s="204"/>
      <c r="R83" s="205">
        <f>SUM(R84:R112)</f>
        <v>0</v>
      </c>
      <c r="S83" s="204"/>
      <c r="T83" s="206">
        <f>SUM(T84:T112)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7" t="s">
        <v>80</v>
      </c>
      <c r="AT83" s="208" t="s">
        <v>74</v>
      </c>
      <c r="AU83" s="208" t="s">
        <v>80</v>
      </c>
      <c r="AY83" s="207" t="s">
        <v>111</v>
      </c>
      <c r="BK83" s="209">
        <f>SUM(BK84:BK112)</f>
        <v>0</v>
      </c>
    </row>
    <row r="84" s="2" customFormat="1" ht="24" customHeight="1">
      <c r="A84" s="39"/>
      <c r="B84" s="40"/>
      <c r="C84" s="212" t="s">
        <v>80</v>
      </c>
      <c r="D84" s="212" t="s">
        <v>113</v>
      </c>
      <c r="E84" s="213" t="s">
        <v>114</v>
      </c>
      <c r="F84" s="214" t="s">
        <v>115</v>
      </c>
      <c r="G84" s="215" t="s">
        <v>116</v>
      </c>
      <c r="H84" s="216">
        <v>1024</v>
      </c>
      <c r="I84" s="217"/>
      <c r="J84" s="218">
        <f>ROUND(I84*H84,2)</f>
        <v>0</v>
      </c>
      <c r="K84" s="214" t="s">
        <v>117</v>
      </c>
      <c r="L84" s="45"/>
      <c r="M84" s="219" t="s">
        <v>19</v>
      </c>
      <c r="N84" s="220" t="s">
        <v>46</v>
      </c>
      <c r="O84" s="85"/>
      <c r="P84" s="221">
        <f>O84*H84</f>
        <v>0</v>
      </c>
      <c r="Q84" s="221">
        <v>0</v>
      </c>
      <c r="R84" s="221">
        <f>Q84*H84</f>
        <v>0</v>
      </c>
      <c r="S84" s="221">
        <v>0</v>
      </c>
      <c r="T84" s="222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23" t="s">
        <v>118</v>
      </c>
      <c r="AT84" s="223" t="s">
        <v>113</v>
      </c>
      <c r="AU84" s="223" t="s">
        <v>82</v>
      </c>
      <c r="AY84" s="18" t="s">
        <v>111</v>
      </c>
      <c r="BE84" s="224">
        <f>IF(N84="základní",J84,0)</f>
        <v>0</v>
      </c>
      <c r="BF84" s="224">
        <f>IF(N84="snížená",J84,0)</f>
        <v>0</v>
      </c>
      <c r="BG84" s="224">
        <f>IF(N84="zákl. přenesená",J84,0)</f>
        <v>0</v>
      </c>
      <c r="BH84" s="224">
        <f>IF(N84="sníž. přenesená",J84,0)</f>
        <v>0</v>
      </c>
      <c r="BI84" s="224">
        <f>IF(N84="nulová",J84,0)</f>
        <v>0</v>
      </c>
      <c r="BJ84" s="18" t="s">
        <v>80</v>
      </c>
      <c r="BK84" s="224">
        <f>ROUND(I84*H84,2)</f>
        <v>0</v>
      </c>
      <c r="BL84" s="18" t="s">
        <v>118</v>
      </c>
      <c r="BM84" s="223" t="s">
        <v>119</v>
      </c>
    </row>
    <row r="85" s="2" customFormat="1">
      <c r="A85" s="39"/>
      <c r="B85" s="40"/>
      <c r="C85" s="41"/>
      <c r="D85" s="225" t="s">
        <v>120</v>
      </c>
      <c r="E85" s="41"/>
      <c r="F85" s="226" t="s">
        <v>121</v>
      </c>
      <c r="G85" s="41"/>
      <c r="H85" s="41"/>
      <c r="I85" s="131"/>
      <c r="J85" s="41"/>
      <c r="K85" s="41"/>
      <c r="L85" s="45"/>
      <c r="M85" s="227"/>
      <c r="N85" s="228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120</v>
      </c>
      <c r="AU85" s="18" t="s">
        <v>82</v>
      </c>
    </row>
    <row r="86" s="13" customFormat="1">
      <c r="A86" s="13"/>
      <c r="B86" s="229"/>
      <c r="C86" s="230"/>
      <c r="D86" s="225" t="s">
        <v>122</v>
      </c>
      <c r="E86" s="231" t="s">
        <v>19</v>
      </c>
      <c r="F86" s="232" t="s">
        <v>123</v>
      </c>
      <c r="G86" s="230"/>
      <c r="H86" s="231" t="s">
        <v>19</v>
      </c>
      <c r="I86" s="233"/>
      <c r="J86" s="230"/>
      <c r="K86" s="230"/>
      <c r="L86" s="234"/>
      <c r="M86" s="235"/>
      <c r="N86" s="236"/>
      <c r="O86" s="236"/>
      <c r="P86" s="236"/>
      <c r="Q86" s="236"/>
      <c r="R86" s="236"/>
      <c r="S86" s="236"/>
      <c r="T86" s="237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8" t="s">
        <v>122</v>
      </c>
      <c r="AU86" s="238" t="s">
        <v>82</v>
      </c>
      <c r="AV86" s="13" t="s">
        <v>80</v>
      </c>
      <c r="AW86" s="13" t="s">
        <v>37</v>
      </c>
      <c r="AX86" s="13" t="s">
        <v>75</v>
      </c>
      <c r="AY86" s="238" t="s">
        <v>111</v>
      </c>
    </row>
    <row r="87" s="14" customFormat="1">
      <c r="A87" s="14"/>
      <c r="B87" s="239"/>
      <c r="C87" s="240"/>
      <c r="D87" s="225" t="s">
        <v>122</v>
      </c>
      <c r="E87" s="241" t="s">
        <v>19</v>
      </c>
      <c r="F87" s="242" t="s">
        <v>124</v>
      </c>
      <c r="G87" s="240"/>
      <c r="H87" s="243">
        <v>1024</v>
      </c>
      <c r="I87" s="244"/>
      <c r="J87" s="240"/>
      <c r="K87" s="240"/>
      <c r="L87" s="245"/>
      <c r="M87" s="246"/>
      <c r="N87" s="247"/>
      <c r="O87" s="247"/>
      <c r="P87" s="247"/>
      <c r="Q87" s="247"/>
      <c r="R87" s="247"/>
      <c r="S87" s="247"/>
      <c r="T87" s="248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9" t="s">
        <v>122</v>
      </c>
      <c r="AU87" s="249" t="s">
        <v>82</v>
      </c>
      <c r="AV87" s="14" t="s">
        <v>82</v>
      </c>
      <c r="AW87" s="14" t="s">
        <v>37</v>
      </c>
      <c r="AX87" s="14" t="s">
        <v>80</v>
      </c>
      <c r="AY87" s="249" t="s">
        <v>111</v>
      </c>
    </row>
    <row r="88" s="2" customFormat="1" ht="24" customHeight="1">
      <c r="A88" s="39"/>
      <c r="B88" s="40"/>
      <c r="C88" s="212" t="s">
        <v>82</v>
      </c>
      <c r="D88" s="212" t="s">
        <v>113</v>
      </c>
      <c r="E88" s="213" t="s">
        <v>125</v>
      </c>
      <c r="F88" s="214" t="s">
        <v>126</v>
      </c>
      <c r="G88" s="215" t="s">
        <v>127</v>
      </c>
      <c r="H88" s="216">
        <v>24.375</v>
      </c>
      <c r="I88" s="217"/>
      <c r="J88" s="218">
        <f>ROUND(I88*H88,2)</f>
        <v>0</v>
      </c>
      <c r="K88" s="214" t="s">
        <v>117</v>
      </c>
      <c r="L88" s="45"/>
      <c r="M88" s="219" t="s">
        <v>19</v>
      </c>
      <c r="N88" s="220" t="s">
        <v>46</v>
      </c>
      <c r="O88" s="85"/>
      <c r="P88" s="221">
        <f>O88*H88</f>
        <v>0</v>
      </c>
      <c r="Q88" s="221">
        <v>0</v>
      </c>
      <c r="R88" s="221">
        <f>Q88*H88</f>
        <v>0</v>
      </c>
      <c r="S88" s="221">
        <v>0</v>
      </c>
      <c r="T88" s="222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3" t="s">
        <v>118</v>
      </c>
      <c r="AT88" s="223" t="s">
        <v>113</v>
      </c>
      <c r="AU88" s="223" t="s">
        <v>82</v>
      </c>
      <c r="AY88" s="18" t="s">
        <v>111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18" t="s">
        <v>80</v>
      </c>
      <c r="BK88" s="224">
        <f>ROUND(I88*H88,2)</f>
        <v>0</v>
      </c>
      <c r="BL88" s="18" t="s">
        <v>118</v>
      </c>
      <c r="BM88" s="223" t="s">
        <v>128</v>
      </c>
    </row>
    <row r="89" s="2" customFormat="1">
      <c r="A89" s="39"/>
      <c r="B89" s="40"/>
      <c r="C89" s="41"/>
      <c r="D89" s="225" t="s">
        <v>120</v>
      </c>
      <c r="E89" s="41"/>
      <c r="F89" s="226" t="s">
        <v>129</v>
      </c>
      <c r="G89" s="41"/>
      <c r="H89" s="41"/>
      <c r="I89" s="131"/>
      <c r="J89" s="41"/>
      <c r="K89" s="41"/>
      <c r="L89" s="45"/>
      <c r="M89" s="227"/>
      <c r="N89" s="228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120</v>
      </c>
      <c r="AU89" s="18" t="s">
        <v>82</v>
      </c>
    </row>
    <row r="90" s="13" customFormat="1">
      <c r="A90" s="13"/>
      <c r="B90" s="229"/>
      <c r="C90" s="230"/>
      <c r="D90" s="225" t="s">
        <v>122</v>
      </c>
      <c r="E90" s="231" t="s">
        <v>19</v>
      </c>
      <c r="F90" s="232" t="s">
        <v>123</v>
      </c>
      <c r="G90" s="230"/>
      <c r="H90" s="231" t="s">
        <v>19</v>
      </c>
      <c r="I90" s="233"/>
      <c r="J90" s="230"/>
      <c r="K90" s="230"/>
      <c r="L90" s="234"/>
      <c r="M90" s="235"/>
      <c r="N90" s="236"/>
      <c r="O90" s="236"/>
      <c r="P90" s="236"/>
      <c r="Q90" s="236"/>
      <c r="R90" s="236"/>
      <c r="S90" s="236"/>
      <c r="T90" s="237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8" t="s">
        <v>122</v>
      </c>
      <c r="AU90" s="238" t="s">
        <v>82</v>
      </c>
      <c r="AV90" s="13" t="s">
        <v>80</v>
      </c>
      <c r="AW90" s="13" t="s">
        <v>37</v>
      </c>
      <c r="AX90" s="13" t="s">
        <v>75</v>
      </c>
      <c r="AY90" s="238" t="s">
        <v>111</v>
      </c>
    </row>
    <row r="91" s="14" customFormat="1">
      <c r="A91" s="14"/>
      <c r="B91" s="239"/>
      <c r="C91" s="240"/>
      <c r="D91" s="225" t="s">
        <v>122</v>
      </c>
      <c r="E91" s="241" t="s">
        <v>19</v>
      </c>
      <c r="F91" s="242" t="s">
        <v>130</v>
      </c>
      <c r="G91" s="240"/>
      <c r="H91" s="243">
        <v>13.125</v>
      </c>
      <c r="I91" s="244"/>
      <c r="J91" s="240"/>
      <c r="K91" s="240"/>
      <c r="L91" s="245"/>
      <c r="M91" s="246"/>
      <c r="N91" s="247"/>
      <c r="O91" s="247"/>
      <c r="P91" s="247"/>
      <c r="Q91" s="247"/>
      <c r="R91" s="247"/>
      <c r="S91" s="247"/>
      <c r="T91" s="248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9" t="s">
        <v>122</v>
      </c>
      <c r="AU91" s="249" t="s">
        <v>82</v>
      </c>
      <c r="AV91" s="14" t="s">
        <v>82</v>
      </c>
      <c r="AW91" s="14" t="s">
        <v>37</v>
      </c>
      <c r="AX91" s="14" t="s">
        <v>75</v>
      </c>
      <c r="AY91" s="249" t="s">
        <v>111</v>
      </c>
    </row>
    <row r="92" s="14" customFormat="1">
      <c r="A92" s="14"/>
      <c r="B92" s="239"/>
      <c r="C92" s="240"/>
      <c r="D92" s="225" t="s">
        <v>122</v>
      </c>
      <c r="E92" s="241" t="s">
        <v>19</v>
      </c>
      <c r="F92" s="242" t="s">
        <v>131</v>
      </c>
      <c r="G92" s="240"/>
      <c r="H92" s="243">
        <v>11.25</v>
      </c>
      <c r="I92" s="244"/>
      <c r="J92" s="240"/>
      <c r="K92" s="240"/>
      <c r="L92" s="245"/>
      <c r="M92" s="246"/>
      <c r="N92" s="247"/>
      <c r="O92" s="247"/>
      <c r="P92" s="247"/>
      <c r="Q92" s="247"/>
      <c r="R92" s="247"/>
      <c r="S92" s="247"/>
      <c r="T92" s="248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9" t="s">
        <v>122</v>
      </c>
      <c r="AU92" s="249" t="s">
        <v>82</v>
      </c>
      <c r="AV92" s="14" t="s">
        <v>82</v>
      </c>
      <c r="AW92" s="14" t="s">
        <v>37</v>
      </c>
      <c r="AX92" s="14" t="s">
        <v>75</v>
      </c>
      <c r="AY92" s="249" t="s">
        <v>111</v>
      </c>
    </row>
    <row r="93" s="15" customFormat="1">
      <c r="A93" s="15"/>
      <c r="B93" s="250"/>
      <c r="C93" s="251"/>
      <c r="D93" s="225" t="s">
        <v>122</v>
      </c>
      <c r="E93" s="252" t="s">
        <v>19</v>
      </c>
      <c r="F93" s="253" t="s">
        <v>132</v>
      </c>
      <c r="G93" s="251"/>
      <c r="H93" s="254">
        <v>24.375</v>
      </c>
      <c r="I93" s="255"/>
      <c r="J93" s="251"/>
      <c r="K93" s="251"/>
      <c r="L93" s="256"/>
      <c r="M93" s="257"/>
      <c r="N93" s="258"/>
      <c r="O93" s="258"/>
      <c r="P93" s="258"/>
      <c r="Q93" s="258"/>
      <c r="R93" s="258"/>
      <c r="S93" s="258"/>
      <c r="T93" s="259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60" t="s">
        <v>122</v>
      </c>
      <c r="AU93" s="260" t="s">
        <v>82</v>
      </c>
      <c r="AV93" s="15" t="s">
        <v>118</v>
      </c>
      <c r="AW93" s="15" t="s">
        <v>37</v>
      </c>
      <c r="AX93" s="15" t="s">
        <v>80</v>
      </c>
      <c r="AY93" s="260" t="s">
        <v>111</v>
      </c>
    </row>
    <row r="94" s="2" customFormat="1" ht="24" customHeight="1">
      <c r="A94" s="39"/>
      <c r="B94" s="40"/>
      <c r="C94" s="212" t="s">
        <v>133</v>
      </c>
      <c r="D94" s="212" t="s">
        <v>113</v>
      </c>
      <c r="E94" s="213" t="s">
        <v>134</v>
      </c>
      <c r="F94" s="214" t="s">
        <v>135</v>
      </c>
      <c r="G94" s="215" t="s">
        <v>127</v>
      </c>
      <c r="H94" s="216">
        <v>24.375</v>
      </c>
      <c r="I94" s="217"/>
      <c r="J94" s="218">
        <f>ROUND(I94*H94,2)</f>
        <v>0</v>
      </c>
      <c r="K94" s="214" t="s">
        <v>117</v>
      </c>
      <c r="L94" s="45"/>
      <c r="M94" s="219" t="s">
        <v>19</v>
      </c>
      <c r="N94" s="220" t="s">
        <v>46</v>
      </c>
      <c r="O94" s="85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3" t="s">
        <v>118</v>
      </c>
      <c r="AT94" s="223" t="s">
        <v>113</v>
      </c>
      <c r="AU94" s="223" t="s">
        <v>82</v>
      </c>
      <c r="AY94" s="18" t="s">
        <v>111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8" t="s">
        <v>80</v>
      </c>
      <c r="BK94" s="224">
        <f>ROUND(I94*H94,2)</f>
        <v>0</v>
      </c>
      <c r="BL94" s="18" t="s">
        <v>118</v>
      </c>
      <c r="BM94" s="223" t="s">
        <v>136</v>
      </c>
    </row>
    <row r="95" s="2" customFormat="1">
      <c r="A95" s="39"/>
      <c r="B95" s="40"/>
      <c r="C95" s="41"/>
      <c r="D95" s="225" t="s">
        <v>120</v>
      </c>
      <c r="E95" s="41"/>
      <c r="F95" s="226" t="s">
        <v>129</v>
      </c>
      <c r="G95" s="41"/>
      <c r="H95" s="41"/>
      <c r="I95" s="131"/>
      <c r="J95" s="41"/>
      <c r="K95" s="41"/>
      <c r="L95" s="45"/>
      <c r="M95" s="227"/>
      <c r="N95" s="228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120</v>
      </c>
      <c r="AU95" s="18" t="s">
        <v>82</v>
      </c>
    </row>
    <row r="96" s="2" customFormat="1" ht="24" customHeight="1">
      <c r="A96" s="39"/>
      <c r="B96" s="40"/>
      <c r="C96" s="212" t="s">
        <v>118</v>
      </c>
      <c r="D96" s="212" t="s">
        <v>113</v>
      </c>
      <c r="E96" s="213" t="s">
        <v>137</v>
      </c>
      <c r="F96" s="214" t="s">
        <v>138</v>
      </c>
      <c r="G96" s="215" t="s">
        <v>127</v>
      </c>
      <c r="H96" s="216">
        <v>24.375</v>
      </c>
      <c r="I96" s="217"/>
      <c r="J96" s="218">
        <f>ROUND(I96*H96,2)</f>
        <v>0</v>
      </c>
      <c r="K96" s="214" t="s">
        <v>117</v>
      </c>
      <c r="L96" s="45"/>
      <c r="M96" s="219" t="s">
        <v>19</v>
      </c>
      <c r="N96" s="220" t="s">
        <v>46</v>
      </c>
      <c r="O96" s="85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3" t="s">
        <v>118</v>
      </c>
      <c r="AT96" s="223" t="s">
        <v>113</v>
      </c>
      <c r="AU96" s="223" t="s">
        <v>82</v>
      </c>
      <c r="AY96" s="18" t="s">
        <v>111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80</v>
      </c>
      <c r="BK96" s="224">
        <f>ROUND(I96*H96,2)</f>
        <v>0</v>
      </c>
      <c r="BL96" s="18" t="s">
        <v>118</v>
      </c>
      <c r="BM96" s="223" t="s">
        <v>139</v>
      </c>
    </row>
    <row r="97" s="2" customFormat="1">
      <c r="A97" s="39"/>
      <c r="B97" s="40"/>
      <c r="C97" s="41"/>
      <c r="D97" s="225" t="s">
        <v>120</v>
      </c>
      <c r="E97" s="41"/>
      <c r="F97" s="226" t="s">
        <v>140</v>
      </c>
      <c r="G97" s="41"/>
      <c r="H97" s="41"/>
      <c r="I97" s="131"/>
      <c r="J97" s="41"/>
      <c r="K97" s="41"/>
      <c r="L97" s="45"/>
      <c r="M97" s="227"/>
      <c r="N97" s="228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120</v>
      </c>
      <c r="AU97" s="18" t="s">
        <v>82</v>
      </c>
    </row>
    <row r="98" s="14" customFormat="1">
      <c r="A98" s="14"/>
      <c r="B98" s="239"/>
      <c r="C98" s="240"/>
      <c r="D98" s="225" t="s">
        <v>122</v>
      </c>
      <c r="E98" s="241" t="s">
        <v>19</v>
      </c>
      <c r="F98" s="242" t="s">
        <v>141</v>
      </c>
      <c r="G98" s="240"/>
      <c r="H98" s="243">
        <v>24.375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9" t="s">
        <v>122</v>
      </c>
      <c r="AU98" s="249" t="s">
        <v>82</v>
      </c>
      <c r="AV98" s="14" t="s">
        <v>82</v>
      </c>
      <c r="AW98" s="14" t="s">
        <v>37</v>
      </c>
      <c r="AX98" s="14" t="s">
        <v>80</v>
      </c>
      <c r="AY98" s="249" t="s">
        <v>111</v>
      </c>
    </row>
    <row r="99" s="2" customFormat="1" ht="36" customHeight="1">
      <c r="A99" s="39"/>
      <c r="B99" s="40"/>
      <c r="C99" s="212" t="s">
        <v>142</v>
      </c>
      <c r="D99" s="212" t="s">
        <v>113</v>
      </c>
      <c r="E99" s="213" t="s">
        <v>143</v>
      </c>
      <c r="F99" s="214" t="s">
        <v>144</v>
      </c>
      <c r="G99" s="215" t="s">
        <v>127</v>
      </c>
      <c r="H99" s="216">
        <v>97.5</v>
      </c>
      <c r="I99" s="217"/>
      <c r="J99" s="218">
        <f>ROUND(I99*H99,2)</f>
        <v>0</v>
      </c>
      <c r="K99" s="214" t="s">
        <v>117</v>
      </c>
      <c r="L99" s="45"/>
      <c r="M99" s="219" t="s">
        <v>19</v>
      </c>
      <c r="N99" s="220" t="s">
        <v>46</v>
      </c>
      <c r="O99" s="85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3" t="s">
        <v>118</v>
      </c>
      <c r="AT99" s="223" t="s">
        <v>113</v>
      </c>
      <c r="AU99" s="223" t="s">
        <v>82</v>
      </c>
      <c r="AY99" s="18" t="s">
        <v>111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8" t="s">
        <v>80</v>
      </c>
      <c r="BK99" s="224">
        <f>ROUND(I99*H99,2)</f>
        <v>0</v>
      </c>
      <c r="BL99" s="18" t="s">
        <v>118</v>
      </c>
      <c r="BM99" s="223" t="s">
        <v>145</v>
      </c>
    </row>
    <row r="100" s="2" customFormat="1">
      <c r="A100" s="39"/>
      <c r="B100" s="40"/>
      <c r="C100" s="41"/>
      <c r="D100" s="225" t="s">
        <v>120</v>
      </c>
      <c r="E100" s="41"/>
      <c r="F100" s="226" t="s">
        <v>140</v>
      </c>
      <c r="G100" s="41"/>
      <c r="H100" s="41"/>
      <c r="I100" s="131"/>
      <c r="J100" s="41"/>
      <c r="K100" s="41"/>
      <c r="L100" s="45"/>
      <c r="M100" s="227"/>
      <c r="N100" s="228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120</v>
      </c>
      <c r="AU100" s="18" t="s">
        <v>82</v>
      </c>
    </row>
    <row r="101" s="14" customFormat="1">
      <c r="A101" s="14"/>
      <c r="B101" s="239"/>
      <c r="C101" s="240"/>
      <c r="D101" s="225" t="s">
        <v>122</v>
      </c>
      <c r="E101" s="241" t="s">
        <v>19</v>
      </c>
      <c r="F101" s="242" t="s">
        <v>146</v>
      </c>
      <c r="G101" s="240"/>
      <c r="H101" s="243">
        <v>97.5</v>
      </c>
      <c r="I101" s="244"/>
      <c r="J101" s="240"/>
      <c r="K101" s="240"/>
      <c r="L101" s="245"/>
      <c r="M101" s="246"/>
      <c r="N101" s="247"/>
      <c r="O101" s="247"/>
      <c r="P101" s="247"/>
      <c r="Q101" s="247"/>
      <c r="R101" s="247"/>
      <c r="S101" s="247"/>
      <c r="T101" s="24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9" t="s">
        <v>122</v>
      </c>
      <c r="AU101" s="249" t="s">
        <v>82</v>
      </c>
      <c r="AV101" s="14" t="s">
        <v>82</v>
      </c>
      <c r="AW101" s="14" t="s">
        <v>37</v>
      </c>
      <c r="AX101" s="14" t="s">
        <v>80</v>
      </c>
      <c r="AY101" s="249" t="s">
        <v>111</v>
      </c>
    </row>
    <row r="102" s="2" customFormat="1" ht="24" customHeight="1">
      <c r="A102" s="39"/>
      <c r="B102" s="40"/>
      <c r="C102" s="212" t="s">
        <v>147</v>
      </c>
      <c r="D102" s="212" t="s">
        <v>113</v>
      </c>
      <c r="E102" s="213" t="s">
        <v>148</v>
      </c>
      <c r="F102" s="214" t="s">
        <v>149</v>
      </c>
      <c r="G102" s="215" t="s">
        <v>127</v>
      </c>
      <c r="H102" s="216">
        <v>24.375</v>
      </c>
      <c r="I102" s="217"/>
      <c r="J102" s="218">
        <f>ROUND(I102*H102,2)</f>
        <v>0</v>
      </c>
      <c r="K102" s="214" t="s">
        <v>117</v>
      </c>
      <c r="L102" s="45"/>
      <c r="M102" s="219" t="s">
        <v>19</v>
      </c>
      <c r="N102" s="220" t="s">
        <v>46</v>
      </c>
      <c r="O102" s="85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3" t="s">
        <v>118</v>
      </c>
      <c r="AT102" s="223" t="s">
        <v>113</v>
      </c>
      <c r="AU102" s="223" t="s">
        <v>82</v>
      </c>
      <c r="AY102" s="18" t="s">
        <v>111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8" t="s">
        <v>80</v>
      </c>
      <c r="BK102" s="224">
        <f>ROUND(I102*H102,2)</f>
        <v>0</v>
      </c>
      <c r="BL102" s="18" t="s">
        <v>118</v>
      </c>
      <c r="BM102" s="223" t="s">
        <v>150</v>
      </c>
    </row>
    <row r="103" s="2" customFormat="1">
      <c r="A103" s="39"/>
      <c r="B103" s="40"/>
      <c r="C103" s="41"/>
      <c r="D103" s="225" t="s">
        <v>120</v>
      </c>
      <c r="E103" s="41"/>
      <c r="F103" s="226" t="s">
        <v>151</v>
      </c>
      <c r="G103" s="41"/>
      <c r="H103" s="41"/>
      <c r="I103" s="131"/>
      <c r="J103" s="41"/>
      <c r="K103" s="41"/>
      <c r="L103" s="45"/>
      <c r="M103" s="227"/>
      <c r="N103" s="228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120</v>
      </c>
      <c r="AU103" s="18" t="s">
        <v>82</v>
      </c>
    </row>
    <row r="104" s="2" customFormat="1" ht="16.5" customHeight="1">
      <c r="A104" s="39"/>
      <c r="B104" s="40"/>
      <c r="C104" s="212" t="s">
        <v>152</v>
      </c>
      <c r="D104" s="212" t="s">
        <v>113</v>
      </c>
      <c r="E104" s="213" t="s">
        <v>153</v>
      </c>
      <c r="F104" s="214" t="s">
        <v>154</v>
      </c>
      <c r="G104" s="215" t="s">
        <v>127</v>
      </c>
      <c r="H104" s="216">
        <v>24.375</v>
      </c>
      <c r="I104" s="217"/>
      <c r="J104" s="218">
        <f>ROUND(I104*H104,2)</f>
        <v>0</v>
      </c>
      <c r="K104" s="214" t="s">
        <v>117</v>
      </c>
      <c r="L104" s="45"/>
      <c r="M104" s="219" t="s">
        <v>19</v>
      </c>
      <c r="N104" s="220" t="s">
        <v>46</v>
      </c>
      <c r="O104" s="85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3" t="s">
        <v>118</v>
      </c>
      <c r="AT104" s="223" t="s">
        <v>113</v>
      </c>
      <c r="AU104" s="223" t="s">
        <v>82</v>
      </c>
      <c r="AY104" s="18" t="s">
        <v>111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8" t="s">
        <v>80</v>
      </c>
      <c r="BK104" s="224">
        <f>ROUND(I104*H104,2)</f>
        <v>0</v>
      </c>
      <c r="BL104" s="18" t="s">
        <v>118</v>
      </c>
      <c r="BM104" s="223" t="s">
        <v>155</v>
      </c>
    </row>
    <row r="105" s="2" customFormat="1">
      <c r="A105" s="39"/>
      <c r="B105" s="40"/>
      <c r="C105" s="41"/>
      <c r="D105" s="225" t="s">
        <v>120</v>
      </c>
      <c r="E105" s="41"/>
      <c r="F105" s="226" t="s">
        <v>156</v>
      </c>
      <c r="G105" s="41"/>
      <c r="H105" s="41"/>
      <c r="I105" s="131"/>
      <c r="J105" s="41"/>
      <c r="K105" s="41"/>
      <c r="L105" s="45"/>
      <c r="M105" s="227"/>
      <c r="N105" s="228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120</v>
      </c>
      <c r="AU105" s="18" t="s">
        <v>82</v>
      </c>
    </row>
    <row r="106" s="2" customFormat="1" ht="24" customHeight="1">
      <c r="A106" s="39"/>
      <c r="B106" s="40"/>
      <c r="C106" s="212" t="s">
        <v>157</v>
      </c>
      <c r="D106" s="212" t="s">
        <v>113</v>
      </c>
      <c r="E106" s="213" t="s">
        <v>158</v>
      </c>
      <c r="F106" s="214" t="s">
        <v>159</v>
      </c>
      <c r="G106" s="215" t="s">
        <v>160</v>
      </c>
      <c r="H106" s="216">
        <v>43.875</v>
      </c>
      <c r="I106" s="217"/>
      <c r="J106" s="218">
        <f>ROUND(I106*H106,2)</f>
        <v>0</v>
      </c>
      <c r="K106" s="214" t="s">
        <v>117</v>
      </c>
      <c r="L106" s="45"/>
      <c r="M106" s="219" t="s">
        <v>19</v>
      </c>
      <c r="N106" s="220" t="s">
        <v>46</v>
      </c>
      <c r="O106" s="85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3" t="s">
        <v>118</v>
      </c>
      <c r="AT106" s="223" t="s">
        <v>113</v>
      </c>
      <c r="AU106" s="223" t="s">
        <v>82</v>
      </c>
      <c r="AY106" s="18" t="s">
        <v>111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8" t="s">
        <v>80</v>
      </c>
      <c r="BK106" s="224">
        <f>ROUND(I106*H106,2)</f>
        <v>0</v>
      </c>
      <c r="BL106" s="18" t="s">
        <v>118</v>
      </c>
      <c r="BM106" s="223" t="s">
        <v>161</v>
      </c>
    </row>
    <row r="107" s="2" customFormat="1">
      <c r="A107" s="39"/>
      <c r="B107" s="40"/>
      <c r="C107" s="41"/>
      <c r="D107" s="225" t="s">
        <v>120</v>
      </c>
      <c r="E107" s="41"/>
      <c r="F107" s="226" t="s">
        <v>162</v>
      </c>
      <c r="G107" s="41"/>
      <c r="H107" s="41"/>
      <c r="I107" s="131"/>
      <c r="J107" s="41"/>
      <c r="K107" s="41"/>
      <c r="L107" s="45"/>
      <c r="M107" s="227"/>
      <c r="N107" s="228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120</v>
      </c>
      <c r="AU107" s="18" t="s">
        <v>82</v>
      </c>
    </row>
    <row r="108" s="14" customFormat="1">
      <c r="A108" s="14"/>
      <c r="B108" s="239"/>
      <c r="C108" s="240"/>
      <c r="D108" s="225" t="s">
        <v>122</v>
      </c>
      <c r="E108" s="241" t="s">
        <v>19</v>
      </c>
      <c r="F108" s="242" t="s">
        <v>163</v>
      </c>
      <c r="G108" s="240"/>
      <c r="H108" s="243">
        <v>43.875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9" t="s">
        <v>122</v>
      </c>
      <c r="AU108" s="249" t="s">
        <v>82</v>
      </c>
      <c r="AV108" s="14" t="s">
        <v>82</v>
      </c>
      <c r="AW108" s="14" t="s">
        <v>37</v>
      </c>
      <c r="AX108" s="14" t="s">
        <v>80</v>
      </c>
      <c r="AY108" s="249" t="s">
        <v>111</v>
      </c>
    </row>
    <row r="109" s="2" customFormat="1" ht="16.5" customHeight="1">
      <c r="A109" s="39"/>
      <c r="B109" s="40"/>
      <c r="C109" s="212" t="s">
        <v>164</v>
      </c>
      <c r="D109" s="212" t="s">
        <v>113</v>
      </c>
      <c r="E109" s="213" t="s">
        <v>165</v>
      </c>
      <c r="F109" s="214" t="s">
        <v>166</v>
      </c>
      <c r="G109" s="215" t="s">
        <v>116</v>
      </c>
      <c r="H109" s="216">
        <v>1204</v>
      </c>
      <c r="I109" s="217"/>
      <c r="J109" s="218">
        <f>ROUND(I109*H109,2)</f>
        <v>0</v>
      </c>
      <c r="K109" s="214" t="s">
        <v>117</v>
      </c>
      <c r="L109" s="45"/>
      <c r="M109" s="219" t="s">
        <v>19</v>
      </c>
      <c r="N109" s="220" t="s">
        <v>46</v>
      </c>
      <c r="O109" s="85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3" t="s">
        <v>118</v>
      </c>
      <c r="AT109" s="223" t="s">
        <v>113</v>
      </c>
      <c r="AU109" s="223" t="s">
        <v>82</v>
      </c>
      <c r="AY109" s="18" t="s">
        <v>111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8" t="s">
        <v>80</v>
      </c>
      <c r="BK109" s="224">
        <f>ROUND(I109*H109,2)</f>
        <v>0</v>
      </c>
      <c r="BL109" s="18" t="s">
        <v>118</v>
      </c>
      <c r="BM109" s="223" t="s">
        <v>167</v>
      </c>
    </row>
    <row r="110" s="2" customFormat="1">
      <c r="A110" s="39"/>
      <c r="B110" s="40"/>
      <c r="C110" s="41"/>
      <c r="D110" s="225" t="s">
        <v>120</v>
      </c>
      <c r="E110" s="41"/>
      <c r="F110" s="226" t="s">
        <v>168</v>
      </c>
      <c r="G110" s="41"/>
      <c r="H110" s="41"/>
      <c r="I110" s="131"/>
      <c r="J110" s="41"/>
      <c r="K110" s="41"/>
      <c r="L110" s="45"/>
      <c r="M110" s="227"/>
      <c r="N110" s="228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120</v>
      </c>
      <c r="AU110" s="18" t="s">
        <v>82</v>
      </c>
    </row>
    <row r="111" s="13" customFormat="1">
      <c r="A111" s="13"/>
      <c r="B111" s="229"/>
      <c r="C111" s="230"/>
      <c r="D111" s="225" t="s">
        <v>122</v>
      </c>
      <c r="E111" s="231" t="s">
        <v>19</v>
      </c>
      <c r="F111" s="232" t="s">
        <v>123</v>
      </c>
      <c r="G111" s="230"/>
      <c r="H111" s="231" t="s">
        <v>19</v>
      </c>
      <c r="I111" s="233"/>
      <c r="J111" s="230"/>
      <c r="K111" s="230"/>
      <c r="L111" s="234"/>
      <c r="M111" s="235"/>
      <c r="N111" s="236"/>
      <c r="O111" s="236"/>
      <c r="P111" s="236"/>
      <c r="Q111" s="236"/>
      <c r="R111" s="236"/>
      <c r="S111" s="236"/>
      <c r="T111" s="23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8" t="s">
        <v>122</v>
      </c>
      <c r="AU111" s="238" t="s">
        <v>82</v>
      </c>
      <c r="AV111" s="13" t="s">
        <v>80</v>
      </c>
      <c r="AW111" s="13" t="s">
        <v>37</v>
      </c>
      <c r="AX111" s="13" t="s">
        <v>75</v>
      </c>
      <c r="AY111" s="238" t="s">
        <v>111</v>
      </c>
    </row>
    <row r="112" s="14" customFormat="1">
      <c r="A112" s="14"/>
      <c r="B112" s="239"/>
      <c r="C112" s="240"/>
      <c r="D112" s="225" t="s">
        <v>122</v>
      </c>
      <c r="E112" s="241" t="s">
        <v>19</v>
      </c>
      <c r="F112" s="242" t="s">
        <v>169</v>
      </c>
      <c r="G112" s="240"/>
      <c r="H112" s="243">
        <v>1204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9" t="s">
        <v>122</v>
      </c>
      <c r="AU112" s="249" t="s">
        <v>82</v>
      </c>
      <c r="AV112" s="14" t="s">
        <v>82</v>
      </c>
      <c r="AW112" s="14" t="s">
        <v>37</v>
      </c>
      <c r="AX112" s="14" t="s">
        <v>80</v>
      </c>
      <c r="AY112" s="249" t="s">
        <v>111</v>
      </c>
    </row>
    <row r="113" s="12" customFormat="1" ht="22.8" customHeight="1">
      <c r="A113" s="12"/>
      <c r="B113" s="196"/>
      <c r="C113" s="197"/>
      <c r="D113" s="198" t="s">
        <v>74</v>
      </c>
      <c r="E113" s="210" t="s">
        <v>142</v>
      </c>
      <c r="F113" s="210" t="s">
        <v>170</v>
      </c>
      <c r="G113" s="197"/>
      <c r="H113" s="197"/>
      <c r="I113" s="200"/>
      <c r="J113" s="211">
        <f>BK113</f>
        <v>0</v>
      </c>
      <c r="K113" s="197"/>
      <c r="L113" s="202"/>
      <c r="M113" s="203"/>
      <c r="N113" s="204"/>
      <c r="O113" s="204"/>
      <c r="P113" s="205">
        <f>SUM(P114:P142)</f>
        <v>0</v>
      </c>
      <c r="Q113" s="204"/>
      <c r="R113" s="205">
        <f>SUM(R114:R142)</f>
        <v>70.313999999999993</v>
      </c>
      <c r="S113" s="204"/>
      <c r="T113" s="206">
        <f>SUM(T114:T142)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7" t="s">
        <v>80</v>
      </c>
      <c r="AT113" s="208" t="s">
        <v>74</v>
      </c>
      <c r="AU113" s="208" t="s">
        <v>80</v>
      </c>
      <c r="AY113" s="207" t="s">
        <v>111</v>
      </c>
      <c r="BK113" s="209">
        <f>SUM(BK114:BK142)</f>
        <v>0</v>
      </c>
    </row>
    <row r="114" s="2" customFormat="1" ht="16.5" customHeight="1">
      <c r="A114" s="39"/>
      <c r="B114" s="40"/>
      <c r="C114" s="212" t="s">
        <v>171</v>
      </c>
      <c r="D114" s="212" t="s">
        <v>113</v>
      </c>
      <c r="E114" s="213" t="s">
        <v>172</v>
      </c>
      <c r="F114" s="214" t="s">
        <v>173</v>
      </c>
      <c r="G114" s="215" t="s">
        <v>116</v>
      </c>
      <c r="H114" s="216">
        <v>1204</v>
      </c>
      <c r="I114" s="217"/>
      <c r="J114" s="218">
        <f>ROUND(I114*H114,2)</f>
        <v>0</v>
      </c>
      <c r="K114" s="214" t="s">
        <v>117</v>
      </c>
      <c r="L114" s="45"/>
      <c r="M114" s="219" t="s">
        <v>19</v>
      </c>
      <c r="N114" s="220" t="s">
        <v>46</v>
      </c>
      <c r="O114" s="85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3" t="s">
        <v>118</v>
      </c>
      <c r="AT114" s="223" t="s">
        <v>113</v>
      </c>
      <c r="AU114" s="223" t="s">
        <v>82</v>
      </c>
      <c r="AY114" s="18" t="s">
        <v>111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8" t="s">
        <v>80</v>
      </c>
      <c r="BK114" s="224">
        <f>ROUND(I114*H114,2)</f>
        <v>0</v>
      </c>
      <c r="BL114" s="18" t="s">
        <v>118</v>
      </c>
      <c r="BM114" s="223" t="s">
        <v>174</v>
      </c>
    </row>
    <row r="115" s="13" customFormat="1">
      <c r="A115" s="13"/>
      <c r="B115" s="229"/>
      <c r="C115" s="230"/>
      <c r="D115" s="225" t="s">
        <v>122</v>
      </c>
      <c r="E115" s="231" t="s">
        <v>19</v>
      </c>
      <c r="F115" s="232" t="s">
        <v>123</v>
      </c>
      <c r="G115" s="230"/>
      <c r="H115" s="231" t="s">
        <v>19</v>
      </c>
      <c r="I115" s="233"/>
      <c r="J115" s="230"/>
      <c r="K115" s="230"/>
      <c r="L115" s="234"/>
      <c r="M115" s="235"/>
      <c r="N115" s="236"/>
      <c r="O115" s="236"/>
      <c r="P115" s="236"/>
      <c r="Q115" s="236"/>
      <c r="R115" s="236"/>
      <c r="S115" s="236"/>
      <c r="T115" s="23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8" t="s">
        <v>122</v>
      </c>
      <c r="AU115" s="238" t="s">
        <v>82</v>
      </c>
      <c r="AV115" s="13" t="s">
        <v>80</v>
      </c>
      <c r="AW115" s="13" t="s">
        <v>37</v>
      </c>
      <c r="AX115" s="13" t="s">
        <v>75</v>
      </c>
      <c r="AY115" s="238" t="s">
        <v>111</v>
      </c>
    </row>
    <row r="116" s="14" customFormat="1">
      <c r="A116" s="14"/>
      <c r="B116" s="239"/>
      <c r="C116" s="240"/>
      <c r="D116" s="225" t="s">
        <v>122</v>
      </c>
      <c r="E116" s="241" t="s">
        <v>19</v>
      </c>
      <c r="F116" s="242" t="s">
        <v>175</v>
      </c>
      <c r="G116" s="240"/>
      <c r="H116" s="243">
        <v>1204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9" t="s">
        <v>122</v>
      </c>
      <c r="AU116" s="249" t="s">
        <v>82</v>
      </c>
      <c r="AV116" s="14" t="s">
        <v>82</v>
      </c>
      <c r="AW116" s="14" t="s">
        <v>37</v>
      </c>
      <c r="AX116" s="14" t="s">
        <v>80</v>
      </c>
      <c r="AY116" s="249" t="s">
        <v>111</v>
      </c>
    </row>
    <row r="117" s="2" customFormat="1" ht="16.5" customHeight="1">
      <c r="A117" s="39"/>
      <c r="B117" s="40"/>
      <c r="C117" s="212" t="s">
        <v>176</v>
      </c>
      <c r="D117" s="212" t="s">
        <v>113</v>
      </c>
      <c r="E117" s="213" t="s">
        <v>177</v>
      </c>
      <c r="F117" s="214" t="s">
        <v>178</v>
      </c>
      <c r="G117" s="215" t="s">
        <v>116</v>
      </c>
      <c r="H117" s="216">
        <v>37.5</v>
      </c>
      <c r="I117" s="217"/>
      <c r="J117" s="218">
        <f>ROUND(I117*H117,2)</f>
        <v>0</v>
      </c>
      <c r="K117" s="214" t="s">
        <v>117</v>
      </c>
      <c r="L117" s="45"/>
      <c r="M117" s="219" t="s">
        <v>19</v>
      </c>
      <c r="N117" s="220" t="s">
        <v>46</v>
      </c>
      <c r="O117" s="85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3" t="s">
        <v>118</v>
      </c>
      <c r="AT117" s="223" t="s">
        <v>113</v>
      </c>
      <c r="AU117" s="223" t="s">
        <v>82</v>
      </c>
      <c r="AY117" s="18" t="s">
        <v>111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8" t="s">
        <v>80</v>
      </c>
      <c r="BK117" s="224">
        <f>ROUND(I117*H117,2)</f>
        <v>0</v>
      </c>
      <c r="BL117" s="18" t="s">
        <v>118</v>
      </c>
      <c r="BM117" s="223" t="s">
        <v>179</v>
      </c>
    </row>
    <row r="118" s="13" customFormat="1">
      <c r="A118" s="13"/>
      <c r="B118" s="229"/>
      <c r="C118" s="230"/>
      <c r="D118" s="225" t="s">
        <v>122</v>
      </c>
      <c r="E118" s="231" t="s">
        <v>19</v>
      </c>
      <c r="F118" s="232" t="s">
        <v>123</v>
      </c>
      <c r="G118" s="230"/>
      <c r="H118" s="231" t="s">
        <v>19</v>
      </c>
      <c r="I118" s="233"/>
      <c r="J118" s="230"/>
      <c r="K118" s="230"/>
      <c r="L118" s="234"/>
      <c r="M118" s="235"/>
      <c r="N118" s="236"/>
      <c r="O118" s="236"/>
      <c r="P118" s="236"/>
      <c r="Q118" s="236"/>
      <c r="R118" s="236"/>
      <c r="S118" s="236"/>
      <c r="T118" s="23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8" t="s">
        <v>122</v>
      </c>
      <c r="AU118" s="238" t="s">
        <v>82</v>
      </c>
      <c r="AV118" s="13" t="s">
        <v>80</v>
      </c>
      <c r="AW118" s="13" t="s">
        <v>37</v>
      </c>
      <c r="AX118" s="13" t="s">
        <v>75</v>
      </c>
      <c r="AY118" s="238" t="s">
        <v>111</v>
      </c>
    </row>
    <row r="119" s="14" customFormat="1">
      <c r="A119" s="14"/>
      <c r="B119" s="239"/>
      <c r="C119" s="240"/>
      <c r="D119" s="225" t="s">
        <v>122</v>
      </c>
      <c r="E119" s="241" t="s">
        <v>19</v>
      </c>
      <c r="F119" s="242" t="s">
        <v>180</v>
      </c>
      <c r="G119" s="240"/>
      <c r="H119" s="243">
        <v>37.5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9" t="s">
        <v>122</v>
      </c>
      <c r="AU119" s="249" t="s">
        <v>82</v>
      </c>
      <c r="AV119" s="14" t="s">
        <v>82</v>
      </c>
      <c r="AW119" s="14" t="s">
        <v>37</v>
      </c>
      <c r="AX119" s="14" t="s">
        <v>80</v>
      </c>
      <c r="AY119" s="249" t="s">
        <v>111</v>
      </c>
    </row>
    <row r="120" s="2" customFormat="1" ht="16.5" customHeight="1">
      <c r="A120" s="39"/>
      <c r="B120" s="40"/>
      <c r="C120" s="212" t="s">
        <v>181</v>
      </c>
      <c r="D120" s="212" t="s">
        <v>113</v>
      </c>
      <c r="E120" s="213" t="s">
        <v>182</v>
      </c>
      <c r="F120" s="214" t="s">
        <v>183</v>
      </c>
      <c r="G120" s="215" t="s">
        <v>116</v>
      </c>
      <c r="H120" s="216">
        <v>37.5</v>
      </c>
      <c r="I120" s="217"/>
      <c r="J120" s="218">
        <f>ROUND(I120*H120,2)</f>
        <v>0</v>
      </c>
      <c r="K120" s="214" t="s">
        <v>117</v>
      </c>
      <c r="L120" s="45"/>
      <c r="M120" s="219" t="s">
        <v>19</v>
      </c>
      <c r="N120" s="220" t="s">
        <v>46</v>
      </c>
      <c r="O120" s="85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3" t="s">
        <v>118</v>
      </c>
      <c r="AT120" s="223" t="s">
        <v>113</v>
      </c>
      <c r="AU120" s="223" t="s">
        <v>82</v>
      </c>
      <c r="AY120" s="18" t="s">
        <v>111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8" t="s">
        <v>80</v>
      </c>
      <c r="BK120" s="224">
        <f>ROUND(I120*H120,2)</f>
        <v>0</v>
      </c>
      <c r="BL120" s="18" t="s">
        <v>118</v>
      </c>
      <c r="BM120" s="223" t="s">
        <v>184</v>
      </c>
    </row>
    <row r="121" s="13" customFormat="1">
      <c r="A121" s="13"/>
      <c r="B121" s="229"/>
      <c r="C121" s="230"/>
      <c r="D121" s="225" t="s">
        <v>122</v>
      </c>
      <c r="E121" s="231" t="s">
        <v>19</v>
      </c>
      <c r="F121" s="232" t="s">
        <v>123</v>
      </c>
      <c r="G121" s="230"/>
      <c r="H121" s="231" t="s">
        <v>19</v>
      </c>
      <c r="I121" s="233"/>
      <c r="J121" s="230"/>
      <c r="K121" s="230"/>
      <c r="L121" s="234"/>
      <c r="M121" s="235"/>
      <c r="N121" s="236"/>
      <c r="O121" s="236"/>
      <c r="P121" s="236"/>
      <c r="Q121" s="236"/>
      <c r="R121" s="236"/>
      <c r="S121" s="236"/>
      <c r="T121" s="23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8" t="s">
        <v>122</v>
      </c>
      <c r="AU121" s="238" t="s">
        <v>82</v>
      </c>
      <c r="AV121" s="13" t="s">
        <v>80</v>
      </c>
      <c r="AW121" s="13" t="s">
        <v>37</v>
      </c>
      <c r="AX121" s="13" t="s">
        <v>75</v>
      </c>
      <c r="AY121" s="238" t="s">
        <v>111</v>
      </c>
    </row>
    <row r="122" s="14" customFormat="1">
      <c r="A122" s="14"/>
      <c r="B122" s="239"/>
      <c r="C122" s="240"/>
      <c r="D122" s="225" t="s">
        <v>122</v>
      </c>
      <c r="E122" s="241" t="s">
        <v>19</v>
      </c>
      <c r="F122" s="242" t="s">
        <v>180</v>
      </c>
      <c r="G122" s="240"/>
      <c r="H122" s="243">
        <v>37.5</v>
      </c>
      <c r="I122" s="244"/>
      <c r="J122" s="240"/>
      <c r="K122" s="240"/>
      <c r="L122" s="245"/>
      <c r="M122" s="246"/>
      <c r="N122" s="247"/>
      <c r="O122" s="247"/>
      <c r="P122" s="247"/>
      <c r="Q122" s="247"/>
      <c r="R122" s="247"/>
      <c r="S122" s="247"/>
      <c r="T122" s="24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9" t="s">
        <v>122</v>
      </c>
      <c r="AU122" s="249" t="s">
        <v>82</v>
      </c>
      <c r="AV122" s="14" t="s">
        <v>82</v>
      </c>
      <c r="AW122" s="14" t="s">
        <v>37</v>
      </c>
      <c r="AX122" s="14" t="s">
        <v>80</v>
      </c>
      <c r="AY122" s="249" t="s">
        <v>111</v>
      </c>
    </row>
    <row r="123" s="2" customFormat="1" ht="16.5" customHeight="1">
      <c r="A123" s="39"/>
      <c r="B123" s="40"/>
      <c r="C123" s="212" t="s">
        <v>185</v>
      </c>
      <c r="D123" s="212" t="s">
        <v>113</v>
      </c>
      <c r="E123" s="213" t="s">
        <v>186</v>
      </c>
      <c r="F123" s="214" t="s">
        <v>187</v>
      </c>
      <c r="G123" s="215" t="s">
        <v>116</v>
      </c>
      <c r="H123" s="216">
        <v>37.5</v>
      </c>
      <c r="I123" s="217"/>
      <c r="J123" s="218">
        <f>ROUND(I123*H123,2)</f>
        <v>0</v>
      </c>
      <c r="K123" s="214" t="s">
        <v>117</v>
      </c>
      <c r="L123" s="45"/>
      <c r="M123" s="219" t="s">
        <v>19</v>
      </c>
      <c r="N123" s="220" t="s">
        <v>46</v>
      </c>
      <c r="O123" s="85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3" t="s">
        <v>118</v>
      </c>
      <c r="AT123" s="223" t="s">
        <v>113</v>
      </c>
      <c r="AU123" s="223" t="s">
        <v>82</v>
      </c>
      <c r="AY123" s="18" t="s">
        <v>111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8" t="s">
        <v>80</v>
      </c>
      <c r="BK123" s="224">
        <f>ROUND(I123*H123,2)</f>
        <v>0</v>
      </c>
      <c r="BL123" s="18" t="s">
        <v>118</v>
      </c>
      <c r="BM123" s="223" t="s">
        <v>188</v>
      </c>
    </row>
    <row r="124" s="13" customFormat="1">
      <c r="A124" s="13"/>
      <c r="B124" s="229"/>
      <c r="C124" s="230"/>
      <c r="D124" s="225" t="s">
        <v>122</v>
      </c>
      <c r="E124" s="231" t="s">
        <v>19</v>
      </c>
      <c r="F124" s="232" t="s">
        <v>123</v>
      </c>
      <c r="G124" s="230"/>
      <c r="H124" s="231" t="s">
        <v>19</v>
      </c>
      <c r="I124" s="233"/>
      <c r="J124" s="230"/>
      <c r="K124" s="230"/>
      <c r="L124" s="234"/>
      <c r="M124" s="235"/>
      <c r="N124" s="236"/>
      <c r="O124" s="236"/>
      <c r="P124" s="236"/>
      <c r="Q124" s="236"/>
      <c r="R124" s="236"/>
      <c r="S124" s="236"/>
      <c r="T124" s="23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8" t="s">
        <v>122</v>
      </c>
      <c r="AU124" s="238" t="s">
        <v>82</v>
      </c>
      <c r="AV124" s="13" t="s">
        <v>80</v>
      </c>
      <c r="AW124" s="13" t="s">
        <v>37</v>
      </c>
      <c r="AX124" s="13" t="s">
        <v>75</v>
      </c>
      <c r="AY124" s="238" t="s">
        <v>111</v>
      </c>
    </row>
    <row r="125" s="14" customFormat="1">
      <c r="A125" s="14"/>
      <c r="B125" s="239"/>
      <c r="C125" s="240"/>
      <c r="D125" s="225" t="s">
        <v>122</v>
      </c>
      <c r="E125" s="241" t="s">
        <v>19</v>
      </c>
      <c r="F125" s="242" t="s">
        <v>189</v>
      </c>
      <c r="G125" s="240"/>
      <c r="H125" s="243">
        <v>37.5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9" t="s">
        <v>122</v>
      </c>
      <c r="AU125" s="249" t="s">
        <v>82</v>
      </c>
      <c r="AV125" s="14" t="s">
        <v>82</v>
      </c>
      <c r="AW125" s="14" t="s">
        <v>37</v>
      </c>
      <c r="AX125" s="14" t="s">
        <v>80</v>
      </c>
      <c r="AY125" s="249" t="s">
        <v>111</v>
      </c>
    </row>
    <row r="126" s="2" customFormat="1" ht="16.5" customHeight="1">
      <c r="A126" s="39"/>
      <c r="B126" s="40"/>
      <c r="C126" s="212" t="s">
        <v>190</v>
      </c>
      <c r="D126" s="212" t="s">
        <v>113</v>
      </c>
      <c r="E126" s="213" t="s">
        <v>191</v>
      </c>
      <c r="F126" s="214" t="s">
        <v>192</v>
      </c>
      <c r="G126" s="215" t="s">
        <v>116</v>
      </c>
      <c r="H126" s="216">
        <v>18</v>
      </c>
      <c r="I126" s="217"/>
      <c r="J126" s="218">
        <f>ROUND(I126*H126,2)</f>
        <v>0</v>
      </c>
      <c r="K126" s="214" t="s">
        <v>117</v>
      </c>
      <c r="L126" s="45"/>
      <c r="M126" s="219" t="s">
        <v>19</v>
      </c>
      <c r="N126" s="220" t="s">
        <v>46</v>
      </c>
      <c r="O126" s="85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3" t="s">
        <v>118</v>
      </c>
      <c r="AT126" s="223" t="s">
        <v>113</v>
      </c>
      <c r="AU126" s="223" t="s">
        <v>82</v>
      </c>
      <c r="AY126" s="18" t="s">
        <v>111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8" t="s">
        <v>80</v>
      </c>
      <c r="BK126" s="224">
        <f>ROUND(I126*H126,2)</f>
        <v>0</v>
      </c>
      <c r="BL126" s="18" t="s">
        <v>118</v>
      </c>
      <c r="BM126" s="223" t="s">
        <v>193</v>
      </c>
    </row>
    <row r="127" s="13" customFormat="1">
      <c r="A127" s="13"/>
      <c r="B127" s="229"/>
      <c r="C127" s="230"/>
      <c r="D127" s="225" t="s">
        <v>122</v>
      </c>
      <c r="E127" s="231" t="s">
        <v>19</v>
      </c>
      <c r="F127" s="232" t="s">
        <v>123</v>
      </c>
      <c r="G127" s="230"/>
      <c r="H127" s="231" t="s">
        <v>19</v>
      </c>
      <c r="I127" s="233"/>
      <c r="J127" s="230"/>
      <c r="K127" s="230"/>
      <c r="L127" s="234"/>
      <c r="M127" s="235"/>
      <c r="N127" s="236"/>
      <c r="O127" s="236"/>
      <c r="P127" s="236"/>
      <c r="Q127" s="236"/>
      <c r="R127" s="236"/>
      <c r="S127" s="236"/>
      <c r="T127" s="23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8" t="s">
        <v>122</v>
      </c>
      <c r="AU127" s="238" t="s">
        <v>82</v>
      </c>
      <c r="AV127" s="13" t="s">
        <v>80</v>
      </c>
      <c r="AW127" s="13" t="s">
        <v>37</v>
      </c>
      <c r="AX127" s="13" t="s">
        <v>75</v>
      </c>
      <c r="AY127" s="238" t="s">
        <v>111</v>
      </c>
    </row>
    <row r="128" s="14" customFormat="1">
      <c r="A128" s="14"/>
      <c r="B128" s="239"/>
      <c r="C128" s="240"/>
      <c r="D128" s="225" t="s">
        <v>122</v>
      </c>
      <c r="E128" s="241" t="s">
        <v>19</v>
      </c>
      <c r="F128" s="242" t="s">
        <v>194</v>
      </c>
      <c r="G128" s="240"/>
      <c r="H128" s="243">
        <v>18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9" t="s">
        <v>122</v>
      </c>
      <c r="AU128" s="249" t="s">
        <v>82</v>
      </c>
      <c r="AV128" s="14" t="s">
        <v>82</v>
      </c>
      <c r="AW128" s="14" t="s">
        <v>37</v>
      </c>
      <c r="AX128" s="14" t="s">
        <v>80</v>
      </c>
      <c r="AY128" s="249" t="s">
        <v>111</v>
      </c>
    </row>
    <row r="129" s="2" customFormat="1" ht="24" customHeight="1">
      <c r="A129" s="39"/>
      <c r="B129" s="40"/>
      <c r="C129" s="212" t="s">
        <v>8</v>
      </c>
      <c r="D129" s="212" t="s">
        <v>113</v>
      </c>
      <c r="E129" s="213" t="s">
        <v>195</v>
      </c>
      <c r="F129" s="214" t="s">
        <v>196</v>
      </c>
      <c r="G129" s="215" t="s">
        <v>116</v>
      </c>
      <c r="H129" s="216">
        <v>306</v>
      </c>
      <c r="I129" s="217"/>
      <c r="J129" s="218">
        <f>ROUND(I129*H129,2)</f>
        <v>0</v>
      </c>
      <c r="K129" s="214" t="s">
        <v>117</v>
      </c>
      <c r="L129" s="45"/>
      <c r="M129" s="219" t="s">
        <v>19</v>
      </c>
      <c r="N129" s="220" t="s">
        <v>46</v>
      </c>
      <c r="O129" s="85"/>
      <c r="P129" s="221">
        <f>O129*H129</f>
        <v>0</v>
      </c>
      <c r="Q129" s="221">
        <v>0.216</v>
      </c>
      <c r="R129" s="221">
        <f>Q129*H129</f>
        <v>66.096000000000004</v>
      </c>
      <c r="S129" s="221">
        <v>0</v>
      </c>
      <c r="T129" s="222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3" t="s">
        <v>118</v>
      </c>
      <c r="AT129" s="223" t="s">
        <v>113</v>
      </c>
      <c r="AU129" s="223" t="s">
        <v>82</v>
      </c>
      <c r="AY129" s="18" t="s">
        <v>111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8" t="s">
        <v>80</v>
      </c>
      <c r="BK129" s="224">
        <f>ROUND(I129*H129,2)</f>
        <v>0</v>
      </c>
      <c r="BL129" s="18" t="s">
        <v>118</v>
      </c>
      <c r="BM129" s="223" t="s">
        <v>197</v>
      </c>
    </row>
    <row r="130" s="2" customFormat="1">
      <c r="A130" s="39"/>
      <c r="B130" s="40"/>
      <c r="C130" s="41"/>
      <c r="D130" s="225" t="s">
        <v>120</v>
      </c>
      <c r="E130" s="41"/>
      <c r="F130" s="226" t="s">
        <v>198</v>
      </c>
      <c r="G130" s="41"/>
      <c r="H130" s="41"/>
      <c r="I130" s="131"/>
      <c r="J130" s="41"/>
      <c r="K130" s="41"/>
      <c r="L130" s="45"/>
      <c r="M130" s="227"/>
      <c r="N130" s="228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120</v>
      </c>
      <c r="AU130" s="18" t="s">
        <v>82</v>
      </c>
    </row>
    <row r="131" s="13" customFormat="1">
      <c r="A131" s="13"/>
      <c r="B131" s="229"/>
      <c r="C131" s="230"/>
      <c r="D131" s="225" t="s">
        <v>122</v>
      </c>
      <c r="E131" s="231" t="s">
        <v>19</v>
      </c>
      <c r="F131" s="232" t="s">
        <v>123</v>
      </c>
      <c r="G131" s="230"/>
      <c r="H131" s="231" t="s">
        <v>19</v>
      </c>
      <c r="I131" s="233"/>
      <c r="J131" s="230"/>
      <c r="K131" s="230"/>
      <c r="L131" s="234"/>
      <c r="M131" s="235"/>
      <c r="N131" s="236"/>
      <c r="O131" s="236"/>
      <c r="P131" s="236"/>
      <c r="Q131" s="236"/>
      <c r="R131" s="236"/>
      <c r="S131" s="236"/>
      <c r="T131" s="23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8" t="s">
        <v>122</v>
      </c>
      <c r="AU131" s="238" t="s">
        <v>82</v>
      </c>
      <c r="AV131" s="13" t="s">
        <v>80</v>
      </c>
      <c r="AW131" s="13" t="s">
        <v>37</v>
      </c>
      <c r="AX131" s="13" t="s">
        <v>75</v>
      </c>
      <c r="AY131" s="238" t="s">
        <v>111</v>
      </c>
    </row>
    <row r="132" s="14" customFormat="1">
      <c r="A132" s="14"/>
      <c r="B132" s="239"/>
      <c r="C132" s="240"/>
      <c r="D132" s="225" t="s">
        <v>122</v>
      </c>
      <c r="E132" s="241" t="s">
        <v>19</v>
      </c>
      <c r="F132" s="242" t="s">
        <v>199</v>
      </c>
      <c r="G132" s="240"/>
      <c r="H132" s="243">
        <v>306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9" t="s">
        <v>122</v>
      </c>
      <c r="AU132" s="249" t="s">
        <v>82</v>
      </c>
      <c r="AV132" s="14" t="s">
        <v>82</v>
      </c>
      <c r="AW132" s="14" t="s">
        <v>37</v>
      </c>
      <c r="AX132" s="14" t="s">
        <v>80</v>
      </c>
      <c r="AY132" s="249" t="s">
        <v>111</v>
      </c>
    </row>
    <row r="133" s="2" customFormat="1" ht="16.5" customHeight="1">
      <c r="A133" s="39"/>
      <c r="B133" s="40"/>
      <c r="C133" s="212" t="s">
        <v>200</v>
      </c>
      <c r="D133" s="212" t="s">
        <v>113</v>
      </c>
      <c r="E133" s="213" t="s">
        <v>201</v>
      </c>
      <c r="F133" s="214" t="s">
        <v>202</v>
      </c>
      <c r="G133" s="215" t="s">
        <v>116</v>
      </c>
      <c r="H133" s="216">
        <v>1204</v>
      </c>
      <c r="I133" s="217"/>
      <c r="J133" s="218">
        <f>ROUND(I133*H133,2)</f>
        <v>0</v>
      </c>
      <c r="K133" s="214" t="s">
        <v>117</v>
      </c>
      <c r="L133" s="45"/>
      <c r="M133" s="219" t="s">
        <v>19</v>
      </c>
      <c r="N133" s="220" t="s">
        <v>46</v>
      </c>
      <c r="O133" s="85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3" t="s">
        <v>118</v>
      </c>
      <c r="AT133" s="223" t="s">
        <v>113</v>
      </c>
      <c r="AU133" s="223" t="s">
        <v>82</v>
      </c>
      <c r="AY133" s="18" t="s">
        <v>111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8" t="s">
        <v>80</v>
      </c>
      <c r="BK133" s="224">
        <f>ROUND(I133*H133,2)</f>
        <v>0</v>
      </c>
      <c r="BL133" s="18" t="s">
        <v>118</v>
      </c>
      <c r="BM133" s="223" t="s">
        <v>203</v>
      </c>
    </row>
    <row r="134" s="2" customFormat="1">
      <c r="A134" s="39"/>
      <c r="B134" s="40"/>
      <c r="C134" s="41"/>
      <c r="D134" s="225" t="s">
        <v>120</v>
      </c>
      <c r="E134" s="41"/>
      <c r="F134" s="226" t="s">
        <v>204</v>
      </c>
      <c r="G134" s="41"/>
      <c r="H134" s="41"/>
      <c r="I134" s="131"/>
      <c r="J134" s="41"/>
      <c r="K134" s="41"/>
      <c r="L134" s="45"/>
      <c r="M134" s="227"/>
      <c r="N134" s="228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120</v>
      </c>
      <c r="AU134" s="18" t="s">
        <v>82</v>
      </c>
    </row>
    <row r="135" s="2" customFormat="1" ht="24" customHeight="1">
      <c r="A135" s="39"/>
      <c r="B135" s="40"/>
      <c r="C135" s="212" t="s">
        <v>205</v>
      </c>
      <c r="D135" s="212" t="s">
        <v>113</v>
      </c>
      <c r="E135" s="213" t="s">
        <v>206</v>
      </c>
      <c r="F135" s="214" t="s">
        <v>207</v>
      </c>
      <c r="G135" s="215" t="s">
        <v>116</v>
      </c>
      <c r="H135" s="216">
        <v>1204</v>
      </c>
      <c r="I135" s="217"/>
      <c r="J135" s="218">
        <f>ROUND(I135*H135,2)</f>
        <v>0</v>
      </c>
      <c r="K135" s="214" t="s">
        <v>117</v>
      </c>
      <c r="L135" s="45"/>
      <c r="M135" s="219" t="s">
        <v>19</v>
      </c>
      <c r="N135" s="220" t="s">
        <v>46</v>
      </c>
      <c r="O135" s="85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3" t="s">
        <v>118</v>
      </c>
      <c r="AT135" s="223" t="s">
        <v>113</v>
      </c>
      <c r="AU135" s="223" t="s">
        <v>82</v>
      </c>
      <c r="AY135" s="18" t="s">
        <v>111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8" t="s">
        <v>80</v>
      </c>
      <c r="BK135" s="224">
        <f>ROUND(I135*H135,2)</f>
        <v>0</v>
      </c>
      <c r="BL135" s="18" t="s">
        <v>118</v>
      </c>
      <c r="BM135" s="223" t="s">
        <v>208</v>
      </c>
    </row>
    <row r="136" s="2" customFormat="1">
      <c r="A136" s="39"/>
      <c r="B136" s="40"/>
      <c r="C136" s="41"/>
      <c r="D136" s="225" t="s">
        <v>120</v>
      </c>
      <c r="E136" s="41"/>
      <c r="F136" s="226" t="s">
        <v>209</v>
      </c>
      <c r="G136" s="41"/>
      <c r="H136" s="41"/>
      <c r="I136" s="131"/>
      <c r="J136" s="41"/>
      <c r="K136" s="41"/>
      <c r="L136" s="45"/>
      <c r="M136" s="227"/>
      <c r="N136" s="228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120</v>
      </c>
      <c r="AU136" s="18" t="s">
        <v>82</v>
      </c>
    </row>
    <row r="137" s="2" customFormat="1" ht="24" customHeight="1">
      <c r="A137" s="39"/>
      <c r="B137" s="40"/>
      <c r="C137" s="212" t="s">
        <v>210</v>
      </c>
      <c r="D137" s="212" t="s">
        <v>113</v>
      </c>
      <c r="E137" s="213" t="s">
        <v>211</v>
      </c>
      <c r="F137" s="214" t="s">
        <v>212</v>
      </c>
      <c r="G137" s="215" t="s">
        <v>116</v>
      </c>
      <c r="H137" s="216">
        <v>10</v>
      </c>
      <c r="I137" s="217"/>
      <c r="J137" s="218">
        <f>ROUND(I137*H137,2)</f>
        <v>0</v>
      </c>
      <c r="K137" s="214" t="s">
        <v>117</v>
      </c>
      <c r="L137" s="45"/>
      <c r="M137" s="219" t="s">
        <v>19</v>
      </c>
      <c r="N137" s="220" t="s">
        <v>46</v>
      </c>
      <c r="O137" s="85"/>
      <c r="P137" s="221">
        <f>O137*H137</f>
        <v>0</v>
      </c>
      <c r="Q137" s="221">
        <v>0.19536000000000001</v>
      </c>
      <c r="R137" s="221">
        <f>Q137*H137</f>
        <v>1.9536</v>
      </c>
      <c r="S137" s="221">
        <v>0</v>
      </c>
      <c r="T137" s="22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3" t="s">
        <v>118</v>
      </c>
      <c r="AT137" s="223" t="s">
        <v>113</v>
      </c>
      <c r="AU137" s="223" t="s">
        <v>82</v>
      </c>
      <c r="AY137" s="18" t="s">
        <v>111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8" t="s">
        <v>80</v>
      </c>
      <c r="BK137" s="224">
        <f>ROUND(I137*H137,2)</f>
        <v>0</v>
      </c>
      <c r="BL137" s="18" t="s">
        <v>118</v>
      </c>
      <c r="BM137" s="223" t="s">
        <v>213</v>
      </c>
    </row>
    <row r="138" s="2" customFormat="1">
      <c r="A138" s="39"/>
      <c r="B138" s="40"/>
      <c r="C138" s="41"/>
      <c r="D138" s="225" t="s">
        <v>120</v>
      </c>
      <c r="E138" s="41"/>
      <c r="F138" s="226" t="s">
        <v>214</v>
      </c>
      <c r="G138" s="41"/>
      <c r="H138" s="41"/>
      <c r="I138" s="131"/>
      <c r="J138" s="41"/>
      <c r="K138" s="41"/>
      <c r="L138" s="45"/>
      <c r="M138" s="227"/>
      <c r="N138" s="228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120</v>
      </c>
      <c r="AU138" s="18" t="s">
        <v>82</v>
      </c>
    </row>
    <row r="139" s="13" customFormat="1">
      <c r="A139" s="13"/>
      <c r="B139" s="229"/>
      <c r="C139" s="230"/>
      <c r="D139" s="225" t="s">
        <v>122</v>
      </c>
      <c r="E139" s="231" t="s">
        <v>19</v>
      </c>
      <c r="F139" s="232" t="s">
        <v>123</v>
      </c>
      <c r="G139" s="230"/>
      <c r="H139" s="231" t="s">
        <v>19</v>
      </c>
      <c r="I139" s="233"/>
      <c r="J139" s="230"/>
      <c r="K139" s="230"/>
      <c r="L139" s="234"/>
      <c r="M139" s="235"/>
      <c r="N139" s="236"/>
      <c r="O139" s="236"/>
      <c r="P139" s="236"/>
      <c r="Q139" s="236"/>
      <c r="R139" s="236"/>
      <c r="S139" s="236"/>
      <c r="T139" s="23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8" t="s">
        <v>122</v>
      </c>
      <c r="AU139" s="238" t="s">
        <v>82</v>
      </c>
      <c r="AV139" s="13" t="s">
        <v>80</v>
      </c>
      <c r="AW139" s="13" t="s">
        <v>37</v>
      </c>
      <c r="AX139" s="13" t="s">
        <v>75</v>
      </c>
      <c r="AY139" s="238" t="s">
        <v>111</v>
      </c>
    </row>
    <row r="140" s="14" customFormat="1">
      <c r="A140" s="14"/>
      <c r="B140" s="239"/>
      <c r="C140" s="240"/>
      <c r="D140" s="225" t="s">
        <v>122</v>
      </c>
      <c r="E140" s="241" t="s">
        <v>19</v>
      </c>
      <c r="F140" s="242" t="s">
        <v>215</v>
      </c>
      <c r="G140" s="240"/>
      <c r="H140" s="243">
        <v>10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9" t="s">
        <v>122</v>
      </c>
      <c r="AU140" s="249" t="s">
        <v>82</v>
      </c>
      <c r="AV140" s="14" t="s">
        <v>82</v>
      </c>
      <c r="AW140" s="14" t="s">
        <v>37</v>
      </c>
      <c r="AX140" s="14" t="s">
        <v>80</v>
      </c>
      <c r="AY140" s="249" t="s">
        <v>111</v>
      </c>
    </row>
    <row r="141" s="2" customFormat="1" ht="16.5" customHeight="1">
      <c r="A141" s="39"/>
      <c r="B141" s="40"/>
      <c r="C141" s="261" t="s">
        <v>216</v>
      </c>
      <c r="D141" s="261" t="s">
        <v>217</v>
      </c>
      <c r="E141" s="262" t="s">
        <v>218</v>
      </c>
      <c r="F141" s="263" t="s">
        <v>219</v>
      </c>
      <c r="G141" s="264" t="s">
        <v>116</v>
      </c>
      <c r="H141" s="265">
        <v>10.199999999999999</v>
      </c>
      <c r="I141" s="266"/>
      <c r="J141" s="267">
        <f>ROUND(I141*H141,2)</f>
        <v>0</v>
      </c>
      <c r="K141" s="263" t="s">
        <v>117</v>
      </c>
      <c r="L141" s="268"/>
      <c r="M141" s="269" t="s">
        <v>19</v>
      </c>
      <c r="N141" s="270" t="s">
        <v>46</v>
      </c>
      <c r="O141" s="85"/>
      <c r="P141" s="221">
        <f>O141*H141</f>
        <v>0</v>
      </c>
      <c r="Q141" s="221">
        <v>0.222</v>
      </c>
      <c r="R141" s="221">
        <f>Q141*H141</f>
        <v>2.2643999999999997</v>
      </c>
      <c r="S141" s="221">
        <v>0</v>
      </c>
      <c r="T141" s="22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3" t="s">
        <v>157</v>
      </c>
      <c r="AT141" s="223" t="s">
        <v>217</v>
      </c>
      <c r="AU141" s="223" t="s">
        <v>82</v>
      </c>
      <c r="AY141" s="18" t="s">
        <v>111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8" t="s">
        <v>80</v>
      </c>
      <c r="BK141" s="224">
        <f>ROUND(I141*H141,2)</f>
        <v>0</v>
      </c>
      <c r="BL141" s="18" t="s">
        <v>118</v>
      </c>
      <c r="BM141" s="223" t="s">
        <v>220</v>
      </c>
    </row>
    <row r="142" s="14" customFormat="1">
      <c r="A142" s="14"/>
      <c r="B142" s="239"/>
      <c r="C142" s="240"/>
      <c r="D142" s="225" t="s">
        <v>122</v>
      </c>
      <c r="E142" s="240"/>
      <c r="F142" s="242" t="s">
        <v>221</v>
      </c>
      <c r="G142" s="240"/>
      <c r="H142" s="243">
        <v>10.199999999999999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9" t="s">
        <v>122</v>
      </c>
      <c r="AU142" s="249" t="s">
        <v>82</v>
      </c>
      <c r="AV142" s="14" t="s">
        <v>82</v>
      </c>
      <c r="AW142" s="14" t="s">
        <v>4</v>
      </c>
      <c r="AX142" s="14" t="s">
        <v>80</v>
      </c>
      <c r="AY142" s="249" t="s">
        <v>111</v>
      </c>
    </row>
    <row r="143" s="12" customFormat="1" ht="22.8" customHeight="1">
      <c r="A143" s="12"/>
      <c r="B143" s="196"/>
      <c r="C143" s="197"/>
      <c r="D143" s="198" t="s">
        <v>74</v>
      </c>
      <c r="E143" s="210" t="s">
        <v>157</v>
      </c>
      <c r="F143" s="210" t="s">
        <v>222</v>
      </c>
      <c r="G143" s="197"/>
      <c r="H143" s="197"/>
      <c r="I143" s="200"/>
      <c r="J143" s="211">
        <f>BK143</f>
        <v>0</v>
      </c>
      <c r="K143" s="197"/>
      <c r="L143" s="202"/>
      <c r="M143" s="203"/>
      <c r="N143" s="204"/>
      <c r="O143" s="204"/>
      <c r="P143" s="205">
        <f>SUM(P144:P149)</f>
        <v>0</v>
      </c>
      <c r="Q143" s="204"/>
      <c r="R143" s="205">
        <f>SUM(R144:R149)</f>
        <v>15.644400000000001</v>
      </c>
      <c r="S143" s="204"/>
      <c r="T143" s="206">
        <f>SUM(T144:T149)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7" t="s">
        <v>80</v>
      </c>
      <c r="AT143" s="208" t="s">
        <v>74</v>
      </c>
      <c r="AU143" s="208" t="s">
        <v>80</v>
      </c>
      <c r="AY143" s="207" t="s">
        <v>111</v>
      </c>
      <c r="BK143" s="209">
        <f>SUM(BK144:BK149)</f>
        <v>0</v>
      </c>
    </row>
    <row r="144" s="2" customFormat="1" ht="16.5" customHeight="1">
      <c r="A144" s="39"/>
      <c r="B144" s="40"/>
      <c r="C144" s="212" t="s">
        <v>223</v>
      </c>
      <c r="D144" s="212" t="s">
        <v>113</v>
      </c>
      <c r="E144" s="213" t="s">
        <v>224</v>
      </c>
      <c r="F144" s="214" t="s">
        <v>225</v>
      </c>
      <c r="G144" s="215" t="s">
        <v>226</v>
      </c>
      <c r="H144" s="216">
        <v>15</v>
      </c>
      <c r="I144" s="217"/>
      <c r="J144" s="218">
        <f>ROUND(I144*H144,2)</f>
        <v>0</v>
      </c>
      <c r="K144" s="214" t="s">
        <v>117</v>
      </c>
      <c r="L144" s="45"/>
      <c r="M144" s="219" t="s">
        <v>19</v>
      </c>
      <c r="N144" s="220" t="s">
        <v>46</v>
      </c>
      <c r="O144" s="85"/>
      <c r="P144" s="221">
        <f>O144*H144</f>
        <v>0</v>
      </c>
      <c r="Q144" s="221">
        <v>0.42080000000000001</v>
      </c>
      <c r="R144" s="221">
        <f>Q144*H144</f>
        <v>6.3120000000000003</v>
      </c>
      <c r="S144" s="221">
        <v>0</v>
      </c>
      <c r="T144" s="22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3" t="s">
        <v>118</v>
      </c>
      <c r="AT144" s="223" t="s">
        <v>113</v>
      </c>
      <c r="AU144" s="223" t="s">
        <v>82</v>
      </c>
      <c r="AY144" s="18" t="s">
        <v>111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8" t="s">
        <v>80</v>
      </c>
      <c r="BK144" s="224">
        <f>ROUND(I144*H144,2)</f>
        <v>0</v>
      </c>
      <c r="BL144" s="18" t="s">
        <v>118</v>
      </c>
      <c r="BM144" s="223" t="s">
        <v>227</v>
      </c>
    </row>
    <row r="145" s="2" customFormat="1">
      <c r="A145" s="39"/>
      <c r="B145" s="40"/>
      <c r="C145" s="41"/>
      <c r="D145" s="225" t="s">
        <v>120</v>
      </c>
      <c r="E145" s="41"/>
      <c r="F145" s="226" t="s">
        <v>228</v>
      </c>
      <c r="G145" s="41"/>
      <c r="H145" s="41"/>
      <c r="I145" s="131"/>
      <c r="J145" s="41"/>
      <c r="K145" s="41"/>
      <c r="L145" s="45"/>
      <c r="M145" s="227"/>
      <c r="N145" s="228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120</v>
      </c>
      <c r="AU145" s="18" t="s">
        <v>82</v>
      </c>
    </row>
    <row r="146" s="14" customFormat="1">
      <c r="A146" s="14"/>
      <c r="B146" s="239"/>
      <c r="C146" s="240"/>
      <c r="D146" s="225" t="s">
        <v>122</v>
      </c>
      <c r="E146" s="241" t="s">
        <v>19</v>
      </c>
      <c r="F146" s="242" t="s">
        <v>229</v>
      </c>
      <c r="G146" s="240"/>
      <c r="H146" s="243">
        <v>15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9" t="s">
        <v>122</v>
      </c>
      <c r="AU146" s="249" t="s">
        <v>82</v>
      </c>
      <c r="AV146" s="14" t="s">
        <v>82</v>
      </c>
      <c r="AW146" s="14" t="s">
        <v>37</v>
      </c>
      <c r="AX146" s="14" t="s">
        <v>80</v>
      </c>
      <c r="AY146" s="249" t="s">
        <v>111</v>
      </c>
    </row>
    <row r="147" s="2" customFormat="1" ht="24" customHeight="1">
      <c r="A147" s="39"/>
      <c r="B147" s="40"/>
      <c r="C147" s="212" t="s">
        <v>7</v>
      </c>
      <c r="D147" s="212" t="s">
        <v>113</v>
      </c>
      <c r="E147" s="213" t="s">
        <v>230</v>
      </c>
      <c r="F147" s="214" t="s">
        <v>231</v>
      </c>
      <c r="G147" s="215" t="s">
        <v>226</v>
      </c>
      <c r="H147" s="216">
        <v>30</v>
      </c>
      <c r="I147" s="217"/>
      <c r="J147" s="218">
        <f>ROUND(I147*H147,2)</f>
        <v>0</v>
      </c>
      <c r="K147" s="214" t="s">
        <v>117</v>
      </c>
      <c r="L147" s="45"/>
      <c r="M147" s="219" t="s">
        <v>19</v>
      </c>
      <c r="N147" s="220" t="s">
        <v>46</v>
      </c>
      <c r="O147" s="85"/>
      <c r="P147" s="221">
        <f>O147*H147</f>
        <v>0</v>
      </c>
      <c r="Q147" s="221">
        <v>0.31108000000000002</v>
      </c>
      <c r="R147" s="221">
        <f>Q147*H147</f>
        <v>9.3323999999999998</v>
      </c>
      <c r="S147" s="221">
        <v>0</v>
      </c>
      <c r="T147" s="222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3" t="s">
        <v>118</v>
      </c>
      <c r="AT147" s="223" t="s">
        <v>113</v>
      </c>
      <c r="AU147" s="223" t="s">
        <v>82</v>
      </c>
      <c r="AY147" s="18" t="s">
        <v>111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8" t="s">
        <v>80</v>
      </c>
      <c r="BK147" s="224">
        <f>ROUND(I147*H147,2)</f>
        <v>0</v>
      </c>
      <c r="BL147" s="18" t="s">
        <v>118</v>
      </c>
      <c r="BM147" s="223" t="s">
        <v>232</v>
      </c>
    </row>
    <row r="148" s="2" customFormat="1">
      <c r="A148" s="39"/>
      <c r="B148" s="40"/>
      <c r="C148" s="41"/>
      <c r="D148" s="225" t="s">
        <v>120</v>
      </c>
      <c r="E148" s="41"/>
      <c r="F148" s="226" t="s">
        <v>228</v>
      </c>
      <c r="G148" s="41"/>
      <c r="H148" s="41"/>
      <c r="I148" s="131"/>
      <c r="J148" s="41"/>
      <c r="K148" s="41"/>
      <c r="L148" s="45"/>
      <c r="M148" s="227"/>
      <c r="N148" s="228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120</v>
      </c>
      <c r="AU148" s="18" t="s">
        <v>82</v>
      </c>
    </row>
    <row r="149" s="14" customFormat="1">
      <c r="A149" s="14"/>
      <c r="B149" s="239"/>
      <c r="C149" s="240"/>
      <c r="D149" s="225" t="s">
        <v>122</v>
      </c>
      <c r="E149" s="241" t="s">
        <v>19</v>
      </c>
      <c r="F149" s="242" t="s">
        <v>233</v>
      </c>
      <c r="G149" s="240"/>
      <c r="H149" s="243">
        <v>30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9" t="s">
        <v>122</v>
      </c>
      <c r="AU149" s="249" t="s">
        <v>82</v>
      </c>
      <c r="AV149" s="14" t="s">
        <v>82</v>
      </c>
      <c r="AW149" s="14" t="s">
        <v>37</v>
      </c>
      <c r="AX149" s="14" t="s">
        <v>80</v>
      </c>
      <c r="AY149" s="249" t="s">
        <v>111</v>
      </c>
    </row>
    <row r="150" s="12" customFormat="1" ht="22.8" customHeight="1">
      <c r="A150" s="12"/>
      <c r="B150" s="196"/>
      <c r="C150" s="197"/>
      <c r="D150" s="198" t="s">
        <v>74</v>
      </c>
      <c r="E150" s="210" t="s">
        <v>164</v>
      </c>
      <c r="F150" s="210" t="s">
        <v>234</v>
      </c>
      <c r="G150" s="197"/>
      <c r="H150" s="197"/>
      <c r="I150" s="200"/>
      <c r="J150" s="211">
        <f>BK150</f>
        <v>0</v>
      </c>
      <c r="K150" s="197"/>
      <c r="L150" s="202"/>
      <c r="M150" s="203"/>
      <c r="N150" s="204"/>
      <c r="O150" s="204"/>
      <c r="P150" s="205">
        <f>P151+SUM(P152:P165)</f>
        <v>0</v>
      </c>
      <c r="Q150" s="204"/>
      <c r="R150" s="205">
        <f>R151+SUM(R152:R165)</f>
        <v>0.031681023799999999</v>
      </c>
      <c r="S150" s="204"/>
      <c r="T150" s="206">
        <f>T151+SUM(T152:T165)</f>
        <v>38.177999999999997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7" t="s">
        <v>80</v>
      </c>
      <c r="AT150" s="208" t="s">
        <v>74</v>
      </c>
      <c r="AU150" s="208" t="s">
        <v>80</v>
      </c>
      <c r="AY150" s="207" t="s">
        <v>111</v>
      </c>
      <c r="BK150" s="209">
        <f>BK151+SUM(BK152:BK165)</f>
        <v>0</v>
      </c>
    </row>
    <row r="151" s="2" customFormat="1" ht="16.5" customHeight="1">
      <c r="A151" s="39"/>
      <c r="B151" s="40"/>
      <c r="C151" s="212" t="s">
        <v>235</v>
      </c>
      <c r="D151" s="212" t="s">
        <v>113</v>
      </c>
      <c r="E151" s="213" t="s">
        <v>236</v>
      </c>
      <c r="F151" s="214" t="s">
        <v>237</v>
      </c>
      <c r="G151" s="215" t="s">
        <v>238</v>
      </c>
      <c r="H151" s="216">
        <v>52.600000000000001</v>
      </c>
      <c r="I151" s="217"/>
      <c r="J151" s="218">
        <f>ROUND(I151*H151,2)</f>
        <v>0</v>
      </c>
      <c r="K151" s="214" t="s">
        <v>117</v>
      </c>
      <c r="L151" s="45"/>
      <c r="M151" s="219" t="s">
        <v>19</v>
      </c>
      <c r="N151" s="220" t="s">
        <v>46</v>
      </c>
      <c r="O151" s="85"/>
      <c r="P151" s="221">
        <f>O151*H151</f>
        <v>0</v>
      </c>
      <c r="Q151" s="221">
        <v>1.863E-06</v>
      </c>
      <c r="R151" s="221">
        <f>Q151*H151</f>
        <v>9.7993799999999997E-05</v>
      </c>
      <c r="S151" s="221">
        <v>0</v>
      </c>
      <c r="T151" s="222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3" t="s">
        <v>118</v>
      </c>
      <c r="AT151" s="223" t="s">
        <v>113</v>
      </c>
      <c r="AU151" s="223" t="s">
        <v>82</v>
      </c>
      <c r="AY151" s="18" t="s">
        <v>111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8" t="s">
        <v>80</v>
      </c>
      <c r="BK151" s="224">
        <f>ROUND(I151*H151,2)</f>
        <v>0</v>
      </c>
      <c r="BL151" s="18" t="s">
        <v>118</v>
      </c>
      <c r="BM151" s="223" t="s">
        <v>239</v>
      </c>
    </row>
    <row r="152" s="2" customFormat="1">
      <c r="A152" s="39"/>
      <c r="B152" s="40"/>
      <c r="C152" s="41"/>
      <c r="D152" s="225" t="s">
        <v>120</v>
      </c>
      <c r="E152" s="41"/>
      <c r="F152" s="226" t="s">
        <v>240</v>
      </c>
      <c r="G152" s="41"/>
      <c r="H152" s="41"/>
      <c r="I152" s="131"/>
      <c r="J152" s="41"/>
      <c r="K152" s="41"/>
      <c r="L152" s="45"/>
      <c r="M152" s="227"/>
      <c r="N152" s="228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120</v>
      </c>
      <c r="AU152" s="18" t="s">
        <v>82</v>
      </c>
    </row>
    <row r="153" s="13" customFormat="1">
      <c r="A153" s="13"/>
      <c r="B153" s="229"/>
      <c r="C153" s="230"/>
      <c r="D153" s="225" t="s">
        <v>122</v>
      </c>
      <c r="E153" s="231" t="s">
        <v>19</v>
      </c>
      <c r="F153" s="232" t="s">
        <v>123</v>
      </c>
      <c r="G153" s="230"/>
      <c r="H153" s="231" t="s">
        <v>19</v>
      </c>
      <c r="I153" s="233"/>
      <c r="J153" s="230"/>
      <c r="K153" s="230"/>
      <c r="L153" s="234"/>
      <c r="M153" s="235"/>
      <c r="N153" s="236"/>
      <c r="O153" s="236"/>
      <c r="P153" s="236"/>
      <c r="Q153" s="236"/>
      <c r="R153" s="236"/>
      <c r="S153" s="236"/>
      <c r="T153" s="23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8" t="s">
        <v>122</v>
      </c>
      <c r="AU153" s="238" t="s">
        <v>82</v>
      </c>
      <c r="AV153" s="13" t="s">
        <v>80</v>
      </c>
      <c r="AW153" s="13" t="s">
        <v>37</v>
      </c>
      <c r="AX153" s="13" t="s">
        <v>75</v>
      </c>
      <c r="AY153" s="238" t="s">
        <v>111</v>
      </c>
    </row>
    <row r="154" s="14" customFormat="1">
      <c r="A154" s="14"/>
      <c r="B154" s="239"/>
      <c r="C154" s="240"/>
      <c r="D154" s="225" t="s">
        <v>122</v>
      </c>
      <c r="E154" s="241" t="s">
        <v>19</v>
      </c>
      <c r="F154" s="242" t="s">
        <v>241</v>
      </c>
      <c r="G154" s="240"/>
      <c r="H154" s="243">
        <v>52.600000000000001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9" t="s">
        <v>122</v>
      </c>
      <c r="AU154" s="249" t="s">
        <v>82</v>
      </c>
      <c r="AV154" s="14" t="s">
        <v>82</v>
      </c>
      <c r="AW154" s="14" t="s">
        <v>37</v>
      </c>
      <c r="AX154" s="14" t="s">
        <v>80</v>
      </c>
      <c r="AY154" s="249" t="s">
        <v>111</v>
      </c>
    </row>
    <row r="155" s="2" customFormat="1" ht="24" customHeight="1">
      <c r="A155" s="39"/>
      <c r="B155" s="40"/>
      <c r="C155" s="212" t="s">
        <v>242</v>
      </c>
      <c r="D155" s="212" t="s">
        <v>113</v>
      </c>
      <c r="E155" s="213" t="s">
        <v>243</v>
      </c>
      <c r="F155" s="214" t="s">
        <v>244</v>
      </c>
      <c r="G155" s="215" t="s">
        <v>238</v>
      </c>
      <c r="H155" s="216">
        <v>52.600000000000001</v>
      </c>
      <c r="I155" s="217"/>
      <c r="J155" s="218">
        <f>ROUND(I155*H155,2)</f>
        <v>0</v>
      </c>
      <c r="K155" s="214" t="s">
        <v>117</v>
      </c>
      <c r="L155" s="45"/>
      <c r="M155" s="219" t="s">
        <v>19</v>
      </c>
      <c r="N155" s="220" t="s">
        <v>46</v>
      </c>
      <c r="O155" s="85"/>
      <c r="P155" s="221">
        <f>O155*H155</f>
        <v>0</v>
      </c>
      <c r="Q155" s="221">
        <v>0.0001103</v>
      </c>
      <c r="R155" s="221">
        <f>Q155*H155</f>
        <v>0.0058017800000000003</v>
      </c>
      <c r="S155" s="221">
        <v>0</v>
      </c>
      <c r="T155" s="222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3" t="s">
        <v>118</v>
      </c>
      <c r="AT155" s="223" t="s">
        <v>113</v>
      </c>
      <c r="AU155" s="223" t="s">
        <v>82</v>
      </c>
      <c r="AY155" s="18" t="s">
        <v>111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8" t="s">
        <v>80</v>
      </c>
      <c r="BK155" s="224">
        <f>ROUND(I155*H155,2)</f>
        <v>0</v>
      </c>
      <c r="BL155" s="18" t="s">
        <v>118</v>
      </c>
      <c r="BM155" s="223" t="s">
        <v>245</v>
      </c>
    </row>
    <row r="156" s="2" customFormat="1">
      <c r="A156" s="39"/>
      <c r="B156" s="40"/>
      <c r="C156" s="41"/>
      <c r="D156" s="225" t="s">
        <v>120</v>
      </c>
      <c r="E156" s="41"/>
      <c r="F156" s="226" t="s">
        <v>246</v>
      </c>
      <c r="G156" s="41"/>
      <c r="H156" s="41"/>
      <c r="I156" s="131"/>
      <c r="J156" s="41"/>
      <c r="K156" s="41"/>
      <c r="L156" s="45"/>
      <c r="M156" s="227"/>
      <c r="N156" s="228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120</v>
      </c>
      <c r="AU156" s="18" t="s">
        <v>82</v>
      </c>
    </row>
    <row r="157" s="13" customFormat="1">
      <c r="A157" s="13"/>
      <c r="B157" s="229"/>
      <c r="C157" s="230"/>
      <c r="D157" s="225" t="s">
        <v>122</v>
      </c>
      <c r="E157" s="231" t="s">
        <v>19</v>
      </c>
      <c r="F157" s="232" t="s">
        <v>123</v>
      </c>
      <c r="G157" s="230"/>
      <c r="H157" s="231" t="s">
        <v>19</v>
      </c>
      <c r="I157" s="233"/>
      <c r="J157" s="230"/>
      <c r="K157" s="230"/>
      <c r="L157" s="234"/>
      <c r="M157" s="235"/>
      <c r="N157" s="236"/>
      <c r="O157" s="236"/>
      <c r="P157" s="236"/>
      <c r="Q157" s="236"/>
      <c r="R157" s="236"/>
      <c r="S157" s="236"/>
      <c r="T157" s="23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8" t="s">
        <v>122</v>
      </c>
      <c r="AU157" s="238" t="s">
        <v>82</v>
      </c>
      <c r="AV157" s="13" t="s">
        <v>80</v>
      </c>
      <c r="AW157" s="13" t="s">
        <v>37</v>
      </c>
      <c r="AX157" s="13" t="s">
        <v>75</v>
      </c>
      <c r="AY157" s="238" t="s">
        <v>111</v>
      </c>
    </row>
    <row r="158" s="14" customFormat="1">
      <c r="A158" s="14"/>
      <c r="B158" s="239"/>
      <c r="C158" s="240"/>
      <c r="D158" s="225" t="s">
        <v>122</v>
      </c>
      <c r="E158" s="241" t="s">
        <v>19</v>
      </c>
      <c r="F158" s="242" t="s">
        <v>241</v>
      </c>
      <c r="G158" s="240"/>
      <c r="H158" s="243">
        <v>52.600000000000001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9" t="s">
        <v>122</v>
      </c>
      <c r="AU158" s="249" t="s">
        <v>82</v>
      </c>
      <c r="AV158" s="14" t="s">
        <v>82</v>
      </c>
      <c r="AW158" s="14" t="s">
        <v>37</v>
      </c>
      <c r="AX158" s="14" t="s">
        <v>80</v>
      </c>
      <c r="AY158" s="249" t="s">
        <v>111</v>
      </c>
    </row>
    <row r="159" s="2" customFormat="1" ht="16.5" customHeight="1">
      <c r="A159" s="39"/>
      <c r="B159" s="40"/>
      <c r="C159" s="212" t="s">
        <v>247</v>
      </c>
      <c r="D159" s="212" t="s">
        <v>113</v>
      </c>
      <c r="E159" s="213" t="s">
        <v>248</v>
      </c>
      <c r="F159" s="214" t="s">
        <v>249</v>
      </c>
      <c r="G159" s="215" t="s">
        <v>116</v>
      </c>
      <c r="H159" s="216">
        <v>37.5</v>
      </c>
      <c r="I159" s="217"/>
      <c r="J159" s="218">
        <f>ROUND(I159*H159,2)</f>
        <v>0</v>
      </c>
      <c r="K159" s="214" t="s">
        <v>117</v>
      </c>
      <c r="L159" s="45"/>
      <c r="M159" s="219" t="s">
        <v>19</v>
      </c>
      <c r="N159" s="220" t="s">
        <v>46</v>
      </c>
      <c r="O159" s="85"/>
      <c r="P159" s="221">
        <f>O159*H159</f>
        <v>0</v>
      </c>
      <c r="Q159" s="221">
        <v>0.00068749999999999996</v>
      </c>
      <c r="R159" s="221">
        <f>Q159*H159</f>
        <v>0.025781249999999999</v>
      </c>
      <c r="S159" s="221">
        <v>0</v>
      </c>
      <c r="T159" s="222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3" t="s">
        <v>118</v>
      </c>
      <c r="AT159" s="223" t="s">
        <v>113</v>
      </c>
      <c r="AU159" s="223" t="s">
        <v>82</v>
      </c>
      <c r="AY159" s="18" t="s">
        <v>111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8" t="s">
        <v>80</v>
      </c>
      <c r="BK159" s="224">
        <f>ROUND(I159*H159,2)</f>
        <v>0</v>
      </c>
      <c r="BL159" s="18" t="s">
        <v>118</v>
      </c>
      <c r="BM159" s="223" t="s">
        <v>250</v>
      </c>
    </row>
    <row r="160" s="2" customFormat="1">
      <c r="A160" s="39"/>
      <c r="B160" s="40"/>
      <c r="C160" s="41"/>
      <c r="D160" s="225" t="s">
        <v>120</v>
      </c>
      <c r="E160" s="41"/>
      <c r="F160" s="226" t="s">
        <v>251</v>
      </c>
      <c r="G160" s="41"/>
      <c r="H160" s="41"/>
      <c r="I160" s="131"/>
      <c r="J160" s="41"/>
      <c r="K160" s="41"/>
      <c r="L160" s="45"/>
      <c r="M160" s="227"/>
      <c r="N160" s="228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120</v>
      </c>
      <c r="AU160" s="18" t="s">
        <v>82</v>
      </c>
    </row>
    <row r="161" s="2" customFormat="1" ht="36" customHeight="1">
      <c r="A161" s="39"/>
      <c r="B161" s="40"/>
      <c r="C161" s="212" t="s">
        <v>252</v>
      </c>
      <c r="D161" s="212" t="s">
        <v>113</v>
      </c>
      <c r="E161" s="213" t="s">
        <v>253</v>
      </c>
      <c r="F161" s="214" t="s">
        <v>254</v>
      </c>
      <c r="G161" s="215" t="s">
        <v>116</v>
      </c>
      <c r="H161" s="216">
        <v>303</v>
      </c>
      <c r="I161" s="217"/>
      <c r="J161" s="218">
        <f>ROUND(I161*H161,2)</f>
        <v>0</v>
      </c>
      <c r="K161" s="214" t="s">
        <v>117</v>
      </c>
      <c r="L161" s="45"/>
      <c r="M161" s="219" t="s">
        <v>19</v>
      </c>
      <c r="N161" s="220" t="s">
        <v>46</v>
      </c>
      <c r="O161" s="85"/>
      <c r="P161" s="221">
        <f>O161*H161</f>
        <v>0</v>
      </c>
      <c r="Q161" s="221">
        <v>0</v>
      </c>
      <c r="R161" s="221">
        <f>Q161*H161</f>
        <v>0</v>
      </c>
      <c r="S161" s="221">
        <v>0.126</v>
      </c>
      <c r="T161" s="222">
        <f>S161*H161</f>
        <v>38.177999999999997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3" t="s">
        <v>118</v>
      </c>
      <c r="AT161" s="223" t="s">
        <v>113</v>
      </c>
      <c r="AU161" s="223" t="s">
        <v>82</v>
      </c>
      <c r="AY161" s="18" t="s">
        <v>111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8" t="s">
        <v>80</v>
      </c>
      <c r="BK161" s="224">
        <f>ROUND(I161*H161,2)</f>
        <v>0</v>
      </c>
      <c r="BL161" s="18" t="s">
        <v>118</v>
      </c>
      <c r="BM161" s="223" t="s">
        <v>255</v>
      </c>
    </row>
    <row r="162" s="2" customFormat="1">
      <c r="A162" s="39"/>
      <c r="B162" s="40"/>
      <c r="C162" s="41"/>
      <c r="D162" s="225" t="s">
        <v>120</v>
      </c>
      <c r="E162" s="41"/>
      <c r="F162" s="226" t="s">
        <v>256</v>
      </c>
      <c r="G162" s="41"/>
      <c r="H162" s="41"/>
      <c r="I162" s="131"/>
      <c r="J162" s="41"/>
      <c r="K162" s="41"/>
      <c r="L162" s="45"/>
      <c r="M162" s="227"/>
      <c r="N162" s="228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120</v>
      </c>
      <c r="AU162" s="18" t="s">
        <v>82</v>
      </c>
    </row>
    <row r="163" s="13" customFormat="1">
      <c r="A163" s="13"/>
      <c r="B163" s="229"/>
      <c r="C163" s="230"/>
      <c r="D163" s="225" t="s">
        <v>122</v>
      </c>
      <c r="E163" s="231" t="s">
        <v>19</v>
      </c>
      <c r="F163" s="232" t="s">
        <v>123</v>
      </c>
      <c r="G163" s="230"/>
      <c r="H163" s="231" t="s">
        <v>19</v>
      </c>
      <c r="I163" s="233"/>
      <c r="J163" s="230"/>
      <c r="K163" s="230"/>
      <c r="L163" s="234"/>
      <c r="M163" s="235"/>
      <c r="N163" s="236"/>
      <c r="O163" s="236"/>
      <c r="P163" s="236"/>
      <c r="Q163" s="236"/>
      <c r="R163" s="236"/>
      <c r="S163" s="236"/>
      <c r="T163" s="23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8" t="s">
        <v>122</v>
      </c>
      <c r="AU163" s="238" t="s">
        <v>82</v>
      </c>
      <c r="AV163" s="13" t="s">
        <v>80</v>
      </c>
      <c r="AW163" s="13" t="s">
        <v>37</v>
      </c>
      <c r="AX163" s="13" t="s">
        <v>75</v>
      </c>
      <c r="AY163" s="238" t="s">
        <v>111</v>
      </c>
    </row>
    <row r="164" s="14" customFormat="1">
      <c r="A164" s="14"/>
      <c r="B164" s="239"/>
      <c r="C164" s="240"/>
      <c r="D164" s="225" t="s">
        <v>122</v>
      </c>
      <c r="E164" s="241" t="s">
        <v>19</v>
      </c>
      <c r="F164" s="242" t="s">
        <v>257</v>
      </c>
      <c r="G164" s="240"/>
      <c r="H164" s="243">
        <v>303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9" t="s">
        <v>122</v>
      </c>
      <c r="AU164" s="249" t="s">
        <v>82</v>
      </c>
      <c r="AV164" s="14" t="s">
        <v>82</v>
      </c>
      <c r="AW164" s="14" t="s">
        <v>37</v>
      </c>
      <c r="AX164" s="14" t="s">
        <v>80</v>
      </c>
      <c r="AY164" s="249" t="s">
        <v>111</v>
      </c>
    </row>
    <row r="165" s="12" customFormat="1" ht="20.88" customHeight="1">
      <c r="A165" s="12"/>
      <c r="B165" s="196"/>
      <c r="C165" s="197"/>
      <c r="D165" s="198" t="s">
        <v>74</v>
      </c>
      <c r="E165" s="210" t="s">
        <v>258</v>
      </c>
      <c r="F165" s="210" t="s">
        <v>259</v>
      </c>
      <c r="G165" s="197"/>
      <c r="H165" s="197"/>
      <c r="I165" s="200"/>
      <c r="J165" s="211">
        <f>BK165</f>
        <v>0</v>
      </c>
      <c r="K165" s="197"/>
      <c r="L165" s="202"/>
      <c r="M165" s="203"/>
      <c r="N165" s="204"/>
      <c r="O165" s="204"/>
      <c r="P165" s="205">
        <f>SUM(P166:P177)</f>
        <v>0</v>
      </c>
      <c r="Q165" s="204"/>
      <c r="R165" s="205">
        <f>SUM(R166:R177)</f>
        <v>0</v>
      </c>
      <c r="S165" s="204"/>
      <c r="T165" s="206">
        <f>SUM(T166:T177)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7" t="s">
        <v>80</v>
      </c>
      <c r="AT165" s="208" t="s">
        <v>74</v>
      </c>
      <c r="AU165" s="208" t="s">
        <v>82</v>
      </c>
      <c r="AY165" s="207" t="s">
        <v>111</v>
      </c>
      <c r="BK165" s="209">
        <f>SUM(BK166:BK177)</f>
        <v>0</v>
      </c>
    </row>
    <row r="166" s="2" customFormat="1" ht="24" customHeight="1">
      <c r="A166" s="39"/>
      <c r="B166" s="40"/>
      <c r="C166" s="212" t="s">
        <v>260</v>
      </c>
      <c r="D166" s="212" t="s">
        <v>113</v>
      </c>
      <c r="E166" s="213" t="s">
        <v>261</v>
      </c>
      <c r="F166" s="214" t="s">
        <v>262</v>
      </c>
      <c r="G166" s="215" t="s">
        <v>160</v>
      </c>
      <c r="H166" s="216">
        <v>38.177999999999997</v>
      </c>
      <c r="I166" s="217"/>
      <c r="J166" s="218">
        <f>ROUND(I166*H166,2)</f>
        <v>0</v>
      </c>
      <c r="K166" s="214" t="s">
        <v>117</v>
      </c>
      <c r="L166" s="45"/>
      <c r="M166" s="219" t="s">
        <v>19</v>
      </c>
      <c r="N166" s="220" t="s">
        <v>46</v>
      </c>
      <c r="O166" s="85"/>
      <c r="P166" s="221">
        <f>O166*H166</f>
        <v>0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3" t="s">
        <v>118</v>
      </c>
      <c r="AT166" s="223" t="s">
        <v>113</v>
      </c>
      <c r="AU166" s="223" t="s">
        <v>133</v>
      </c>
      <c r="AY166" s="18" t="s">
        <v>111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8" t="s">
        <v>80</v>
      </c>
      <c r="BK166" s="224">
        <f>ROUND(I166*H166,2)</f>
        <v>0</v>
      </c>
      <c r="BL166" s="18" t="s">
        <v>118</v>
      </c>
      <c r="BM166" s="223" t="s">
        <v>263</v>
      </c>
    </row>
    <row r="167" s="2" customFormat="1">
      <c r="A167" s="39"/>
      <c r="B167" s="40"/>
      <c r="C167" s="41"/>
      <c r="D167" s="225" t="s">
        <v>120</v>
      </c>
      <c r="E167" s="41"/>
      <c r="F167" s="226" t="s">
        <v>264</v>
      </c>
      <c r="G167" s="41"/>
      <c r="H167" s="41"/>
      <c r="I167" s="131"/>
      <c r="J167" s="41"/>
      <c r="K167" s="41"/>
      <c r="L167" s="45"/>
      <c r="M167" s="227"/>
      <c r="N167" s="228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120</v>
      </c>
      <c r="AU167" s="18" t="s">
        <v>133</v>
      </c>
    </row>
    <row r="168" s="14" customFormat="1">
      <c r="A168" s="14"/>
      <c r="B168" s="239"/>
      <c r="C168" s="240"/>
      <c r="D168" s="225" t="s">
        <v>122</v>
      </c>
      <c r="E168" s="241" t="s">
        <v>19</v>
      </c>
      <c r="F168" s="242" t="s">
        <v>265</v>
      </c>
      <c r="G168" s="240"/>
      <c r="H168" s="243">
        <v>38.177999999999997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9" t="s">
        <v>122</v>
      </c>
      <c r="AU168" s="249" t="s">
        <v>133</v>
      </c>
      <c r="AV168" s="14" t="s">
        <v>82</v>
      </c>
      <c r="AW168" s="14" t="s">
        <v>37</v>
      </c>
      <c r="AX168" s="14" t="s">
        <v>80</v>
      </c>
      <c r="AY168" s="249" t="s">
        <v>111</v>
      </c>
    </row>
    <row r="169" s="2" customFormat="1" ht="24" customHeight="1">
      <c r="A169" s="39"/>
      <c r="B169" s="40"/>
      <c r="C169" s="212" t="s">
        <v>266</v>
      </c>
      <c r="D169" s="212" t="s">
        <v>113</v>
      </c>
      <c r="E169" s="213" t="s">
        <v>267</v>
      </c>
      <c r="F169" s="214" t="s">
        <v>268</v>
      </c>
      <c r="G169" s="215" t="s">
        <v>160</v>
      </c>
      <c r="H169" s="216">
        <v>496.31400000000002</v>
      </c>
      <c r="I169" s="217"/>
      <c r="J169" s="218">
        <f>ROUND(I169*H169,2)</f>
        <v>0</v>
      </c>
      <c r="K169" s="214" t="s">
        <v>117</v>
      </c>
      <c r="L169" s="45"/>
      <c r="M169" s="219" t="s">
        <v>19</v>
      </c>
      <c r="N169" s="220" t="s">
        <v>46</v>
      </c>
      <c r="O169" s="85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3" t="s">
        <v>118</v>
      </c>
      <c r="AT169" s="223" t="s">
        <v>113</v>
      </c>
      <c r="AU169" s="223" t="s">
        <v>133</v>
      </c>
      <c r="AY169" s="18" t="s">
        <v>111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8" t="s">
        <v>80</v>
      </c>
      <c r="BK169" s="224">
        <f>ROUND(I169*H169,2)</f>
        <v>0</v>
      </c>
      <c r="BL169" s="18" t="s">
        <v>118</v>
      </c>
      <c r="BM169" s="223" t="s">
        <v>269</v>
      </c>
    </row>
    <row r="170" s="2" customFormat="1">
      <c r="A170" s="39"/>
      <c r="B170" s="40"/>
      <c r="C170" s="41"/>
      <c r="D170" s="225" t="s">
        <v>120</v>
      </c>
      <c r="E170" s="41"/>
      <c r="F170" s="226" t="s">
        <v>264</v>
      </c>
      <c r="G170" s="41"/>
      <c r="H170" s="41"/>
      <c r="I170" s="131"/>
      <c r="J170" s="41"/>
      <c r="K170" s="41"/>
      <c r="L170" s="45"/>
      <c r="M170" s="227"/>
      <c r="N170" s="228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120</v>
      </c>
      <c r="AU170" s="18" t="s">
        <v>133</v>
      </c>
    </row>
    <row r="171" s="14" customFormat="1">
      <c r="A171" s="14"/>
      <c r="B171" s="239"/>
      <c r="C171" s="240"/>
      <c r="D171" s="225" t="s">
        <v>122</v>
      </c>
      <c r="E171" s="241" t="s">
        <v>19</v>
      </c>
      <c r="F171" s="242" t="s">
        <v>270</v>
      </c>
      <c r="G171" s="240"/>
      <c r="H171" s="243">
        <v>496.31400000000002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9" t="s">
        <v>122</v>
      </c>
      <c r="AU171" s="249" t="s">
        <v>133</v>
      </c>
      <c r="AV171" s="14" t="s">
        <v>82</v>
      </c>
      <c r="AW171" s="14" t="s">
        <v>37</v>
      </c>
      <c r="AX171" s="14" t="s">
        <v>80</v>
      </c>
      <c r="AY171" s="249" t="s">
        <v>111</v>
      </c>
    </row>
    <row r="172" s="2" customFormat="1" ht="16.5" customHeight="1">
      <c r="A172" s="39"/>
      <c r="B172" s="40"/>
      <c r="C172" s="212" t="s">
        <v>271</v>
      </c>
      <c r="D172" s="212" t="s">
        <v>113</v>
      </c>
      <c r="E172" s="213" t="s">
        <v>272</v>
      </c>
      <c r="F172" s="214" t="s">
        <v>273</v>
      </c>
      <c r="G172" s="215" t="s">
        <v>160</v>
      </c>
      <c r="H172" s="216">
        <v>38.177999999999997</v>
      </c>
      <c r="I172" s="217"/>
      <c r="J172" s="218">
        <f>ROUND(I172*H172,2)</f>
        <v>0</v>
      </c>
      <c r="K172" s="214" t="s">
        <v>117</v>
      </c>
      <c r="L172" s="45"/>
      <c r="M172" s="219" t="s">
        <v>19</v>
      </c>
      <c r="N172" s="220" t="s">
        <v>46</v>
      </c>
      <c r="O172" s="85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3" t="s">
        <v>118</v>
      </c>
      <c r="AT172" s="223" t="s">
        <v>113</v>
      </c>
      <c r="AU172" s="223" t="s">
        <v>133</v>
      </c>
      <c r="AY172" s="18" t="s">
        <v>111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8" t="s">
        <v>80</v>
      </c>
      <c r="BK172" s="224">
        <f>ROUND(I172*H172,2)</f>
        <v>0</v>
      </c>
      <c r="BL172" s="18" t="s">
        <v>118</v>
      </c>
      <c r="BM172" s="223" t="s">
        <v>274</v>
      </c>
    </row>
    <row r="173" s="2" customFormat="1">
      <c r="A173" s="39"/>
      <c r="B173" s="40"/>
      <c r="C173" s="41"/>
      <c r="D173" s="225" t="s">
        <v>120</v>
      </c>
      <c r="E173" s="41"/>
      <c r="F173" s="226" t="s">
        <v>275</v>
      </c>
      <c r="G173" s="41"/>
      <c r="H173" s="41"/>
      <c r="I173" s="131"/>
      <c r="J173" s="41"/>
      <c r="K173" s="41"/>
      <c r="L173" s="45"/>
      <c r="M173" s="227"/>
      <c r="N173" s="228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120</v>
      </c>
      <c r="AU173" s="18" t="s">
        <v>133</v>
      </c>
    </row>
    <row r="174" s="14" customFormat="1">
      <c r="A174" s="14"/>
      <c r="B174" s="239"/>
      <c r="C174" s="240"/>
      <c r="D174" s="225" t="s">
        <v>122</v>
      </c>
      <c r="E174" s="241" t="s">
        <v>19</v>
      </c>
      <c r="F174" s="242" t="s">
        <v>276</v>
      </c>
      <c r="G174" s="240"/>
      <c r="H174" s="243">
        <v>38.177999999999997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9" t="s">
        <v>122</v>
      </c>
      <c r="AU174" s="249" t="s">
        <v>133</v>
      </c>
      <c r="AV174" s="14" t="s">
        <v>82</v>
      </c>
      <c r="AW174" s="14" t="s">
        <v>37</v>
      </c>
      <c r="AX174" s="14" t="s">
        <v>80</v>
      </c>
      <c r="AY174" s="249" t="s">
        <v>111</v>
      </c>
    </row>
    <row r="175" s="2" customFormat="1" ht="24" customHeight="1">
      <c r="A175" s="39"/>
      <c r="B175" s="40"/>
      <c r="C175" s="212" t="s">
        <v>277</v>
      </c>
      <c r="D175" s="212" t="s">
        <v>113</v>
      </c>
      <c r="E175" s="213" t="s">
        <v>278</v>
      </c>
      <c r="F175" s="214" t="s">
        <v>159</v>
      </c>
      <c r="G175" s="215" t="s">
        <v>160</v>
      </c>
      <c r="H175" s="216">
        <v>38.177999999999997</v>
      </c>
      <c r="I175" s="217"/>
      <c r="J175" s="218">
        <f>ROUND(I175*H175,2)</f>
        <v>0</v>
      </c>
      <c r="K175" s="214" t="s">
        <v>117</v>
      </c>
      <c r="L175" s="45"/>
      <c r="M175" s="219" t="s">
        <v>19</v>
      </c>
      <c r="N175" s="220" t="s">
        <v>46</v>
      </c>
      <c r="O175" s="85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3" t="s">
        <v>118</v>
      </c>
      <c r="AT175" s="223" t="s">
        <v>113</v>
      </c>
      <c r="AU175" s="223" t="s">
        <v>133</v>
      </c>
      <c r="AY175" s="18" t="s">
        <v>111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8" t="s">
        <v>80</v>
      </c>
      <c r="BK175" s="224">
        <f>ROUND(I175*H175,2)</f>
        <v>0</v>
      </c>
      <c r="BL175" s="18" t="s">
        <v>118</v>
      </c>
      <c r="BM175" s="223" t="s">
        <v>279</v>
      </c>
    </row>
    <row r="176" s="2" customFormat="1">
      <c r="A176" s="39"/>
      <c r="B176" s="40"/>
      <c r="C176" s="41"/>
      <c r="D176" s="225" t="s">
        <v>120</v>
      </c>
      <c r="E176" s="41"/>
      <c r="F176" s="226" t="s">
        <v>280</v>
      </c>
      <c r="G176" s="41"/>
      <c r="H176" s="41"/>
      <c r="I176" s="131"/>
      <c r="J176" s="41"/>
      <c r="K176" s="41"/>
      <c r="L176" s="45"/>
      <c r="M176" s="227"/>
      <c r="N176" s="228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120</v>
      </c>
      <c r="AU176" s="18" t="s">
        <v>133</v>
      </c>
    </row>
    <row r="177" s="14" customFormat="1">
      <c r="A177" s="14"/>
      <c r="B177" s="239"/>
      <c r="C177" s="240"/>
      <c r="D177" s="225" t="s">
        <v>122</v>
      </c>
      <c r="E177" s="241" t="s">
        <v>19</v>
      </c>
      <c r="F177" s="242" t="s">
        <v>281</v>
      </c>
      <c r="G177" s="240"/>
      <c r="H177" s="243">
        <v>38.177999999999997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9" t="s">
        <v>122</v>
      </c>
      <c r="AU177" s="249" t="s">
        <v>133</v>
      </c>
      <c r="AV177" s="14" t="s">
        <v>82</v>
      </c>
      <c r="AW177" s="14" t="s">
        <v>37</v>
      </c>
      <c r="AX177" s="14" t="s">
        <v>80</v>
      </c>
      <c r="AY177" s="249" t="s">
        <v>111</v>
      </c>
    </row>
    <row r="178" s="12" customFormat="1" ht="22.8" customHeight="1">
      <c r="A178" s="12"/>
      <c r="B178" s="196"/>
      <c r="C178" s="197"/>
      <c r="D178" s="198" t="s">
        <v>74</v>
      </c>
      <c r="E178" s="210" t="s">
        <v>282</v>
      </c>
      <c r="F178" s="210" t="s">
        <v>283</v>
      </c>
      <c r="G178" s="197"/>
      <c r="H178" s="197"/>
      <c r="I178" s="200"/>
      <c r="J178" s="211">
        <f>BK178</f>
        <v>0</v>
      </c>
      <c r="K178" s="197"/>
      <c r="L178" s="202"/>
      <c r="M178" s="203"/>
      <c r="N178" s="204"/>
      <c r="O178" s="204"/>
      <c r="P178" s="205">
        <f>SUM(P179:P180)</f>
        <v>0</v>
      </c>
      <c r="Q178" s="204"/>
      <c r="R178" s="205">
        <f>SUM(R179:R180)</f>
        <v>0</v>
      </c>
      <c r="S178" s="204"/>
      <c r="T178" s="206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7" t="s">
        <v>80</v>
      </c>
      <c r="AT178" s="208" t="s">
        <v>74</v>
      </c>
      <c r="AU178" s="208" t="s">
        <v>80</v>
      </c>
      <c r="AY178" s="207" t="s">
        <v>111</v>
      </c>
      <c r="BK178" s="209">
        <f>SUM(BK179:BK180)</f>
        <v>0</v>
      </c>
    </row>
    <row r="179" s="2" customFormat="1" ht="24" customHeight="1">
      <c r="A179" s="39"/>
      <c r="B179" s="40"/>
      <c r="C179" s="212" t="s">
        <v>284</v>
      </c>
      <c r="D179" s="212" t="s">
        <v>113</v>
      </c>
      <c r="E179" s="213" t="s">
        <v>285</v>
      </c>
      <c r="F179" s="214" t="s">
        <v>286</v>
      </c>
      <c r="G179" s="215" t="s">
        <v>160</v>
      </c>
      <c r="H179" s="216">
        <v>85.989999999999995</v>
      </c>
      <c r="I179" s="217"/>
      <c r="J179" s="218">
        <f>ROUND(I179*H179,2)</f>
        <v>0</v>
      </c>
      <c r="K179" s="214" t="s">
        <v>117</v>
      </c>
      <c r="L179" s="45"/>
      <c r="M179" s="219" t="s">
        <v>19</v>
      </c>
      <c r="N179" s="220" t="s">
        <v>46</v>
      </c>
      <c r="O179" s="85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3" t="s">
        <v>118</v>
      </c>
      <c r="AT179" s="223" t="s">
        <v>113</v>
      </c>
      <c r="AU179" s="223" t="s">
        <v>82</v>
      </c>
      <c r="AY179" s="18" t="s">
        <v>111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8" t="s">
        <v>80</v>
      </c>
      <c r="BK179" s="224">
        <f>ROUND(I179*H179,2)</f>
        <v>0</v>
      </c>
      <c r="BL179" s="18" t="s">
        <v>118</v>
      </c>
      <c r="BM179" s="223" t="s">
        <v>287</v>
      </c>
    </row>
    <row r="180" s="2" customFormat="1">
      <c r="A180" s="39"/>
      <c r="B180" s="40"/>
      <c r="C180" s="41"/>
      <c r="D180" s="225" t="s">
        <v>120</v>
      </c>
      <c r="E180" s="41"/>
      <c r="F180" s="226" t="s">
        <v>288</v>
      </c>
      <c r="G180" s="41"/>
      <c r="H180" s="41"/>
      <c r="I180" s="131"/>
      <c r="J180" s="41"/>
      <c r="K180" s="41"/>
      <c r="L180" s="45"/>
      <c r="M180" s="227"/>
      <c r="N180" s="228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120</v>
      </c>
      <c r="AU180" s="18" t="s">
        <v>82</v>
      </c>
    </row>
    <row r="181" s="12" customFormat="1" ht="25.92" customHeight="1">
      <c r="A181" s="12"/>
      <c r="B181" s="196"/>
      <c r="C181" s="197"/>
      <c r="D181" s="198" t="s">
        <v>74</v>
      </c>
      <c r="E181" s="199" t="s">
        <v>289</v>
      </c>
      <c r="F181" s="199" t="s">
        <v>290</v>
      </c>
      <c r="G181" s="197"/>
      <c r="H181" s="197"/>
      <c r="I181" s="200"/>
      <c r="J181" s="201">
        <f>BK181</f>
        <v>0</v>
      </c>
      <c r="K181" s="197"/>
      <c r="L181" s="202"/>
      <c r="M181" s="203"/>
      <c r="N181" s="204"/>
      <c r="O181" s="204"/>
      <c r="P181" s="205">
        <f>SUM(P182:P185)</f>
        <v>0</v>
      </c>
      <c r="Q181" s="204"/>
      <c r="R181" s="205">
        <f>SUM(R182:R185)</f>
        <v>0</v>
      </c>
      <c r="S181" s="204"/>
      <c r="T181" s="206">
        <f>SUM(T182:T185)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7" t="s">
        <v>142</v>
      </c>
      <c r="AT181" s="208" t="s">
        <v>74</v>
      </c>
      <c r="AU181" s="208" t="s">
        <v>75</v>
      </c>
      <c r="AY181" s="207" t="s">
        <v>111</v>
      </c>
      <c r="BK181" s="209">
        <f>SUM(BK182:BK185)</f>
        <v>0</v>
      </c>
    </row>
    <row r="182" s="2" customFormat="1" ht="24" customHeight="1">
      <c r="A182" s="39"/>
      <c r="B182" s="40"/>
      <c r="C182" s="212" t="s">
        <v>291</v>
      </c>
      <c r="D182" s="212" t="s">
        <v>113</v>
      </c>
      <c r="E182" s="213" t="s">
        <v>292</v>
      </c>
      <c r="F182" s="214" t="s">
        <v>293</v>
      </c>
      <c r="G182" s="215" t="s">
        <v>294</v>
      </c>
      <c r="H182" s="216">
        <v>1</v>
      </c>
      <c r="I182" s="217"/>
      <c r="J182" s="218">
        <f>ROUND(I182*H182,2)</f>
        <v>0</v>
      </c>
      <c r="K182" s="214" t="s">
        <v>19</v>
      </c>
      <c r="L182" s="45"/>
      <c r="M182" s="219" t="s">
        <v>19</v>
      </c>
      <c r="N182" s="220" t="s">
        <v>46</v>
      </c>
      <c r="O182" s="85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3" t="s">
        <v>118</v>
      </c>
      <c r="AT182" s="223" t="s">
        <v>113</v>
      </c>
      <c r="AU182" s="223" t="s">
        <v>80</v>
      </c>
      <c r="AY182" s="18" t="s">
        <v>111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8" t="s">
        <v>80</v>
      </c>
      <c r="BK182" s="224">
        <f>ROUND(I182*H182,2)</f>
        <v>0</v>
      </c>
      <c r="BL182" s="18" t="s">
        <v>118</v>
      </c>
      <c r="BM182" s="223" t="s">
        <v>295</v>
      </c>
    </row>
    <row r="183" s="2" customFormat="1" ht="16.5" customHeight="1">
      <c r="A183" s="39"/>
      <c r="B183" s="40"/>
      <c r="C183" s="212" t="s">
        <v>296</v>
      </c>
      <c r="D183" s="212" t="s">
        <v>113</v>
      </c>
      <c r="E183" s="213" t="s">
        <v>297</v>
      </c>
      <c r="F183" s="214" t="s">
        <v>298</v>
      </c>
      <c r="G183" s="215" t="s">
        <v>294</v>
      </c>
      <c r="H183" s="216">
        <v>1</v>
      </c>
      <c r="I183" s="217"/>
      <c r="J183" s="218">
        <f>ROUND(I183*H183,2)</f>
        <v>0</v>
      </c>
      <c r="K183" s="214" t="s">
        <v>19</v>
      </c>
      <c r="L183" s="45"/>
      <c r="M183" s="219" t="s">
        <v>19</v>
      </c>
      <c r="N183" s="220" t="s">
        <v>46</v>
      </c>
      <c r="O183" s="85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3" t="s">
        <v>118</v>
      </c>
      <c r="AT183" s="223" t="s">
        <v>113</v>
      </c>
      <c r="AU183" s="223" t="s">
        <v>80</v>
      </c>
      <c r="AY183" s="18" t="s">
        <v>111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8" t="s">
        <v>80</v>
      </c>
      <c r="BK183" s="224">
        <f>ROUND(I183*H183,2)</f>
        <v>0</v>
      </c>
      <c r="BL183" s="18" t="s">
        <v>118</v>
      </c>
      <c r="BM183" s="223" t="s">
        <v>299</v>
      </c>
    </row>
    <row r="184" s="2" customFormat="1" ht="60" customHeight="1">
      <c r="A184" s="39"/>
      <c r="B184" s="40"/>
      <c r="C184" s="212" t="s">
        <v>300</v>
      </c>
      <c r="D184" s="212" t="s">
        <v>113</v>
      </c>
      <c r="E184" s="213" t="s">
        <v>301</v>
      </c>
      <c r="F184" s="214" t="s">
        <v>302</v>
      </c>
      <c r="G184" s="215" t="s">
        <v>294</v>
      </c>
      <c r="H184" s="216">
        <v>1</v>
      </c>
      <c r="I184" s="217"/>
      <c r="J184" s="218">
        <f>ROUND(I184*H184,2)</f>
        <v>0</v>
      </c>
      <c r="K184" s="214" t="s">
        <v>19</v>
      </c>
      <c r="L184" s="45"/>
      <c r="M184" s="219" t="s">
        <v>19</v>
      </c>
      <c r="N184" s="220" t="s">
        <v>46</v>
      </c>
      <c r="O184" s="85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3" t="s">
        <v>118</v>
      </c>
      <c r="AT184" s="223" t="s">
        <v>113</v>
      </c>
      <c r="AU184" s="223" t="s">
        <v>80</v>
      </c>
      <c r="AY184" s="18" t="s">
        <v>111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8" t="s">
        <v>80</v>
      </c>
      <c r="BK184" s="224">
        <f>ROUND(I184*H184,2)</f>
        <v>0</v>
      </c>
      <c r="BL184" s="18" t="s">
        <v>118</v>
      </c>
      <c r="BM184" s="223" t="s">
        <v>303</v>
      </c>
    </row>
    <row r="185" s="2" customFormat="1" ht="16.5" customHeight="1">
      <c r="A185" s="39"/>
      <c r="B185" s="40"/>
      <c r="C185" s="212" t="s">
        <v>304</v>
      </c>
      <c r="D185" s="212" t="s">
        <v>113</v>
      </c>
      <c r="E185" s="213" t="s">
        <v>305</v>
      </c>
      <c r="F185" s="214" t="s">
        <v>306</v>
      </c>
      <c r="G185" s="215" t="s">
        <v>294</v>
      </c>
      <c r="H185" s="216">
        <v>1</v>
      </c>
      <c r="I185" s="217"/>
      <c r="J185" s="218">
        <f>ROUND(I185*H185,2)</f>
        <v>0</v>
      </c>
      <c r="K185" s="214" t="s">
        <v>19</v>
      </c>
      <c r="L185" s="45"/>
      <c r="M185" s="271" t="s">
        <v>19</v>
      </c>
      <c r="N185" s="272" t="s">
        <v>46</v>
      </c>
      <c r="O185" s="273"/>
      <c r="P185" s="274">
        <f>O185*H185</f>
        <v>0</v>
      </c>
      <c r="Q185" s="274">
        <v>0</v>
      </c>
      <c r="R185" s="274">
        <f>Q185*H185</f>
        <v>0</v>
      </c>
      <c r="S185" s="274">
        <v>0</v>
      </c>
      <c r="T185" s="27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3" t="s">
        <v>118</v>
      </c>
      <c r="AT185" s="223" t="s">
        <v>113</v>
      </c>
      <c r="AU185" s="223" t="s">
        <v>80</v>
      </c>
      <c r="AY185" s="18" t="s">
        <v>111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8" t="s">
        <v>80</v>
      </c>
      <c r="BK185" s="224">
        <f>ROUND(I185*H185,2)</f>
        <v>0</v>
      </c>
      <c r="BL185" s="18" t="s">
        <v>118</v>
      </c>
      <c r="BM185" s="223" t="s">
        <v>307</v>
      </c>
    </row>
    <row r="186" s="2" customFormat="1" ht="6.96" customHeight="1">
      <c r="A186" s="39"/>
      <c r="B186" s="60"/>
      <c r="C186" s="61"/>
      <c r="D186" s="61"/>
      <c r="E186" s="61"/>
      <c r="F186" s="61"/>
      <c r="G186" s="61"/>
      <c r="H186" s="61"/>
      <c r="I186" s="161"/>
      <c r="J186" s="61"/>
      <c r="K186" s="61"/>
      <c r="L186" s="45"/>
      <c r="M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</row>
  </sheetData>
  <sheetProtection sheet="1" autoFilter="0" formatColumns="0" formatRows="0" objects="1" scenarios="1" spinCount="100000" saltValue="smZtWEUoJgRijnqCB41SKXjf+a3eoSTf6/w221+tFxL+9v3T64DX41U2TfrueN9K3OMbGeM1kbsGFqxdfFHDZw==" hashValue="riaRw/dHeKKBOKm8CSWK6y5jU4pLNRTVPeyzr6c9zenwS2M4Yw5g/UgTXPl9ufbJoJMFgptKAaF2q262/xILlQ==" algorithmName="SHA-512" password="CC35"/>
  <autoFilter ref="C80:K185"/>
  <mergeCells count="6">
    <mergeCell ref="E7:H7"/>
    <mergeCell ref="E16:H16"/>
    <mergeCell ref="E25:H25"/>
    <mergeCell ref="E46:H46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76" customWidth="1"/>
    <col min="2" max="2" width="1.664063" style="276" customWidth="1"/>
    <col min="3" max="4" width="5" style="276" customWidth="1"/>
    <col min="5" max="5" width="11.67" style="276" customWidth="1"/>
    <col min="6" max="6" width="9.17" style="276" customWidth="1"/>
    <col min="7" max="7" width="5" style="276" customWidth="1"/>
    <col min="8" max="8" width="77.83" style="276" customWidth="1"/>
    <col min="9" max="10" width="20" style="276" customWidth="1"/>
    <col min="11" max="11" width="1.664063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6" customFormat="1" ht="45" customHeight="1">
      <c r="B3" s="280"/>
      <c r="C3" s="281" t="s">
        <v>308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309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310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311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312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313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314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315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316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317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318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79</v>
      </c>
      <c r="F18" s="287" t="s">
        <v>319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320</v>
      </c>
      <c r="F19" s="287" t="s">
        <v>321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322</v>
      </c>
      <c r="F20" s="287" t="s">
        <v>323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324</v>
      </c>
      <c r="F21" s="287" t="s">
        <v>325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326</v>
      </c>
      <c r="F22" s="287" t="s">
        <v>327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328</v>
      </c>
      <c r="F23" s="287" t="s">
        <v>329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330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331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332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333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334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335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336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337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338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97</v>
      </c>
      <c r="F36" s="287"/>
      <c r="G36" s="287" t="s">
        <v>339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340</v>
      </c>
      <c r="F37" s="287"/>
      <c r="G37" s="287" t="s">
        <v>341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56</v>
      </c>
      <c r="F38" s="287"/>
      <c r="G38" s="287" t="s">
        <v>342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57</v>
      </c>
      <c r="F39" s="287"/>
      <c r="G39" s="287" t="s">
        <v>343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98</v>
      </c>
      <c r="F40" s="287"/>
      <c r="G40" s="287" t="s">
        <v>344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99</v>
      </c>
      <c r="F41" s="287"/>
      <c r="G41" s="287" t="s">
        <v>345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346</v>
      </c>
      <c r="F42" s="287"/>
      <c r="G42" s="287" t="s">
        <v>347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348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349</v>
      </c>
      <c r="F44" s="287"/>
      <c r="G44" s="287" t="s">
        <v>350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101</v>
      </c>
      <c r="F45" s="287"/>
      <c r="G45" s="287" t="s">
        <v>351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352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353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354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355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356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357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358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359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360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361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362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363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364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365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366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367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368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369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370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371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372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373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374</v>
      </c>
      <c r="D76" s="305"/>
      <c r="E76" s="305"/>
      <c r="F76" s="305" t="s">
        <v>375</v>
      </c>
      <c r="G76" s="306"/>
      <c r="H76" s="305" t="s">
        <v>57</v>
      </c>
      <c r="I76" s="305" t="s">
        <v>60</v>
      </c>
      <c r="J76" s="305" t="s">
        <v>376</v>
      </c>
      <c r="K76" s="304"/>
    </row>
    <row r="77" s="1" customFormat="1" ht="17.25" customHeight="1">
      <c r="B77" s="302"/>
      <c r="C77" s="307" t="s">
        <v>377</v>
      </c>
      <c r="D77" s="307"/>
      <c r="E77" s="307"/>
      <c r="F77" s="308" t="s">
        <v>378</v>
      </c>
      <c r="G77" s="309"/>
      <c r="H77" s="307"/>
      <c r="I77" s="307"/>
      <c r="J77" s="307" t="s">
        <v>379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56</v>
      </c>
      <c r="D79" s="310"/>
      <c r="E79" s="310"/>
      <c r="F79" s="312" t="s">
        <v>380</v>
      </c>
      <c r="G79" s="311"/>
      <c r="H79" s="290" t="s">
        <v>381</v>
      </c>
      <c r="I79" s="290" t="s">
        <v>382</v>
      </c>
      <c r="J79" s="290">
        <v>20</v>
      </c>
      <c r="K79" s="304"/>
    </row>
    <row r="80" s="1" customFormat="1" ht="15" customHeight="1">
      <c r="B80" s="302"/>
      <c r="C80" s="290" t="s">
        <v>383</v>
      </c>
      <c r="D80" s="290"/>
      <c r="E80" s="290"/>
      <c r="F80" s="312" t="s">
        <v>380</v>
      </c>
      <c r="G80" s="311"/>
      <c r="H80" s="290" t="s">
        <v>384</v>
      </c>
      <c r="I80" s="290" t="s">
        <v>382</v>
      </c>
      <c r="J80" s="290">
        <v>120</v>
      </c>
      <c r="K80" s="304"/>
    </row>
    <row r="81" s="1" customFormat="1" ht="15" customHeight="1">
      <c r="B81" s="313"/>
      <c r="C81" s="290" t="s">
        <v>385</v>
      </c>
      <c r="D81" s="290"/>
      <c r="E81" s="290"/>
      <c r="F81" s="312" t="s">
        <v>386</v>
      </c>
      <c r="G81" s="311"/>
      <c r="H81" s="290" t="s">
        <v>387</v>
      </c>
      <c r="I81" s="290" t="s">
        <v>382</v>
      </c>
      <c r="J81" s="290">
        <v>50</v>
      </c>
      <c r="K81" s="304"/>
    </row>
    <row r="82" s="1" customFormat="1" ht="15" customHeight="1">
      <c r="B82" s="313"/>
      <c r="C82" s="290" t="s">
        <v>388</v>
      </c>
      <c r="D82" s="290"/>
      <c r="E82" s="290"/>
      <c r="F82" s="312" t="s">
        <v>380</v>
      </c>
      <c r="G82" s="311"/>
      <c r="H82" s="290" t="s">
        <v>389</v>
      </c>
      <c r="I82" s="290" t="s">
        <v>390</v>
      </c>
      <c r="J82" s="290"/>
      <c r="K82" s="304"/>
    </row>
    <row r="83" s="1" customFormat="1" ht="15" customHeight="1">
      <c r="B83" s="313"/>
      <c r="C83" s="314" t="s">
        <v>391</v>
      </c>
      <c r="D83" s="314"/>
      <c r="E83" s="314"/>
      <c r="F83" s="315" t="s">
        <v>386</v>
      </c>
      <c r="G83" s="314"/>
      <c r="H83" s="314" t="s">
        <v>392</v>
      </c>
      <c r="I83" s="314" t="s">
        <v>382</v>
      </c>
      <c r="J83" s="314">
        <v>15</v>
      </c>
      <c r="K83" s="304"/>
    </row>
    <row r="84" s="1" customFormat="1" ht="15" customHeight="1">
      <c r="B84" s="313"/>
      <c r="C84" s="314" t="s">
        <v>393</v>
      </c>
      <c r="D84" s="314"/>
      <c r="E84" s="314"/>
      <c r="F84" s="315" t="s">
        <v>386</v>
      </c>
      <c r="G84" s="314"/>
      <c r="H84" s="314" t="s">
        <v>394</v>
      </c>
      <c r="I84" s="314" t="s">
        <v>382</v>
      </c>
      <c r="J84" s="314">
        <v>15</v>
      </c>
      <c r="K84" s="304"/>
    </row>
    <row r="85" s="1" customFormat="1" ht="15" customHeight="1">
      <c r="B85" s="313"/>
      <c r="C85" s="314" t="s">
        <v>395</v>
      </c>
      <c r="D85" s="314"/>
      <c r="E85" s="314"/>
      <c r="F85" s="315" t="s">
        <v>386</v>
      </c>
      <c r="G85" s="314"/>
      <c r="H85" s="314" t="s">
        <v>396</v>
      </c>
      <c r="I85" s="314" t="s">
        <v>382</v>
      </c>
      <c r="J85" s="314">
        <v>20</v>
      </c>
      <c r="K85" s="304"/>
    </row>
    <row r="86" s="1" customFormat="1" ht="15" customHeight="1">
      <c r="B86" s="313"/>
      <c r="C86" s="314" t="s">
        <v>397</v>
      </c>
      <c r="D86" s="314"/>
      <c r="E86" s="314"/>
      <c r="F86" s="315" t="s">
        <v>386</v>
      </c>
      <c r="G86" s="314"/>
      <c r="H86" s="314" t="s">
        <v>398</v>
      </c>
      <c r="I86" s="314" t="s">
        <v>382</v>
      </c>
      <c r="J86" s="314">
        <v>20</v>
      </c>
      <c r="K86" s="304"/>
    </row>
    <row r="87" s="1" customFormat="1" ht="15" customHeight="1">
      <c r="B87" s="313"/>
      <c r="C87" s="290" t="s">
        <v>399</v>
      </c>
      <c r="D87" s="290"/>
      <c r="E87" s="290"/>
      <c r="F87" s="312" t="s">
        <v>386</v>
      </c>
      <c r="G87" s="311"/>
      <c r="H87" s="290" t="s">
        <v>400</v>
      </c>
      <c r="I87" s="290" t="s">
        <v>382</v>
      </c>
      <c r="J87" s="290">
        <v>50</v>
      </c>
      <c r="K87" s="304"/>
    </row>
    <row r="88" s="1" customFormat="1" ht="15" customHeight="1">
      <c r="B88" s="313"/>
      <c r="C88" s="290" t="s">
        <v>401</v>
      </c>
      <c r="D88" s="290"/>
      <c r="E88" s="290"/>
      <c r="F88" s="312" t="s">
        <v>386</v>
      </c>
      <c r="G88" s="311"/>
      <c r="H88" s="290" t="s">
        <v>402</v>
      </c>
      <c r="I88" s="290" t="s">
        <v>382</v>
      </c>
      <c r="J88" s="290">
        <v>20</v>
      </c>
      <c r="K88" s="304"/>
    </row>
    <row r="89" s="1" customFormat="1" ht="15" customHeight="1">
      <c r="B89" s="313"/>
      <c r="C89" s="290" t="s">
        <v>403</v>
      </c>
      <c r="D89" s="290"/>
      <c r="E89" s="290"/>
      <c r="F89" s="312" t="s">
        <v>386</v>
      </c>
      <c r="G89" s="311"/>
      <c r="H89" s="290" t="s">
        <v>404</v>
      </c>
      <c r="I89" s="290" t="s">
        <v>382</v>
      </c>
      <c r="J89" s="290">
        <v>20</v>
      </c>
      <c r="K89" s="304"/>
    </row>
    <row r="90" s="1" customFormat="1" ht="15" customHeight="1">
      <c r="B90" s="313"/>
      <c r="C90" s="290" t="s">
        <v>405</v>
      </c>
      <c r="D90" s="290"/>
      <c r="E90" s="290"/>
      <c r="F90" s="312" t="s">
        <v>386</v>
      </c>
      <c r="G90" s="311"/>
      <c r="H90" s="290" t="s">
        <v>406</v>
      </c>
      <c r="I90" s="290" t="s">
        <v>382</v>
      </c>
      <c r="J90" s="290">
        <v>50</v>
      </c>
      <c r="K90" s="304"/>
    </row>
    <row r="91" s="1" customFormat="1" ht="15" customHeight="1">
      <c r="B91" s="313"/>
      <c r="C91" s="290" t="s">
        <v>407</v>
      </c>
      <c r="D91" s="290"/>
      <c r="E91" s="290"/>
      <c r="F91" s="312" t="s">
        <v>386</v>
      </c>
      <c r="G91" s="311"/>
      <c r="H91" s="290" t="s">
        <v>407</v>
      </c>
      <c r="I91" s="290" t="s">
        <v>382</v>
      </c>
      <c r="J91" s="290">
        <v>50</v>
      </c>
      <c r="K91" s="304"/>
    </row>
    <row r="92" s="1" customFormat="1" ht="15" customHeight="1">
      <c r="B92" s="313"/>
      <c r="C92" s="290" t="s">
        <v>408</v>
      </c>
      <c r="D92" s="290"/>
      <c r="E92" s="290"/>
      <c r="F92" s="312" t="s">
        <v>386</v>
      </c>
      <c r="G92" s="311"/>
      <c r="H92" s="290" t="s">
        <v>409</v>
      </c>
      <c r="I92" s="290" t="s">
        <v>382</v>
      </c>
      <c r="J92" s="290">
        <v>255</v>
      </c>
      <c r="K92" s="304"/>
    </row>
    <row r="93" s="1" customFormat="1" ht="15" customHeight="1">
      <c r="B93" s="313"/>
      <c r="C93" s="290" t="s">
        <v>410</v>
      </c>
      <c r="D93" s="290"/>
      <c r="E93" s="290"/>
      <c r="F93" s="312" t="s">
        <v>380</v>
      </c>
      <c r="G93" s="311"/>
      <c r="H93" s="290" t="s">
        <v>411</v>
      </c>
      <c r="I93" s="290" t="s">
        <v>412</v>
      </c>
      <c r="J93" s="290"/>
      <c r="K93" s="304"/>
    </row>
    <row r="94" s="1" customFormat="1" ht="15" customHeight="1">
      <c r="B94" s="313"/>
      <c r="C94" s="290" t="s">
        <v>413</v>
      </c>
      <c r="D94" s="290"/>
      <c r="E94" s="290"/>
      <c r="F94" s="312" t="s">
        <v>380</v>
      </c>
      <c r="G94" s="311"/>
      <c r="H94" s="290" t="s">
        <v>414</v>
      </c>
      <c r="I94" s="290" t="s">
        <v>415</v>
      </c>
      <c r="J94" s="290"/>
      <c r="K94" s="304"/>
    </row>
    <row r="95" s="1" customFormat="1" ht="15" customHeight="1">
      <c r="B95" s="313"/>
      <c r="C95" s="290" t="s">
        <v>416</v>
      </c>
      <c r="D95" s="290"/>
      <c r="E95" s="290"/>
      <c r="F95" s="312" t="s">
        <v>380</v>
      </c>
      <c r="G95" s="311"/>
      <c r="H95" s="290" t="s">
        <v>416</v>
      </c>
      <c r="I95" s="290" t="s">
        <v>415</v>
      </c>
      <c r="J95" s="290"/>
      <c r="K95" s="304"/>
    </row>
    <row r="96" s="1" customFormat="1" ht="15" customHeight="1">
      <c r="B96" s="313"/>
      <c r="C96" s="290" t="s">
        <v>41</v>
      </c>
      <c r="D96" s="290"/>
      <c r="E96" s="290"/>
      <c r="F96" s="312" t="s">
        <v>380</v>
      </c>
      <c r="G96" s="311"/>
      <c r="H96" s="290" t="s">
        <v>417</v>
      </c>
      <c r="I96" s="290" t="s">
        <v>415</v>
      </c>
      <c r="J96" s="290"/>
      <c r="K96" s="304"/>
    </row>
    <row r="97" s="1" customFormat="1" ht="15" customHeight="1">
      <c r="B97" s="313"/>
      <c r="C97" s="290" t="s">
        <v>51</v>
      </c>
      <c r="D97" s="290"/>
      <c r="E97" s="290"/>
      <c r="F97" s="312" t="s">
        <v>380</v>
      </c>
      <c r="G97" s="311"/>
      <c r="H97" s="290" t="s">
        <v>418</v>
      </c>
      <c r="I97" s="290" t="s">
        <v>415</v>
      </c>
      <c r="J97" s="290"/>
      <c r="K97" s="304"/>
    </row>
    <row r="98" s="1" customFormat="1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s="1" customFormat="1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419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374</v>
      </c>
      <c r="D103" s="305"/>
      <c r="E103" s="305"/>
      <c r="F103" s="305" t="s">
        <v>375</v>
      </c>
      <c r="G103" s="306"/>
      <c r="H103" s="305" t="s">
        <v>57</v>
      </c>
      <c r="I103" s="305" t="s">
        <v>60</v>
      </c>
      <c r="J103" s="305" t="s">
        <v>376</v>
      </c>
      <c r="K103" s="304"/>
    </row>
    <row r="104" s="1" customFormat="1" ht="17.25" customHeight="1">
      <c r="B104" s="302"/>
      <c r="C104" s="307" t="s">
        <v>377</v>
      </c>
      <c r="D104" s="307"/>
      <c r="E104" s="307"/>
      <c r="F104" s="308" t="s">
        <v>378</v>
      </c>
      <c r="G104" s="309"/>
      <c r="H104" s="307"/>
      <c r="I104" s="307"/>
      <c r="J104" s="307" t="s">
        <v>379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1"/>
      <c r="H105" s="305"/>
      <c r="I105" s="305"/>
      <c r="J105" s="305"/>
      <c r="K105" s="304"/>
    </row>
    <row r="106" s="1" customFormat="1" ht="15" customHeight="1">
      <c r="B106" s="302"/>
      <c r="C106" s="290" t="s">
        <v>56</v>
      </c>
      <c r="D106" s="310"/>
      <c r="E106" s="310"/>
      <c r="F106" s="312" t="s">
        <v>380</v>
      </c>
      <c r="G106" s="321"/>
      <c r="H106" s="290" t="s">
        <v>420</v>
      </c>
      <c r="I106" s="290" t="s">
        <v>382</v>
      </c>
      <c r="J106" s="290">
        <v>20</v>
      </c>
      <c r="K106" s="304"/>
    </row>
    <row r="107" s="1" customFormat="1" ht="15" customHeight="1">
      <c r="B107" s="302"/>
      <c r="C107" s="290" t="s">
        <v>383</v>
      </c>
      <c r="D107" s="290"/>
      <c r="E107" s="290"/>
      <c r="F107" s="312" t="s">
        <v>380</v>
      </c>
      <c r="G107" s="290"/>
      <c r="H107" s="290" t="s">
        <v>420</v>
      </c>
      <c r="I107" s="290" t="s">
        <v>382</v>
      </c>
      <c r="J107" s="290">
        <v>120</v>
      </c>
      <c r="K107" s="304"/>
    </row>
    <row r="108" s="1" customFormat="1" ht="15" customHeight="1">
      <c r="B108" s="313"/>
      <c r="C108" s="290" t="s">
        <v>385</v>
      </c>
      <c r="D108" s="290"/>
      <c r="E108" s="290"/>
      <c r="F108" s="312" t="s">
        <v>386</v>
      </c>
      <c r="G108" s="290"/>
      <c r="H108" s="290" t="s">
        <v>420</v>
      </c>
      <c r="I108" s="290" t="s">
        <v>382</v>
      </c>
      <c r="J108" s="290">
        <v>50</v>
      </c>
      <c r="K108" s="304"/>
    </row>
    <row r="109" s="1" customFormat="1" ht="15" customHeight="1">
      <c r="B109" s="313"/>
      <c r="C109" s="290" t="s">
        <v>388</v>
      </c>
      <c r="D109" s="290"/>
      <c r="E109" s="290"/>
      <c r="F109" s="312" t="s">
        <v>380</v>
      </c>
      <c r="G109" s="290"/>
      <c r="H109" s="290" t="s">
        <v>420</v>
      </c>
      <c r="I109" s="290" t="s">
        <v>390</v>
      </c>
      <c r="J109" s="290"/>
      <c r="K109" s="304"/>
    </row>
    <row r="110" s="1" customFormat="1" ht="15" customHeight="1">
      <c r="B110" s="313"/>
      <c r="C110" s="290" t="s">
        <v>399</v>
      </c>
      <c r="D110" s="290"/>
      <c r="E110" s="290"/>
      <c r="F110" s="312" t="s">
        <v>386</v>
      </c>
      <c r="G110" s="290"/>
      <c r="H110" s="290" t="s">
        <v>420</v>
      </c>
      <c r="I110" s="290" t="s">
        <v>382</v>
      </c>
      <c r="J110" s="290">
        <v>50</v>
      </c>
      <c r="K110" s="304"/>
    </row>
    <row r="111" s="1" customFormat="1" ht="15" customHeight="1">
      <c r="B111" s="313"/>
      <c r="C111" s="290" t="s">
        <v>407</v>
      </c>
      <c r="D111" s="290"/>
      <c r="E111" s="290"/>
      <c r="F111" s="312" t="s">
        <v>386</v>
      </c>
      <c r="G111" s="290"/>
      <c r="H111" s="290" t="s">
        <v>420</v>
      </c>
      <c r="I111" s="290" t="s">
        <v>382</v>
      </c>
      <c r="J111" s="290">
        <v>50</v>
      </c>
      <c r="K111" s="304"/>
    </row>
    <row r="112" s="1" customFormat="1" ht="15" customHeight="1">
      <c r="B112" s="313"/>
      <c r="C112" s="290" t="s">
        <v>405</v>
      </c>
      <c r="D112" s="290"/>
      <c r="E112" s="290"/>
      <c r="F112" s="312" t="s">
        <v>386</v>
      </c>
      <c r="G112" s="290"/>
      <c r="H112" s="290" t="s">
        <v>420</v>
      </c>
      <c r="I112" s="290" t="s">
        <v>382</v>
      </c>
      <c r="J112" s="290">
        <v>50</v>
      </c>
      <c r="K112" s="304"/>
    </row>
    <row r="113" s="1" customFormat="1" ht="15" customHeight="1">
      <c r="B113" s="313"/>
      <c r="C113" s="290" t="s">
        <v>56</v>
      </c>
      <c r="D113" s="290"/>
      <c r="E113" s="290"/>
      <c r="F113" s="312" t="s">
        <v>380</v>
      </c>
      <c r="G113" s="290"/>
      <c r="H113" s="290" t="s">
        <v>421</v>
      </c>
      <c r="I113" s="290" t="s">
        <v>382</v>
      </c>
      <c r="J113" s="290">
        <v>20</v>
      </c>
      <c r="K113" s="304"/>
    </row>
    <row r="114" s="1" customFormat="1" ht="15" customHeight="1">
      <c r="B114" s="313"/>
      <c r="C114" s="290" t="s">
        <v>422</v>
      </c>
      <c r="D114" s="290"/>
      <c r="E114" s="290"/>
      <c r="F114" s="312" t="s">
        <v>380</v>
      </c>
      <c r="G114" s="290"/>
      <c r="H114" s="290" t="s">
        <v>423</v>
      </c>
      <c r="I114" s="290" t="s">
        <v>382</v>
      </c>
      <c r="J114" s="290">
        <v>120</v>
      </c>
      <c r="K114" s="304"/>
    </row>
    <row r="115" s="1" customFormat="1" ht="15" customHeight="1">
      <c r="B115" s="313"/>
      <c r="C115" s="290" t="s">
        <v>41</v>
      </c>
      <c r="D115" s="290"/>
      <c r="E115" s="290"/>
      <c r="F115" s="312" t="s">
        <v>380</v>
      </c>
      <c r="G115" s="290"/>
      <c r="H115" s="290" t="s">
        <v>424</v>
      </c>
      <c r="I115" s="290" t="s">
        <v>415</v>
      </c>
      <c r="J115" s="290"/>
      <c r="K115" s="304"/>
    </row>
    <row r="116" s="1" customFormat="1" ht="15" customHeight="1">
      <c r="B116" s="313"/>
      <c r="C116" s="290" t="s">
        <v>51</v>
      </c>
      <c r="D116" s="290"/>
      <c r="E116" s="290"/>
      <c r="F116" s="312" t="s">
        <v>380</v>
      </c>
      <c r="G116" s="290"/>
      <c r="H116" s="290" t="s">
        <v>425</v>
      </c>
      <c r="I116" s="290" t="s">
        <v>415</v>
      </c>
      <c r="J116" s="290"/>
      <c r="K116" s="304"/>
    </row>
    <row r="117" s="1" customFormat="1" ht="15" customHeight="1">
      <c r="B117" s="313"/>
      <c r="C117" s="290" t="s">
        <v>60</v>
      </c>
      <c r="D117" s="290"/>
      <c r="E117" s="290"/>
      <c r="F117" s="312" t="s">
        <v>380</v>
      </c>
      <c r="G117" s="290"/>
      <c r="H117" s="290" t="s">
        <v>426</v>
      </c>
      <c r="I117" s="290" t="s">
        <v>427</v>
      </c>
      <c r="J117" s="290"/>
      <c r="K117" s="304"/>
    </row>
    <row r="118" s="1" customFormat="1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s="1" customFormat="1" ht="18.75" customHeight="1">
      <c r="B119" s="323"/>
      <c r="C119" s="287"/>
      <c r="D119" s="287"/>
      <c r="E119" s="287"/>
      <c r="F119" s="324"/>
      <c r="G119" s="287"/>
      <c r="H119" s="287"/>
      <c r="I119" s="287"/>
      <c r="J119" s="287"/>
      <c r="K119" s="323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81" t="s">
        <v>428</v>
      </c>
      <c r="D122" s="281"/>
      <c r="E122" s="281"/>
      <c r="F122" s="281"/>
      <c r="G122" s="281"/>
      <c r="H122" s="281"/>
      <c r="I122" s="281"/>
      <c r="J122" s="281"/>
      <c r="K122" s="329"/>
    </row>
    <row r="123" s="1" customFormat="1" ht="17.25" customHeight="1">
      <c r="B123" s="330"/>
      <c r="C123" s="305" t="s">
        <v>374</v>
      </c>
      <c r="D123" s="305"/>
      <c r="E123" s="305"/>
      <c r="F123" s="305" t="s">
        <v>375</v>
      </c>
      <c r="G123" s="306"/>
      <c r="H123" s="305" t="s">
        <v>57</v>
      </c>
      <c r="I123" s="305" t="s">
        <v>60</v>
      </c>
      <c r="J123" s="305" t="s">
        <v>376</v>
      </c>
      <c r="K123" s="331"/>
    </row>
    <row r="124" s="1" customFormat="1" ht="17.25" customHeight="1">
      <c r="B124" s="330"/>
      <c r="C124" s="307" t="s">
        <v>377</v>
      </c>
      <c r="D124" s="307"/>
      <c r="E124" s="307"/>
      <c r="F124" s="308" t="s">
        <v>378</v>
      </c>
      <c r="G124" s="309"/>
      <c r="H124" s="307"/>
      <c r="I124" s="307"/>
      <c r="J124" s="307" t="s">
        <v>379</v>
      </c>
      <c r="K124" s="331"/>
    </row>
    <row r="125" s="1" customFormat="1" ht="5.25" customHeight="1">
      <c r="B125" s="332"/>
      <c r="C125" s="310"/>
      <c r="D125" s="310"/>
      <c r="E125" s="310"/>
      <c r="F125" s="310"/>
      <c r="G125" s="290"/>
      <c r="H125" s="310"/>
      <c r="I125" s="310"/>
      <c r="J125" s="310"/>
      <c r="K125" s="333"/>
    </row>
    <row r="126" s="1" customFormat="1" ht="15" customHeight="1">
      <c r="B126" s="332"/>
      <c r="C126" s="290" t="s">
        <v>383</v>
      </c>
      <c r="D126" s="310"/>
      <c r="E126" s="310"/>
      <c r="F126" s="312" t="s">
        <v>380</v>
      </c>
      <c r="G126" s="290"/>
      <c r="H126" s="290" t="s">
        <v>420</v>
      </c>
      <c r="I126" s="290" t="s">
        <v>382</v>
      </c>
      <c r="J126" s="290">
        <v>120</v>
      </c>
      <c r="K126" s="334"/>
    </row>
    <row r="127" s="1" customFormat="1" ht="15" customHeight="1">
      <c r="B127" s="332"/>
      <c r="C127" s="290" t="s">
        <v>429</v>
      </c>
      <c r="D127" s="290"/>
      <c r="E127" s="290"/>
      <c r="F127" s="312" t="s">
        <v>380</v>
      </c>
      <c r="G127" s="290"/>
      <c r="H127" s="290" t="s">
        <v>430</v>
      </c>
      <c r="I127" s="290" t="s">
        <v>382</v>
      </c>
      <c r="J127" s="290" t="s">
        <v>431</v>
      </c>
      <c r="K127" s="334"/>
    </row>
    <row r="128" s="1" customFormat="1" ht="15" customHeight="1">
      <c r="B128" s="332"/>
      <c r="C128" s="290" t="s">
        <v>328</v>
      </c>
      <c r="D128" s="290"/>
      <c r="E128" s="290"/>
      <c r="F128" s="312" t="s">
        <v>380</v>
      </c>
      <c r="G128" s="290"/>
      <c r="H128" s="290" t="s">
        <v>432</v>
      </c>
      <c r="I128" s="290" t="s">
        <v>382</v>
      </c>
      <c r="J128" s="290" t="s">
        <v>431</v>
      </c>
      <c r="K128" s="334"/>
    </row>
    <row r="129" s="1" customFormat="1" ht="15" customHeight="1">
      <c r="B129" s="332"/>
      <c r="C129" s="290" t="s">
        <v>391</v>
      </c>
      <c r="D129" s="290"/>
      <c r="E129" s="290"/>
      <c r="F129" s="312" t="s">
        <v>386</v>
      </c>
      <c r="G129" s="290"/>
      <c r="H129" s="290" t="s">
        <v>392</v>
      </c>
      <c r="I129" s="290" t="s">
        <v>382</v>
      </c>
      <c r="J129" s="290">
        <v>15</v>
      </c>
      <c r="K129" s="334"/>
    </row>
    <row r="130" s="1" customFormat="1" ht="15" customHeight="1">
      <c r="B130" s="332"/>
      <c r="C130" s="314" t="s">
        <v>393</v>
      </c>
      <c r="D130" s="314"/>
      <c r="E130" s="314"/>
      <c r="F130" s="315" t="s">
        <v>386</v>
      </c>
      <c r="G130" s="314"/>
      <c r="H130" s="314" t="s">
        <v>394</v>
      </c>
      <c r="I130" s="314" t="s">
        <v>382</v>
      </c>
      <c r="J130" s="314">
        <v>15</v>
      </c>
      <c r="K130" s="334"/>
    </row>
    <row r="131" s="1" customFormat="1" ht="15" customHeight="1">
      <c r="B131" s="332"/>
      <c r="C131" s="314" t="s">
        <v>395</v>
      </c>
      <c r="D131" s="314"/>
      <c r="E131" s="314"/>
      <c r="F131" s="315" t="s">
        <v>386</v>
      </c>
      <c r="G131" s="314"/>
      <c r="H131" s="314" t="s">
        <v>396</v>
      </c>
      <c r="I131" s="314" t="s">
        <v>382</v>
      </c>
      <c r="J131" s="314">
        <v>20</v>
      </c>
      <c r="K131" s="334"/>
    </row>
    <row r="132" s="1" customFormat="1" ht="15" customHeight="1">
      <c r="B132" s="332"/>
      <c r="C132" s="314" t="s">
        <v>397</v>
      </c>
      <c r="D132" s="314"/>
      <c r="E132" s="314"/>
      <c r="F132" s="315" t="s">
        <v>386</v>
      </c>
      <c r="G132" s="314"/>
      <c r="H132" s="314" t="s">
        <v>398</v>
      </c>
      <c r="I132" s="314" t="s">
        <v>382</v>
      </c>
      <c r="J132" s="314">
        <v>20</v>
      </c>
      <c r="K132" s="334"/>
    </row>
    <row r="133" s="1" customFormat="1" ht="15" customHeight="1">
      <c r="B133" s="332"/>
      <c r="C133" s="290" t="s">
        <v>385</v>
      </c>
      <c r="D133" s="290"/>
      <c r="E133" s="290"/>
      <c r="F133" s="312" t="s">
        <v>386</v>
      </c>
      <c r="G133" s="290"/>
      <c r="H133" s="290" t="s">
        <v>420</v>
      </c>
      <c r="I133" s="290" t="s">
        <v>382</v>
      </c>
      <c r="J133" s="290">
        <v>50</v>
      </c>
      <c r="K133" s="334"/>
    </row>
    <row r="134" s="1" customFormat="1" ht="15" customHeight="1">
      <c r="B134" s="332"/>
      <c r="C134" s="290" t="s">
        <v>399</v>
      </c>
      <c r="D134" s="290"/>
      <c r="E134" s="290"/>
      <c r="F134" s="312" t="s">
        <v>386</v>
      </c>
      <c r="G134" s="290"/>
      <c r="H134" s="290" t="s">
        <v>420</v>
      </c>
      <c r="I134" s="290" t="s">
        <v>382</v>
      </c>
      <c r="J134" s="290">
        <v>50</v>
      </c>
      <c r="K134" s="334"/>
    </row>
    <row r="135" s="1" customFormat="1" ht="15" customHeight="1">
      <c r="B135" s="332"/>
      <c r="C135" s="290" t="s">
        <v>405</v>
      </c>
      <c r="D135" s="290"/>
      <c r="E135" s="290"/>
      <c r="F135" s="312" t="s">
        <v>386</v>
      </c>
      <c r="G135" s="290"/>
      <c r="H135" s="290" t="s">
        <v>420</v>
      </c>
      <c r="I135" s="290" t="s">
        <v>382</v>
      </c>
      <c r="J135" s="290">
        <v>50</v>
      </c>
      <c r="K135" s="334"/>
    </row>
    <row r="136" s="1" customFormat="1" ht="15" customHeight="1">
      <c r="B136" s="332"/>
      <c r="C136" s="290" t="s">
        <v>407</v>
      </c>
      <c r="D136" s="290"/>
      <c r="E136" s="290"/>
      <c r="F136" s="312" t="s">
        <v>386</v>
      </c>
      <c r="G136" s="290"/>
      <c r="H136" s="290" t="s">
        <v>420</v>
      </c>
      <c r="I136" s="290" t="s">
        <v>382</v>
      </c>
      <c r="J136" s="290">
        <v>50</v>
      </c>
      <c r="K136" s="334"/>
    </row>
    <row r="137" s="1" customFormat="1" ht="15" customHeight="1">
      <c r="B137" s="332"/>
      <c r="C137" s="290" t="s">
        <v>408</v>
      </c>
      <c r="D137" s="290"/>
      <c r="E137" s="290"/>
      <c r="F137" s="312" t="s">
        <v>386</v>
      </c>
      <c r="G137" s="290"/>
      <c r="H137" s="290" t="s">
        <v>433</v>
      </c>
      <c r="I137" s="290" t="s">
        <v>382</v>
      </c>
      <c r="J137" s="290">
        <v>255</v>
      </c>
      <c r="K137" s="334"/>
    </row>
    <row r="138" s="1" customFormat="1" ht="15" customHeight="1">
      <c r="B138" s="332"/>
      <c r="C138" s="290" t="s">
        <v>410</v>
      </c>
      <c r="D138" s="290"/>
      <c r="E138" s="290"/>
      <c r="F138" s="312" t="s">
        <v>380</v>
      </c>
      <c r="G138" s="290"/>
      <c r="H138" s="290" t="s">
        <v>434</v>
      </c>
      <c r="I138" s="290" t="s">
        <v>412</v>
      </c>
      <c r="J138" s="290"/>
      <c r="K138" s="334"/>
    </row>
    <row r="139" s="1" customFormat="1" ht="15" customHeight="1">
      <c r="B139" s="332"/>
      <c r="C139" s="290" t="s">
        <v>413</v>
      </c>
      <c r="D139" s="290"/>
      <c r="E139" s="290"/>
      <c r="F139" s="312" t="s">
        <v>380</v>
      </c>
      <c r="G139" s="290"/>
      <c r="H139" s="290" t="s">
        <v>435</v>
      </c>
      <c r="I139" s="290" t="s">
        <v>415</v>
      </c>
      <c r="J139" s="290"/>
      <c r="K139" s="334"/>
    </row>
    <row r="140" s="1" customFormat="1" ht="15" customHeight="1">
      <c r="B140" s="332"/>
      <c r="C140" s="290" t="s">
        <v>416</v>
      </c>
      <c r="D140" s="290"/>
      <c r="E140" s="290"/>
      <c r="F140" s="312" t="s">
        <v>380</v>
      </c>
      <c r="G140" s="290"/>
      <c r="H140" s="290" t="s">
        <v>416</v>
      </c>
      <c r="I140" s="290" t="s">
        <v>415</v>
      </c>
      <c r="J140" s="290"/>
      <c r="K140" s="334"/>
    </row>
    <row r="141" s="1" customFormat="1" ht="15" customHeight="1">
      <c r="B141" s="332"/>
      <c r="C141" s="290" t="s">
        <v>41</v>
      </c>
      <c r="D141" s="290"/>
      <c r="E141" s="290"/>
      <c r="F141" s="312" t="s">
        <v>380</v>
      </c>
      <c r="G141" s="290"/>
      <c r="H141" s="290" t="s">
        <v>436</v>
      </c>
      <c r="I141" s="290" t="s">
        <v>415</v>
      </c>
      <c r="J141" s="290"/>
      <c r="K141" s="334"/>
    </row>
    <row r="142" s="1" customFormat="1" ht="15" customHeight="1">
      <c r="B142" s="332"/>
      <c r="C142" s="290" t="s">
        <v>437</v>
      </c>
      <c r="D142" s="290"/>
      <c r="E142" s="290"/>
      <c r="F142" s="312" t="s">
        <v>380</v>
      </c>
      <c r="G142" s="290"/>
      <c r="H142" s="290" t="s">
        <v>438</v>
      </c>
      <c r="I142" s="290" t="s">
        <v>415</v>
      </c>
      <c r="J142" s="290"/>
      <c r="K142" s="334"/>
    </row>
    <row r="143" s="1" customFormat="1" ht="15" customHeight="1">
      <c r="B143" s="335"/>
      <c r="C143" s="336"/>
      <c r="D143" s="336"/>
      <c r="E143" s="336"/>
      <c r="F143" s="336"/>
      <c r="G143" s="336"/>
      <c r="H143" s="336"/>
      <c r="I143" s="336"/>
      <c r="J143" s="336"/>
      <c r="K143" s="337"/>
    </row>
    <row r="144" s="1" customFormat="1" ht="18.75" customHeight="1">
      <c r="B144" s="287"/>
      <c r="C144" s="287"/>
      <c r="D144" s="287"/>
      <c r="E144" s="287"/>
      <c r="F144" s="324"/>
      <c r="G144" s="287"/>
      <c r="H144" s="287"/>
      <c r="I144" s="287"/>
      <c r="J144" s="287"/>
      <c r="K144" s="287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439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374</v>
      </c>
      <c r="D148" s="305"/>
      <c r="E148" s="305"/>
      <c r="F148" s="305" t="s">
        <v>375</v>
      </c>
      <c r="G148" s="306"/>
      <c r="H148" s="305" t="s">
        <v>57</v>
      </c>
      <c r="I148" s="305" t="s">
        <v>60</v>
      </c>
      <c r="J148" s="305" t="s">
        <v>376</v>
      </c>
      <c r="K148" s="304"/>
    </row>
    <row r="149" s="1" customFormat="1" ht="17.25" customHeight="1">
      <c r="B149" s="302"/>
      <c r="C149" s="307" t="s">
        <v>377</v>
      </c>
      <c r="D149" s="307"/>
      <c r="E149" s="307"/>
      <c r="F149" s="308" t="s">
        <v>378</v>
      </c>
      <c r="G149" s="309"/>
      <c r="H149" s="307"/>
      <c r="I149" s="307"/>
      <c r="J149" s="307" t="s">
        <v>379</v>
      </c>
      <c r="K149" s="304"/>
    </row>
    <row r="150" s="1" customFormat="1" ht="5.25" customHeight="1">
      <c r="B150" s="313"/>
      <c r="C150" s="310"/>
      <c r="D150" s="310"/>
      <c r="E150" s="310"/>
      <c r="F150" s="310"/>
      <c r="G150" s="311"/>
      <c r="H150" s="310"/>
      <c r="I150" s="310"/>
      <c r="J150" s="310"/>
      <c r="K150" s="334"/>
    </row>
    <row r="151" s="1" customFormat="1" ht="15" customHeight="1">
      <c r="B151" s="313"/>
      <c r="C151" s="338" t="s">
        <v>383</v>
      </c>
      <c r="D151" s="290"/>
      <c r="E151" s="290"/>
      <c r="F151" s="339" t="s">
        <v>380</v>
      </c>
      <c r="G151" s="290"/>
      <c r="H151" s="338" t="s">
        <v>420</v>
      </c>
      <c r="I151" s="338" t="s">
        <v>382</v>
      </c>
      <c r="J151" s="338">
        <v>120</v>
      </c>
      <c r="K151" s="334"/>
    </row>
    <row r="152" s="1" customFormat="1" ht="15" customHeight="1">
      <c r="B152" s="313"/>
      <c r="C152" s="338" t="s">
        <v>429</v>
      </c>
      <c r="D152" s="290"/>
      <c r="E152" s="290"/>
      <c r="F152" s="339" t="s">
        <v>380</v>
      </c>
      <c r="G152" s="290"/>
      <c r="H152" s="338" t="s">
        <v>440</v>
      </c>
      <c r="I152" s="338" t="s">
        <v>382</v>
      </c>
      <c r="J152" s="338" t="s">
        <v>431</v>
      </c>
      <c r="K152" s="334"/>
    </row>
    <row r="153" s="1" customFormat="1" ht="15" customHeight="1">
      <c r="B153" s="313"/>
      <c r="C153" s="338" t="s">
        <v>328</v>
      </c>
      <c r="D153" s="290"/>
      <c r="E153" s="290"/>
      <c r="F153" s="339" t="s">
        <v>380</v>
      </c>
      <c r="G153" s="290"/>
      <c r="H153" s="338" t="s">
        <v>441</v>
      </c>
      <c r="I153" s="338" t="s">
        <v>382</v>
      </c>
      <c r="J153" s="338" t="s">
        <v>431</v>
      </c>
      <c r="K153" s="334"/>
    </row>
    <row r="154" s="1" customFormat="1" ht="15" customHeight="1">
      <c r="B154" s="313"/>
      <c r="C154" s="338" t="s">
        <v>385</v>
      </c>
      <c r="D154" s="290"/>
      <c r="E154" s="290"/>
      <c r="F154" s="339" t="s">
        <v>386</v>
      </c>
      <c r="G154" s="290"/>
      <c r="H154" s="338" t="s">
        <v>420</v>
      </c>
      <c r="I154" s="338" t="s">
        <v>382</v>
      </c>
      <c r="J154" s="338">
        <v>50</v>
      </c>
      <c r="K154" s="334"/>
    </row>
    <row r="155" s="1" customFormat="1" ht="15" customHeight="1">
      <c r="B155" s="313"/>
      <c r="C155" s="338" t="s">
        <v>388</v>
      </c>
      <c r="D155" s="290"/>
      <c r="E155" s="290"/>
      <c r="F155" s="339" t="s">
        <v>380</v>
      </c>
      <c r="G155" s="290"/>
      <c r="H155" s="338" t="s">
        <v>420</v>
      </c>
      <c r="I155" s="338" t="s">
        <v>390</v>
      </c>
      <c r="J155" s="338"/>
      <c r="K155" s="334"/>
    </row>
    <row r="156" s="1" customFormat="1" ht="15" customHeight="1">
      <c r="B156" s="313"/>
      <c r="C156" s="338" t="s">
        <v>399</v>
      </c>
      <c r="D156" s="290"/>
      <c r="E156" s="290"/>
      <c r="F156" s="339" t="s">
        <v>386</v>
      </c>
      <c r="G156" s="290"/>
      <c r="H156" s="338" t="s">
        <v>420</v>
      </c>
      <c r="I156" s="338" t="s">
        <v>382</v>
      </c>
      <c r="J156" s="338">
        <v>50</v>
      </c>
      <c r="K156" s="334"/>
    </row>
    <row r="157" s="1" customFormat="1" ht="15" customHeight="1">
      <c r="B157" s="313"/>
      <c r="C157" s="338" t="s">
        <v>407</v>
      </c>
      <c r="D157" s="290"/>
      <c r="E157" s="290"/>
      <c r="F157" s="339" t="s">
        <v>386</v>
      </c>
      <c r="G157" s="290"/>
      <c r="H157" s="338" t="s">
        <v>420</v>
      </c>
      <c r="I157" s="338" t="s">
        <v>382</v>
      </c>
      <c r="J157" s="338">
        <v>50</v>
      </c>
      <c r="K157" s="334"/>
    </row>
    <row r="158" s="1" customFormat="1" ht="15" customHeight="1">
      <c r="B158" s="313"/>
      <c r="C158" s="338" t="s">
        <v>405</v>
      </c>
      <c r="D158" s="290"/>
      <c r="E158" s="290"/>
      <c r="F158" s="339" t="s">
        <v>386</v>
      </c>
      <c r="G158" s="290"/>
      <c r="H158" s="338" t="s">
        <v>420</v>
      </c>
      <c r="I158" s="338" t="s">
        <v>382</v>
      </c>
      <c r="J158" s="338">
        <v>50</v>
      </c>
      <c r="K158" s="334"/>
    </row>
    <row r="159" s="1" customFormat="1" ht="15" customHeight="1">
      <c r="B159" s="313"/>
      <c r="C159" s="338" t="s">
        <v>85</v>
      </c>
      <c r="D159" s="290"/>
      <c r="E159" s="290"/>
      <c r="F159" s="339" t="s">
        <v>380</v>
      </c>
      <c r="G159" s="290"/>
      <c r="H159" s="338" t="s">
        <v>442</v>
      </c>
      <c r="I159" s="338" t="s">
        <v>382</v>
      </c>
      <c r="J159" s="338" t="s">
        <v>443</v>
      </c>
      <c r="K159" s="334"/>
    </row>
    <row r="160" s="1" customFormat="1" ht="15" customHeight="1">
      <c r="B160" s="313"/>
      <c r="C160" s="338" t="s">
        <v>444</v>
      </c>
      <c r="D160" s="290"/>
      <c r="E160" s="290"/>
      <c r="F160" s="339" t="s">
        <v>380</v>
      </c>
      <c r="G160" s="290"/>
      <c r="H160" s="338" t="s">
        <v>445</v>
      </c>
      <c r="I160" s="338" t="s">
        <v>415</v>
      </c>
      <c r="J160" s="338"/>
      <c r="K160" s="334"/>
    </row>
    <row r="161" s="1" customFormat="1" ht="15" customHeight="1">
      <c r="B161" s="340"/>
      <c r="C161" s="322"/>
      <c r="D161" s="322"/>
      <c r="E161" s="322"/>
      <c r="F161" s="322"/>
      <c r="G161" s="322"/>
      <c r="H161" s="322"/>
      <c r="I161" s="322"/>
      <c r="J161" s="322"/>
      <c r="K161" s="341"/>
    </row>
    <row r="162" s="1" customFormat="1" ht="18.75" customHeight="1">
      <c r="B162" s="287"/>
      <c r="C162" s="290"/>
      <c r="D162" s="290"/>
      <c r="E162" s="290"/>
      <c r="F162" s="312"/>
      <c r="G162" s="290"/>
      <c r="H162" s="290"/>
      <c r="I162" s="290"/>
      <c r="J162" s="290"/>
      <c r="K162" s="287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446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374</v>
      </c>
      <c r="D166" s="305"/>
      <c r="E166" s="305"/>
      <c r="F166" s="305" t="s">
        <v>375</v>
      </c>
      <c r="G166" s="342"/>
      <c r="H166" s="343" t="s">
        <v>57</v>
      </c>
      <c r="I166" s="343" t="s">
        <v>60</v>
      </c>
      <c r="J166" s="305" t="s">
        <v>376</v>
      </c>
      <c r="K166" s="282"/>
    </row>
    <row r="167" s="1" customFormat="1" ht="17.25" customHeight="1">
      <c r="B167" s="283"/>
      <c r="C167" s="307" t="s">
        <v>377</v>
      </c>
      <c r="D167" s="307"/>
      <c r="E167" s="307"/>
      <c r="F167" s="308" t="s">
        <v>378</v>
      </c>
      <c r="G167" s="344"/>
      <c r="H167" s="345"/>
      <c r="I167" s="345"/>
      <c r="J167" s="307" t="s">
        <v>379</v>
      </c>
      <c r="K167" s="285"/>
    </row>
    <row r="168" s="1" customFormat="1" ht="5.25" customHeight="1">
      <c r="B168" s="313"/>
      <c r="C168" s="310"/>
      <c r="D168" s="310"/>
      <c r="E168" s="310"/>
      <c r="F168" s="310"/>
      <c r="G168" s="311"/>
      <c r="H168" s="310"/>
      <c r="I168" s="310"/>
      <c r="J168" s="310"/>
      <c r="K168" s="334"/>
    </row>
    <row r="169" s="1" customFormat="1" ht="15" customHeight="1">
      <c r="B169" s="313"/>
      <c r="C169" s="290" t="s">
        <v>383</v>
      </c>
      <c r="D169" s="290"/>
      <c r="E169" s="290"/>
      <c r="F169" s="312" t="s">
        <v>380</v>
      </c>
      <c r="G169" s="290"/>
      <c r="H169" s="290" t="s">
        <v>420</v>
      </c>
      <c r="I169" s="290" t="s">
        <v>382</v>
      </c>
      <c r="J169" s="290">
        <v>120</v>
      </c>
      <c r="K169" s="334"/>
    </row>
    <row r="170" s="1" customFormat="1" ht="15" customHeight="1">
      <c r="B170" s="313"/>
      <c r="C170" s="290" t="s">
        <v>429</v>
      </c>
      <c r="D170" s="290"/>
      <c r="E170" s="290"/>
      <c r="F170" s="312" t="s">
        <v>380</v>
      </c>
      <c r="G170" s="290"/>
      <c r="H170" s="290" t="s">
        <v>430</v>
      </c>
      <c r="I170" s="290" t="s">
        <v>382</v>
      </c>
      <c r="J170" s="290" t="s">
        <v>431</v>
      </c>
      <c r="K170" s="334"/>
    </row>
    <row r="171" s="1" customFormat="1" ht="15" customHeight="1">
      <c r="B171" s="313"/>
      <c r="C171" s="290" t="s">
        <v>328</v>
      </c>
      <c r="D171" s="290"/>
      <c r="E171" s="290"/>
      <c r="F171" s="312" t="s">
        <v>380</v>
      </c>
      <c r="G171" s="290"/>
      <c r="H171" s="290" t="s">
        <v>447</v>
      </c>
      <c r="I171" s="290" t="s">
        <v>382</v>
      </c>
      <c r="J171" s="290" t="s">
        <v>431</v>
      </c>
      <c r="K171" s="334"/>
    </row>
    <row r="172" s="1" customFormat="1" ht="15" customHeight="1">
      <c r="B172" s="313"/>
      <c r="C172" s="290" t="s">
        <v>385</v>
      </c>
      <c r="D172" s="290"/>
      <c r="E172" s="290"/>
      <c r="F172" s="312" t="s">
        <v>386</v>
      </c>
      <c r="G172" s="290"/>
      <c r="H172" s="290" t="s">
        <v>447</v>
      </c>
      <c r="I172" s="290" t="s">
        <v>382</v>
      </c>
      <c r="J172" s="290">
        <v>50</v>
      </c>
      <c r="K172" s="334"/>
    </row>
    <row r="173" s="1" customFormat="1" ht="15" customHeight="1">
      <c r="B173" s="313"/>
      <c r="C173" s="290" t="s">
        <v>388</v>
      </c>
      <c r="D173" s="290"/>
      <c r="E173" s="290"/>
      <c r="F173" s="312" t="s">
        <v>380</v>
      </c>
      <c r="G173" s="290"/>
      <c r="H173" s="290" t="s">
        <v>447</v>
      </c>
      <c r="I173" s="290" t="s">
        <v>390</v>
      </c>
      <c r="J173" s="290"/>
      <c r="K173" s="334"/>
    </row>
    <row r="174" s="1" customFormat="1" ht="15" customHeight="1">
      <c r="B174" s="313"/>
      <c r="C174" s="290" t="s">
        <v>399</v>
      </c>
      <c r="D174" s="290"/>
      <c r="E174" s="290"/>
      <c r="F174" s="312" t="s">
        <v>386</v>
      </c>
      <c r="G174" s="290"/>
      <c r="H174" s="290" t="s">
        <v>447</v>
      </c>
      <c r="I174" s="290" t="s">
        <v>382</v>
      </c>
      <c r="J174" s="290">
        <v>50</v>
      </c>
      <c r="K174" s="334"/>
    </row>
    <row r="175" s="1" customFormat="1" ht="15" customHeight="1">
      <c r="B175" s="313"/>
      <c r="C175" s="290" t="s">
        <v>407</v>
      </c>
      <c r="D175" s="290"/>
      <c r="E175" s="290"/>
      <c r="F175" s="312" t="s">
        <v>386</v>
      </c>
      <c r="G175" s="290"/>
      <c r="H175" s="290" t="s">
        <v>447</v>
      </c>
      <c r="I175" s="290" t="s">
        <v>382</v>
      </c>
      <c r="J175" s="290">
        <v>50</v>
      </c>
      <c r="K175" s="334"/>
    </row>
    <row r="176" s="1" customFormat="1" ht="15" customHeight="1">
      <c r="B176" s="313"/>
      <c r="C176" s="290" t="s">
        <v>405</v>
      </c>
      <c r="D176" s="290"/>
      <c r="E176" s="290"/>
      <c r="F176" s="312" t="s">
        <v>386</v>
      </c>
      <c r="G176" s="290"/>
      <c r="H176" s="290" t="s">
        <v>447</v>
      </c>
      <c r="I176" s="290" t="s">
        <v>382</v>
      </c>
      <c r="J176" s="290">
        <v>50</v>
      </c>
      <c r="K176" s="334"/>
    </row>
    <row r="177" s="1" customFormat="1" ht="15" customHeight="1">
      <c r="B177" s="313"/>
      <c r="C177" s="290" t="s">
        <v>97</v>
      </c>
      <c r="D177" s="290"/>
      <c r="E177" s="290"/>
      <c r="F177" s="312" t="s">
        <v>380</v>
      </c>
      <c r="G177" s="290"/>
      <c r="H177" s="290" t="s">
        <v>448</v>
      </c>
      <c r="I177" s="290" t="s">
        <v>449</v>
      </c>
      <c r="J177" s="290"/>
      <c r="K177" s="334"/>
    </row>
    <row r="178" s="1" customFormat="1" ht="15" customHeight="1">
      <c r="B178" s="313"/>
      <c r="C178" s="290" t="s">
        <v>60</v>
      </c>
      <c r="D178" s="290"/>
      <c r="E178" s="290"/>
      <c r="F178" s="312" t="s">
        <v>380</v>
      </c>
      <c r="G178" s="290"/>
      <c r="H178" s="290" t="s">
        <v>450</v>
      </c>
      <c r="I178" s="290" t="s">
        <v>451</v>
      </c>
      <c r="J178" s="290">
        <v>1</v>
      </c>
      <c r="K178" s="334"/>
    </row>
    <row r="179" s="1" customFormat="1" ht="15" customHeight="1">
      <c r="B179" s="313"/>
      <c r="C179" s="290" t="s">
        <v>56</v>
      </c>
      <c r="D179" s="290"/>
      <c r="E179" s="290"/>
      <c r="F179" s="312" t="s">
        <v>380</v>
      </c>
      <c r="G179" s="290"/>
      <c r="H179" s="290" t="s">
        <v>452</v>
      </c>
      <c r="I179" s="290" t="s">
        <v>382</v>
      </c>
      <c r="J179" s="290">
        <v>20</v>
      </c>
      <c r="K179" s="334"/>
    </row>
    <row r="180" s="1" customFormat="1" ht="15" customHeight="1">
      <c r="B180" s="313"/>
      <c r="C180" s="290" t="s">
        <v>57</v>
      </c>
      <c r="D180" s="290"/>
      <c r="E180" s="290"/>
      <c r="F180" s="312" t="s">
        <v>380</v>
      </c>
      <c r="G180" s="290"/>
      <c r="H180" s="290" t="s">
        <v>453</v>
      </c>
      <c r="I180" s="290" t="s">
        <v>382</v>
      </c>
      <c r="J180" s="290">
        <v>255</v>
      </c>
      <c r="K180" s="334"/>
    </row>
    <row r="181" s="1" customFormat="1" ht="15" customHeight="1">
      <c r="B181" s="313"/>
      <c r="C181" s="290" t="s">
        <v>98</v>
      </c>
      <c r="D181" s="290"/>
      <c r="E181" s="290"/>
      <c r="F181" s="312" t="s">
        <v>380</v>
      </c>
      <c r="G181" s="290"/>
      <c r="H181" s="290" t="s">
        <v>344</v>
      </c>
      <c r="I181" s="290" t="s">
        <v>382</v>
      </c>
      <c r="J181" s="290">
        <v>10</v>
      </c>
      <c r="K181" s="334"/>
    </row>
    <row r="182" s="1" customFormat="1" ht="15" customHeight="1">
      <c r="B182" s="313"/>
      <c r="C182" s="290" t="s">
        <v>99</v>
      </c>
      <c r="D182" s="290"/>
      <c r="E182" s="290"/>
      <c r="F182" s="312" t="s">
        <v>380</v>
      </c>
      <c r="G182" s="290"/>
      <c r="H182" s="290" t="s">
        <v>454</v>
      </c>
      <c r="I182" s="290" t="s">
        <v>415</v>
      </c>
      <c r="J182" s="290"/>
      <c r="K182" s="334"/>
    </row>
    <row r="183" s="1" customFormat="1" ht="15" customHeight="1">
      <c r="B183" s="313"/>
      <c r="C183" s="290" t="s">
        <v>455</v>
      </c>
      <c r="D183" s="290"/>
      <c r="E183" s="290"/>
      <c r="F183" s="312" t="s">
        <v>380</v>
      </c>
      <c r="G183" s="290"/>
      <c r="H183" s="290" t="s">
        <v>456</v>
      </c>
      <c r="I183" s="290" t="s">
        <v>415</v>
      </c>
      <c r="J183" s="290"/>
      <c r="K183" s="334"/>
    </row>
    <row r="184" s="1" customFormat="1" ht="15" customHeight="1">
      <c r="B184" s="313"/>
      <c r="C184" s="290" t="s">
        <v>444</v>
      </c>
      <c r="D184" s="290"/>
      <c r="E184" s="290"/>
      <c r="F184" s="312" t="s">
        <v>380</v>
      </c>
      <c r="G184" s="290"/>
      <c r="H184" s="290" t="s">
        <v>457</v>
      </c>
      <c r="I184" s="290" t="s">
        <v>415</v>
      </c>
      <c r="J184" s="290"/>
      <c r="K184" s="334"/>
    </row>
    <row r="185" s="1" customFormat="1" ht="15" customHeight="1">
      <c r="B185" s="313"/>
      <c r="C185" s="290" t="s">
        <v>101</v>
      </c>
      <c r="D185" s="290"/>
      <c r="E185" s="290"/>
      <c r="F185" s="312" t="s">
        <v>386</v>
      </c>
      <c r="G185" s="290"/>
      <c r="H185" s="290" t="s">
        <v>458</v>
      </c>
      <c r="I185" s="290" t="s">
        <v>382</v>
      </c>
      <c r="J185" s="290">
        <v>50</v>
      </c>
      <c r="K185" s="334"/>
    </row>
    <row r="186" s="1" customFormat="1" ht="15" customHeight="1">
      <c r="B186" s="313"/>
      <c r="C186" s="290" t="s">
        <v>459</v>
      </c>
      <c r="D186" s="290"/>
      <c r="E186" s="290"/>
      <c r="F186" s="312" t="s">
        <v>386</v>
      </c>
      <c r="G186" s="290"/>
      <c r="H186" s="290" t="s">
        <v>460</v>
      </c>
      <c r="I186" s="290" t="s">
        <v>461</v>
      </c>
      <c r="J186" s="290"/>
      <c r="K186" s="334"/>
    </row>
    <row r="187" s="1" customFormat="1" ht="15" customHeight="1">
      <c r="B187" s="313"/>
      <c r="C187" s="290" t="s">
        <v>462</v>
      </c>
      <c r="D187" s="290"/>
      <c r="E187" s="290"/>
      <c r="F187" s="312" t="s">
        <v>386</v>
      </c>
      <c r="G187" s="290"/>
      <c r="H187" s="290" t="s">
        <v>463</v>
      </c>
      <c r="I187" s="290" t="s">
        <v>461</v>
      </c>
      <c r="J187" s="290"/>
      <c r="K187" s="334"/>
    </row>
    <row r="188" s="1" customFormat="1" ht="15" customHeight="1">
      <c r="B188" s="313"/>
      <c r="C188" s="290" t="s">
        <v>464</v>
      </c>
      <c r="D188" s="290"/>
      <c r="E188" s="290"/>
      <c r="F188" s="312" t="s">
        <v>386</v>
      </c>
      <c r="G188" s="290"/>
      <c r="H188" s="290" t="s">
        <v>465</v>
      </c>
      <c r="I188" s="290" t="s">
        <v>461</v>
      </c>
      <c r="J188" s="290"/>
      <c r="K188" s="334"/>
    </row>
    <row r="189" s="1" customFormat="1" ht="15" customHeight="1">
      <c r="B189" s="313"/>
      <c r="C189" s="346" t="s">
        <v>466</v>
      </c>
      <c r="D189" s="290"/>
      <c r="E189" s="290"/>
      <c r="F189" s="312" t="s">
        <v>386</v>
      </c>
      <c r="G189" s="290"/>
      <c r="H189" s="290" t="s">
        <v>467</v>
      </c>
      <c r="I189" s="290" t="s">
        <v>468</v>
      </c>
      <c r="J189" s="347" t="s">
        <v>469</v>
      </c>
      <c r="K189" s="334"/>
    </row>
    <row r="190" s="1" customFormat="1" ht="15" customHeight="1">
      <c r="B190" s="313"/>
      <c r="C190" s="297" t="s">
        <v>45</v>
      </c>
      <c r="D190" s="290"/>
      <c r="E190" s="290"/>
      <c r="F190" s="312" t="s">
        <v>380</v>
      </c>
      <c r="G190" s="290"/>
      <c r="H190" s="287" t="s">
        <v>470</v>
      </c>
      <c r="I190" s="290" t="s">
        <v>471</v>
      </c>
      <c r="J190" s="290"/>
      <c r="K190" s="334"/>
    </row>
    <row r="191" s="1" customFormat="1" ht="15" customHeight="1">
      <c r="B191" s="313"/>
      <c r="C191" s="297" t="s">
        <v>472</v>
      </c>
      <c r="D191" s="290"/>
      <c r="E191" s="290"/>
      <c r="F191" s="312" t="s">
        <v>380</v>
      </c>
      <c r="G191" s="290"/>
      <c r="H191" s="290" t="s">
        <v>473</v>
      </c>
      <c r="I191" s="290" t="s">
        <v>415</v>
      </c>
      <c r="J191" s="290"/>
      <c r="K191" s="334"/>
    </row>
    <row r="192" s="1" customFormat="1" ht="15" customHeight="1">
      <c r="B192" s="313"/>
      <c r="C192" s="297" t="s">
        <v>474</v>
      </c>
      <c r="D192" s="290"/>
      <c r="E192" s="290"/>
      <c r="F192" s="312" t="s">
        <v>380</v>
      </c>
      <c r="G192" s="290"/>
      <c r="H192" s="290" t="s">
        <v>475</v>
      </c>
      <c r="I192" s="290" t="s">
        <v>415</v>
      </c>
      <c r="J192" s="290"/>
      <c r="K192" s="334"/>
    </row>
    <row r="193" s="1" customFormat="1" ht="15" customHeight="1">
      <c r="B193" s="313"/>
      <c r="C193" s="297" t="s">
        <v>476</v>
      </c>
      <c r="D193" s="290"/>
      <c r="E193" s="290"/>
      <c r="F193" s="312" t="s">
        <v>386</v>
      </c>
      <c r="G193" s="290"/>
      <c r="H193" s="290" t="s">
        <v>477</v>
      </c>
      <c r="I193" s="290" t="s">
        <v>415</v>
      </c>
      <c r="J193" s="290"/>
      <c r="K193" s="334"/>
    </row>
    <row r="194" s="1" customFormat="1" ht="15" customHeight="1">
      <c r="B194" s="340"/>
      <c r="C194" s="348"/>
      <c r="D194" s="322"/>
      <c r="E194" s="322"/>
      <c r="F194" s="322"/>
      <c r="G194" s="322"/>
      <c r="H194" s="322"/>
      <c r="I194" s="322"/>
      <c r="J194" s="322"/>
      <c r="K194" s="341"/>
    </row>
    <row r="195" s="1" customFormat="1" ht="18.75" customHeight="1">
      <c r="B195" s="287"/>
      <c r="C195" s="290"/>
      <c r="D195" s="290"/>
      <c r="E195" s="290"/>
      <c r="F195" s="312"/>
      <c r="G195" s="290"/>
      <c r="H195" s="290"/>
      <c r="I195" s="290"/>
      <c r="J195" s="290"/>
      <c r="K195" s="287"/>
    </row>
    <row r="196" s="1" customFormat="1" ht="18.75" customHeight="1">
      <c r="B196" s="287"/>
      <c r="C196" s="290"/>
      <c r="D196" s="290"/>
      <c r="E196" s="290"/>
      <c r="F196" s="312"/>
      <c r="G196" s="290"/>
      <c r="H196" s="290"/>
      <c r="I196" s="290"/>
      <c r="J196" s="290"/>
      <c r="K196" s="287"/>
    </row>
    <row r="197" s="1" customFormat="1" ht="18.75" customHeight="1">
      <c r="B197" s="298"/>
      <c r="C197" s="298"/>
      <c r="D197" s="298"/>
      <c r="E197" s="298"/>
      <c r="F197" s="298"/>
      <c r="G197" s="298"/>
      <c r="H197" s="298"/>
      <c r="I197" s="298"/>
      <c r="J197" s="298"/>
      <c r="K197" s="298"/>
    </row>
    <row r="198" s="1" customFormat="1" ht="13.5">
      <c r="B198" s="277"/>
      <c r="C198" s="278"/>
      <c r="D198" s="278"/>
      <c r="E198" s="278"/>
      <c r="F198" s="278"/>
      <c r="G198" s="278"/>
      <c r="H198" s="278"/>
      <c r="I198" s="278"/>
      <c r="J198" s="278"/>
      <c r="K198" s="279"/>
    </row>
    <row r="199" s="1" customFormat="1" ht="21">
      <c r="B199" s="280"/>
      <c r="C199" s="281" t="s">
        <v>478</v>
      </c>
      <c r="D199" s="281"/>
      <c r="E199" s="281"/>
      <c r="F199" s="281"/>
      <c r="G199" s="281"/>
      <c r="H199" s="281"/>
      <c r="I199" s="281"/>
      <c r="J199" s="281"/>
      <c r="K199" s="282"/>
    </row>
    <row r="200" s="1" customFormat="1" ht="25.5" customHeight="1">
      <c r="B200" s="280"/>
      <c r="C200" s="349" t="s">
        <v>479</v>
      </c>
      <c r="D200" s="349"/>
      <c r="E200" s="349"/>
      <c r="F200" s="349" t="s">
        <v>480</v>
      </c>
      <c r="G200" s="350"/>
      <c r="H200" s="349" t="s">
        <v>481</v>
      </c>
      <c r="I200" s="349"/>
      <c r="J200" s="349"/>
      <c r="K200" s="282"/>
    </row>
    <row r="201" s="1" customFormat="1" ht="5.25" customHeight="1">
      <c r="B201" s="313"/>
      <c r="C201" s="310"/>
      <c r="D201" s="310"/>
      <c r="E201" s="310"/>
      <c r="F201" s="310"/>
      <c r="G201" s="290"/>
      <c r="H201" s="310"/>
      <c r="I201" s="310"/>
      <c r="J201" s="310"/>
      <c r="K201" s="334"/>
    </row>
    <row r="202" s="1" customFormat="1" ht="15" customHeight="1">
      <c r="B202" s="313"/>
      <c r="C202" s="290" t="s">
        <v>471</v>
      </c>
      <c r="D202" s="290"/>
      <c r="E202" s="290"/>
      <c r="F202" s="312" t="s">
        <v>46</v>
      </c>
      <c r="G202" s="290"/>
      <c r="H202" s="290" t="s">
        <v>482</v>
      </c>
      <c r="I202" s="290"/>
      <c r="J202" s="290"/>
      <c r="K202" s="334"/>
    </row>
    <row r="203" s="1" customFormat="1" ht="15" customHeight="1">
      <c r="B203" s="313"/>
      <c r="C203" s="319"/>
      <c r="D203" s="290"/>
      <c r="E203" s="290"/>
      <c r="F203" s="312" t="s">
        <v>47</v>
      </c>
      <c r="G203" s="290"/>
      <c r="H203" s="290" t="s">
        <v>483</v>
      </c>
      <c r="I203" s="290"/>
      <c r="J203" s="290"/>
      <c r="K203" s="334"/>
    </row>
    <row r="204" s="1" customFormat="1" ht="15" customHeight="1">
      <c r="B204" s="313"/>
      <c r="C204" s="319"/>
      <c r="D204" s="290"/>
      <c r="E204" s="290"/>
      <c r="F204" s="312" t="s">
        <v>50</v>
      </c>
      <c r="G204" s="290"/>
      <c r="H204" s="290" t="s">
        <v>484</v>
      </c>
      <c r="I204" s="290"/>
      <c r="J204" s="290"/>
      <c r="K204" s="334"/>
    </row>
    <row r="205" s="1" customFormat="1" ht="15" customHeight="1">
      <c r="B205" s="313"/>
      <c r="C205" s="290"/>
      <c r="D205" s="290"/>
      <c r="E205" s="290"/>
      <c r="F205" s="312" t="s">
        <v>48</v>
      </c>
      <c r="G205" s="290"/>
      <c r="H205" s="290" t="s">
        <v>485</v>
      </c>
      <c r="I205" s="290"/>
      <c r="J205" s="290"/>
      <c r="K205" s="334"/>
    </row>
    <row r="206" s="1" customFormat="1" ht="15" customHeight="1">
      <c r="B206" s="313"/>
      <c r="C206" s="290"/>
      <c r="D206" s="290"/>
      <c r="E206" s="290"/>
      <c r="F206" s="312" t="s">
        <v>49</v>
      </c>
      <c r="G206" s="290"/>
      <c r="H206" s="290" t="s">
        <v>486</v>
      </c>
      <c r="I206" s="290"/>
      <c r="J206" s="290"/>
      <c r="K206" s="334"/>
    </row>
    <row r="207" s="1" customFormat="1" ht="15" customHeight="1">
      <c r="B207" s="313"/>
      <c r="C207" s="290"/>
      <c r="D207" s="290"/>
      <c r="E207" s="290"/>
      <c r="F207" s="312"/>
      <c r="G207" s="290"/>
      <c r="H207" s="290"/>
      <c r="I207" s="290"/>
      <c r="J207" s="290"/>
      <c r="K207" s="334"/>
    </row>
    <row r="208" s="1" customFormat="1" ht="15" customHeight="1">
      <c r="B208" s="313"/>
      <c r="C208" s="290" t="s">
        <v>427</v>
      </c>
      <c r="D208" s="290"/>
      <c r="E208" s="290"/>
      <c r="F208" s="312" t="s">
        <v>79</v>
      </c>
      <c r="G208" s="290"/>
      <c r="H208" s="290" t="s">
        <v>487</v>
      </c>
      <c r="I208" s="290"/>
      <c r="J208" s="290"/>
      <c r="K208" s="334"/>
    </row>
    <row r="209" s="1" customFormat="1" ht="15" customHeight="1">
      <c r="B209" s="313"/>
      <c r="C209" s="319"/>
      <c r="D209" s="290"/>
      <c r="E209" s="290"/>
      <c r="F209" s="312" t="s">
        <v>322</v>
      </c>
      <c r="G209" s="290"/>
      <c r="H209" s="290" t="s">
        <v>323</v>
      </c>
      <c r="I209" s="290"/>
      <c r="J209" s="290"/>
      <c r="K209" s="334"/>
    </row>
    <row r="210" s="1" customFormat="1" ht="15" customHeight="1">
      <c r="B210" s="313"/>
      <c r="C210" s="290"/>
      <c r="D210" s="290"/>
      <c r="E210" s="290"/>
      <c r="F210" s="312" t="s">
        <v>320</v>
      </c>
      <c r="G210" s="290"/>
      <c r="H210" s="290" t="s">
        <v>488</v>
      </c>
      <c r="I210" s="290"/>
      <c r="J210" s="290"/>
      <c r="K210" s="334"/>
    </row>
    <row r="211" s="1" customFormat="1" ht="15" customHeight="1">
      <c r="B211" s="351"/>
      <c r="C211" s="319"/>
      <c r="D211" s="319"/>
      <c r="E211" s="319"/>
      <c r="F211" s="312" t="s">
        <v>324</v>
      </c>
      <c r="G211" s="297"/>
      <c r="H211" s="338" t="s">
        <v>325</v>
      </c>
      <c r="I211" s="338"/>
      <c r="J211" s="338"/>
      <c r="K211" s="352"/>
    </row>
    <row r="212" s="1" customFormat="1" ht="15" customHeight="1">
      <c r="B212" s="351"/>
      <c r="C212" s="319"/>
      <c r="D212" s="319"/>
      <c r="E212" s="319"/>
      <c r="F212" s="312" t="s">
        <v>326</v>
      </c>
      <c r="G212" s="297"/>
      <c r="H212" s="338" t="s">
        <v>489</v>
      </c>
      <c r="I212" s="338"/>
      <c r="J212" s="338"/>
      <c r="K212" s="352"/>
    </row>
    <row r="213" s="1" customFormat="1" ht="15" customHeight="1">
      <c r="B213" s="351"/>
      <c r="C213" s="319"/>
      <c r="D213" s="319"/>
      <c r="E213" s="319"/>
      <c r="F213" s="353"/>
      <c r="G213" s="297"/>
      <c r="H213" s="354"/>
      <c r="I213" s="354"/>
      <c r="J213" s="354"/>
      <c r="K213" s="352"/>
    </row>
    <row r="214" s="1" customFormat="1" ht="15" customHeight="1">
      <c r="B214" s="351"/>
      <c r="C214" s="290" t="s">
        <v>451</v>
      </c>
      <c r="D214" s="319"/>
      <c r="E214" s="319"/>
      <c r="F214" s="312">
        <v>1</v>
      </c>
      <c r="G214" s="297"/>
      <c r="H214" s="338" t="s">
        <v>490</v>
      </c>
      <c r="I214" s="338"/>
      <c r="J214" s="338"/>
      <c r="K214" s="352"/>
    </row>
    <row r="215" s="1" customFormat="1" ht="15" customHeight="1">
      <c r="B215" s="351"/>
      <c r="C215" s="319"/>
      <c r="D215" s="319"/>
      <c r="E215" s="319"/>
      <c r="F215" s="312">
        <v>2</v>
      </c>
      <c r="G215" s="297"/>
      <c r="H215" s="338" t="s">
        <v>491</v>
      </c>
      <c r="I215" s="338"/>
      <c r="J215" s="338"/>
      <c r="K215" s="352"/>
    </row>
    <row r="216" s="1" customFormat="1" ht="15" customHeight="1">
      <c r="B216" s="351"/>
      <c r="C216" s="319"/>
      <c r="D216" s="319"/>
      <c r="E216" s="319"/>
      <c r="F216" s="312">
        <v>3</v>
      </c>
      <c r="G216" s="297"/>
      <c r="H216" s="338" t="s">
        <v>492</v>
      </c>
      <c r="I216" s="338"/>
      <c r="J216" s="338"/>
      <c r="K216" s="352"/>
    </row>
    <row r="217" s="1" customFormat="1" ht="15" customHeight="1">
      <c r="B217" s="351"/>
      <c r="C217" s="319"/>
      <c r="D217" s="319"/>
      <c r="E217" s="319"/>
      <c r="F217" s="312">
        <v>4</v>
      </c>
      <c r="G217" s="297"/>
      <c r="H217" s="338" t="s">
        <v>493</v>
      </c>
      <c r="I217" s="338"/>
      <c r="J217" s="338"/>
      <c r="K217" s="352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Lukáš Třasák</dc:creator>
  <cp:lastModifiedBy>Lukáš Třasák</cp:lastModifiedBy>
  <dcterms:created xsi:type="dcterms:W3CDTF">2019-09-26T10:49:36Z</dcterms:created>
  <dcterms:modified xsi:type="dcterms:W3CDTF">2019-09-26T10:49:39Z</dcterms:modified>
</cp:coreProperties>
</file>