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01 - Snížení energetick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'SO01 - Snížení energetick...'!$C$111:$K$1242</definedName>
    <definedName name="_xlnm.Print_Area" localSheetId="1">'SO01 - Snížení energetick...'!$C$4:$J$39,'SO01 - Snížení energetick...'!$C$45:$J$93,'SO01 - Snížení energetick...'!$C$99:$K$1242</definedName>
    <definedName name="_xlnm.Print_Titles" localSheetId="1">'SO01 - Snížení energetick...'!$111:$111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1242"/>
  <c r="BH1242"/>
  <c r="BG1242"/>
  <c r="BF1242"/>
  <c r="T1242"/>
  <c r="T1241"/>
  <c r="R1242"/>
  <c r="R1241"/>
  <c r="P1242"/>
  <c r="P1241"/>
  <c r="BK1242"/>
  <c r="BK1241"/>
  <c r="J1241"/>
  <c r="J1242"/>
  <c r="BE1242"/>
  <c r="J92"/>
  <c r="BI1235"/>
  <c r="BH1235"/>
  <c r="BG1235"/>
  <c r="BF1235"/>
  <c r="T1235"/>
  <c r="T1234"/>
  <c r="R1235"/>
  <c r="R1234"/>
  <c r="P1235"/>
  <c r="P1234"/>
  <c r="BK1235"/>
  <c r="BK1234"/>
  <c r="J1234"/>
  <c r="J1235"/>
  <c r="BE1235"/>
  <c r="J91"/>
  <c r="BI1231"/>
  <c r="BH1231"/>
  <c r="BG1231"/>
  <c r="BF1231"/>
  <c r="T1231"/>
  <c r="R1231"/>
  <c r="P1231"/>
  <c r="BK1231"/>
  <c r="J1231"/>
  <c r="BE1231"/>
  <c r="BI1229"/>
  <c r="BH1229"/>
  <c r="BG1229"/>
  <c r="BF1229"/>
  <c r="T1229"/>
  <c r="R1229"/>
  <c r="P1229"/>
  <c r="BK1229"/>
  <c r="J1229"/>
  <c r="BE1229"/>
  <c r="BI1228"/>
  <c r="BH1228"/>
  <c r="BG1228"/>
  <c r="BF1228"/>
  <c r="T1228"/>
  <c r="T1227"/>
  <c r="R1228"/>
  <c r="R1227"/>
  <c r="P1228"/>
  <c r="P1227"/>
  <c r="BK1228"/>
  <c r="BK1227"/>
  <c r="J1227"/>
  <c r="J1228"/>
  <c r="BE1228"/>
  <c r="J90"/>
  <c r="BI1226"/>
  <c r="BH1226"/>
  <c r="BG1226"/>
  <c r="BF1226"/>
  <c r="T1226"/>
  <c r="T1225"/>
  <c r="T1224"/>
  <c r="R1226"/>
  <c r="R1225"/>
  <c r="R1224"/>
  <c r="P1226"/>
  <c r="P1225"/>
  <c r="P1224"/>
  <c r="BK1226"/>
  <c r="BK1225"/>
  <c r="J1225"/>
  <c r="BK1224"/>
  <c r="J1224"/>
  <c r="J1226"/>
  <c r="BE1226"/>
  <c r="J89"/>
  <c r="J88"/>
  <c r="BI1222"/>
  <c r="BH1222"/>
  <c r="BG1222"/>
  <c r="BF1222"/>
  <c r="T1222"/>
  <c r="T1221"/>
  <c r="R1222"/>
  <c r="R1221"/>
  <c r="P1222"/>
  <c r="P1221"/>
  <c r="BK1222"/>
  <c r="BK1221"/>
  <c r="J1221"/>
  <c r="J1222"/>
  <c r="BE1222"/>
  <c r="J87"/>
  <c r="BI1219"/>
  <c r="BH1219"/>
  <c r="BG1219"/>
  <c r="BF1219"/>
  <c r="T1219"/>
  <c r="T1218"/>
  <c r="T1217"/>
  <c r="R1219"/>
  <c r="R1218"/>
  <c r="R1217"/>
  <c r="P1219"/>
  <c r="P1218"/>
  <c r="P1217"/>
  <c r="BK1219"/>
  <c r="BK1218"/>
  <c r="J1218"/>
  <c r="BK1217"/>
  <c r="J1217"/>
  <c r="J1219"/>
  <c r="BE1219"/>
  <c r="J86"/>
  <c r="J85"/>
  <c r="BI1211"/>
  <c r="BH1211"/>
  <c r="BG1211"/>
  <c r="BF1211"/>
  <c r="T1211"/>
  <c r="R1211"/>
  <c r="P1211"/>
  <c r="BK1211"/>
  <c r="J1211"/>
  <c r="BE1211"/>
  <c r="BI1208"/>
  <c r="BH1208"/>
  <c r="BG1208"/>
  <c r="BF1208"/>
  <c r="T1208"/>
  <c r="T1207"/>
  <c r="R1208"/>
  <c r="R1207"/>
  <c r="P1208"/>
  <c r="P1207"/>
  <c r="BK1208"/>
  <c r="BK1207"/>
  <c r="J1207"/>
  <c r="J1208"/>
  <c r="BE1208"/>
  <c r="J84"/>
  <c r="BI1199"/>
  <c r="BH1199"/>
  <c r="BG1199"/>
  <c r="BF1199"/>
  <c r="T1199"/>
  <c r="T1198"/>
  <c r="R1199"/>
  <c r="R1198"/>
  <c r="P1199"/>
  <c r="P1198"/>
  <c r="BK1199"/>
  <c r="BK1198"/>
  <c r="J1198"/>
  <c r="J1199"/>
  <c r="BE1199"/>
  <c r="J83"/>
  <c r="BI1177"/>
  <c r="BH1177"/>
  <c r="BG1177"/>
  <c r="BF1177"/>
  <c r="T1177"/>
  <c r="R1177"/>
  <c r="P1177"/>
  <c r="BK1177"/>
  <c r="J1177"/>
  <c r="BE1177"/>
  <c r="BI1175"/>
  <c r="BH1175"/>
  <c r="BG1175"/>
  <c r="BF1175"/>
  <c r="T1175"/>
  <c r="R1175"/>
  <c r="P1175"/>
  <c r="BK1175"/>
  <c r="J1175"/>
  <c r="BE1175"/>
  <c r="BI1170"/>
  <c r="BH1170"/>
  <c r="BG1170"/>
  <c r="BF1170"/>
  <c r="T1170"/>
  <c r="R1170"/>
  <c r="P1170"/>
  <c r="BK1170"/>
  <c r="J1170"/>
  <c r="BE1170"/>
  <c r="BI1150"/>
  <c r="BH1150"/>
  <c r="BG1150"/>
  <c r="BF1150"/>
  <c r="T1150"/>
  <c r="T1149"/>
  <c r="R1150"/>
  <c r="R1149"/>
  <c r="P1150"/>
  <c r="P1149"/>
  <c r="BK1150"/>
  <c r="BK1149"/>
  <c r="J1149"/>
  <c r="J1150"/>
  <c r="BE1150"/>
  <c r="J82"/>
  <c r="BI1146"/>
  <c r="BH1146"/>
  <c r="BG1146"/>
  <c r="BF1146"/>
  <c r="T1146"/>
  <c r="R1146"/>
  <c r="P1146"/>
  <c r="BK1146"/>
  <c r="J1146"/>
  <c r="BE1146"/>
  <c r="BI1143"/>
  <c r="BH1143"/>
  <c r="BG1143"/>
  <c r="BF1143"/>
  <c r="T1143"/>
  <c r="R1143"/>
  <c r="P1143"/>
  <c r="BK1143"/>
  <c r="J1143"/>
  <c r="BE1143"/>
  <c r="BI1140"/>
  <c r="BH1140"/>
  <c r="BG1140"/>
  <c r="BF1140"/>
  <c r="T1140"/>
  <c r="R1140"/>
  <c r="P1140"/>
  <c r="BK1140"/>
  <c r="J1140"/>
  <c r="BE1140"/>
  <c r="BI1128"/>
  <c r="BH1128"/>
  <c r="BG1128"/>
  <c r="BF1128"/>
  <c r="T1128"/>
  <c r="R1128"/>
  <c r="P1128"/>
  <c r="BK1128"/>
  <c r="J1128"/>
  <c r="BE1128"/>
  <c r="BI1108"/>
  <c r="BH1108"/>
  <c r="BG1108"/>
  <c r="BF1108"/>
  <c r="T1108"/>
  <c r="R1108"/>
  <c r="P1108"/>
  <c r="BK1108"/>
  <c r="J1108"/>
  <c r="BE1108"/>
  <c r="BI1104"/>
  <c r="BH1104"/>
  <c r="BG1104"/>
  <c r="BF1104"/>
  <c r="T1104"/>
  <c r="R1104"/>
  <c r="P1104"/>
  <c r="BK1104"/>
  <c r="J1104"/>
  <c r="BE1104"/>
  <c r="BI1100"/>
  <c r="BH1100"/>
  <c r="BG1100"/>
  <c r="BF1100"/>
  <c r="T1100"/>
  <c r="T1099"/>
  <c r="R1100"/>
  <c r="R1099"/>
  <c r="P1100"/>
  <c r="P1099"/>
  <c r="BK1100"/>
  <c r="BK1099"/>
  <c r="J1099"/>
  <c r="J1100"/>
  <c r="BE1100"/>
  <c r="J81"/>
  <c r="BI1098"/>
  <c r="BH1098"/>
  <c r="BG1098"/>
  <c r="BF1098"/>
  <c r="T1098"/>
  <c r="R1098"/>
  <c r="P1098"/>
  <c r="BK1098"/>
  <c r="J1098"/>
  <c r="BE1098"/>
  <c r="BI1095"/>
  <c r="BH1095"/>
  <c r="BG1095"/>
  <c r="BF1095"/>
  <c r="T1095"/>
  <c r="R1095"/>
  <c r="P1095"/>
  <c r="BK1095"/>
  <c r="J1095"/>
  <c r="BE1095"/>
  <c r="BI1093"/>
  <c r="BH1093"/>
  <c r="BG1093"/>
  <c r="BF1093"/>
  <c r="T1093"/>
  <c r="R1093"/>
  <c r="P1093"/>
  <c r="BK1093"/>
  <c r="J1093"/>
  <c r="BE1093"/>
  <c r="BI1087"/>
  <c r="BH1087"/>
  <c r="BG1087"/>
  <c r="BF1087"/>
  <c r="T1087"/>
  <c r="R1087"/>
  <c r="P1087"/>
  <c r="BK1087"/>
  <c r="J1087"/>
  <c r="BE1087"/>
  <c r="BI1085"/>
  <c r="BH1085"/>
  <c r="BG1085"/>
  <c r="BF1085"/>
  <c r="T1085"/>
  <c r="R1085"/>
  <c r="P1085"/>
  <c r="BK1085"/>
  <c r="J1085"/>
  <c r="BE1085"/>
  <c r="BI1079"/>
  <c r="BH1079"/>
  <c r="BG1079"/>
  <c r="BF1079"/>
  <c r="T1079"/>
  <c r="T1078"/>
  <c r="R1079"/>
  <c r="R1078"/>
  <c r="P1079"/>
  <c r="P1078"/>
  <c r="BK1079"/>
  <c r="BK1078"/>
  <c r="J1078"/>
  <c r="J1079"/>
  <c r="BE1079"/>
  <c r="J80"/>
  <c r="BI1077"/>
  <c r="BH1077"/>
  <c r="BG1077"/>
  <c r="BF1077"/>
  <c r="T1077"/>
  <c r="R1077"/>
  <c r="P1077"/>
  <c r="BK1077"/>
  <c r="J1077"/>
  <c r="BE1077"/>
  <c r="BI1074"/>
  <c r="BH1074"/>
  <c r="BG1074"/>
  <c r="BF1074"/>
  <c r="T1074"/>
  <c r="R1074"/>
  <c r="P1074"/>
  <c r="BK1074"/>
  <c r="J1074"/>
  <c r="BE1074"/>
  <c r="BI1065"/>
  <c r="BH1065"/>
  <c r="BG1065"/>
  <c r="BF1065"/>
  <c r="T1065"/>
  <c r="R1065"/>
  <c r="P1065"/>
  <c r="BK1065"/>
  <c r="J1065"/>
  <c r="BE1065"/>
  <c r="BI1063"/>
  <c r="BH1063"/>
  <c r="BG1063"/>
  <c r="BF1063"/>
  <c r="T1063"/>
  <c r="R1063"/>
  <c r="P1063"/>
  <c r="BK1063"/>
  <c r="J1063"/>
  <c r="BE1063"/>
  <c r="BI1062"/>
  <c r="BH1062"/>
  <c r="BG1062"/>
  <c r="BF1062"/>
  <c r="T1062"/>
  <c r="R1062"/>
  <c r="P1062"/>
  <c r="BK1062"/>
  <c r="J1062"/>
  <c r="BE1062"/>
  <c r="BI1058"/>
  <c r="BH1058"/>
  <c r="BG1058"/>
  <c r="BF1058"/>
  <c r="T1058"/>
  <c r="R1058"/>
  <c r="P1058"/>
  <c r="BK1058"/>
  <c r="J1058"/>
  <c r="BE1058"/>
  <c r="BI1056"/>
  <c r="BH1056"/>
  <c r="BG1056"/>
  <c r="BF1056"/>
  <c r="T1056"/>
  <c r="R1056"/>
  <c r="P1056"/>
  <c r="BK1056"/>
  <c r="J1056"/>
  <c r="BE1056"/>
  <c r="BI1055"/>
  <c r="BH1055"/>
  <c r="BG1055"/>
  <c r="BF1055"/>
  <c r="T1055"/>
  <c r="T1054"/>
  <c r="R1055"/>
  <c r="R1054"/>
  <c r="P1055"/>
  <c r="P1054"/>
  <c r="BK1055"/>
  <c r="BK1054"/>
  <c r="J1054"/>
  <c r="J1055"/>
  <c r="BE1055"/>
  <c r="J79"/>
  <c r="BI1053"/>
  <c r="BH1053"/>
  <c r="BG1053"/>
  <c r="BF1053"/>
  <c r="T1053"/>
  <c r="R1053"/>
  <c r="P1053"/>
  <c r="BK1053"/>
  <c r="J1053"/>
  <c r="BE1053"/>
  <c r="BI1046"/>
  <c r="BH1046"/>
  <c r="BG1046"/>
  <c r="BF1046"/>
  <c r="T1046"/>
  <c r="R1046"/>
  <c r="P1046"/>
  <c r="BK1046"/>
  <c r="J1046"/>
  <c r="BE1046"/>
  <c r="BI1040"/>
  <c r="BH1040"/>
  <c r="BG1040"/>
  <c r="BF1040"/>
  <c r="T1040"/>
  <c r="R1040"/>
  <c r="P1040"/>
  <c r="BK1040"/>
  <c r="J1040"/>
  <c r="BE1040"/>
  <c r="BI1034"/>
  <c r="BH1034"/>
  <c r="BG1034"/>
  <c r="BF1034"/>
  <c r="T1034"/>
  <c r="R1034"/>
  <c r="P1034"/>
  <c r="BK1034"/>
  <c r="J1034"/>
  <c r="BE1034"/>
  <c r="BI1029"/>
  <c r="BH1029"/>
  <c r="BG1029"/>
  <c r="BF1029"/>
  <c r="T1029"/>
  <c r="R1029"/>
  <c r="P1029"/>
  <c r="BK1029"/>
  <c r="J1029"/>
  <c r="BE1029"/>
  <c r="BI1020"/>
  <c r="BH1020"/>
  <c r="BG1020"/>
  <c r="BF1020"/>
  <c r="T1020"/>
  <c r="R1020"/>
  <c r="P1020"/>
  <c r="BK1020"/>
  <c r="J1020"/>
  <c r="BE1020"/>
  <c r="BI1017"/>
  <c r="BH1017"/>
  <c r="BG1017"/>
  <c r="BF1017"/>
  <c r="T1017"/>
  <c r="R1017"/>
  <c r="P1017"/>
  <c r="BK1017"/>
  <c r="J1017"/>
  <c r="BE1017"/>
  <c r="BI1012"/>
  <c r="BH1012"/>
  <c r="BG1012"/>
  <c r="BF1012"/>
  <c r="T1012"/>
  <c r="R1012"/>
  <c r="P1012"/>
  <c r="BK1012"/>
  <c r="J1012"/>
  <c r="BE1012"/>
  <c r="BI1008"/>
  <c r="BH1008"/>
  <c r="BG1008"/>
  <c r="BF1008"/>
  <c r="T1008"/>
  <c r="R1008"/>
  <c r="P1008"/>
  <c r="BK1008"/>
  <c r="J1008"/>
  <c r="BE1008"/>
  <c r="BI1004"/>
  <c r="BH1004"/>
  <c r="BG1004"/>
  <c r="BF1004"/>
  <c r="T1004"/>
  <c r="R1004"/>
  <c r="P1004"/>
  <c r="BK1004"/>
  <c r="J1004"/>
  <c r="BE1004"/>
  <c r="BI1000"/>
  <c r="BH1000"/>
  <c r="BG1000"/>
  <c r="BF1000"/>
  <c r="T1000"/>
  <c r="R1000"/>
  <c r="P1000"/>
  <c r="BK1000"/>
  <c r="J1000"/>
  <c r="BE1000"/>
  <c r="BI991"/>
  <c r="BH991"/>
  <c r="BG991"/>
  <c r="BF991"/>
  <c r="T991"/>
  <c r="R991"/>
  <c r="P991"/>
  <c r="BK991"/>
  <c r="J991"/>
  <c r="BE991"/>
  <c r="BI990"/>
  <c r="BH990"/>
  <c r="BG990"/>
  <c r="BF990"/>
  <c r="T990"/>
  <c r="R990"/>
  <c r="P990"/>
  <c r="BK990"/>
  <c r="J990"/>
  <c r="BE990"/>
  <c r="BI988"/>
  <c r="BH988"/>
  <c r="BG988"/>
  <c r="BF988"/>
  <c r="T988"/>
  <c r="R988"/>
  <c r="P988"/>
  <c r="BK988"/>
  <c r="J988"/>
  <c r="BE988"/>
  <c r="BI987"/>
  <c r="BH987"/>
  <c r="BG987"/>
  <c r="BF987"/>
  <c r="T987"/>
  <c r="R987"/>
  <c r="P987"/>
  <c r="BK987"/>
  <c r="J987"/>
  <c r="BE987"/>
  <c r="BI985"/>
  <c r="BH985"/>
  <c r="BG985"/>
  <c r="BF985"/>
  <c r="T985"/>
  <c r="R985"/>
  <c r="P985"/>
  <c r="BK985"/>
  <c r="J985"/>
  <c r="BE985"/>
  <c r="BI982"/>
  <c r="BH982"/>
  <c r="BG982"/>
  <c r="BF982"/>
  <c r="T982"/>
  <c r="R982"/>
  <c r="P982"/>
  <c r="BK982"/>
  <c r="J982"/>
  <c r="BE982"/>
  <c r="BI979"/>
  <c r="BH979"/>
  <c r="BG979"/>
  <c r="BF979"/>
  <c r="T979"/>
  <c r="R979"/>
  <c r="P979"/>
  <c r="BK979"/>
  <c r="J979"/>
  <c r="BE979"/>
  <c r="BI975"/>
  <c r="BH975"/>
  <c r="BG975"/>
  <c r="BF975"/>
  <c r="T975"/>
  <c r="R975"/>
  <c r="P975"/>
  <c r="BK975"/>
  <c r="J975"/>
  <c r="BE975"/>
  <c r="BI974"/>
  <c r="BH974"/>
  <c r="BG974"/>
  <c r="BF974"/>
  <c r="T974"/>
  <c r="R974"/>
  <c r="P974"/>
  <c r="BK974"/>
  <c r="J974"/>
  <c r="BE974"/>
  <c r="BI971"/>
  <c r="BH971"/>
  <c r="BG971"/>
  <c r="BF971"/>
  <c r="T971"/>
  <c r="R971"/>
  <c r="P971"/>
  <c r="BK971"/>
  <c r="J971"/>
  <c r="BE971"/>
  <c r="BI967"/>
  <c r="BH967"/>
  <c r="BG967"/>
  <c r="BF967"/>
  <c r="T967"/>
  <c r="R967"/>
  <c r="P967"/>
  <c r="BK967"/>
  <c r="J967"/>
  <c r="BE967"/>
  <c r="BI965"/>
  <c r="BH965"/>
  <c r="BG965"/>
  <c r="BF965"/>
  <c r="T965"/>
  <c r="R965"/>
  <c r="P965"/>
  <c r="BK965"/>
  <c r="J965"/>
  <c r="BE965"/>
  <c r="BI963"/>
  <c r="BH963"/>
  <c r="BG963"/>
  <c r="BF963"/>
  <c r="T963"/>
  <c r="R963"/>
  <c r="P963"/>
  <c r="BK963"/>
  <c r="J963"/>
  <c r="BE963"/>
  <c r="BI960"/>
  <c r="BH960"/>
  <c r="BG960"/>
  <c r="BF960"/>
  <c r="T960"/>
  <c r="R960"/>
  <c r="P960"/>
  <c r="BK960"/>
  <c r="J960"/>
  <c r="BE960"/>
  <c r="BI949"/>
  <c r="BH949"/>
  <c r="BG949"/>
  <c r="BF949"/>
  <c r="T949"/>
  <c r="T948"/>
  <c r="R949"/>
  <c r="R948"/>
  <c r="P949"/>
  <c r="P948"/>
  <c r="BK949"/>
  <c r="BK948"/>
  <c r="J948"/>
  <c r="J949"/>
  <c r="BE949"/>
  <c r="J78"/>
  <c r="BI947"/>
  <c r="BH947"/>
  <c r="BG947"/>
  <c r="BF947"/>
  <c r="T947"/>
  <c r="R947"/>
  <c r="P947"/>
  <c r="BK947"/>
  <c r="J947"/>
  <c r="BE947"/>
  <c r="BI944"/>
  <c r="BH944"/>
  <c r="BG944"/>
  <c r="BF944"/>
  <c r="T944"/>
  <c r="T943"/>
  <c r="R944"/>
  <c r="R943"/>
  <c r="P944"/>
  <c r="P943"/>
  <c r="BK944"/>
  <c r="BK943"/>
  <c r="J943"/>
  <c r="J944"/>
  <c r="BE944"/>
  <c r="J77"/>
  <c r="BI942"/>
  <c r="BH942"/>
  <c r="BG942"/>
  <c r="BF942"/>
  <c r="T942"/>
  <c r="R942"/>
  <c r="P942"/>
  <c r="BK942"/>
  <c r="J942"/>
  <c r="BE942"/>
  <c r="BI938"/>
  <c r="BH938"/>
  <c r="BG938"/>
  <c r="BF938"/>
  <c r="T938"/>
  <c r="R938"/>
  <c r="P938"/>
  <c r="BK938"/>
  <c r="J938"/>
  <c r="BE938"/>
  <c r="BI936"/>
  <c r="BH936"/>
  <c r="BG936"/>
  <c r="BF936"/>
  <c r="T936"/>
  <c r="R936"/>
  <c r="P936"/>
  <c r="BK936"/>
  <c r="J936"/>
  <c r="BE936"/>
  <c r="BI932"/>
  <c r="BH932"/>
  <c r="BG932"/>
  <c r="BF932"/>
  <c r="T932"/>
  <c r="R932"/>
  <c r="P932"/>
  <c r="BK932"/>
  <c r="J932"/>
  <c r="BE932"/>
  <c r="BI929"/>
  <c r="BH929"/>
  <c r="BG929"/>
  <c r="BF929"/>
  <c r="T929"/>
  <c r="R929"/>
  <c r="P929"/>
  <c r="BK929"/>
  <c r="J929"/>
  <c r="BE929"/>
  <c r="BI926"/>
  <c r="BH926"/>
  <c r="BG926"/>
  <c r="BF926"/>
  <c r="T926"/>
  <c r="R926"/>
  <c r="P926"/>
  <c r="BK926"/>
  <c r="J926"/>
  <c r="BE926"/>
  <c r="BI923"/>
  <c r="BH923"/>
  <c r="BG923"/>
  <c r="BF923"/>
  <c r="T923"/>
  <c r="R923"/>
  <c r="P923"/>
  <c r="BK923"/>
  <c r="J923"/>
  <c r="BE923"/>
  <c r="BI919"/>
  <c r="BH919"/>
  <c r="BG919"/>
  <c r="BF919"/>
  <c r="T919"/>
  <c r="R919"/>
  <c r="P919"/>
  <c r="BK919"/>
  <c r="J919"/>
  <c r="BE919"/>
  <c r="BI916"/>
  <c r="BH916"/>
  <c r="BG916"/>
  <c r="BF916"/>
  <c r="T916"/>
  <c r="R916"/>
  <c r="P916"/>
  <c r="BK916"/>
  <c r="J916"/>
  <c r="BE916"/>
  <c r="BI911"/>
  <c r="BH911"/>
  <c r="BG911"/>
  <c r="BF911"/>
  <c r="T911"/>
  <c r="R911"/>
  <c r="P911"/>
  <c r="BK911"/>
  <c r="J911"/>
  <c r="BE911"/>
  <c r="BI908"/>
  <c r="BH908"/>
  <c r="BG908"/>
  <c r="BF908"/>
  <c r="T908"/>
  <c r="R908"/>
  <c r="P908"/>
  <c r="BK908"/>
  <c r="J908"/>
  <c r="BE908"/>
  <c r="BI903"/>
  <c r="BH903"/>
  <c r="BG903"/>
  <c r="BF903"/>
  <c r="T903"/>
  <c r="R903"/>
  <c r="P903"/>
  <c r="BK903"/>
  <c r="J903"/>
  <c r="BE903"/>
  <c r="BI897"/>
  <c r="BH897"/>
  <c r="BG897"/>
  <c r="BF897"/>
  <c r="T897"/>
  <c r="R897"/>
  <c r="P897"/>
  <c r="BK897"/>
  <c r="J897"/>
  <c r="BE897"/>
  <c r="BI885"/>
  <c r="BH885"/>
  <c r="BG885"/>
  <c r="BF885"/>
  <c r="T885"/>
  <c r="R885"/>
  <c r="P885"/>
  <c r="BK885"/>
  <c r="J885"/>
  <c r="BE885"/>
  <c r="BI881"/>
  <c r="BH881"/>
  <c r="BG881"/>
  <c r="BF881"/>
  <c r="T881"/>
  <c r="R881"/>
  <c r="P881"/>
  <c r="BK881"/>
  <c r="J881"/>
  <c r="BE881"/>
  <c r="BI879"/>
  <c r="BH879"/>
  <c r="BG879"/>
  <c r="BF879"/>
  <c r="T879"/>
  <c r="R879"/>
  <c r="P879"/>
  <c r="BK879"/>
  <c r="J879"/>
  <c r="BE879"/>
  <c r="BI876"/>
  <c r="BH876"/>
  <c r="BG876"/>
  <c r="BF876"/>
  <c r="T876"/>
  <c r="R876"/>
  <c r="P876"/>
  <c r="BK876"/>
  <c r="J876"/>
  <c r="BE876"/>
  <c r="BI872"/>
  <c r="BH872"/>
  <c r="BG872"/>
  <c r="BF872"/>
  <c r="T872"/>
  <c r="R872"/>
  <c r="P872"/>
  <c r="BK872"/>
  <c r="J872"/>
  <c r="BE872"/>
  <c r="BI862"/>
  <c r="BH862"/>
  <c r="BG862"/>
  <c r="BF862"/>
  <c r="T862"/>
  <c r="T861"/>
  <c r="R862"/>
  <c r="R861"/>
  <c r="P862"/>
  <c r="P861"/>
  <c r="BK862"/>
  <c r="BK861"/>
  <c r="J861"/>
  <c r="J862"/>
  <c r="BE862"/>
  <c r="J76"/>
  <c r="BI860"/>
  <c r="BH860"/>
  <c r="BG860"/>
  <c r="BF860"/>
  <c r="T860"/>
  <c r="R860"/>
  <c r="P860"/>
  <c r="BK860"/>
  <c r="J860"/>
  <c r="BE860"/>
  <c r="BI857"/>
  <c r="BH857"/>
  <c r="BG857"/>
  <c r="BF857"/>
  <c r="T857"/>
  <c r="R857"/>
  <c r="P857"/>
  <c r="BK857"/>
  <c r="J857"/>
  <c r="BE857"/>
  <c r="BI854"/>
  <c r="BH854"/>
  <c r="BG854"/>
  <c r="BF854"/>
  <c r="T854"/>
  <c r="R854"/>
  <c r="P854"/>
  <c r="BK854"/>
  <c r="J854"/>
  <c r="BE854"/>
  <c r="BI850"/>
  <c r="BH850"/>
  <c r="BG850"/>
  <c r="BF850"/>
  <c r="T850"/>
  <c r="R850"/>
  <c r="P850"/>
  <c r="BK850"/>
  <c r="J850"/>
  <c r="BE850"/>
  <c r="BI846"/>
  <c r="BH846"/>
  <c r="BG846"/>
  <c r="BF846"/>
  <c r="T846"/>
  <c r="R846"/>
  <c r="P846"/>
  <c r="BK846"/>
  <c r="J846"/>
  <c r="BE846"/>
  <c r="BI844"/>
  <c r="BH844"/>
  <c r="BG844"/>
  <c r="BF844"/>
  <c r="T844"/>
  <c r="R844"/>
  <c r="P844"/>
  <c r="BK844"/>
  <c r="J844"/>
  <c r="BE844"/>
  <c r="BI841"/>
  <c r="BH841"/>
  <c r="BG841"/>
  <c r="BF841"/>
  <c r="T841"/>
  <c r="T840"/>
  <c r="R841"/>
  <c r="R840"/>
  <c r="P841"/>
  <c r="P840"/>
  <c r="BK841"/>
  <c r="BK840"/>
  <c r="J840"/>
  <c r="J841"/>
  <c r="BE841"/>
  <c r="J75"/>
  <c r="BI837"/>
  <c r="BH837"/>
  <c r="BG837"/>
  <c r="BF837"/>
  <c r="T837"/>
  <c r="R837"/>
  <c r="P837"/>
  <c r="BK837"/>
  <c r="J837"/>
  <c r="BE837"/>
  <c r="BI835"/>
  <c r="BH835"/>
  <c r="BG835"/>
  <c r="BF835"/>
  <c r="T835"/>
  <c r="R835"/>
  <c r="P835"/>
  <c r="BK835"/>
  <c r="J835"/>
  <c r="BE835"/>
  <c r="BI832"/>
  <c r="BH832"/>
  <c r="BG832"/>
  <c r="BF832"/>
  <c r="T832"/>
  <c r="R832"/>
  <c r="P832"/>
  <c r="BK832"/>
  <c r="J832"/>
  <c r="BE832"/>
  <c r="BI829"/>
  <c r="BH829"/>
  <c r="BG829"/>
  <c r="BF829"/>
  <c r="T829"/>
  <c r="T828"/>
  <c r="R829"/>
  <c r="R828"/>
  <c r="P829"/>
  <c r="P828"/>
  <c r="BK829"/>
  <c r="BK828"/>
  <c r="J828"/>
  <c r="J829"/>
  <c r="BE829"/>
  <c r="J74"/>
  <c r="BI826"/>
  <c r="BH826"/>
  <c r="BG826"/>
  <c r="BF826"/>
  <c r="T826"/>
  <c r="R826"/>
  <c r="P826"/>
  <c r="BK826"/>
  <c r="J826"/>
  <c r="BE826"/>
  <c r="BI822"/>
  <c r="BH822"/>
  <c r="BG822"/>
  <c r="BF822"/>
  <c r="T822"/>
  <c r="R822"/>
  <c r="P822"/>
  <c r="BK822"/>
  <c r="J822"/>
  <c r="BE822"/>
  <c r="BI819"/>
  <c r="BH819"/>
  <c r="BG819"/>
  <c r="BF819"/>
  <c r="T819"/>
  <c r="R819"/>
  <c r="P819"/>
  <c r="BK819"/>
  <c r="J819"/>
  <c r="BE819"/>
  <c r="BI816"/>
  <c r="BH816"/>
  <c r="BG816"/>
  <c r="BF816"/>
  <c r="T816"/>
  <c r="R816"/>
  <c r="P816"/>
  <c r="BK816"/>
  <c r="J816"/>
  <c r="BE816"/>
  <c r="BI812"/>
  <c r="BH812"/>
  <c r="BG812"/>
  <c r="BF812"/>
  <c r="T812"/>
  <c r="T811"/>
  <c r="R812"/>
  <c r="R811"/>
  <c r="P812"/>
  <c r="P811"/>
  <c r="BK812"/>
  <c r="BK811"/>
  <c r="J811"/>
  <c r="J812"/>
  <c r="BE812"/>
  <c r="J73"/>
  <c r="BI810"/>
  <c r="BH810"/>
  <c r="BG810"/>
  <c r="BF810"/>
  <c r="T810"/>
  <c r="R810"/>
  <c r="P810"/>
  <c r="BK810"/>
  <c r="J810"/>
  <c r="BE810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4"/>
  <c r="BH804"/>
  <c r="BG804"/>
  <c r="BF804"/>
  <c r="T804"/>
  <c r="T803"/>
  <c r="R804"/>
  <c r="R803"/>
  <c r="P804"/>
  <c r="P803"/>
  <c r="BK804"/>
  <c r="BK803"/>
  <c r="J803"/>
  <c r="J804"/>
  <c r="BE804"/>
  <c r="J72"/>
  <c r="BI802"/>
  <c r="BH802"/>
  <c r="BG802"/>
  <c r="BF802"/>
  <c r="T802"/>
  <c r="R802"/>
  <c r="P802"/>
  <c r="BK802"/>
  <c r="J802"/>
  <c r="BE802"/>
  <c r="BI800"/>
  <c r="BH800"/>
  <c r="BG800"/>
  <c r="BF800"/>
  <c r="T800"/>
  <c r="R800"/>
  <c r="P800"/>
  <c r="BK800"/>
  <c r="J800"/>
  <c r="BE800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89"/>
  <c r="BH789"/>
  <c r="BG789"/>
  <c r="BF789"/>
  <c r="T789"/>
  <c r="R789"/>
  <c r="P789"/>
  <c r="BK789"/>
  <c r="J789"/>
  <c r="BE789"/>
  <c r="BI787"/>
  <c r="BH787"/>
  <c r="BG787"/>
  <c r="BF787"/>
  <c r="T787"/>
  <c r="R787"/>
  <c r="P787"/>
  <c r="BK787"/>
  <c r="J787"/>
  <c r="BE787"/>
  <c r="BI782"/>
  <c r="BH782"/>
  <c r="BG782"/>
  <c r="BF782"/>
  <c r="T782"/>
  <c r="R782"/>
  <c r="P782"/>
  <c r="BK782"/>
  <c r="J782"/>
  <c r="BE782"/>
  <c r="BI780"/>
  <c r="BH780"/>
  <c r="BG780"/>
  <c r="BF780"/>
  <c r="T780"/>
  <c r="R780"/>
  <c r="P780"/>
  <c r="BK780"/>
  <c r="J780"/>
  <c r="BE780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/>
  <c r="BI774"/>
  <c r="BH774"/>
  <c r="BG774"/>
  <c r="BF774"/>
  <c r="T774"/>
  <c r="R774"/>
  <c r="P774"/>
  <c r="BK774"/>
  <c r="J774"/>
  <c r="BE774"/>
  <c r="BI771"/>
  <c r="BH771"/>
  <c r="BG771"/>
  <c r="BF771"/>
  <c r="T771"/>
  <c r="R771"/>
  <c r="P771"/>
  <c r="BK771"/>
  <c r="J771"/>
  <c r="BE771"/>
  <c r="BI768"/>
  <c r="BH768"/>
  <c r="BG768"/>
  <c r="BF768"/>
  <c r="T768"/>
  <c r="T767"/>
  <c r="R768"/>
  <c r="R767"/>
  <c r="P768"/>
  <c r="P767"/>
  <c r="BK768"/>
  <c r="BK767"/>
  <c r="J767"/>
  <c r="J768"/>
  <c r="BE768"/>
  <c r="J71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1"/>
  <c r="BH751"/>
  <c r="BG751"/>
  <c r="BF751"/>
  <c r="T751"/>
  <c r="R751"/>
  <c r="P751"/>
  <c r="BK751"/>
  <c r="J751"/>
  <c r="BE751"/>
  <c r="BI750"/>
  <c r="BH750"/>
  <c r="BG750"/>
  <c r="BF750"/>
  <c r="T750"/>
  <c r="R750"/>
  <c r="P750"/>
  <c r="BK750"/>
  <c r="J750"/>
  <c r="BE750"/>
  <c r="BI748"/>
  <c r="BH748"/>
  <c r="BG748"/>
  <c r="BF748"/>
  <c r="T748"/>
  <c r="R748"/>
  <c r="P748"/>
  <c r="BK748"/>
  <c r="J748"/>
  <c r="BE748"/>
  <c r="BI745"/>
  <c r="BH745"/>
  <c r="BG745"/>
  <c r="BF745"/>
  <c r="T745"/>
  <c r="R745"/>
  <c r="P745"/>
  <c r="BK745"/>
  <c r="J745"/>
  <c r="BE745"/>
  <c r="BI743"/>
  <c r="BH743"/>
  <c r="BG743"/>
  <c r="BF743"/>
  <c r="T743"/>
  <c r="R743"/>
  <c r="P743"/>
  <c r="BK743"/>
  <c r="J743"/>
  <c r="BE743"/>
  <c r="BI738"/>
  <c r="BH738"/>
  <c r="BG738"/>
  <c r="BF738"/>
  <c r="T738"/>
  <c r="R738"/>
  <c r="P738"/>
  <c r="BK738"/>
  <c r="J738"/>
  <c r="BE738"/>
  <c r="BI730"/>
  <c r="BH730"/>
  <c r="BG730"/>
  <c r="BF730"/>
  <c r="T730"/>
  <c r="R730"/>
  <c r="P730"/>
  <c r="BK730"/>
  <c r="J730"/>
  <c r="BE730"/>
  <c r="BI722"/>
  <c r="BH722"/>
  <c r="BG722"/>
  <c r="BF722"/>
  <c r="T722"/>
  <c r="R722"/>
  <c r="P722"/>
  <c r="BK722"/>
  <c r="J722"/>
  <c r="BE722"/>
  <c r="BI719"/>
  <c r="BH719"/>
  <c r="BG719"/>
  <c r="BF719"/>
  <c r="T719"/>
  <c r="R719"/>
  <c r="P719"/>
  <c r="BK719"/>
  <c r="J719"/>
  <c r="BE719"/>
  <c r="BI715"/>
  <c r="BH715"/>
  <c r="BG715"/>
  <c r="BF715"/>
  <c r="T715"/>
  <c r="R715"/>
  <c r="P715"/>
  <c r="BK715"/>
  <c r="J715"/>
  <c r="BE715"/>
  <c r="BI709"/>
  <c r="BH709"/>
  <c r="BG709"/>
  <c r="BF709"/>
  <c r="T709"/>
  <c r="R709"/>
  <c r="P709"/>
  <c r="BK709"/>
  <c r="J709"/>
  <c r="BE709"/>
  <c r="BI706"/>
  <c r="BH706"/>
  <c r="BG706"/>
  <c r="BF706"/>
  <c r="T706"/>
  <c r="R706"/>
  <c r="P706"/>
  <c r="BK706"/>
  <c r="J706"/>
  <c r="BE706"/>
  <c r="BI702"/>
  <c r="BH702"/>
  <c r="BG702"/>
  <c r="BF702"/>
  <c r="T702"/>
  <c r="R702"/>
  <c r="P702"/>
  <c r="BK702"/>
  <c r="J702"/>
  <c r="BE702"/>
  <c r="BI700"/>
  <c r="BH700"/>
  <c r="BG700"/>
  <c r="BF700"/>
  <c r="T700"/>
  <c r="R700"/>
  <c r="P700"/>
  <c r="BK700"/>
  <c r="J700"/>
  <c r="BE700"/>
  <c r="BI698"/>
  <c r="BH698"/>
  <c r="BG698"/>
  <c r="BF698"/>
  <c r="T698"/>
  <c r="R698"/>
  <c r="P698"/>
  <c r="BK698"/>
  <c r="J698"/>
  <c r="BE698"/>
  <c r="BI696"/>
  <c r="BH696"/>
  <c r="BG696"/>
  <c r="BF696"/>
  <c r="T696"/>
  <c r="T695"/>
  <c r="R696"/>
  <c r="R695"/>
  <c r="P696"/>
  <c r="P695"/>
  <c r="BK696"/>
  <c r="BK695"/>
  <c r="J695"/>
  <c r="J696"/>
  <c r="BE696"/>
  <c r="J70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7"/>
  <c r="BH677"/>
  <c r="BG677"/>
  <c r="BF677"/>
  <c r="T677"/>
  <c r="T676"/>
  <c r="T675"/>
  <c r="R677"/>
  <c r="R676"/>
  <c r="R675"/>
  <c r="P677"/>
  <c r="P676"/>
  <c r="P675"/>
  <c r="BK677"/>
  <c r="BK676"/>
  <c r="J676"/>
  <c r="BK675"/>
  <c r="J675"/>
  <c r="J677"/>
  <c r="BE677"/>
  <c r="J69"/>
  <c r="J68"/>
  <c r="BI674"/>
  <c r="BH674"/>
  <c r="BG674"/>
  <c r="BF674"/>
  <c r="T674"/>
  <c r="T673"/>
  <c r="R674"/>
  <c r="R673"/>
  <c r="P674"/>
  <c r="P673"/>
  <c r="BK674"/>
  <c r="BK673"/>
  <c r="J673"/>
  <c r="J674"/>
  <c r="BE674"/>
  <c r="J67"/>
  <c r="BI665"/>
  <c r="BH665"/>
  <c r="BG665"/>
  <c r="BF665"/>
  <c r="T665"/>
  <c r="R665"/>
  <c r="P665"/>
  <c r="BK665"/>
  <c r="J665"/>
  <c r="BE665"/>
  <c r="BI661"/>
  <c r="BH661"/>
  <c r="BG661"/>
  <c r="BF661"/>
  <c r="T661"/>
  <c r="R661"/>
  <c r="P661"/>
  <c r="BK661"/>
  <c r="J661"/>
  <c r="BE661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50"/>
  <c r="BH650"/>
  <c r="BG650"/>
  <c r="BF650"/>
  <c r="T650"/>
  <c r="T649"/>
  <c r="R650"/>
  <c r="R649"/>
  <c r="P650"/>
  <c r="P649"/>
  <c r="BK650"/>
  <c r="BK649"/>
  <c r="J649"/>
  <c r="J650"/>
  <c r="BE650"/>
  <c r="J66"/>
  <c r="BI638"/>
  <c r="BH638"/>
  <c r="BG638"/>
  <c r="BF638"/>
  <c r="T638"/>
  <c r="R638"/>
  <c r="P638"/>
  <c r="BK638"/>
  <c r="J638"/>
  <c r="BE638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4"/>
  <c r="BH624"/>
  <c r="BG624"/>
  <c r="BF624"/>
  <c r="T624"/>
  <c r="R624"/>
  <c r="P624"/>
  <c r="BK624"/>
  <c r="J624"/>
  <c r="BE624"/>
  <c r="BI618"/>
  <c r="BH618"/>
  <c r="BG618"/>
  <c r="BF618"/>
  <c r="T618"/>
  <c r="R618"/>
  <c r="P618"/>
  <c r="BK618"/>
  <c r="J618"/>
  <c r="BE618"/>
  <c r="BI615"/>
  <c r="BH615"/>
  <c r="BG615"/>
  <c r="BF615"/>
  <c r="T615"/>
  <c r="R615"/>
  <c r="P615"/>
  <c r="BK615"/>
  <c r="J615"/>
  <c r="BE615"/>
  <c r="BI602"/>
  <c r="BH602"/>
  <c r="BG602"/>
  <c r="BF602"/>
  <c r="T602"/>
  <c r="R602"/>
  <c r="P602"/>
  <c r="BK602"/>
  <c r="J602"/>
  <c r="BE602"/>
  <c r="BI600"/>
  <c r="BH600"/>
  <c r="BG600"/>
  <c r="BF600"/>
  <c r="T600"/>
  <c r="R600"/>
  <c r="P600"/>
  <c r="BK600"/>
  <c r="J600"/>
  <c r="BE600"/>
  <c r="BI598"/>
  <c r="BH598"/>
  <c r="BG598"/>
  <c r="BF598"/>
  <c r="T598"/>
  <c r="R598"/>
  <c r="P598"/>
  <c r="BK598"/>
  <c r="J598"/>
  <c r="BE598"/>
  <c r="BI594"/>
  <c r="BH594"/>
  <c r="BG594"/>
  <c r="BF594"/>
  <c r="T594"/>
  <c r="R594"/>
  <c r="P594"/>
  <c r="BK594"/>
  <c r="J594"/>
  <c r="BE594"/>
  <c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6"/>
  <c r="BH576"/>
  <c r="BG576"/>
  <c r="BF576"/>
  <c r="T576"/>
  <c r="R576"/>
  <c r="P576"/>
  <c r="BK576"/>
  <c r="J576"/>
  <c r="BE576"/>
  <c r="BI573"/>
  <c r="BH573"/>
  <c r="BG573"/>
  <c r="BF573"/>
  <c r="T573"/>
  <c r="R573"/>
  <c r="P573"/>
  <c r="BK573"/>
  <c r="J573"/>
  <c r="BE573"/>
  <c r="BI566"/>
  <c r="BH566"/>
  <c r="BG566"/>
  <c r="BF566"/>
  <c r="T566"/>
  <c r="R566"/>
  <c r="P566"/>
  <c r="BK566"/>
  <c r="J566"/>
  <c r="BE566"/>
  <c r="BI558"/>
  <c r="BH558"/>
  <c r="BG558"/>
  <c r="BF558"/>
  <c r="T558"/>
  <c r="R558"/>
  <c r="P558"/>
  <c r="BK558"/>
  <c r="J558"/>
  <c r="BE558"/>
  <c r="BI551"/>
  <c r="BH551"/>
  <c r="BG551"/>
  <c r="BF551"/>
  <c r="T551"/>
  <c r="R551"/>
  <c r="P551"/>
  <c r="BK551"/>
  <c r="J551"/>
  <c r="BE551"/>
  <c r="BI544"/>
  <c r="BH544"/>
  <c r="BG544"/>
  <c r="BF544"/>
  <c r="T544"/>
  <c r="R544"/>
  <c r="P544"/>
  <c r="BK544"/>
  <c r="J544"/>
  <c r="BE544"/>
  <c r="BI535"/>
  <c r="BH535"/>
  <c r="BG535"/>
  <c r="BF535"/>
  <c r="T535"/>
  <c r="R535"/>
  <c r="P535"/>
  <c r="BK535"/>
  <c r="J535"/>
  <c r="BE535"/>
  <c r="BI528"/>
  <c r="BH528"/>
  <c r="BG528"/>
  <c r="BF528"/>
  <c r="T528"/>
  <c r="R528"/>
  <c r="P528"/>
  <c r="BK528"/>
  <c r="J528"/>
  <c r="BE528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7"/>
  <c r="BH517"/>
  <c r="BG517"/>
  <c r="BF517"/>
  <c r="T517"/>
  <c r="T516"/>
  <c r="R517"/>
  <c r="R516"/>
  <c r="P517"/>
  <c r="P516"/>
  <c r="BK517"/>
  <c r="BK516"/>
  <c r="J516"/>
  <c r="J517"/>
  <c r="BE517"/>
  <c r="J65"/>
  <c r="BI508"/>
  <c r="BH508"/>
  <c r="BG508"/>
  <c r="BF508"/>
  <c r="T508"/>
  <c r="R508"/>
  <c r="P508"/>
  <c r="BK508"/>
  <c r="J508"/>
  <c r="BE508"/>
  <c r="BI473"/>
  <c r="BH473"/>
  <c r="BG473"/>
  <c r="BF473"/>
  <c r="T473"/>
  <c r="R473"/>
  <c r="P473"/>
  <c r="BK473"/>
  <c r="J473"/>
  <c r="BE473"/>
  <c r="BI439"/>
  <c r="BH439"/>
  <c r="BG439"/>
  <c r="BF439"/>
  <c r="T439"/>
  <c r="R439"/>
  <c r="P439"/>
  <c r="BK439"/>
  <c r="J439"/>
  <c r="BE439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77"/>
  <c r="BH377"/>
  <c r="BG377"/>
  <c r="BF377"/>
  <c r="T377"/>
  <c r="R377"/>
  <c r="P377"/>
  <c r="BK377"/>
  <c r="J377"/>
  <c r="BE377"/>
  <c r="BI361"/>
  <c r="BH361"/>
  <c r="BG361"/>
  <c r="BF361"/>
  <c r="T361"/>
  <c r="R361"/>
  <c r="P361"/>
  <c r="BK361"/>
  <c r="J361"/>
  <c r="BE361"/>
  <c r="BI331"/>
  <c r="BH331"/>
  <c r="BG331"/>
  <c r="BF331"/>
  <c r="T331"/>
  <c r="R331"/>
  <c r="P331"/>
  <c r="BK331"/>
  <c r="J331"/>
  <c r="BE331"/>
  <c r="BI319"/>
  <c r="BH319"/>
  <c r="BG319"/>
  <c r="BF319"/>
  <c r="T319"/>
  <c r="R319"/>
  <c r="P319"/>
  <c r="BK319"/>
  <c r="J319"/>
  <c r="BE319"/>
  <c r="BI307"/>
  <c r="BH307"/>
  <c r="BG307"/>
  <c r="BF307"/>
  <c r="T307"/>
  <c r="R307"/>
  <c r="P307"/>
  <c r="BK307"/>
  <c r="J307"/>
  <c r="BE307"/>
  <c r="BI276"/>
  <c r="BH276"/>
  <c r="BG276"/>
  <c r="BF276"/>
  <c r="T276"/>
  <c r="R276"/>
  <c r="P276"/>
  <c r="BK276"/>
  <c r="J276"/>
  <c r="BE276"/>
  <c r="BI263"/>
  <c r="BH263"/>
  <c r="BG263"/>
  <c r="BF263"/>
  <c r="T263"/>
  <c r="R263"/>
  <c r="P263"/>
  <c r="BK263"/>
  <c r="J263"/>
  <c r="BE263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190"/>
  <c r="BH190"/>
  <c r="BG190"/>
  <c r="BF190"/>
  <c r="T190"/>
  <c r="R190"/>
  <c r="P190"/>
  <c r="BK190"/>
  <c r="J190"/>
  <c r="BE190"/>
  <c r="BI170"/>
  <c r="BH170"/>
  <c r="BG170"/>
  <c r="BF170"/>
  <c r="T170"/>
  <c r="T169"/>
  <c r="R170"/>
  <c r="R169"/>
  <c r="P170"/>
  <c r="P169"/>
  <c r="BK170"/>
  <c r="BK169"/>
  <c r="J169"/>
  <c r="J170"/>
  <c r="BE170"/>
  <c r="J64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1"/>
  <c r="BH141"/>
  <c r="BG141"/>
  <c r="BF141"/>
  <c r="T141"/>
  <c r="T140"/>
  <c r="R141"/>
  <c r="R140"/>
  <c r="P141"/>
  <c r="P140"/>
  <c r="BK141"/>
  <c r="BK140"/>
  <c r="J140"/>
  <c r="J141"/>
  <c r="BE141"/>
  <c r="J63"/>
  <c r="BI135"/>
  <c r="BH135"/>
  <c r="BG135"/>
  <c r="BF135"/>
  <c r="T135"/>
  <c r="T134"/>
  <c r="R135"/>
  <c r="R134"/>
  <c r="P135"/>
  <c r="P134"/>
  <c r="BK135"/>
  <c r="BK134"/>
  <c r="J134"/>
  <c r="J135"/>
  <c r="BE135"/>
  <c r="J62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5"/>
  <c r="F37"/>
  <c i="1" r="BD55"/>
  <c i="2" r="BH115"/>
  <c r="F36"/>
  <c i="1" r="BC55"/>
  <c i="2" r="BG115"/>
  <c r="F35"/>
  <c i="1" r="BB55"/>
  <c i="2" r="BF115"/>
  <c r="J34"/>
  <c i="1" r="AW55"/>
  <c i="2" r="F34"/>
  <c i="1" r="BA55"/>
  <c i="2" r="T115"/>
  <c r="T114"/>
  <c r="T113"/>
  <c r="T112"/>
  <c r="R115"/>
  <c r="R114"/>
  <c r="R113"/>
  <c r="R112"/>
  <c r="P115"/>
  <c r="P114"/>
  <c r="P113"/>
  <c r="P112"/>
  <c i="1" r="AU55"/>
  <c i="2" r="BK115"/>
  <c r="BK114"/>
  <c r="J114"/>
  <c r="BK113"/>
  <c r="J113"/>
  <c r="BK112"/>
  <c r="J112"/>
  <c r="J59"/>
  <c r="J30"/>
  <c i="1" r="AG55"/>
  <c i="2" r="J115"/>
  <c r="BE115"/>
  <c r="J33"/>
  <c i="1" r="AV55"/>
  <c i="2" r="F33"/>
  <c i="1" r="AZ55"/>
  <c i="2" r="J61"/>
  <c r="J60"/>
  <c r="J109"/>
  <c r="J108"/>
  <c r="F108"/>
  <c r="F106"/>
  <c r="E104"/>
  <c r="J55"/>
  <c r="J54"/>
  <c r="F54"/>
  <c r="F52"/>
  <c r="E50"/>
  <c r="J39"/>
  <c r="J18"/>
  <c r="E18"/>
  <c r="F109"/>
  <c r="F55"/>
  <c r="J17"/>
  <c r="J12"/>
  <c r="J106"/>
  <c r="J52"/>
  <c r="E7"/>
  <c r="E102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<sst xmlns="http://schemas.openxmlformats.org/spreadsheetml/2006/main">
  <si>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</si>
  <si>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</si>
  <si>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</si>
  <si>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</si>
  <si>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</si>
  <si>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{4d8b4c93-7b8a-45be-b4fe-0aa5a0ab208b}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</si>
  <si>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</si>
  <si>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</si>
  <si>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</si>
  <si>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</si>
  <si>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</si>
  <si>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</si>
  <si>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</si>
  <si>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</si>
  <si>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</si>
  <si>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</si>
  <si>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</si>
  <si>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Tělocvičny a učeben v Havlíčkově ulici, čp. 1572, Kostelec nad Orlicí</t>
  </si>
  <si>
    <t>KSO:</t>
  </si>
  <si>
    <t/>
  </si>
  <si>
    <t>CC-CZ:</t>
  </si>
  <si>
    <t>Místo:</t>
  </si>
  <si>
    <t xml:space="preserve"> Havlíčkova č.p. 1572, Kostelec nad Orlicí</t>
  </si>
  <si>
    <t>Datum:</t>
  </si>
  <si>
    <t>17. 5. 2019</t>
  </si>
  <si>
    <t>Zadavatel:</t>
  </si>
  <si>
    <t>IČ:</t>
  </si>
  <si>
    <t>00274968</t>
  </si>
  <si>
    <t>Město Kostelec nad Orlicí</t>
  </si>
  <si>
    <t>DIČ:</t>
  </si>
  <si>
    <t>CZ00274968</t>
  </si>
  <si>
    <t>Uchazeč:</t>
  </si>
  <si>
    <t>Vyplň údaj</t>
  </si>
  <si>
    <t>Projektant:</t>
  </si>
  <si>
    <t>26002892</t>
  </si>
  <si>
    <t>AG atelier s.r.o.</t>
  </si>
  <si>
    <t>CZ26002892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</si>
  <si>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</si>
  <si>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</si>
  <si>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</si>
  <si>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</si>
  <si>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</si>
  <si>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</si>
  <si>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</si>
  <si>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</si>
  <si>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</si>
  <si>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</si>
  <si>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</si>
  <si>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</si>
  <si>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</si>
  <si>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</si>
  <si>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</si>
  <si>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</si>
  <si>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</si>
  <si>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</si>
  <si>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</si>
  <si>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</si>
  <si>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</si>
  <si>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</si>
  <si>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</si>
  <si>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</si>
  <si>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</si>
  <si>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</si>
  <si>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</si>
  <si>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</si>
  <si>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</si>
  <si>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</si>
  <si>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</si>
  <si>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</si>
  <si>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</si>
  <si>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</si>
  <si>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</si>
  <si>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</si>
  <si>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</si>
  <si>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</si>
  <si>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</si>
  <si>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</si>
  <si>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</si>
  <si>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</si>
  <si>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</si>
  <si>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</si>
  <si>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</t>
  </si>
  <si>
    <t>1</t>
  </si>
  <si>
    <t>{b5a39bbe-0091-44f1-b84b-5a1ba2701808}</t>
  </si>
  <si>
    <t>2</t>
  </si>
  <si>
    <t>KRYCÍ LIST SOUPISU PRACÍ</t>
  </si>
  <si>
    <t>Objekt:</t>
  </si>
  <si>
    <t>SO01 - Snížení energetické náročnosti Tělocvičny a učeben v Havlíčkově ulici, čp. 1572, Kostelec nad Orlicí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</si>
  <si>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</si>
  <si>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</si>
  <si>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</si>
  <si>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</si>
  <si>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</si>
  <si>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</si>
  <si>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</si>
  <si>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</si>
  <si>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</si>
  <si>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</si>
  <si>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</si>
  <si>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</si>
  <si>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</si>
  <si>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</si>
  <si>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</si>
  <si>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</si>
  <si>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</si>
  <si>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</si>
  <si>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</si>
  <si>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</si>
  <si>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</si>
  <si>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</si>
  <si>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</si>
  <si>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</si>
  <si>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</si>
  <si>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</si>
  <si>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</si>
  <si>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</si>
  <si>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</si>
  <si>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</si>
  <si>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</si>
  <si>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</si>
  <si>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</si>
  <si>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</si>
  <si>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</si>
  <si>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</si>
  <si>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</si>
  <si>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</si>
  <si>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</si>
  <si>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</si>
  <si>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</si>
  <si>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</si>
  <si>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</si>
  <si>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</si>
  <si>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</si>
  <si>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</si>
  <si>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</si>
  <si>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</si>
  <si>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</si>
  <si>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</si>
  <si>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</si>
  <si>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</si>
  <si>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</si>
  <si>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</si>
  <si>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</si>
  <si>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181411131</t>
  </si>
  <si>
    <t>Založení trávníku na půdě předem připravené plochy do 1000 m2 výsevem včetně utažení parkového v rovině nebo na svahu do 1:5</t>
  </si>
  <si>
    <t>m2</t>
  </si>
  <si>
    <t>CS ÚRS 2019 01</t>
  </si>
  <si>
    <t>4</t>
  </si>
  <si>
    <t>-2126108760</t>
  </si>
  <si>
    <t>VV</t>
  </si>
  <si>
    <t>"ornice po překopu u štítu ke komunikaci"17,575*1</t>
  </si>
  <si>
    <t>Součet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</si>
  <si>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</si>
  <si>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</si>
  <si>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1426229917</t>
  </si>
  <si>
    <t>"strana od hlavního vstupu"1,2*39,1+1,2*0,4</t>
  </si>
  <si>
    <t>"strana od štítu v areálu"18,61*1,23</t>
  </si>
  <si>
    <t>3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</si>
  <si>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</si>
  <si>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</si>
  <si>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-196008846</t>
  </si>
  <si>
    <t>"řezání asfaltu" (19,1+3)*1</t>
  </si>
  <si>
    <t>122201101</t>
  </si>
  <si>
    <t>Odkopávky a prokopávky nezapažené s přehozením výkopku na vzdálenost do 3 m nebo s naložením na dopravní prostředek v hornině tř. 3 do 100 m3</t>
  </si>
  <si>
    <t>m3</t>
  </si>
  <si>
    <t>-360054784</t>
  </si>
  <si>
    <t>"obvod stavby x hloubka 0,5 x šířka 0,5"(39,1+17,61+17,61+19,1+3)*0,5*0,5</t>
  </si>
  <si>
    <t>5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</si>
  <si>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</si>
  <si>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</si>
  <si>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1685652980</t>
  </si>
  <si>
    <t>"obvod stavby x hloubka 0,5 x šířka výkopku po zateplení 0,35"(39,1+17,61+17,61+19,1+3)*0,5*0,35</t>
  </si>
  <si>
    <t>6</t>
  </si>
  <si>
    <t>181301101</t>
  </si>
  <si>
    <t>Rozprostření a urovnání ornice v rovině nebo ve svahu sklonu do 1:5 při souvislé ploše do 500 m2, tl. vrstvy do 100 mm</t>
  </si>
  <si>
    <t>818370616</t>
  </si>
  <si>
    <t>Vodorovné konstrukce</t>
  </si>
  <si>
    <t>7</t>
  </si>
  <si>
    <t>451317777</t>
  </si>
  <si>
    <t>Podklad nebo lože pod dlažbu (přídlažbu) v ploše vodorovné nebo ve sklonu do 1:5, tloušťky od 50 do 100 mm z betonu prostého</t>
  </si>
  <si>
    <t>128188876</t>
  </si>
  <si>
    <t xml:space="preserve">"plocha u  hlavního vstupu"24,94+17,7</t>
  </si>
  <si>
    <t>"plocha u štítu do dvora"17,91</t>
  </si>
  <si>
    <t>"plocha u bočního vstupu se sklady"19,7+3,35</t>
  </si>
  <si>
    <t>Komunikace pozemní</t>
  </si>
  <si>
    <t>8</t>
  </si>
  <si>
    <t>564730012</t>
  </si>
  <si>
    <t>Podklad nebo kryt z kameniva hrubého drceného vel. 8-16 mm s rozprostřením a zhutněním, po zhutnění tl. 110 mm</t>
  </si>
  <si>
    <t>96941322</t>
  </si>
  <si>
    <t>Mezisoučet - pro dlažby dlážděné</t>
  </si>
  <si>
    <t>"plocha u štítu od komunikace"8,8</t>
  </si>
  <si>
    <t>Mezisoučet - pro kačírek</t>
  </si>
  <si>
    <t>9</t>
  </si>
  <si>
    <t>572330111</t>
  </si>
  <si>
    <t>Vyspravení krytu komunikací po překopech inženýrských sítí plochy do 15 m2 živičnou směsí z kameniva těženého nebo ze štěrkopísku obaleného asfaltem po zhutnění tl. přes 20 do 50 mm</t>
  </si>
  <si>
    <t>2019275732</t>
  </si>
  <si>
    <t>"asfalt podél nové obruby" (19,1+1+3)*0,25</t>
  </si>
  <si>
    <t>10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</si>
  <si>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</si>
  <si>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</si>
  <si>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-284432384</t>
  </si>
  <si>
    <t>11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</si>
  <si>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</si>
  <si>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</si>
  <si>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-722876473</t>
  </si>
  <si>
    <t>12</t>
  </si>
  <si>
    <t>M</t>
  </si>
  <si>
    <t>59245320</t>
  </si>
  <si>
    <t>dlažba plošná betonová 400x400x40mm přírodní</t>
  </si>
  <si>
    <t>2029277624</t>
  </si>
  <si>
    <t>"dlažba nová"19,7+3,35</t>
  </si>
  <si>
    <t>"ztratné 5%"23,05*0,05</t>
  </si>
  <si>
    <t>24,203*1,1 'Přepočtené koeficientem množství</t>
  </si>
  <si>
    <t>13</t>
  </si>
  <si>
    <t>59248005</t>
  </si>
  <si>
    <t>dlažba použitá (vytěžená) plošná betonová chodníková 300x300x50mm přírodní ( uchezeč ocení 0,- Kč - položka je pouze pro výpočet hmotnosti )</t>
  </si>
  <si>
    <t>-886507138</t>
  </si>
  <si>
    <t>"pro zpětné přeložení dlažby"60,55</t>
  </si>
  <si>
    <t>14</t>
  </si>
  <si>
    <t>-788520286</t>
  </si>
  <si>
    <t>"dlažba nová pro doplnění původní"5</t>
  </si>
  <si>
    <t>Úpravy povrchů, podlahy a osazování výplní</t>
  </si>
  <si>
    <t>612345301</t>
  </si>
  <si>
    <t>Sádrová nebo vápenosádrová omítka ostění nebo nadpraží hladká</t>
  </si>
  <si>
    <t>512</t>
  </si>
  <si>
    <t>-1538366679</t>
  </si>
  <si>
    <t>"nadpraží - okna 01" 2*1,5*0,75</t>
  </si>
  <si>
    <t>"nadpraží - okna 02" 2*2,1*0,75</t>
  </si>
  <si>
    <t>"nadpraží - okna 03" 9*1,97*0,75</t>
  </si>
  <si>
    <t>"nadpraží okna se zachovanými luxferami" 1*1,97*0,5</t>
  </si>
  <si>
    <t>"nadpraží - okna 04"1*2,1*0,75</t>
  </si>
  <si>
    <t>"nadpraží - okna 05" 3*1,5*0,75</t>
  </si>
  <si>
    <t>"nadpraží - okna 06" 3*2,1*0,75</t>
  </si>
  <si>
    <t>"nadpraží - dveře D01" 1*2*0,75</t>
  </si>
  <si>
    <t>Mezisoučet - nadpraží</t>
  </si>
  <si>
    <t>" špalety - okna 01" 2*2*0,6*0,75</t>
  </si>
  <si>
    <t>" špalety - okna 02" 2*2*0,6*0,75</t>
  </si>
  <si>
    <t>" špalety - okna 03" 9*2*3,1*0,75</t>
  </si>
  <si>
    <t>" špalety - okna se zachovanými luxferami" 1*2*3,1*0,5</t>
  </si>
  <si>
    <t>" špalety - okna 04" 1*2*4,35*0,75</t>
  </si>
  <si>
    <t>" špalety - okna 05" 3*2*2,1*0,75</t>
  </si>
  <si>
    <t>" špalety - okna 06" 3*2*3,1*0,75</t>
  </si>
  <si>
    <t>" špalety - dveří d01" 1*2*2*0,75</t>
  </si>
  <si>
    <t>Mezisoučet - ostění</t>
  </si>
  <si>
    <t>16</t>
  </si>
  <si>
    <t>619995001</t>
  </si>
  <si>
    <t>Začištění omítek (s dodáním hmot) kolem oken, dveří, podlah, obkladů apod.</t>
  </si>
  <si>
    <t>m</t>
  </si>
  <si>
    <t>-1365303489</t>
  </si>
  <si>
    <t>"obklady hlavního vrstupu- ke stěně" 2*3,28</t>
  </si>
  <si>
    <t>"u dveří - ostění a nadpraží"2,5+2,5+2</t>
  </si>
  <si>
    <t>"u stropu"2,7</t>
  </si>
  <si>
    <t>Mezisoučet - začištění u vnějšího obkladu</t>
  </si>
  <si>
    <t>"APU lišty vnitřní okna 01"2*(0,6+0,6+1,5)</t>
  </si>
  <si>
    <t xml:space="preserve">"APU lišty vnitřní  okna 02"2*(0,6+0,6+2,1)</t>
  </si>
  <si>
    <t>"APU lišty vnitřní í okna 03"9*(1,97+3,1+3,1)</t>
  </si>
  <si>
    <t xml:space="preserve">"APU lišty vnitřní  ponechané luxferové okno"1*(1,97+1,97+3,1+3,1)</t>
  </si>
  <si>
    <t xml:space="preserve">"APU lišty vnitřní  okna 04"1*(2,1+4,35+4,35)</t>
  </si>
  <si>
    <t xml:space="preserve">"APU lišty vnitřní  okna 05"3*(1,5+2,1+2,1)</t>
  </si>
  <si>
    <t xml:space="preserve">"APU lišty vnitřní  okna 06"3*(2,1+2,1+2,1)</t>
  </si>
  <si>
    <t xml:space="preserve">"APU lišty vnitřní  dveře D01"2*(1,8+2+2)</t>
  </si>
  <si>
    <t>Mezisoučet - vnitřní APU</t>
  </si>
  <si>
    <t>17</t>
  </si>
  <si>
    <t>619996145</t>
  </si>
  <si>
    <t>Ochrana stavebních konstrukcí a samostatných prvků včetně pozdějšího odstranění obalením geotextilií samostatných konstrukcí a prvků</t>
  </si>
  <si>
    <t>854402825</t>
  </si>
  <si>
    <t>"ochrana podlahy v tělocvičně proti poškození při bourání luxfer - podkladní geotextílie"20,9*3,125+16*3,125</t>
  </si>
  <si>
    <t>18</t>
  </si>
  <si>
    <t>621131121</t>
  </si>
  <si>
    <t>Podkladní a spojovací vrstva vnějších omítaných ploch penetrace akrylát-silikonová nanášená ručně podhledů</t>
  </si>
  <si>
    <t>1822221692</t>
  </si>
  <si>
    <t>"okna stávající plastová - nadpraží "6*(1*2,1*0,2)</t>
  </si>
  <si>
    <t>"přístřešek hl. vstup - podhled"2,46*1,3</t>
  </si>
  <si>
    <t>"přístřešek boční vstup a sklady - podhled"(1,8*2)</t>
  </si>
  <si>
    <t>"nadpraží - okna 01" 2*1,5*0,12</t>
  </si>
  <si>
    <t>"nadpraží - okna 02" 2*2,1*0,12</t>
  </si>
  <si>
    <t>"nadpraží - okna 03" 9*1,97*0,12</t>
  </si>
  <si>
    <t>"nadpraží okna se zachovanými luxferami" 1*1,97*0,12</t>
  </si>
  <si>
    <t>"nadpraží - okna 04"19*2,1*0,12</t>
  </si>
  <si>
    <t>"nadpraží - okna 05" 3*1,5*0,12</t>
  </si>
  <si>
    <t>"nadpraží - okna 06" 3*2,1*0,12</t>
  </si>
  <si>
    <t>"nadpraží - dveře D01" 1*2*0,12</t>
  </si>
  <si>
    <t>19</t>
  </si>
  <si>
    <t>621211001</t>
  </si>
  <si>
    <t>Montáž kontaktního zateplení z polystyrenových desek nebo z kombinovaných desek na vnější podhledy, tloušťky desek do 40 mm</t>
  </si>
  <si>
    <t>443522202</t>
  </si>
  <si>
    <t>" přístřešek hl. vstup - strop"2,46*1,3</t>
  </si>
  <si>
    <t>" přístřešek boční vstup a sklady - strop"(1,8*2)</t>
  </si>
  <si>
    <t>"okna stávající plastová - nadpraží"6*(2,1*0,2)</t>
  </si>
  <si>
    <t>20</t>
  </si>
  <si>
    <t>28376361</t>
  </si>
  <si>
    <t>deska XPS hladký povrch λ=0,034 tl 30mm</t>
  </si>
  <si>
    <t>1616429695</t>
  </si>
  <si>
    <t>9,318*1,1 'Přepočtené koeficientem množství</t>
  </si>
  <si>
    <t>622251101</t>
  </si>
  <si>
    <t>Montáž kontaktního zateplení Příplatek k cenám za zápustnou montáž kotev s použitím tepelněizolačních zátek na vnější stěny z polystyrenu</t>
  </si>
  <si>
    <t>-1010907012</t>
  </si>
  <si>
    <t>"štít z komunikace - sokl s omítkou"34,18</t>
  </si>
  <si>
    <t>"štít z komunikace - sokl bez omítky"8,91</t>
  </si>
  <si>
    <t>"štít z komunikace - fasáda"111,97</t>
  </si>
  <si>
    <t>"štít z komunikace - odpočet oken"-4*6,24</t>
  </si>
  <si>
    <t>Mezisoučet - štít z komunikace</t>
  </si>
  <si>
    <t>"stěna u hl. vstupu - sokl s omítkou"49,62+10,86</t>
  </si>
  <si>
    <t>"stěna u hl. vstupu - sokl bez omítky"12,92+5,175</t>
  </si>
  <si>
    <t>"stěna u hl. vstupu - fasáda"230,83</t>
  </si>
  <si>
    <t>"stěna u hl. vstupu - odpočet oken"-(5*6,24+3*4,41+2*3,15+2*1,26+1*0,9)</t>
  </si>
  <si>
    <t>Mezisoučet - stěna hl. vstup</t>
  </si>
  <si>
    <t>"štít ze dvora - sokl s omítkou"18,7</t>
  </si>
  <si>
    <t>"štít ze dvora - sokl bez omítky"8,91</t>
  </si>
  <si>
    <t>"štít ze dvora - fasáda"151,31</t>
  </si>
  <si>
    <t>"štít ze dvora - odpočet oken"-(9,16+0,9+3,15)</t>
  </si>
  <si>
    <t>Mezisoučet - štít ze dvora</t>
  </si>
  <si>
    <t>"stěna u bočního vstupu se sklady - sokl s omítkou"19,29+3,12</t>
  </si>
  <si>
    <t>"stěna u bočního vstupu se sklady - sokl bez omítkou"9,19+1,49</t>
  </si>
  <si>
    <t>"stěna u bočního vstupu se sklady - fasáda"181,23</t>
  </si>
  <si>
    <t>"okna stávající plastová - nadpraží + špalety"6*(4*2,1*0,2)</t>
  </si>
  <si>
    <t>"stěna u bočního vstupu se sklady - odpočet oken"-6*(5,04)-2,84</t>
  </si>
  <si>
    <t>Mezisoučet - stěna boční vstupu se sklady</t>
  </si>
  <si>
    <t>"atiková stěna mezi střechami s fasádou"1,7*18,86+0,5*18,86</t>
  </si>
  <si>
    <t>"atiková stěna mezi střechami pouze s výztužnou stěrkou"1*18,86</t>
  </si>
  <si>
    <t>Mezisoučet - atika</t>
  </si>
  <si>
    <t>" přístřešek hl. vstup - stěny"(4*1,3*3)+(0,54*3)+(0,4*3,54)</t>
  </si>
  <si>
    <t>" přístřešek hl. vstup - střecha"2,46*1,3</t>
  </si>
  <si>
    <t>Mezisoučet - přístřešek hl. vstup</t>
  </si>
  <si>
    <t>" přístřešek boční vstup a sklady - stěny"(3*2*3)+(0,54*3)+(0,4*2,34)</t>
  </si>
  <si>
    <t>" přístřešek boční vstup a sklady - stěna s gar. vraty"(5,43*3)-(2,23*2*2)</t>
  </si>
  <si>
    <t>" přístřešek boční vstup a sklady - střecha"(2*7,77)</t>
  </si>
  <si>
    <t>Mezisoučet - přístřešek boční vstup se sklady</t>
  </si>
  <si>
    <t>22</t>
  </si>
  <si>
    <t>621531021</t>
  </si>
  <si>
    <t>Omítka tenkovrstvá silikonová vnějších ploch probarvená, včetně penetrace podkladu zrnitá, tloušťky 2,0 mm podhledů</t>
  </si>
  <si>
    <t>775185592</t>
  </si>
  <si>
    <t>23</t>
  </si>
  <si>
    <t>622131121</t>
  </si>
  <si>
    <t>Podkladní a spojovací vrstva vnějších omítaných ploch penetrace akrylát-silikonová nanášená ručně stěn</t>
  </si>
  <si>
    <t>1626288299</t>
  </si>
  <si>
    <t>"okna stávající plastová - nadpraží + špalety"6*(2*2,1*0,2)</t>
  </si>
  <si>
    <t>24</t>
  </si>
  <si>
    <t>621142001</t>
  </si>
  <si>
    <t>Potažení vnějších ploch pletivem v ploše nebo pruzích, na plném podkladu sklovláknitým vtlačením do tmelu podhledů</t>
  </si>
  <si>
    <t>981108555</t>
  </si>
  <si>
    <t>25</t>
  </si>
  <si>
    <t>622142001</t>
  </si>
  <si>
    <t>Potažení vnějších ploch pletivem v ploše nebo pruzích, na plném podkladu sklovláknitým vtlačením do tmelu stěn</t>
  </si>
  <si>
    <t>-1270056657</t>
  </si>
  <si>
    <t>" špalety - okna 01" 2*2*0,6*0,12</t>
  </si>
  <si>
    <t>" špalety - okna 02" 2*2*0,6*0,12</t>
  </si>
  <si>
    <t>" špalety - okna 03" 9*2*3,1*0,12</t>
  </si>
  <si>
    <t>" špalety - okna se zachovanými luxferami" 1*2*3,1*0,12</t>
  </si>
  <si>
    <t>" špalety - okna 04" 1*2*4,35*0,12</t>
  </si>
  <si>
    <t>" špalety - okna 05" 3*2*2,1*0,12</t>
  </si>
  <si>
    <t>" špalety - okna 06" 3*2*3,1*0,12</t>
  </si>
  <si>
    <t>" špalety - dveří d01" 1*2*2*0,12</t>
  </si>
  <si>
    <t>26</t>
  </si>
  <si>
    <t>622211021</t>
  </si>
  <si>
    <t>Montáž kontaktního zateplení z polystyrenových desek nebo z kombinovaných desek na vnější stěny, tloušťky desek přes 80 do 120 mm</t>
  </si>
  <si>
    <t>1704639746</t>
  </si>
  <si>
    <t>27</t>
  </si>
  <si>
    <t>28375980</t>
  </si>
  <si>
    <t>deska EPS 100 fasádní λ=0,037 tl 120mm</t>
  </si>
  <si>
    <t>2134666950</t>
  </si>
  <si>
    <t>"ztratné 3%" 656,854*0,03</t>
  </si>
  <si>
    <t>28</t>
  </si>
  <si>
    <t>28376372</t>
  </si>
  <si>
    <t>deska z polystyrénu XPS, hrana rovná, polo či pero drážka a hladký povrch tl 100mm</t>
  </si>
  <si>
    <t>1681834379</t>
  </si>
  <si>
    <t>"ztratné 3%"182,365*0,03</t>
  </si>
  <si>
    <t>29</t>
  </si>
  <si>
    <t>622212001</t>
  </si>
  <si>
    <t>Montáž kontaktního zateplení vnějšího ostění, nadpraží nebo parapetu z polystyrenových desek hloubky špalet do 200 mm, tloušťky desek do 40 mm</t>
  </si>
  <si>
    <t>-2018456610</t>
  </si>
  <si>
    <t>"okna stávající plastová - nadpraží + špalety"6*(2*2,1)</t>
  </si>
  <si>
    <t>30</t>
  </si>
  <si>
    <t>28375943</t>
  </si>
  <si>
    <t>deska EPS 100 fasádní λ=0,037 tl 30mm</t>
  </si>
  <si>
    <t>629368273</t>
  </si>
  <si>
    <t>25,2*1,1 'Přepočtené koeficientem množství</t>
  </si>
  <si>
    <t>31</t>
  </si>
  <si>
    <t>622252001</t>
  </si>
  <si>
    <t>Montáž lišt kontaktního zateplení zakládacích soklových připevněných hmoždinkami</t>
  </si>
  <si>
    <t>1108027499</t>
  </si>
  <si>
    <t>"štít od komunikace" 17,85</t>
  </si>
  <si>
    <t>"stěna s hlavním vstupem"10,25+25,63</t>
  </si>
  <si>
    <t>"štít ze dvora"17,89</t>
  </si>
  <si>
    <t>"stěna s bočním vstupem"3,3+0,2+0,73+19,02</t>
  </si>
  <si>
    <t>"u střechy sousedního objektu"11,128</t>
  </si>
  <si>
    <t>32</t>
  </si>
  <si>
    <t>59051649</t>
  </si>
  <si>
    <t>lišta soklová Al s okapničkou zakládací U 12cm 0,95/200cm</t>
  </si>
  <si>
    <t>-1643823701</t>
  </si>
  <si>
    <t>105,998*1,05 'Přepočtené koeficientem množství</t>
  </si>
  <si>
    <t>33</t>
  </si>
  <si>
    <t>622252002</t>
  </si>
  <si>
    <t>Montáž lišt kontaktního zateplení ostatních stěnových, dilatačních apod. lepených do tmelu</t>
  </si>
  <si>
    <t>-485286230</t>
  </si>
  <si>
    <t>"APU lišty vnější okna 01"2*(0,6+0,6+1,5)</t>
  </si>
  <si>
    <t>"APU lišty vnější okna 02"2*(0,6+0,6+2,1)</t>
  </si>
  <si>
    <t>"APU lišty vnější okna 03"9*(1,97+3,1+3,1)</t>
  </si>
  <si>
    <t>"APU lišty vnější ponechané luxferové okno"1*(1,97+1,97+3,1+3,1)</t>
  </si>
  <si>
    <t>"APU lišty vnější okna 04"1*(2,1+4,35+4,35)</t>
  </si>
  <si>
    <t>"APU lišty vnější okna 05"3*(1,5+2,1+2,1)</t>
  </si>
  <si>
    <t>"APU lišty vnější okna 06"3*(2,1+2,1+2,1)</t>
  </si>
  <si>
    <t>"APU lišty vnější dveře D01"2*(1,8+2+2)</t>
  </si>
  <si>
    <t>"APU lišta ke stávajícím hliníkovým dveřím"(2+2+2)</t>
  </si>
  <si>
    <t>Mezisoučet - vnější APU</t>
  </si>
  <si>
    <t>"ukončovací k dř. bednění- budova s učebnami"2*16,94</t>
  </si>
  <si>
    <t>Mezisoučet - ukončovací</t>
  </si>
  <si>
    <t>34</t>
  </si>
  <si>
    <t>59051476</t>
  </si>
  <si>
    <t>profil okenní začišťovací se sklovláknitou armovací tkaninou 9 mm/2,4 m</t>
  </si>
  <si>
    <t>125055458</t>
  </si>
  <si>
    <t>35</t>
  </si>
  <si>
    <t>59051516</t>
  </si>
  <si>
    <t>profil ukončovací 14mm PVC hrana</t>
  </si>
  <si>
    <t>623651209</t>
  </si>
  <si>
    <t>36</t>
  </si>
  <si>
    <t>622511111</t>
  </si>
  <si>
    <t>Omítka tenkovrstvá akrylátová vnějších ploch probarvená, včetně penetrace podkladu mozaiková střednězrnná stěn</t>
  </si>
  <si>
    <t>-1394652720</t>
  </si>
  <si>
    <t>37</t>
  </si>
  <si>
    <t>622531021</t>
  </si>
  <si>
    <t>Omítka tenkovrstvá silikonová vnějších ploch probarvená, včetně penetrace podkladu zrnitá, tloušťky 2,0 mm stěn</t>
  </si>
  <si>
    <t>-132238871</t>
  </si>
  <si>
    <t>Mezisoučet - špalety malé</t>
  </si>
  <si>
    <t>"okna stávající plastová - nadpraží + špalety"6*(2*2,1)*0,2</t>
  </si>
  <si>
    <t>Mezisoučet - špalety velké</t>
  </si>
  <si>
    <t>38</t>
  </si>
  <si>
    <t>629995101</t>
  </si>
  <si>
    <t>Očištění vnějších ploch tlakovou vodou omytím</t>
  </si>
  <si>
    <t>-967672969</t>
  </si>
  <si>
    <t>39</t>
  </si>
  <si>
    <t>632450121</t>
  </si>
  <si>
    <t>Potěr cementový vyrovnávací ze suchých směsí v pásu o průměrné (střední) tl. od 10 do 20 mm</t>
  </si>
  <si>
    <t>-1246069965</t>
  </si>
  <si>
    <t>P</t>
  </si>
  <si>
    <t xml:space="preserve">Poznámka k položce:_x000d_
- jedná se o oprava parapetního lůžka vnitřního po vybourání vnitřního parapetu u demontovaných oken. </t>
  </si>
  <si>
    <t>"parapet - okna 01" 2*1,5*0,75</t>
  </si>
  <si>
    <t>"parapet- okna 02" 2*2,1*0,75</t>
  </si>
  <si>
    <t>"parapet - okna 04"1*2,1*0,75</t>
  </si>
  <si>
    <t>"parapet - okna 05" 3*1,5*0,75</t>
  </si>
  <si>
    <t>"parapet - okna 06" 3*2,1*0,75</t>
  </si>
  <si>
    <t>Mezisoučet -parapetní lůžko</t>
  </si>
  <si>
    <t>Ostatní konstrukce a práce, bourání</t>
  </si>
  <si>
    <t>40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</si>
  <si>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</si>
  <si>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</si>
  <si>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-2123729510</t>
  </si>
  <si>
    <t>"stěna u bočního vstupu se sklady"3,35+20,8</t>
  </si>
  <si>
    <t>"štítová stěna od komunikace"19,21</t>
  </si>
  <si>
    <t>41</t>
  </si>
  <si>
    <t>59217002</t>
  </si>
  <si>
    <t>obrubník betonový zahradní šedý 1000x50x200mm</t>
  </si>
  <si>
    <t>-364841945</t>
  </si>
  <si>
    <t>43,36*1,05 'Přepočtené koeficientem množství</t>
  </si>
  <si>
    <t>42</t>
  </si>
  <si>
    <t>916921111</t>
  </si>
  <si>
    <t>Monolitické příkopové žlaby, rigoly, krajníky nebo obrubníky z betonové směsi pro cementobetonové vozovky a letištní plochy v přímce nebo v oblouku o poloměru přes 20 m, průřezových ploch do 0,10 m2</t>
  </si>
  <si>
    <t>1362149555</t>
  </si>
  <si>
    <t>"žlábek u bočního vstupu do tělocvičny"1,2</t>
  </si>
  <si>
    <t>43</t>
  </si>
  <si>
    <t>919735112</t>
  </si>
  <si>
    <t>Řezání stávajícího živičného krytu nebo podkladu hloubky přes 50 do 100 mm</t>
  </si>
  <si>
    <t>435508635</t>
  </si>
  <si>
    <t>"řezání asfaltu" 19,1+1+3</t>
  </si>
  <si>
    <t>44</t>
  </si>
  <si>
    <t>941111111</t>
  </si>
  <si>
    <t>Montáž lešení řadového trubkového lehkého pracovního s podlahami s provozním zatížením tř. 3 do 200 kg/m2 šířky tř. W06 od 0,6 do 0,9 m, výšky do 10 m</t>
  </si>
  <si>
    <t>-138063722</t>
  </si>
  <si>
    <t>"štít od komunikace"17,575*8</t>
  </si>
  <si>
    <t>"stěna u hlavního vstupu"(39,1-3,5)*8</t>
  </si>
  <si>
    <t>"štít ze dvora"17,61*8</t>
  </si>
  <si>
    <t>"stěna u bočního vstupu se sklady"(16+3)*8</t>
  </si>
  <si>
    <t>" přesahy lešení pro převázání"3*(1+1)*8</t>
  </si>
  <si>
    <t>45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</si>
  <si>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</si>
  <si>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</si>
  <si>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-1800756455</t>
  </si>
  <si>
    <t>"počet dní x</t>
  </si>
  <si>
    <t>766,28*90 'Přepočtené koeficientem množství</t>
  </si>
  <si>
    <t>46</t>
  </si>
  <si>
    <t>941111811</t>
  </si>
  <si>
    <t>Demontáž lešení řadového trubkového lehkého pracovního s podlahami s provozním zatížením tř. 3 do 200 kg/m2 šířky tř. W06 od 0,6 do 0,9 m, výšky do 10 m</t>
  </si>
  <si>
    <t>-37890004</t>
  </si>
  <si>
    <t>47</t>
  </si>
  <si>
    <t>944511111</t>
  </si>
  <si>
    <t>Montáž ochranné sítě zavěšené na konstrukci lešení z textilie z umělých vláken</t>
  </si>
  <si>
    <t>182784951</t>
  </si>
  <si>
    <t>48</t>
  </si>
  <si>
    <t>944511211</t>
  </si>
  <si>
    <t>Montáž ochranné sítě Příplatek za první a každý další den použití sítě k ceně -1111</t>
  </si>
  <si>
    <t>228403724</t>
  </si>
  <si>
    <t>49</t>
  </si>
  <si>
    <t>944511811</t>
  </si>
  <si>
    <t>Demontáž ochranné sítě zavěšené na konstrukci lešení z textilie z umělých vláken</t>
  </si>
  <si>
    <t>-406280248</t>
  </si>
  <si>
    <t>50</t>
  </si>
  <si>
    <t>944611111</t>
  </si>
  <si>
    <t>Montáž ochranné plachty zavěšené na konstrukci lešení z textilie z umělých vláken</t>
  </si>
  <si>
    <t>-218853012</t>
  </si>
  <si>
    <t>"ochranná plachta proti zaflákování deště po vybouraných luxferách a schodišťové stěně v mezidobí před montáží nových výplní" 9*1,97*3,1+1*2,1*4,35</t>
  </si>
  <si>
    <t>51</t>
  </si>
  <si>
    <t>944611211</t>
  </si>
  <si>
    <t>Montáž ochranné plachty Příplatek za první a každý další den použití plachty k ceně -1111</t>
  </si>
  <si>
    <t>-836899954</t>
  </si>
  <si>
    <t>64,098*10 'Přepočtené koeficientem množství</t>
  </si>
  <si>
    <t>52</t>
  </si>
  <si>
    <t>944611811</t>
  </si>
  <si>
    <t>Demontáž ochranné plachty zavěšené na konstrukci lešení z textilie z umělých vláken</t>
  </si>
  <si>
    <t>-241414713</t>
  </si>
  <si>
    <t>53</t>
  </si>
  <si>
    <t>946111116</t>
  </si>
  <si>
    <t>Montáž pojízdných věží trubkových nebo dílcových s maximálním zatížením podlahy do 200 kg/m2 šířky od 0,6 do 0,9 m, délky do 3,2 m, výšky přes 5,5 m do 6,6 m</t>
  </si>
  <si>
    <t>kus</t>
  </si>
  <si>
    <t>1016151999</t>
  </si>
  <si>
    <t>"věž na schodišti"1</t>
  </si>
  <si>
    <t>"pojízdná věž pro bourání luxfer, úpravu povrchů, osazování výplňě otvorů"2</t>
  </si>
  <si>
    <t>54</t>
  </si>
  <si>
    <t>946111216</t>
  </si>
  <si>
    <t>Montáž pojízdných věží trubkových nebo dílcových s maximálním zatížením podlahy do 200 kg/m2 Příplatek za první a každý další den použití pojízdného lešení k ceně -1116</t>
  </si>
  <si>
    <t>813724179</t>
  </si>
  <si>
    <t>"bourání luxfer + bourání okna na schodišti"6</t>
  </si>
  <si>
    <t>"osazování výplní otvorů"3</t>
  </si>
  <si>
    <t>"příprava podkladu pro vnítřní omítky"3</t>
  </si>
  <si>
    <t>"omítky"8,5</t>
  </si>
  <si>
    <t>"omytí a dokončující práce"2</t>
  </si>
  <si>
    <t>55</t>
  </si>
  <si>
    <t>946111816</t>
  </si>
  <si>
    <t>Demontáž pojízdných věží trubkových nebo dílcových s maximálním zatížením podlahy do 200 kg/m2 šířky od 0,6 do 0,9 m, délky do 3,2 m, výšky přes 5,5 m do 6,6 m</t>
  </si>
  <si>
    <t>-1505088719</t>
  </si>
  <si>
    <t>56</t>
  </si>
  <si>
    <t>949101111</t>
  </si>
  <si>
    <t>Lešení pomocné pracovní pro objekty pozemních staveb pro zatížení do 150 kg/m2, o výšce lešeňové podlahy do 1,9 m</t>
  </si>
  <si>
    <t>-244301852</t>
  </si>
  <si>
    <t>"pro vnitřní úpravy"100</t>
  </si>
  <si>
    <t>57</t>
  </si>
  <si>
    <t>952902611</t>
  </si>
  <si>
    <t>Čištění budov při provádění oprav a udržovacích prací vysátím prachu z ostatních ploch</t>
  </si>
  <si>
    <t>-291862169</t>
  </si>
  <si>
    <t>"podhled - část budovy nad učebnami"17,39*16,915</t>
  </si>
  <si>
    <t>58</t>
  </si>
  <si>
    <t>952901111</t>
  </si>
  <si>
    <t>Vyčištění budov nebo objektů před předáním do užívání budov bytové nebo občanské výstavby, světlé výšky podlaží do 4 m</t>
  </si>
  <si>
    <t>1494576666</t>
  </si>
  <si>
    <t>"tělocvična 1.04"335,86</t>
  </si>
  <si>
    <t>"nářaďovna 1.05"19,44</t>
  </si>
  <si>
    <t>"sociálky 1.09 a sprchy" 5,11+3</t>
  </si>
  <si>
    <t>"šatna 1.11"12</t>
  </si>
  <si>
    <t>"šatna 1.12"12,04</t>
  </si>
  <si>
    <t>"schodiště"7,7</t>
  </si>
  <si>
    <t>"chodba 1.03"39,34</t>
  </si>
  <si>
    <t>"učebna 2.02"63,94</t>
  </si>
  <si>
    <t>"zázemí učebny 2.03"19,8</t>
  </si>
  <si>
    <t>"zázemí 2.04" 13,56</t>
  </si>
  <si>
    <t>"chodba 2.01"36,23</t>
  </si>
  <si>
    <t>59</t>
  </si>
  <si>
    <t>962081141</t>
  </si>
  <si>
    <t>Bourání zdiva příček nebo vybourání otvorů ze skleněných tvárnic, tl. do 150 mm</t>
  </si>
  <si>
    <t>-726892771</t>
  </si>
  <si>
    <t>"luxfery tělocvičny"9*(1,97*3,1)</t>
  </si>
  <si>
    <t>60</t>
  </si>
  <si>
    <t>968062355</t>
  </si>
  <si>
    <t>Vybourání dřevěných rámů oken s křídly, dveřních zárubní, vrat, stěn, ostění nebo obkladů rámů oken s křídly dvojitých, plochy do 2 m2</t>
  </si>
  <si>
    <t>-629626275</t>
  </si>
  <si>
    <t>"okno do místnosti 1.05"2,1*0,6</t>
  </si>
  <si>
    <t>"okno do místnosti 1.09" 2,1*0,6</t>
  </si>
  <si>
    <t>"okno do místnosti 1.11"1,5*0,6</t>
  </si>
  <si>
    <t>"okno do místnosti 1.12"1,5*0,6</t>
  </si>
  <si>
    <t>61</t>
  </si>
  <si>
    <t>968062356</t>
  </si>
  <si>
    <t>Vybourání dřevěných rámů oken s křídly, dveřních zárubní, vrat, stěn, ostění nebo obkladů rámů oken s křídly dvojitých, plochy do 4 m2</t>
  </si>
  <si>
    <t>-728414379</t>
  </si>
  <si>
    <t>"okno do místnosti 2.04" 1,5*2,1</t>
  </si>
  <si>
    <t>"okno do místnosti 2.03" 1,5*2,1</t>
  </si>
  <si>
    <t>"okna do místnosti 2.02" 3*1,5*2,1</t>
  </si>
  <si>
    <t>62</t>
  </si>
  <si>
    <t>968062357</t>
  </si>
  <si>
    <t>Vybourání dřevěných rámů oken s křídly, dveřních zárubní, vrat, stěn, ostění nebo obkladů rámů oken s křídly dvojitých, plochy přes 4 m2</t>
  </si>
  <si>
    <t>-395613737</t>
  </si>
  <si>
    <t>"schodištová sestava oken"2,1*3,6</t>
  </si>
  <si>
    <t>63</t>
  </si>
  <si>
    <t>968062456</t>
  </si>
  <si>
    <t>Vybourání dřevěných rámů oken s křídly, dveřních zárubní, vrat, stěn, ostění nebo obkladů dveřních zárubní, plochy přes 2 m2</t>
  </si>
  <si>
    <t>213170200</t>
  </si>
  <si>
    <t>"dřevěné dveře do tělocvičny"2*(1,8*2,1)</t>
  </si>
  <si>
    <t>64</t>
  </si>
  <si>
    <t>968072244</t>
  </si>
  <si>
    <t>Vybourání kovových rámů oken s křídly, dveřních zárubní, vrat, stěn, ostění nebo obkladů okenních rámů s křídly jednoduchých, plochy do 1 m2</t>
  </si>
  <si>
    <t>-1526399649</t>
  </si>
  <si>
    <t>"kovová okenka v luxferách" 9*(1*0,5)</t>
  </si>
  <si>
    <t>65</t>
  </si>
  <si>
    <t>978036191</t>
  </si>
  <si>
    <t>Otlučení cementových omítek vnějších ploch s vyškrabáním spar zdiva a s očištěním povrchu, v rozsahu přes 80 do 100 %</t>
  </si>
  <si>
    <t>-231959123</t>
  </si>
  <si>
    <t>"dřevěné dveře do tělocvičny"(1,8+2,1+2,1)*0,2</t>
  </si>
  <si>
    <t>"schodištová sestava oken"(2,1+3,6+3,6)*0,2</t>
  </si>
  <si>
    <t>"okno do místnosti 2.04" (1,5+2,1+2,1)*0,2</t>
  </si>
  <si>
    <t>"okno do místnosti 2.03" (1,5+2,1+2,1)*0,2</t>
  </si>
  <si>
    <t>"okna do místnosti 2.02" 3*(1,5+2,1+2,1)*0,2</t>
  </si>
  <si>
    <t>"okno do místnosti 1.05"(2,1+0,6+0,6)*0,2</t>
  </si>
  <si>
    <t>"okno do místnosti 1.09" (2,1+0,6+0,6)*0,2</t>
  </si>
  <si>
    <t>"okno do místnosti 1.11"(1,5+0,6+0,6)*0,2</t>
  </si>
  <si>
    <t>"okno do místnosti 1.12"(1,5+0,6+0,6)*0,2</t>
  </si>
  <si>
    <t>Součet - otlučení vnějšího ostění a nadpraží oken z břízolitu</t>
  </si>
  <si>
    <t>997</t>
  </si>
  <si>
    <t>Přesun sutě</t>
  </si>
  <si>
    <t>66</t>
  </si>
  <si>
    <t>997013112</t>
  </si>
  <si>
    <t>Vnitrostaveništní doprava suti a vybouraných hmot vodorovně do 50 m svisle s použitím mechanizace pro budovy a haly výšky přes 6 do 9 m</t>
  </si>
  <si>
    <t>t</t>
  </si>
  <si>
    <t>-636078127</t>
  </si>
  <si>
    <t>67</t>
  </si>
  <si>
    <t>997013509</t>
  </si>
  <si>
    <t>Odvoz suti a vybouraných hmot na skládku nebo meziskládku se složením, na vzdálenost Příplatek k ceně za každý další i započatý 1 km přes 1 km</t>
  </si>
  <si>
    <t>1436083458</t>
  </si>
  <si>
    <t>59,551*10 'Přepočtené koeficientem množství</t>
  </si>
  <si>
    <t>68</t>
  </si>
  <si>
    <t>997013511</t>
  </si>
  <si>
    <t>Odvoz suti a vybouraných hmot z meziskládky na skládku s naložením a se složením, na vzdálenost do 1 km</t>
  </si>
  <si>
    <t>1924647585</t>
  </si>
  <si>
    <t>69</t>
  </si>
  <si>
    <t>997013804</t>
  </si>
  <si>
    <t>Poplatek za uložení stavebního odpadu na skládce (skládkovné) ze skla zatříděného do Katalogu odpadů pod kódem 170 202</t>
  </si>
  <si>
    <t>610388926</t>
  </si>
  <si>
    <t>"vysklívané sklo a luxfery"5,006</t>
  </si>
  <si>
    <t>70</t>
  </si>
  <si>
    <t>997013811</t>
  </si>
  <si>
    <t>Poplatek za uložení stavebního odpadu na skládce (skládkovné) dřevěného zatříděného do Katalogu odpadů pod kódem 170 201</t>
  </si>
  <si>
    <t>1362153724</t>
  </si>
  <si>
    <t>"dřevo"9,402</t>
  </si>
  <si>
    <t>"z oken" 0,810</t>
  </si>
  <si>
    <t>71</t>
  </si>
  <si>
    <t>997013814</t>
  </si>
  <si>
    <t>Poplatek za uložení stavebního odpadu na skládce (skládkovné) z izolačních materiálů zatříděného do Katalogu odpadů pod kódem 170 604</t>
  </si>
  <si>
    <t>2071103247</t>
  </si>
  <si>
    <t>"odstranění lepenky z obou střech + staré střechy pod úrovní střechy nad admin částí"6,06</t>
  </si>
  <si>
    <t>"odstraněná izolace z podkrovního prostoru" 0,54</t>
  </si>
  <si>
    <t>72</t>
  </si>
  <si>
    <t>997013831</t>
  </si>
  <si>
    <t>Poplatek za uložení stavebního odpadu na skládce (skládkovné) směsného stavebního a demoličního zatříděného do Katalogu odpadů pod kódem 170 904</t>
  </si>
  <si>
    <t>1350305770</t>
  </si>
  <si>
    <t>"suť celkem"59,551</t>
  </si>
  <si>
    <t>"izolace"-6,6</t>
  </si>
  <si>
    <t>"sklo"-5,006</t>
  </si>
  <si>
    <t>"dřevo z oken" -0,810</t>
  </si>
  <si>
    <t>"dřevo ze střechy"-9,402</t>
  </si>
  <si>
    <t>"kovový materiál "-8,092</t>
  </si>
  <si>
    <t>998</t>
  </si>
  <si>
    <t>Přesun hmot</t>
  </si>
  <si>
    <t>73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</si>
  <si>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</si>
  <si>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</si>
  <si>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463557052</t>
  </si>
  <si>
    <t>PSV</t>
  </si>
  <si>
    <t>Práce a dodávky PSV</t>
  </si>
  <si>
    <t>711</t>
  </si>
  <si>
    <t>Izolace proti vodě, vlhkosti a plynům</t>
  </si>
  <si>
    <t>74</t>
  </si>
  <si>
    <t>711131111</t>
  </si>
  <si>
    <t>Provedení izolace proti zemní vlhkosti pásy na sucho samolepícího asfaltového pásu na ploše vodovné V</t>
  </si>
  <si>
    <t>1198541369</t>
  </si>
  <si>
    <t>75</t>
  </si>
  <si>
    <t>62866281</t>
  </si>
  <si>
    <t>pás asfaltový samolepicí modifikovaný SBS tl 3mm s vložkou ze skleněné tkaniny se spalitelnou fólií nebo jemnozrnným minerálním posypem nebo textilií na horním povrchu</t>
  </si>
  <si>
    <t>1045941153</t>
  </si>
  <si>
    <t>294,152*1,2 'Přepočtené koeficientem množství</t>
  </si>
  <si>
    <t>76</t>
  </si>
  <si>
    <t>711161212</t>
  </si>
  <si>
    <t>Izolace proti zemní vlhkosti a beztlakové vodě nopovými fóliemi na ploše svislé S vrstva ochranná, odvětrávací a drenážní výška nopku 8,0 mm, tl. fólie do 0,6 mm</t>
  </si>
  <si>
    <t>1128698009</t>
  </si>
  <si>
    <t>"štít od komunikace"17,575*0,5</t>
  </si>
  <si>
    <t>"stěna u hlavního vstupu"(39,1-3,5)*0,5</t>
  </si>
  <si>
    <t>"štít ze dvora"17,61*0,5</t>
  </si>
  <si>
    <t>"stěna u bočního vstupu se sklady"(16+3)*0,5</t>
  </si>
  <si>
    <t>77</t>
  </si>
  <si>
    <t>711161383</t>
  </si>
  <si>
    <t>Izolace proti zemní vlhkosti a beztlakové vodě nopovými fóliemi ostatní ukončení izolace lištou</t>
  </si>
  <si>
    <t>-1724023856</t>
  </si>
  <si>
    <t>"štít od komunikace"17,575</t>
  </si>
  <si>
    <t>"stěna u hlavního vstupu"(39,1-3,5)</t>
  </si>
  <si>
    <t>"štít ze dvora"17,61</t>
  </si>
  <si>
    <t>"stěna u bočního vstupu se sklady"(16+3)</t>
  </si>
  <si>
    <t>78</t>
  </si>
  <si>
    <t>998711102</t>
  </si>
  <si>
    <t>Přesun hmot pro izolace proti vodě, vlhkosti a plynům stanovený z hmotnosti přesunovaného materiálu vodorovná dopravní vzdálenost do 50 m v objektech výšky přes 6 do 12 m</t>
  </si>
  <si>
    <t>2080214684</t>
  </si>
  <si>
    <t>712</t>
  </si>
  <si>
    <t>Povlakové krytiny</t>
  </si>
  <si>
    <t>79</t>
  </si>
  <si>
    <t>712363352</t>
  </si>
  <si>
    <t>Povlakové krytiny střech plochých do 10° z tvarovaných poplastovaných lišt pro mPVC vnitřní koutová lišta rš 100 mm</t>
  </si>
  <si>
    <t>1798091089</t>
  </si>
  <si>
    <t>"k13"76</t>
  </si>
  <si>
    <t>80</t>
  </si>
  <si>
    <t>712363353</t>
  </si>
  <si>
    <t>Povlakové krytiny střech plochých do 10° z tvarovaných poplastovaných lišt pro mPVC vnější koutová lišta rš 100 mm</t>
  </si>
  <si>
    <t>1246290910</t>
  </si>
  <si>
    <t>"k14"38</t>
  </si>
  <si>
    <t>81</t>
  </si>
  <si>
    <t>712363357</t>
  </si>
  <si>
    <t>Povlakové krytiny střech plochých do 10° z tvarovaných poplastovaných lišt pro mPVC okapnice rš 250 mm</t>
  </si>
  <si>
    <t>-1828123375</t>
  </si>
  <si>
    <t>"k17"56</t>
  </si>
  <si>
    <t>82</t>
  </si>
  <si>
    <t>712363359</t>
  </si>
  <si>
    <t>Povlakové krytiny střech plochých do 10° z tvarovaných poplastovaných lišt pro mPVC závětrná lišta rš 300 mm</t>
  </si>
  <si>
    <t>650476573</t>
  </si>
  <si>
    <t>"K11"41</t>
  </si>
  <si>
    <t>"K15"39</t>
  </si>
  <si>
    <t>83</t>
  </si>
  <si>
    <t>712363362</t>
  </si>
  <si>
    <t>Povlakové krytiny střech plochých do 10° z tvarovaných poplastovaných lišt pro mPVC tmelící lišta rš 100 mm</t>
  </si>
  <si>
    <t>-1510897791</t>
  </si>
  <si>
    <t>"k rozdělující atice" 9,3+9,3+8,8+10</t>
  </si>
  <si>
    <t>84</t>
  </si>
  <si>
    <t>712363431</t>
  </si>
  <si>
    <t>Provedení povlakové krytiny střech plochých do 10° s mechanicky kotvenou izolací včetně položení fólie a horkovzdušného svaření tl. tepelné izolace do 100 mm budovy výšky přes 18 m, kotvené do trapézového plechu nebo do dřeva vnitřní plocha</t>
  </si>
  <si>
    <t>911889181</t>
  </si>
  <si>
    <t>"krytina střechy na částí budovy s učebnami - vrchní"2*9,3*16,94</t>
  </si>
  <si>
    <t>"krytina tvořící nástřešní žlab a jeho vytažení na atiku"(1+1)*(20,9+17,34)</t>
  </si>
  <si>
    <t>"krytina střechy na částí budovy s učebnami - spodní"2*9,2*16,94</t>
  </si>
  <si>
    <t>"odpočet okrajových a rohových částí do plochy 1m" -(39,1+39,1+9,3+9,3+9,3+9,3+8,8+10+18,41+17,02)*1</t>
  </si>
  <si>
    <t>85</t>
  </si>
  <si>
    <t>712363432</t>
  </si>
  <si>
    <t>Provedení povlakové krytiny střech plochých do 10° s mechanicky kotvenou izolací včetně položení fólie a horkovzdušného svaření tl. tepelné izolace do 100 mm budovy výšky přes 18 m, kotvené do trapézového plechu nebo do dřeva okraj</t>
  </si>
  <si>
    <t>-290354285</t>
  </si>
  <si>
    <t>"odpočet okrajových a rohových částí do plochy 1m" (39,1+39,1+9,3+9,3+9,3+9,3+8,8+10+18,41+17,02)*1</t>
  </si>
  <si>
    <t>"odpočet rohů" -(8*1*1)</t>
  </si>
  <si>
    <t>86</t>
  </si>
  <si>
    <t>712363433</t>
  </si>
  <si>
    <t>Provedení povlakové krytiny střech plochých do 10° s mechanicky kotvenou izolací včetně položení fólie a horkovzdušného svaření tl. tepelné izolace do 100 mm budovy výšky přes 18 m, kotvené do trapézového plechu nebo do dřeva roh</t>
  </si>
  <si>
    <t>1105820938</t>
  </si>
  <si>
    <t>"rohové oblasti" (8*1*1)</t>
  </si>
  <si>
    <t>87</t>
  </si>
  <si>
    <t>28322001</t>
  </si>
  <si>
    <t>fólie hydroizolační střešní mPVC mechanicky kotvená tl 2,0mm barevná</t>
  </si>
  <si>
    <t>1482528105</t>
  </si>
  <si>
    <t>"střecha v ploše" 533,63</t>
  </si>
  <si>
    <t>"střecha v krajových oblastech 1m"161,63</t>
  </si>
  <si>
    <t>"střecha v rozích"8</t>
  </si>
  <si>
    <t>Mezisoučet</t>
  </si>
  <si>
    <t>"ztratné a překlad a prořez 3%"703,26*0,03</t>
  </si>
  <si>
    <t>724,358*1,15 'Přepočtené koeficientem množství</t>
  </si>
  <si>
    <t>88</t>
  </si>
  <si>
    <t>712400831</t>
  </si>
  <si>
    <t>Odstranění ze střech šikmých přes 10° do 30° krytiny povlakové jednovrstvé</t>
  </si>
  <si>
    <t>715715518</t>
  </si>
  <si>
    <t>"krytina střechy nad tělocvičnou - polovina ukončená s podstřešním žlabem" (13,31*10)+(7,59*10/2)</t>
  </si>
  <si>
    <t>"krytina střechy nad tělocvičnou - polovina ukončená s nástřešním žlabem" (13,31*8,8)+(7,59*8,8/2)</t>
  </si>
  <si>
    <t>"mandsarda střechy tělocvičny (směrem k vřejné komunikaci)"(17,34*8,8)/2</t>
  </si>
  <si>
    <t>89</t>
  </si>
  <si>
    <t>712491171</t>
  </si>
  <si>
    <t>Provedení povlakové krytiny střech šikmých přes 10° do 30°- ostatní práce provedení vrstvy textilní podkladní</t>
  </si>
  <si>
    <t>1564993177</t>
  </si>
  <si>
    <t>90</t>
  </si>
  <si>
    <t>69311081</t>
  </si>
  <si>
    <t>geotextilie netkaná separační, ochranná, filtrační, drenážní PES 300g/m2</t>
  </si>
  <si>
    <t>1979514755</t>
  </si>
  <si>
    <t>703,26*1,15 'Přepočtené koeficientem množství</t>
  </si>
  <si>
    <t>91</t>
  </si>
  <si>
    <t>712491175</t>
  </si>
  <si>
    <t>Provedení povlakové krytiny střech šikmých přes 10° do 30°- ostatní práce připevnění izolace kotvicími pásky nebo úhelníky</t>
  </si>
  <si>
    <t>-1420426876</t>
  </si>
  <si>
    <t>"odpočet okrajových a rohových částí do plochy 1m" (39,1+39,1+9,3+9,3)*1</t>
  </si>
  <si>
    <t>92</t>
  </si>
  <si>
    <t>712998004</t>
  </si>
  <si>
    <t>Provedení povlakové krytiny střech - ostatní práce montáž odvodňovacího prvku atikového chrliče z PVC na dešťovou vodu DN 110</t>
  </si>
  <si>
    <t>644568223</t>
  </si>
  <si>
    <t>"chrlič na střechu tělocvičny"2</t>
  </si>
  <si>
    <t>93</t>
  </si>
  <si>
    <t>28342470</t>
  </si>
  <si>
    <t>chrlič PVC atikový D 110</t>
  </si>
  <si>
    <t>633888151</t>
  </si>
  <si>
    <t>94</t>
  </si>
  <si>
    <t>712998005</t>
  </si>
  <si>
    <t>Provedení povlakové krytiny střech - ostatní práce montáž odvodňovacího prvku atikového chrliče z PVC na dešťovou vodu DN 125</t>
  </si>
  <si>
    <t>-417388062</t>
  </si>
  <si>
    <t>95</t>
  </si>
  <si>
    <t>56231115</t>
  </si>
  <si>
    <t>Jednostěnná střešní vpusť i integrovanou PVC manžetou DN 125 bez výhřevu</t>
  </si>
  <si>
    <t>1809576287</t>
  </si>
  <si>
    <t>96</t>
  </si>
  <si>
    <t>712998202</t>
  </si>
  <si>
    <t>Provedení komínku do fóliové střechy</t>
  </si>
  <si>
    <t>-1535847321</t>
  </si>
  <si>
    <t>"komínky"11</t>
  </si>
  <si>
    <t>97</t>
  </si>
  <si>
    <t>HLE.HL810</t>
  </si>
  <si>
    <t>Souprava větrací hlavice DN110</t>
  </si>
  <si>
    <t>1254414020</t>
  </si>
  <si>
    <t>98</t>
  </si>
  <si>
    <t>712999001</t>
  </si>
  <si>
    <t>Provedení povlakové krytiny střech - ostatní práce vytvoření imitace falcového spoje dekorační lištou z PVC</t>
  </si>
  <si>
    <t>-1594313472</t>
  </si>
  <si>
    <t>"imitace falcovaného spoje"(39,1/1,2)*(9,3+9,3+10+8,8+8,8)</t>
  </si>
  <si>
    <t>99</t>
  </si>
  <si>
    <t>28343060</t>
  </si>
  <si>
    <t>profil dekorační vytvářející imitaci falcového spoje z PVC v barvě světle šedá, délky 3m</t>
  </si>
  <si>
    <t>1287372861</t>
  </si>
  <si>
    <t>1505,35*1,1 'Přepočtené koeficientem množství</t>
  </si>
  <si>
    <t>100</t>
  </si>
  <si>
    <t>712999002</t>
  </si>
  <si>
    <t>Provedení povlakové krytiny střech - ostatní práce montáž tvarovky pro utěsnění prostupu hromosvodu z PVC vnitřní průměr do 15 mm, výška do 300 mm</t>
  </si>
  <si>
    <t>-802009505</t>
  </si>
  <si>
    <t>"předpokládaný počet úchytů hromosvodu"30</t>
  </si>
  <si>
    <t>101</t>
  </si>
  <si>
    <t>28343051</t>
  </si>
  <si>
    <t>prostup hromosvodu PVC pláštěm plochých střech</t>
  </si>
  <si>
    <t>-662826263</t>
  </si>
  <si>
    <t>102</t>
  </si>
  <si>
    <t>998712102</t>
  </si>
  <si>
    <t>Přesun hmot pro povlakové krytiny stanovený z hmotnosti přesunovaného materiálu vodorovná dopravní vzdálenost do 50 m v objektech výšky přes 6 do 12 m</t>
  </si>
  <si>
    <t>1620374076</t>
  </si>
  <si>
    <t>713</t>
  </si>
  <si>
    <t>Izolace tepelné</t>
  </si>
  <si>
    <t>103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</si>
  <si>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</si>
  <si>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</si>
  <si>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816343974</t>
  </si>
  <si>
    <t>"odstranění tepelné izolace podhledu"18,21*16,94</t>
  </si>
  <si>
    <t>104</t>
  </si>
  <si>
    <t>713121121</t>
  </si>
  <si>
    <t>Montáž tepelné izolace podlah rohožemi, pásy, deskami, dílci, bloky (izolační materiál ve specifikaci) kladenými volně dvouvrstvá</t>
  </si>
  <si>
    <t>-256807844</t>
  </si>
  <si>
    <t>105</t>
  </si>
  <si>
    <t>28375961</t>
  </si>
  <si>
    <t>deska EPS 200 pro trvalé zatížení v tlaku (max. 3600 kg/m2) tl 160mm</t>
  </si>
  <si>
    <t>-600768815</t>
  </si>
  <si>
    <t>294,152*1,1 'Přepočtené koeficientem množství</t>
  </si>
  <si>
    <t>106</t>
  </si>
  <si>
    <t>28375926</t>
  </si>
  <si>
    <t>deska EPS 200 pro trvalé zatížení v tlaku (max. 3600 kg/m2) tl 100mm</t>
  </si>
  <si>
    <t>-2050958498</t>
  </si>
  <si>
    <t>107</t>
  </si>
  <si>
    <t>713121131</t>
  </si>
  <si>
    <t>Montáž tepelné izolace podlah parotěsnými reflexními pásy, tloušťka izolace do 5 mm</t>
  </si>
  <si>
    <t>133525659</t>
  </si>
  <si>
    <t>108</t>
  </si>
  <si>
    <t>28355304</t>
  </si>
  <si>
    <t>pás podlahový parotěsný tepelně izolační s reflexní Al vrstvou tl 3mm</t>
  </si>
  <si>
    <t>2109196376</t>
  </si>
  <si>
    <t>294,152*1,15 'Přepočtené koeficientem množství</t>
  </si>
  <si>
    <t>109</t>
  </si>
  <si>
    <t>713131141</t>
  </si>
  <si>
    <t>Montáž tepelné izolace stěn rohožemi, pásy, deskami, dílci, bloky (izolační materiál ve specifikaci) lepením celoplošně</t>
  </si>
  <si>
    <t>1387092637</t>
  </si>
  <si>
    <t>"obvod atiky"(22,36+18,41)*1,3</t>
  </si>
  <si>
    <t>"vrchol atiky obvodu"(22,36+18,41)*0,5</t>
  </si>
  <si>
    <t>"vrchol středové atiky" 18,23*0,5</t>
  </si>
  <si>
    <t>110</t>
  </si>
  <si>
    <t>28375922</t>
  </si>
  <si>
    <t>deska EPS 200 pro trvalé zatížení v tlaku (max. 3600 kg/m2) tl 60mm</t>
  </si>
  <si>
    <t>127646272</t>
  </si>
  <si>
    <t>82,501*1,05 'Přepočtené koeficientem množství</t>
  </si>
  <si>
    <t>111</t>
  </si>
  <si>
    <t>713151157</t>
  </si>
  <si>
    <t>Montáž tepelné izolace střech šikmých rohožemi, pásy, deskami (izolační materiál ve specifikaci) přišroubovanými šrouby nad krokve, sklonu střechy do 30° tloušťky izolace přes 180 do 200 mm</t>
  </si>
  <si>
    <t>-1432247150</t>
  </si>
  <si>
    <t>112</t>
  </si>
  <si>
    <t>28375963</t>
  </si>
  <si>
    <t>deska EPS 200 pro trvalé zatížení v tlaku (max. 3600 kg/m2) tl 200mm</t>
  </si>
  <si>
    <t>1584932984</t>
  </si>
  <si>
    <t>474,35*1,05 'Přepočtené koeficientem množství</t>
  </si>
  <si>
    <t>113</t>
  </si>
  <si>
    <t>713191133</t>
  </si>
  <si>
    <t>Montáž tepelné izolace stavebních konstrukcí - doplňky a konstrukční součásti podlah, stropů vrchem nebo střech překrytím fólií položenou volně s přelepením spojů</t>
  </si>
  <si>
    <t>2118270834</t>
  </si>
  <si>
    <t>114</t>
  </si>
  <si>
    <t>63150818</t>
  </si>
  <si>
    <t>fólie kontaktní difuzně propustná pro doplňkovou hydroizolační vrstvu, jednovrstvá mikrovláknitá s reflexní a funkční vrstvou tl 175μm</t>
  </si>
  <si>
    <t>-122304103</t>
  </si>
  <si>
    <t>115</t>
  </si>
  <si>
    <t>998713102</t>
  </si>
  <si>
    <t>Přesun hmot pro izolace tepelné stanovený z hmotnosti přesunovaného materiálu vodorovná dopravní vzdálenost do 50 m v objektech výšky přes 6 m do 12 m</t>
  </si>
  <si>
    <t>515991643</t>
  </si>
  <si>
    <t>721</t>
  </si>
  <si>
    <t>Zdravotechnika - vnitřní kanalizace</t>
  </si>
  <si>
    <t>116</t>
  </si>
  <si>
    <t>721173746</t>
  </si>
  <si>
    <t>Potrubí z plastových trub polyetylenové svařované větrací DN 100</t>
  </si>
  <si>
    <t>1312185135</t>
  </si>
  <si>
    <t>"větrání střechy" 0,5*11</t>
  </si>
  <si>
    <t>117</t>
  </si>
  <si>
    <t>721241103</t>
  </si>
  <si>
    <t>Lapače střešních splavenin litinové DN 150</t>
  </si>
  <si>
    <t>803586478</t>
  </si>
  <si>
    <t>Poznámka k položce:_x000d_
- bez dodávky lapače, lapač se použije původní</t>
  </si>
  <si>
    <t>118</t>
  </si>
  <si>
    <t>721242805</t>
  </si>
  <si>
    <t>Demontáž lapačů střešních splavenin DN 150 ( pro použití )</t>
  </si>
  <si>
    <t>98045252</t>
  </si>
  <si>
    <t>"demontáž lapače litinového před zateplením"3</t>
  </si>
  <si>
    <t>119</t>
  </si>
  <si>
    <t>998721102</t>
  </si>
  <si>
    <t>Přesun hmot pro vnitřní kanalizace stanovený z hmotnosti přesunovaného materiálu vodorovná dopravní vzdálenost do 50 m v objektech výšky přes 6 do 12 m</t>
  </si>
  <si>
    <t>664018838</t>
  </si>
  <si>
    <t>741</t>
  </si>
  <si>
    <t>Elektroinstalace - silnoproud</t>
  </si>
  <si>
    <t>120</t>
  </si>
  <si>
    <t>741421811</t>
  </si>
  <si>
    <t>Demontáž hromosvodného vedení bez zachování funkčnosti svodových drátů nebo lan kolmého svodu, průměru do 8 mm</t>
  </si>
  <si>
    <t>-692466498</t>
  </si>
  <si>
    <t>"stávající svislé svody střecha nad tělocvičnou"6,5*(1+1)</t>
  </si>
  <si>
    <t>"stávající svislé svody střecha učeben"8*(1+1+1+1)</t>
  </si>
  <si>
    <t>121</t>
  </si>
  <si>
    <t>741421831</t>
  </si>
  <si>
    <t>Demontáž hromosvodného vedení bez zachování funkčnosti svodových drátů nebo lan na šikmé střeše, průměru do 8 mm</t>
  </si>
  <si>
    <t>-133260992</t>
  </si>
  <si>
    <t>17,92+1,48+18,8+8,56+12,04+11,43+11,086+0,883+23,099</t>
  </si>
  <si>
    <t>122</t>
  </si>
  <si>
    <t>741421843</t>
  </si>
  <si>
    <t>Demontáž hromosvodného vedení bez zachování funkčnosti svorek šroubových se 2 šrouby</t>
  </si>
  <si>
    <t>841408764</t>
  </si>
  <si>
    <t>"odhad"20</t>
  </si>
  <si>
    <t>123</t>
  </si>
  <si>
    <t>741421863</t>
  </si>
  <si>
    <t>Demontáž hromosvodného vedení podpěr svislého vedení zazděného</t>
  </si>
  <si>
    <t>496275926</t>
  </si>
  <si>
    <t>"stávající svislé svody střecha nad tělocvičnou"6,5*(1+1)*3</t>
  </si>
  <si>
    <t>"stávající svislé svody střecha učeben"8*(1+1+1+1)*4</t>
  </si>
  <si>
    <t>124</t>
  </si>
  <si>
    <t>741421873</t>
  </si>
  <si>
    <t>Demontáž hromosvodného vedení doplňků ochranných úhelníků, délky přes 1,4 m</t>
  </si>
  <si>
    <t>-1719777736</t>
  </si>
  <si>
    <t>751</t>
  </si>
  <si>
    <t>Vzduchotechnika</t>
  </si>
  <si>
    <t>125</t>
  </si>
  <si>
    <t>751398021</t>
  </si>
  <si>
    <t>Montáž ostatních zařízení větrací mřížky stěnové, průřezu do 0,040 m2</t>
  </si>
  <si>
    <t>-645979153</t>
  </si>
  <si>
    <t>"mřížky ke skladům"4</t>
  </si>
  <si>
    <t>126</t>
  </si>
  <si>
    <t>56245646</t>
  </si>
  <si>
    <t>mřížka větrací kruhová plast se síťovinou 110mm</t>
  </si>
  <si>
    <t>1816879507</t>
  </si>
  <si>
    <t>127</t>
  </si>
  <si>
    <t>751525052</t>
  </si>
  <si>
    <t>Montáž potrubí plastového kruhového s přírubou, průměru přes 100 do 200 mm</t>
  </si>
  <si>
    <t>1249293706</t>
  </si>
  <si>
    <t>"prodloužení odvětrání sociálek"1</t>
  </si>
  <si>
    <t>128</t>
  </si>
  <si>
    <t>42981010</t>
  </si>
  <si>
    <t>trouba VZT kruhová spirálně vinutá Pz tl 0,5mm D 100mm</t>
  </si>
  <si>
    <t>286602089</t>
  </si>
  <si>
    <t>762</t>
  </si>
  <si>
    <t>Konstrukce tesařské</t>
  </si>
  <si>
    <t>129</t>
  </si>
  <si>
    <t>762341275</t>
  </si>
  <si>
    <t>Bednění a laťování montáž bednění střech rovných a šikmých sklonu do 60° s vyřezáním otvorů z desek dřevotřískových nebo dřevoštěpkových na pero a drážku</t>
  </si>
  <si>
    <t>-856740101</t>
  </si>
  <si>
    <t>130</t>
  </si>
  <si>
    <t>60726285</t>
  </si>
  <si>
    <t>deska dřevoštěpková OSB 3 P+D broušená tl 22mm</t>
  </si>
  <si>
    <t>-935683507</t>
  </si>
  <si>
    <t>315,084*1,1 'Přepočtené koeficientem množství</t>
  </si>
  <si>
    <t>131</t>
  </si>
  <si>
    <t>762341811</t>
  </si>
  <si>
    <t>Demontáž bednění a laťování bednění střech rovných, obloukových, sklonu do 60° se všemi nadstřešními konstrukcemi z prken hrubých, hoblovaných tl. do 32 mm</t>
  </si>
  <si>
    <t>2098550708</t>
  </si>
  <si>
    <t>132</t>
  </si>
  <si>
    <t>762361312</t>
  </si>
  <si>
    <t>Konstrukční vrstva pod klempířské prvky pro oplechování horních ploch zdí a nadezdívek (atik) z desek dřevoštěpkových šroubovaných do podkladu, tloušťky desky 22 mm</t>
  </si>
  <si>
    <t>-1598878089</t>
  </si>
  <si>
    <t>"atika střechy nad tělocvičnou"17,91</t>
  </si>
  <si>
    <t>"atika mezi střechami"18,23</t>
  </si>
  <si>
    <t>133</t>
  </si>
  <si>
    <t>762395000</t>
  </si>
  <si>
    <t>Spojovací prostředky krovů, bednění a laťování, nadstřešních konstrukcí svory, prkna, hřebíky, pásová ocel, vruty</t>
  </si>
  <si>
    <t>1537040615</t>
  </si>
  <si>
    <t>"pro OSB" 315,084*0,022</t>
  </si>
  <si>
    <t>134</t>
  </si>
  <si>
    <t>762511222</t>
  </si>
  <si>
    <t>Podlahové konstrukce podkladové z dřevoštěpkových desek OSB jednovrstvých lepených na pero a drážku nebroušených, tloušťky desky 12 mm</t>
  </si>
  <si>
    <t>-1261751059</t>
  </si>
  <si>
    <t>"ochrana podlahy v tělocvičně proti poškození při bourání luxfer - ochranná OSB deska"20,9*3,125+16*3,125</t>
  </si>
  <si>
    <t>135</t>
  </si>
  <si>
    <t>998762102</t>
  </si>
  <si>
    <t>Přesun hmot pro konstrukce tesařské stanovený z hmotnosti přesunovaného materiálu vodorovná dopravní vzdálenost do 50 m v objektech výšky přes 6 do 12 m</t>
  </si>
  <si>
    <t>-1860463512</t>
  </si>
  <si>
    <t>764</t>
  </si>
  <si>
    <t>Konstrukce klempířské</t>
  </si>
  <si>
    <t>136</t>
  </si>
  <si>
    <t>764001821</t>
  </si>
  <si>
    <t>Demontáž klempířských konstrukcí krytiny ze svitků nebo tabulí do suti</t>
  </si>
  <si>
    <t>-143600971</t>
  </si>
  <si>
    <t>"krytina stříšky nad vstupem"3,3*1,3</t>
  </si>
  <si>
    <t>"krytina bočního vstupu a skladu"7,77*1,8</t>
  </si>
  <si>
    <t>137</t>
  </si>
  <si>
    <t>764001881</t>
  </si>
  <si>
    <t>Demontáž klempířských konstrukcí oplechování nároží z hřebenáčů do suti</t>
  </si>
  <si>
    <t>-2001894990</t>
  </si>
  <si>
    <t>"hřeben střechy nad tělocvičny"13,31+7+7</t>
  </si>
  <si>
    <t>"hřeben střechy nad učebnami"16,94</t>
  </si>
  <si>
    <t>138</t>
  </si>
  <si>
    <t>764001891</t>
  </si>
  <si>
    <t>Demontáž klempířských konstrukcí oplechování úžlabí do suti</t>
  </si>
  <si>
    <t>974635756</t>
  </si>
  <si>
    <t>"úžlabí u mezistřešního žlabu"21,36+17,34</t>
  </si>
  <si>
    <t>139</t>
  </si>
  <si>
    <t>764002831</t>
  </si>
  <si>
    <t>Demontáž klempířských konstrukcí sněhového zachytávače do suti</t>
  </si>
  <si>
    <t>270184921</t>
  </si>
  <si>
    <t>"střecha nad tělocvičnou - polovina k podstřešnímu žlabu"20,9</t>
  </si>
  <si>
    <t>140</t>
  </si>
  <si>
    <t>764002841</t>
  </si>
  <si>
    <t>Demontáž klempířských konstrukcí oplechování horních ploch zdí a nadezdívek do suti</t>
  </si>
  <si>
    <t>64937486</t>
  </si>
  <si>
    <t>"atika stěny tělocvičny u mezistřešního žlabu"22,36+17,61</t>
  </si>
  <si>
    <t>"atika mezi střecho tělocvičny a střdchou části s učebnami"2*9,3</t>
  </si>
  <si>
    <t>141</t>
  </si>
  <si>
    <t>764002851</t>
  </si>
  <si>
    <t>Demontáž klempířských konstrukcí oplechování parapetů do suti</t>
  </si>
  <si>
    <t>-420791837</t>
  </si>
  <si>
    <t>"okno do místnosti 1.05"2,1</t>
  </si>
  <si>
    <t>"okno do místnosti 1.09" 2,1</t>
  </si>
  <si>
    <t>"okno do místnosti 1.11"1,5</t>
  </si>
  <si>
    <t>"okno do místnosti 1.12"1,5</t>
  </si>
  <si>
    <t>"okno do místnosti 2.04" 1,5</t>
  </si>
  <si>
    <t>"okno do místnosti 2.03" 1,5</t>
  </si>
  <si>
    <t>"okna do místnosti 2.02" 3*1,5</t>
  </si>
  <si>
    <t>"oplechování luxfer" 9*1,97</t>
  </si>
  <si>
    <t>"schodištová sestava oken"2,1</t>
  </si>
  <si>
    <t>"okna do místnosti již vyměněná plastová"2*(2,1+2,1+2,1+2,1)</t>
  </si>
  <si>
    <t>142</t>
  </si>
  <si>
    <t>764002871</t>
  </si>
  <si>
    <t>Demontáž klempířských konstrukcí lemování zdí do suti</t>
  </si>
  <si>
    <t>958110202</t>
  </si>
  <si>
    <t>"u stříšky hlavního vstupu"3,3</t>
  </si>
  <si>
    <t>"u střechy bočního vstupu a skladů"7,777</t>
  </si>
  <si>
    <t>"lemování střechy nad učebnami"2*(2*9,3)</t>
  </si>
  <si>
    <t>"lemování střechy nad tělocvičnou"10+8,8</t>
  </si>
  <si>
    <t>143</t>
  </si>
  <si>
    <t>764004801</t>
  </si>
  <si>
    <t>Demontáž klempířských konstrukcí žlabu podokapního do suti</t>
  </si>
  <si>
    <t>426207048</t>
  </si>
  <si>
    <t>"žlab u stříšky hlavního vstupu"3,4</t>
  </si>
  <si>
    <t>"žlaby u čísti bodovy s učebnami"2*16,74</t>
  </si>
  <si>
    <t>"žlab u jedné poloviny střechy nad tělocvičnou"22,36</t>
  </si>
  <si>
    <t>144</t>
  </si>
  <si>
    <t>764004831</t>
  </si>
  <si>
    <t>Demontáž klempířských konstrukcí žlabu mezistřešního nebo zaatikového do suti</t>
  </si>
  <si>
    <t>-1635169354</t>
  </si>
  <si>
    <t>145</t>
  </si>
  <si>
    <t>764004861</t>
  </si>
  <si>
    <t>Demontáž klempířských konstrukcí svodu do suti</t>
  </si>
  <si>
    <t>-1417389025</t>
  </si>
  <si>
    <t>"svody přístřešku hlavního vstupu"3,5</t>
  </si>
  <si>
    <t>"svody části budovy s učebnami"2*11</t>
  </si>
  <si>
    <t>"svody části budovy s tělocvičnou"2*7,8</t>
  </si>
  <si>
    <t>146</t>
  </si>
  <si>
    <t>764011612</t>
  </si>
  <si>
    <t>Podkladní plech z pozinkovaného plechu s povrchovou úpravou rš 200 mm</t>
  </si>
  <si>
    <t>-1147107318</t>
  </si>
  <si>
    <t>"okrajové a rohové částí střechy" (39,1+39,1+9,3+9,3+18,41)*1</t>
  </si>
  <si>
    <t>147</t>
  </si>
  <si>
    <t>764111671</t>
  </si>
  <si>
    <t>Krytina ze svitků nebo z taškových tabulí z pozinkovaného plechu s povrchovou úpravou s úpravou u okapů, prostupů a výčnělků desek železobetonových (vstupní stříška)</t>
  </si>
  <si>
    <t>574655775</t>
  </si>
  <si>
    <t>"stříška nad vstupem"1,25*3,64</t>
  </si>
  <si>
    <t>"sklad ze dvora" 1,8*7,777</t>
  </si>
  <si>
    <t>148</t>
  </si>
  <si>
    <t>764215408</t>
  </si>
  <si>
    <t>Oplechování horních ploch zdí a nadezdívek (atik) z pozinkovaného plechu celoplošně lepené rš 750 mm</t>
  </si>
  <si>
    <t>-588225048</t>
  </si>
  <si>
    <t>"k12"18,23</t>
  </si>
  <si>
    <t>149</t>
  </si>
  <si>
    <t>764216643</t>
  </si>
  <si>
    <t>Oplechování parapetů z pozinkovaného plechu s povrchovou úpravou rovných celoplošně lepené, bez rohů rš 250 mm</t>
  </si>
  <si>
    <t>-781089700</t>
  </si>
  <si>
    <t>"parapety"(2*1,5)+(2*2,1)+(9*1,97)+(1*2,1)+(2*1,5)+(3*2,1)+(4*2,1)</t>
  </si>
  <si>
    <t>150</t>
  </si>
  <si>
    <t>764311604</t>
  </si>
  <si>
    <t>Lemování zdí z pozinkovaného plechu s povrchovou úpravou boční nebo horní rovné, střech s krytinou prejzovou nebo vlnitou rš 330 mm</t>
  </si>
  <si>
    <t>1907952749</t>
  </si>
  <si>
    <t>"stříšky"3,3+7,777</t>
  </si>
  <si>
    <t>151</t>
  </si>
  <si>
    <t>764511601</t>
  </si>
  <si>
    <t>Žlab podokapní z pozinkovaného plechu s povrchovou úpravou včetně háků a čel půlkruhový do rš 280 mm</t>
  </si>
  <si>
    <t>1731303019</t>
  </si>
  <si>
    <t>"žlab u stříšky vstupu" 3,5</t>
  </si>
  <si>
    <t>"žlab u střechy skladů" 8</t>
  </si>
  <si>
    <t>152</t>
  </si>
  <si>
    <t>764511602</t>
  </si>
  <si>
    <t>Žlab podokapní z pozinkovaného plechu s povrchovou úpravou včetně háků a čel půlkruhový rš 330 mm</t>
  </si>
  <si>
    <t>-1101122344</t>
  </si>
  <si>
    <t>"K09"54</t>
  </si>
  <si>
    <t>153</t>
  </si>
  <si>
    <t>764518622</t>
  </si>
  <si>
    <t>Svod z pozinkovaného plechu s upraveným povrchem včetně objímek, kolen a odskoků kruhový, průměru 100 mm</t>
  </si>
  <si>
    <t>-173177926</t>
  </si>
  <si>
    <t>"stříšky vstupů" 2*3,3</t>
  </si>
  <si>
    <t>"k10"36</t>
  </si>
  <si>
    <t>154</t>
  </si>
  <si>
    <t>998764102</t>
  </si>
  <si>
    <t>Přesun hmot pro konstrukce klempířské stanovený z hmotnosti přesunovaného materiálu vodorovná dopravní vzdálenost do 50 m v objektech výšky přes 6 do 12 m</t>
  </si>
  <si>
    <t>-115783468</t>
  </si>
  <si>
    <t>765</t>
  </si>
  <si>
    <t>Krytina skládaná</t>
  </si>
  <si>
    <t>155</t>
  </si>
  <si>
    <t>765113112</t>
  </si>
  <si>
    <t>Krytina keramická drážková sklonu střechy do 30° okapová hrana s větracím pásem kovovým</t>
  </si>
  <si>
    <t>429587548</t>
  </si>
  <si>
    <t>"větrací pás u žlabů střech"2*39,3</t>
  </si>
  <si>
    <t>156</t>
  </si>
  <si>
    <t>998765102</t>
  </si>
  <si>
    <t>Přesun hmot pro krytiny skládané stanovený z hmotnosti přesunovaného materiálu vodorovná dopravní vzdálenost do 50 m na objektech výšky přes 6 do 12 m</t>
  </si>
  <si>
    <t>-1786938669</t>
  </si>
  <si>
    <t>766</t>
  </si>
  <si>
    <t>Konstrukce truhlářské</t>
  </si>
  <si>
    <t>157</t>
  </si>
  <si>
    <t>766441822</t>
  </si>
  <si>
    <t>Demontáž parapetních desek dřevěných nebo plastových šířky přes 300 mm délky přes 1m</t>
  </si>
  <si>
    <t>2120579305</t>
  </si>
  <si>
    <t>"okno do místnosti 1.05"1</t>
  </si>
  <si>
    <t>"okno do místnosti 1.09" 1</t>
  </si>
  <si>
    <t>"okno do místnosti 1.11"1</t>
  </si>
  <si>
    <t>"okno do místnosti 1.12"1</t>
  </si>
  <si>
    <t>"okno do místnosti 2.04" 1</t>
  </si>
  <si>
    <t>"okno do místnosti 2.03" 1</t>
  </si>
  <si>
    <t>"okna do místnosti 2.02" 3</t>
  </si>
  <si>
    <t>"schodištová sestava oken"1</t>
  </si>
  <si>
    <t>"oplechování luxfer" 9</t>
  </si>
  <si>
    <t>158</t>
  </si>
  <si>
    <t>766622131</t>
  </si>
  <si>
    <t>Montáž oken plastových včetně montáže rámu na polyuretanovou pěnu plochy přes 1 m2 otevíravých nebo sklápěcích do zdiva, výšky do 1,5 m</t>
  </si>
  <si>
    <t>CS ÚRS 2019 02</t>
  </si>
  <si>
    <t>1906497599</t>
  </si>
  <si>
    <t>"Okno o1"2*(1,5*0,6)</t>
  </si>
  <si>
    <t>"Okno o2"2*(2,1*1,4)</t>
  </si>
  <si>
    <t>159</t>
  </si>
  <si>
    <t>61144230</t>
  </si>
  <si>
    <t>okno plastové jednokřídlové sklápěcí 150x60 cm (Uw=min 0,84 W/m2K, trojsklo, interiér:bílá, exsteriér:antracit, Profil 74 mm, klasifikace profilu A) - podrobněji dle výpisu prvků</t>
  </si>
  <si>
    <t>1922969960</t>
  </si>
  <si>
    <t>"okno o1"2</t>
  </si>
  <si>
    <t>160</t>
  </si>
  <si>
    <t>61143790</t>
  </si>
  <si>
    <t>okno plastové dvoukřídlové otvíravé a sklápěcí 210x60 cm, (Uw=min 0,84 W/m2K, trojsklo, interiér:bílá, exsteriér:antracit, Profil 74 mm, klasifikace profilu A) - podrobněji dle výpisu prvků</t>
  </si>
  <si>
    <t>-999043529</t>
  </si>
  <si>
    <t>"okno o2"2</t>
  </si>
  <si>
    <t>161</t>
  </si>
  <si>
    <t>766622132</t>
  </si>
  <si>
    <t>Montáž oken plastových včetně montáže rámu na polyuretanovou pěnu plochy přes 1 m2 otevíravých nebo sklápěcích do zdiva, výšky přes 1,5 do 2,5 m</t>
  </si>
  <si>
    <t>-1001023752</t>
  </si>
  <si>
    <t>"okno o5"3*(1,5*2,1)</t>
  </si>
  <si>
    <t>"okno o6"3*(2,1*2,1)</t>
  </si>
  <si>
    <t>162</t>
  </si>
  <si>
    <t>61110255</t>
  </si>
  <si>
    <t>okno dřevěné tříkřídlové otvíravé a sklápěcí 150 x 210 cm, (Uw=min 0,84 W/m2K, trojsklo, interiér:bílá, exsteriér:antracit, Profil 74 mm, klasifikace profilu A) - podrobněji dle výpisu prvků</t>
  </si>
  <si>
    <t>-1275089662</t>
  </si>
  <si>
    <t>"okno o5" 3</t>
  </si>
  <si>
    <t>163</t>
  </si>
  <si>
    <t>61143795</t>
  </si>
  <si>
    <t xml:space="preserve">okno plastové dvoukřídlové otvíravé a sklápěcí + 1x fixní část,  210x210 cm, (Uw=min 0,84 W/m2K, trojsklo, interiér:bílá, exsteriér:antracit, Profil 74 mm, klasifikace profilu A) - podrobněji dle výpisu prvků</t>
  </si>
  <si>
    <t>252315465</t>
  </si>
  <si>
    <t>164</t>
  </si>
  <si>
    <t>766622133</t>
  </si>
  <si>
    <t>Montáž oken plastových včetně montáže rámu na polyuretanovou pěnu plochy přes 1 m2 otevíravých nebo sklápěcích do zdiva, výšky přes 2,5 m</t>
  </si>
  <si>
    <t>424631473</t>
  </si>
  <si>
    <t>"okno o4" 1*(2,1*4,35)</t>
  </si>
  <si>
    <t>"okno o3"9*(1,97*3,1)</t>
  </si>
  <si>
    <t>165</t>
  </si>
  <si>
    <t>611R1</t>
  </si>
  <si>
    <t>okno plastové dvoukřídlové otvíravé a sklápěcí +4x fixní část, 197x310 cm(Uw=min 0,84 W/m2K, trojsklo, interiér:bílá, exsteriér:antracit, Profil 74 mm, klasifikace profilu A) - podrobněji dle výpisu prvků</t>
  </si>
  <si>
    <t>1436855441</t>
  </si>
  <si>
    <t>"okno o3" 9</t>
  </si>
  <si>
    <t>166</t>
  </si>
  <si>
    <t>611R2</t>
  </si>
  <si>
    <t>okno plastové čtyřkřídlové otvíravé a sklápěcí +2x fixní část, 210x4350 cm,(Uw=min 0,84 W/m2K, trojsklo, interiér:bílá, exsteriér:antracit, Profil 74 mm, klasifikace profilu A) - podrobněji dle výpisu prvků</t>
  </si>
  <si>
    <t>1458685948</t>
  </si>
  <si>
    <t>"okno o4"1</t>
  </si>
  <si>
    <t>167</t>
  </si>
  <si>
    <t>766660451</t>
  </si>
  <si>
    <t>Montáž dveřních křídel dřevěných nebo plastových vchodových dveří včetně rámu do zdiva dvoukřídlových bez nadsvětlíku</t>
  </si>
  <si>
    <t>59353582</t>
  </si>
  <si>
    <t>"dveře D01" 1</t>
  </si>
  <si>
    <t>168</t>
  </si>
  <si>
    <t>611R3</t>
  </si>
  <si>
    <t>1910094192</t>
  </si>
  <si>
    <t>169</t>
  </si>
  <si>
    <t>766660717</t>
  </si>
  <si>
    <t>Montáž dveřních doplňků samozavírače na zárubeň ocelovou</t>
  </si>
  <si>
    <t>-1688237564</t>
  </si>
  <si>
    <t>170</t>
  </si>
  <si>
    <t>54917250</t>
  </si>
  <si>
    <t>samozavírač dveří hydraulický (doplněk dveří D01)</t>
  </si>
  <si>
    <t>2071721108</t>
  </si>
  <si>
    <t>171</t>
  </si>
  <si>
    <t>766691510</t>
  </si>
  <si>
    <t>Montáž ostatních truhlářských konstrukcí těsnění oken a balkónových dveří ve styku křídel s okenním rámem polyuretanovou páskou</t>
  </si>
  <si>
    <t>1402183747</t>
  </si>
  <si>
    <t>"parotěsná + paropropustná 01"2*2*(1,5+1,5+0,6+0,6)</t>
  </si>
  <si>
    <t>"parotěsná + paropropustná 02"2*2*(2,1+2,1++0,6+0,6)</t>
  </si>
  <si>
    <t>"parotěsná + paropropustná 03"9*2*(1,97+1,97+3,1+3,1)</t>
  </si>
  <si>
    <t>"parotěsná + paropropustná 04"1*2*(2,1+2,1+4,35+4,35)</t>
  </si>
  <si>
    <t>"parotěsná + paropropustná 05"3*2*(1,5+1,5+2,1+2,1)</t>
  </si>
  <si>
    <t>"parotěsná + paropropustná 06"3*2*(2,1+2,1+2,1+2,1)</t>
  </si>
  <si>
    <t>"parotěsná + paropropustná D01"2*1*(1,8+1,8+2+2)</t>
  </si>
  <si>
    <t>172</t>
  </si>
  <si>
    <t>590R4</t>
  </si>
  <si>
    <t>páska okenní těsnící parotěsná šířky min.5cm</t>
  </si>
  <si>
    <t>1882484065</t>
  </si>
  <si>
    <t>355,520/2</t>
  </si>
  <si>
    <t>"ztratné 10%"177,76*0,1</t>
  </si>
  <si>
    <t>173</t>
  </si>
  <si>
    <t>590R5</t>
  </si>
  <si>
    <t>páska okenní paropropustná min. 5 cm</t>
  </si>
  <si>
    <t>1469716646</t>
  </si>
  <si>
    <t>174</t>
  </si>
  <si>
    <t>766691911</t>
  </si>
  <si>
    <t>Ostatní práce vyvěšení nebo zavěšení křídel s případným uložením a opětovným zavěšením po provedení stavebních změn dřevěných okenních, plochy do 1,5 m2</t>
  </si>
  <si>
    <t>2096707618</t>
  </si>
  <si>
    <t>"2xokno 1500x600"2*1,5*0,6</t>
  </si>
  <si>
    <t>"2xokno 2100x600"2*2,1*0,6</t>
  </si>
  <si>
    <t>175</t>
  </si>
  <si>
    <t>766691912</t>
  </si>
  <si>
    <t>Ostatní práce vyvěšení nebo zavěšení křídel s případným uložením a opětovným zavěšením po provedení stavebních změn dřevěných okenních, plochy přes 1,5 m2</t>
  </si>
  <si>
    <t>783842384</t>
  </si>
  <si>
    <t>"1xokno 2100x4350"1*2,1*4,35</t>
  </si>
  <si>
    <t>"3xokno1500x2100"3*1,5*2,1</t>
  </si>
  <si>
    <t>"3xokno2100x2100"3*2,1*2,1</t>
  </si>
  <si>
    <t>176</t>
  </si>
  <si>
    <t>766691915</t>
  </si>
  <si>
    <t>Ostatní práce vyvěšení nebo zavěšení křídel s případným uložením a opětovným zavěšením po provedení stavebních změn dřevěných dveřních, plochy přes 2 m2</t>
  </si>
  <si>
    <t>2030976535</t>
  </si>
  <si>
    <t>"dveře boční do tělocvičny"1,8*2</t>
  </si>
  <si>
    <t>177</t>
  </si>
  <si>
    <t>766691932</t>
  </si>
  <si>
    <t>Ostatní práce seřízení okenního nebo dveřního křídla otvíracího nebo sklápěcího plastového</t>
  </si>
  <si>
    <t>CS ÚRS 2018 02</t>
  </si>
  <si>
    <t>726404946</t>
  </si>
  <si>
    <t>"o1"2*1</t>
  </si>
  <si>
    <t>"o2"2*1</t>
  </si>
  <si>
    <t>"o3"9*2</t>
  </si>
  <si>
    <t>"o4"1*4</t>
  </si>
  <si>
    <t>"o5"3*3</t>
  </si>
  <si>
    <t>"o6"3*3</t>
  </si>
  <si>
    <t>"d01"2</t>
  </si>
  <si>
    <t>178</t>
  </si>
  <si>
    <t>766694122</t>
  </si>
  <si>
    <t>Montáž ostatních truhlářských konstrukcí parapetních desek dřevěných nebo plastových šířky přes 300 mm, délky přes 1000 do 1600 mm</t>
  </si>
  <si>
    <t>-1492575906</t>
  </si>
  <si>
    <t>"T1"2</t>
  </si>
  <si>
    <t>"T2"2</t>
  </si>
  <si>
    <t>"T5"3</t>
  </si>
  <si>
    <t>179</t>
  </si>
  <si>
    <t>60794109</t>
  </si>
  <si>
    <t>deska parapetní dřevotřísková vnitřní 700mm</t>
  </si>
  <si>
    <t>-2122721608</t>
  </si>
  <si>
    <t>"o1"2*1,5</t>
  </si>
  <si>
    <t>"o2"2*2,1</t>
  </si>
  <si>
    <t>"o5"3*1,5</t>
  </si>
  <si>
    <t>"ztratné 20%"11,7*0,2</t>
  </si>
  <si>
    <t>180</t>
  </si>
  <si>
    <t>766694123</t>
  </si>
  <si>
    <t>Montáž ostatních truhlářských konstrukcí parapetních desek dřevěných nebo plastových šířky přes 300 mm, délky přes 1600 do 2600 mm</t>
  </si>
  <si>
    <t>52657676</t>
  </si>
  <si>
    <t>"t3"9</t>
  </si>
  <si>
    <t>"T4"1</t>
  </si>
  <si>
    <t>"T6"3</t>
  </si>
  <si>
    <t>181</t>
  </si>
  <si>
    <t>-1214766206</t>
  </si>
  <si>
    <t>"T2"2*2,1</t>
  </si>
  <si>
    <t>"t3"9*1,97</t>
  </si>
  <si>
    <t>"T4"1*2,1</t>
  </si>
  <si>
    <t>"T6"3*2,1</t>
  </si>
  <si>
    <t>"ztratné 20%"30,33*0,2</t>
  </si>
  <si>
    <t>182</t>
  </si>
  <si>
    <t>998766102</t>
  </si>
  <si>
    <t>Přesun hmot pro konstrukce truhlářské stanovený z hmotnosti přesunovaného materiálu vodorovná dopravní vzdálenost do 50 m v objektech výšky přes 6 do 12 m</t>
  </si>
  <si>
    <t>146845482</t>
  </si>
  <si>
    <t>767</t>
  </si>
  <si>
    <t>Konstrukce zámečnické</t>
  </si>
  <si>
    <t>183</t>
  </si>
  <si>
    <t>767651210</t>
  </si>
  <si>
    <t>Montáž vrat garážových nebo průmyslových otvíravých do ocelové zárubně z dílů, plochy do 6 m2</t>
  </si>
  <si>
    <t>-1851740271</t>
  </si>
  <si>
    <t>184</t>
  </si>
  <si>
    <t>767651821</t>
  </si>
  <si>
    <t>Demontáž garážových a průmyslových vrat otvíravých, plochy do 6 m2</t>
  </si>
  <si>
    <t>-822792035</t>
  </si>
  <si>
    <t>"varata skladů"2</t>
  </si>
  <si>
    <t>185</t>
  </si>
  <si>
    <t>767995112</t>
  </si>
  <si>
    <t>Montáž ostatních atypických zámečnických konstrukcí hmotnosti přes 5 do 10 kg</t>
  </si>
  <si>
    <t>kg</t>
  </si>
  <si>
    <t>164210168</t>
  </si>
  <si>
    <t>"velká dvířka elektro s rámem"10</t>
  </si>
  <si>
    <t>"malá dvířka elektro s rámem"3</t>
  </si>
  <si>
    <t>186</t>
  </si>
  <si>
    <t>34571544</t>
  </si>
  <si>
    <t xml:space="preserve">skříň rozvodná (odhad -  bude upřesněno )</t>
  </si>
  <si>
    <t>1632242186</t>
  </si>
  <si>
    <t>187</t>
  </si>
  <si>
    <t>35711724</t>
  </si>
  <si>
    <t xml:space="preserve">skříň přípojková plastová  pro koncové připojení (pro osazení do KZS) (odhad -  bude upřesněno )</t>
  </si>
  <si>
    <t>1384963752</t>
  </si>
  <si>
    <t>"velká skříň elektro"1</t>
  </si>
  <si>
    <t>188</t>
  </si>
  <si>
    <t>767996701</t>
  </si>
  <si>
    <t>Demontáž ostatních zámečnických konstrukcí o hmotnosti jednotlivých dílů řezáním do 50 kg</t>
  </si>
  <si>
    <t>798959342</t>
  </si>
  <si>
    <t>"konzola na fasádě štítu z areálu" 20</t>
  </si>
  <si>
    <t>"konzola a světlo na fasádě u hlavního vstupu" 30</t>
  </si>
  <si>
    <t>"konzola vedení el." 2*25</t>
  </si>
  <si>
    <t>"elektrodvířka malá"3</t>
  </si>
  <si>
    <t>"elektrodvířka velká"6</t>
  </si>
  <si>
    <t>"sloupek plotu u vjezdu do areálu"5</t>
  </si>
  <si>
    <t>"konzola oplocení na štítové stěně do areálu"5</t>
  </si>
  <si>
    <t>189</t>
  </si>
  <si>
    <t>R.pol.7</t>
  </si>
  <si>
    <t>Dodávka a montáž ochranné sítě oken v tělocvičně včetně napínacích drátů, francouzkých matek, ocelových ok a dalšího příslušenství (viz výpis výplní otvorů )</t>
  </si>
  <si>
    <t>1432561657</t>
  </si>
  <si>
    <t>"o3"9*(2,2*3,5)</t>
  </si>
  <si>
    <t>190</t>
  </si>
  <si>
    <t>998767102</t>
  </si>
  <si>
    <t>Přesun hmot pro zámečnické konstrukce stanovený z hmotnosti přesunovaného materiálu vodorovná dopravní vzdálenost do 50 m v objektech výšky přes 6 do 12 m</t>
  </si>
  <si>
    <t>-1185760362</t>
  </si>
  <si>
    <t>781</t>
  </si>
  <si>
    <t>Dokončovací práce - obklady</t>
  </si>
  <si>
    <t>191</t>
  </si>
  <si>
    <t>781473810</t>
  </si>
  <si>
    <t>Demontáž obkladů z dlaždic keramických lepených</t>
  </si>
  <si>
    <t>-1325108389</t>
  </si>
  <si>
    <t>"obklady parapetů"3*2,1*0,5</t>
  </si>
  <si>
    <t>"kabřinec fasáda u hlavního vstupu"(8,55*0,675)+(10,35*1,65)</t>
  </si>
  <si>
    <t>"kabřinec štítu k veřejné komunikaci"17,7*0,675</t>
  </si>
  <si>
    <t>"kabřinec zadní stěny u bočního vstupu se sklady"(18,6*1,125)+(3*2-1,8*2,1)+(2,25*1,125)</t>
  </si>
  <si>
    <t>192</t>
  </si>
  <si>
    <t>781474222</t>
  </si>
  <si>
    <t>Montáž obkladů vnitřních stěn z dlaždic keramických lepených flexibilním lepidlem maloformátových reliéfních nebo z dekorů přes 6 do 9 ks/m2</t>
  </si>
  <si>
    <t>1902376623</t>
  </si>
  <si>
    <t>"obklad u hlavních dveří"(0,35+0,35)*2,5+(2,7*0,5)</t>
  </si>
  <si>
    <t>193</t>
  </si>
  <si>
    <t>59761026</t>
  </si>
  <si>
    <t>obklad keramický hladký do 12ks/m2</t>
  </si>
  <si>
    <t>1601336781</t>
  </si>
  <si>
    <t>"obklad u hlavních dveří u hlavního vstupu -ostění a nadpraží"2,5+2,5+2</t>
  </si>
  <si>
    <t>"ztratné15%" 10,1*0,15</t>
  </si>
  <si>
    <t>194</t>
  </si>
  <si>
    <t>781571131</t>
  </si>
  <si>
    <t>Montáž obkladů ostění z obkladaček keramických lepených flexibilním lepidlem šířky ostění do 200 mm</t>
  </si>
  <si>
    <t>-182918002</t>
  </si>
  <si>
    <t>"u hlavního vstupu - dveře a nadpraží"2,5+2,5+2</t>
  </si>
  <si>
    <t>195</t>
  </si>
  <si>
    <t>781733810</t>
  </si>
  <si>
    <t>Demontáž obkladů z obkladaček cihelných lepených</t>
  </si>
  <si>
    <t>-418762794</t>
  </si>
  <si>
    <t>"štít zadní"(7,875*1,65)+(7,725*1,05)+(2,1*1,425)+(2,1*4,125)</t>
  </si>
  <si>
    <t>196</t>
  </si>
  <si>
    <t>998781102</t>
  </si>
  <si>
    <t>Přesun hmot pro obklady keramické stanovený z hmotnosti přesunovaného materiálu vodorovná dopravní vzdálenost do 50 m v objektech výšky přes 6 do 12 m</t>
  </si>
  <si>
    <t>-2105535116</t>
  </si>
  <si>
    <t>783</t>
  </si>
  <si>
    <t>Dokončovací práce - nátěry</t>
  </si>
  <si>
    <t>197</t>
  </si>
  <si>
    <t>783101201</t>
  </si>
  <si>
    <t>Příprava podkladu truhlářských konstrukcí před provedením nátěru broušení smirkovým papírem nebo plátnem hrubé</t>
  </si>
  <si>
    <t>865877975</t>
  </si>
  <si>
    <t>"přesah střechy - plochy"(0,35+0,4)*16,94</t>
  </si>
  <si>
    <t>"přesah střechy - čela"4*(0,35*0,4)</t>
  </si>
  <si>
    <t>198</t>
  </si>
  <si>
    <t>783118211</t>
  </si>
  <si>
    <t>Lakovací nátěr truhlářských konstrukcí dvojnásobný s mezibroušením syntetický</t>
  </si>
  <si>
    <t>367329542</t>
  </si>
  <si>
    <t>199</t>
  </si>
  <si>
    <t>783823101</t>
  </si>
  <si>
    <t>Penetrační nátěr omítek hladkých betonových povrchů akrylátový</t>
  </si>
  <si>
    <t>-868168800</t>
  </si>
  <si>
    <t>"nadpraží - okna 04"19*2,1*0,75</t>
  </si>
  <si>
    <t>200</t>
  </si>
  <si>
    <t>784171113</t>
  </si>
  <si>
    <t>Zakrytí nemalovaných ploch (materiál ve specifikaci) včetně pozdějšího odkrytí svislých ploch např. stěn, oken, dveří v místnostech výšky přes 3,80 do 5,00</t>
  </si>
  <si>
    <t>-2126187506</t>
  </si>
  <si>
    <t>"O01"2*1,5*0,6*2</t>
  </si>
  <si>
    <t>"O02"2*2,1*0,6*2</t>
  </si>
  <si>
    <t>"O03"9*1,97*3,1*2</t>
  </si>
  <si>
    <t>"O04"2,1*4,35*2</t>
  </si>
  <si>
    <t>"O05"3*1,5*2,1*2</t>
  </si>
  <si>
    <t>"O06"3*2,1*2,1*2</t>
  </si>
  <si>
    <t>"D01"1*1,8*2*2</t>
  </si>
  <si>
    <t>"stávající okna v učebnách"8*2,1*2,1*2</t>
  </si>
  <si>
    <t>"stávající luxferové okno"1*1,97*3,1*2</t>
  </si>
  <si>
    <t>"stávající hliníkové dveře"1*2*2,5*2</t>
  </si>
  <si>
    <t>201</t>
  </si>
  <si>
    <t>783301313</t>
  </si>
  <si>
    <t>Příprava podkladu zámečnických konstrukcí před provedením nátěru odmaštění odmašťovačem ředidlovým</t>
  </si>
  <si>
    <t>-286790785</t>
  </si>
  <si>
    <t>"vrata skladů"2*(2*(2*2,23))</t>
  </si>
  <si>
    <t>202</t>
  </si>
  <si>
    <t>783306801</t>
  </si>
  <si>
    <t>Odstranění nátěrů ze zámečnických konstrukcí obroušením</t>
  </si>
  <si>
    <t>-1877259814</t>
  </si>
  <si>
    <t>203</t>
  </si>
  <si>
    <t>783314203</t>
  </si>
  <si>
    <t>Základní antikorozní nátěr zámečnických konstrukcí jednonásobný syntetický samozákladující</t>
  </si>
  <si>
    <t>743835146</t>
  </si>
  <si>
    <t>784</t>
  </si>
  <si>
    <t>Dokončovací práce - malby a tapety</t>
  </si>
  <si>
    <t>204</t>
  </si>
  <si>
    <t>784111011</t>
  </si>
  <si>
    <t>Obroušení podkladu omítky v místnostech výšky do 3,80 m</t>
  </si>
  <si>
    <t>665990294</t>
  </si>
  <si>
    <t>205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</si>
  <si>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</si>
  <si>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</si>
  <si>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-1214236505</t>
  </si>
  <si>
    <t>"radiátory v tělocvičně"40*0,6+40*1,2</t>
  </si>
  <si>
    <t>"podlahy v učebnách a ostatních místnostech a schodišti"10,5*1,5+5,5*1,5+2,425*1,5+2,1*1,5</t>
  </si>
  <si>
    <t>"v sociálkách"4*1,5+3*1,5+4</t>
  </si>
  <si>
    <t>206</t>
  </si>
  <si>
    <t>58124844</t>
  </si>
  <si>
    <t>fólie pro malířské potřeby zakrývací tl 25µ 4x5m</t>
  </si>
  <si>
    <t>1744465853</t>
  </si>
  <si>
    <t>117,288*1,1 'Přepočtené koeficientem množství</t>
  </si>
  <si>
    <t>207</t>
  </si>
  <si>
    <t>784211001</t>
  </si>
  <si>
    <t>Malby z malířských směsí otěruvzdorných za mokra jednonásobné, bílé za mokra otěruvzdorné výborně v místnostech výšky do 3,80 m</t>
  </si>
  <si>
    <t>1825732276</t>
  </si>
  <si>
    <t>"překryv apod" 15</t>
  </si>
  <si>
    <t>786</t>
  </si>
  <si>
    <t>Dokončovací práce - čalounické úpravy</t>
  </si>
  <si>
    <t>208</t>
  </si>
  <si>
    <t>R.pol.6</t>
  </si>
  <si>
    <t>Dodávka + montáž lamelové žaluzie do oken zdvojených dřevěných otevíravých, sklápěcích a vyklápěcích</t>
  </si>
  <si>
    <t>-1353079802</t>
  </si>
  <si>
    <t>"o1" 2*1,5*0,6</t>
  </si>
  <si>
    <t>"o2"3*2,1*0,6</t>
  </si>
  <si>
    <t>"o3"9*1,97*3,1</t>
  </si>
  <si>
    <t>"o4"2,1*4,35</t>
  </si>
  <si>
    <t>"o5"1,5*2,1</t>
  </si>
  <si>
    <t>"o6"3*2,1*2,1</t>
  </si>
  <si>
    <t>787</t>
  </si>
  <si>
    <t>Dokončovací práce - zasklívání</t>
  </si>
  <si>
    <t>209</t>
  </si>
  <si>
    <t>787600801</t>
  </si>
  <si>
    <t>Vysklívání oken a dveří skla plochého, plochy do 1 m2</t>
  </si>
  <si>
    <t>-1891707933</t>
  </si>
  <si>
    <t>210</t>
  </si>
  <si>
    <t>787600802</t>
  </si>
  <si>
    <t>Vysklívání oken a dveří skla plochého, plochy přes 1 do 3 m2</t>
  </si>
  <si>
    <t>825479855</t>
  </si>
  <si>
    <t>Práce a dodávky M</t>
  </si>
  <si>
    <t>21-M</t>
  </si>
  <si>
    <t>Elektromontáže</t>
  </si>
  <si>
    <t>211</t>
  </si>
  <si>
    <t>R.pol.1</t>
  </si>
  <si>
    <t xml:space="preserve">Oprava stávajícího hromosvodu - nové držáky, nové vodiče, nové úhelníky, nové jímací tyče + měření a revize stávajícího. Uchazeč ocení opravu hromosvodu fixní částkou 80.000,- Kč bez DPH. </t>
  </si>
  <si>
    <t>soubor</t>
  </si>
  <si>
    <t>849000355</t>
  </si>
  <si>
    <t xml:space="preserve">Poznámka k položce:_x000d_
- Uchazeč ocení opravu hromosvodu fixní částkou 80.000,- Kč bez DPH. </t>
  </si>
  <si>
    <t>HZS</t>
  </si>
  <si>
    <t>Hodinové zúčtovací sazby</t>
  </si>
  <si>
    <t>212</t>
  </si>
  <si>
    <t>HZS2222</t>
  </si>
  <si>
    <t>Hodinové zúčtovací sazby profesí PSV provádění stavebních instalací elektrikář odborný</t>
  </si>
  <si>
    <t>hod</t>
  </si>
  <si>
    <t>-235700247</t>
  </si>
  <si>
    <t>"demontáž světla u hlavního vstupu a umrtvení přívodu"3</t>
  </si>
  <si>
    <t>VRN</t>
  </si>
  <si>
    <t>Vedlejší rozpočtové náklady</t>
  </si>
  <si>
    <t>VRN1</t>
  </si>
  <si>
    <t>Průzkumné, geodetické a projektové práce</t>
  </si>
  <si>
    <t>213</t>
  </si>
  <si>
    <t>013002000</t>
  </si>
  <si>
    <t>Projektové práce - skutečné provedení</t>
  </si>
  <si>
    <t>…</t>
  </si>
  <si>
    <t>1024</t>
  </si>
  <si>
    <t>-1895908191</t>
  </si>
  <si>
    <t>VRN3</t>
  </si>
  <si>
    <t>Zařízení staveniště</t>
  </si>
  <si>
    <t>214</t>
  </si>
  <si>
    <t>030001000</t>
  </si>
  <si>
    <t>-1806066240</t>
  </si>
  <si>
    <t>215</t>
  </si>
  <si>
    <t>034002000</t>
  </si>
  <si>
    <t>Zabezpečení staveniště před proniknutím srážkových vod do stavby po demontáži střešní krytiny a bednění</t>
  </si>
  <si>
    <t>-1565661419</t>
  </si>
  <si>
    <t xml:space="preserve">Poznámka k položce:_x000d_
- Obsahem této položky budou veškeré náklady spojené se zajištěním provizorního zakrytí a zabezpečení tak, aby nedošlo k zatečení srážkových vod do budovy po rozkrytí střešní konstrukce_x000d_
- doporučuje se postupovat postupným způsobem po dílčích částech střechy </t>
  </si>
  <si>
    <t>216</t>
  </si>
  <si>
    <t>034203000</t>
  </si>
  <si>
    <t>Opatření na ochranu sousedních střech objektu sousedící se staveništěm</t>
  </si>
  <si>
    <t>1698038282</t>
  </si>
  <si>
    <t>Poznámka k položce:_x000d_
- jedná se o zakrytí střešní krytiny z vlnitého plechu plachtou/geotextílií nebo obdobnám krycím materiálem tak, aby nedošlo k jejímu zašpinění při provádění _x000d_
- provedení provizorní lávky z deskového materiálu či podlažek tak, aby nedošlo k poničení stávající střešní krytiny_x000d_
- v ceně této položky jsou i náklady na případné očištěné krytiny od nečistot způsobených prováděním stavby</t>
  </si>
  <si>
    <t>"ochrana střechy sousedního traktu objektu"3*14</t>
  </si>
  <si>
    <t>VRN4</t>
  </si>
  <si>
    <t>Inženýrská činnost</t>
  </si>
  <si>
    <t>217</t>
  </si>
  <si>
    <t>043002000</t>
  </si>
  <si>
    <t>Zkoušky a ostatní měření</t>
  </si>
  <si>
    <t>-635657394</t>
  </si>
  <si>
    <t>"zkouška - odtrhová KZS"1</t>
  </si>
  <si>
    <t>"zkouška - výtahová kotvy KZS"1</t>
  </si>
  <si>
    <t>"zkouška - vytahová kotvy střechy"1</t>
  </si>
  <si>
    <t>"Výpočet počtu kotev - střecha"1</t>
  </si>
  <si>
    <t>VRN6</t>
  </si>
  <si>
    <t>Územní vlivy</t>
  </si>
  <si>
    <t>218</t>
  </si>
  <si>
    <t>060001000</t>
  </si>
  <si>
    <t>100970474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</si>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</sst>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1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45</v>
      </c>
      <c r="E29" s="47"/>
      <c r="F29" s="33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12/2019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Snížení energetické náročnosti Tělocvičny a učeben v Havlíčkově ulici, čp. 1572, Kostelec nad Orlicí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Havlíčkova č.p. 1572, Kostelec nad Orlicí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72" t="str">
        <f>IF(AN8= "","",AN8)</f>
        <v>17. 5. 2019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15.1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Kostelec nad Orlicí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33</v>
      </c>
      <c r="AJ49" s="40"/>
      <c r="AK49" s="40"/>
      <c r="AL49" s="40"/>
      <c r="AM49" s="73" t="str">
        <f>IF(E17="","",E17)</f>
        <v>AG atelier s.r.o.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3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38</v>
      </c>
      <c r="AJ50" s="40"/>
      <c r="AK50" s="40"/>
      <c r="AL50" s="40"/>
      <c r="AM50" s="73" t="str">
        <f>IF(E20="","",E20)</f>
        <v>AG atelier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6" customFormat="1" ht="40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'SO01 - Snížení energetick...'!J30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'SO01 - Snížení energetick...'!P112</f>
        <v>0</v>
      </c>
      <c r="AV55" s="120">
        <f>'SO01 - Snížení energetick...'!J33</f>
        <v>0</v>
      </c>
      <c r="AW55" s="120">
        <f>'SO01 - Snížení energetick...'!J34</f>
        <v>0</v>
      </c>
      <c r="AX55" s="120">
        <f>'SO01 - Snížení energetick...'!J35</f>
        <v>0</v>
      </c>
      <c r="AY55" s="120">
        <f>'SO01 - Snížení energetick...'!J36</f>
        <v>0</v>
      </c>
      <c r="AZ55" s="120">
        <f>'SO01 - Snížení energetick...'!F33</f>
        <v>0</v>
      </c>
      <c r="BA55" s="120">
        <f>'SO01 - Snížení energetick...'!F34</f>
        <v>0</v>
      </c>
      <c r="BB55" s="120">
        <f>'SO01 - Snížení energetick...'!F35</f>
        <v>0</v>
      </c>
      <c r="BC55" s="120">
        <f>'SO01 - Snížení energetick...'!F36</f>
        <v>0</v>
      </c>
      <c r="BD55" s="122">
        <f>'SO01 - Snížení energetick...'!F37</f>
        <v>0</v>
      </c>
      <c r="BT55" s="123" t="s">
        <v>82</v>
      </c>
      <c r="BV55" s="123" t="s">
        <v>77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1" customFormat="1" ht="30" customHeight="1"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</row>
    <row r="57" s="1" customFormat="1" ht="6.96" customHeight="1"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</row>
  </sheetData>
  <sheetProtection sheet="1" formatColumns="0" formatRows="0" objects="1" scenarios="1" spinCount="100000" saltValue="mlIdyL4eA8X6bp4yGnBwLG/mJLDK79HXlxW1JH6aOtG+oQ+JjLR1EJ/kDrynS1+bSRkZfdJ0WqKtZMT1jQOtYw==" hashValue="ChnVwaYx9sBug1DVn5XZ8A8qOPQ0qrR/Ap/EUF3FZJdxORrxNUATZAljhPw48f6Gyq/2Sw/4JhY7GX4qxiLfSw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SO01 - Snížení energetic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83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1"/>
      <c r="AT3" s="18" t="s">
        <v>84</v>
      </c>
    </row>
    <row r="4" ht="24.96" customHeight="1">
      <c r="B4" s="21"/>
      <c r="D4" s="128" t="s">
        <v>85</v>
      </c>
      <c r="L4" s="21"/>
      <c r="M4" s="129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0" t="s">
        <v>16</v>
      </c>
      <c r="L6" s="21"/>
    </row>
    <row r="7" ht="16.5" customHeight="1">
      <c r="B7" s="21"/>
      <c r="E7" s="131" t="str">
        <f>'Rekapitulace stavby'!K6</f>
        <v>Snížení energetické náročnosti Tělocvičny a učeben v Havlíčkově ulici, čp. 1572, Kostelec nad Orlicí</v>
      </c>
      <c r="F7" s="130"/>
      <c r="G7" s="130"/>
      <c r="H7" s="130"/>
      <c r="L7" s="21"/>
    </row>
    <row r="8" s="1" customFormat="1" ht="12" customHeight="1">
      <c r="B8" s="44"/>
      <c r="D8" s="130" t="s">
        <v>86</v>
      </c>
      <c r="I8" s="132"/>
      <c r="L8" s="44"/>
    </row>
    <row r="9" s="1" customFormat="1" ht="36.96" customHeight="1">
      <c r="B9" s="44"/>
      <c r="E9" s="133" t="s">
        <v>87</v>
      </c>
      <c r="F9" s="1"/>
      <c r="G9" s="1"/>
      <c r="H9" s="1"/>
      <c r="I9" s="132"/>
      <c r="L9" s="44"/>
    </row>
    <row r="10" s="1" customFormat="1">
      <c r="B10" s="44"/>
      <c r="I10" s="132"/>
      <c r="L10" s="44"/>
    </row>
    <row r="11" s="1" customFormat="1" ht="12" customHeight="1">
      <c r="B11" s="44"/>
      <c r="D11" s="130" t="s">
        <v>18</v>
      </c>
      <c r="F11" s="134" t="s">
        <v>19</v>
      </c>
      <c r="I11" s="135" t="s">
        <v>20</v>
      </c>
      <c r="J11" s="134" t="s">
        <v>19</v>
      </c>
      <c r="L11" s="44"/>
    </row>
    <row r="12" s="1" customFormat="1" ht="12" customHeight="1">
      <c r="B12" s="44"/>
      <c r="D12" s="130" t="s">
        <v>21</v>
      </c>
      <c r="F12" s="134" t="s">
        <v>22</v>
      </c>
      <c r="I12" s="135" t="s">
        <v>23</v>
      </c>
      <c r="J12" s="136" t="str">
        <f>'Rekapitulace stavby'!AN8</f>
        <v>17. 5. 2019</v>
      </c>
      <c r="L12" s="44"/>
    </row>
    <row r="13" s="1" customFormat="1" ht="10.8" customHeight="1">
      <c r="B13" s="44"/>
      <c r="I13" s="132"/>
      <c r="L13" s="44"/>
    </row>
    <row r="14" s="1" customFormat="1" ht="12" customHeight="1">
      <c r="B14" s="44"/>
      <c r="D14" s="130" t="s">
        <v>25</v>
      </c>
      <c r="I14" s="135" t="s">
        <v>26</v>
      </c>
      <c r="J14" s="134" t="s">
        <v>27</v>
      </c>
      <c r="L14" s="44"/>
    </row>
    <row r="15" s="1" customFormat="1" ht="18" customHeight="1">
      <c r="B15" s="44"/>
      <c r="E15" s="134" t="s">
        <v>28</v>
      </c>
      <c r="I15" s="135" t="s">
        <v>29</v>
      </c>
      <c r="J15" s="134" t="s">
        <v>30</v>
      </c>
      <c r="L15" s="44"/>
    </row>
    <row r="16" s="1" customFormat="1" ht="6.96" customHeight="1">
      <c r="B16" s="44"/>
      <c r="I16" s="132"/>
      <c r="L16" s="44"/>
    </row>
    <row r="17" s="1" customFormat="1" ht="12" customHeight="1">
      <c r="B17" s="44"/>
      <c r="D17" s="130" t="s">
        <v>31</v>
      </c>
      <c r="I17" s="135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4"/>
      <c r="G18" s="134"/>
      <c r="H18" s="134"/>
      <c r="I18" s="135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2"/>
      <c r="L19" s="44"/>
    </row>
    <row r="20" s="1" customFormat="1" ht="12" customHeight="1">
      <c r="B20" s="44"/>
      <c r="D20" s="130" t="s">
        <v>33</v>
      </c>
      <c r="I20" s="135" t="s">
        <v>26</v>
      </c>
      <c r="J20" s="134" t="s">
        <v>34</v>
      </c>
      <c r="L20" s="44"/>
    </row>
    <row r="21" s="1" customFormat="1" ht="18" customHeight="1">
      <c r="B21" s="44"/>
      <c r="E21" s="134" t="s">
        <v>35</v>
      </c>
      <c r="I21" s="135" t="s">
        <v>29</v>
      </c>
      <c r="J21" s="134" t="s">
        <v>36</v>
      </c>
      <c r="L21" s="44"/>
    </row>
    <row r="22" s="1" customFormat="1" ht="6.96" customHeight="1">
      <c r="B22" s="44"/>
      <c r="I22" s="132"/>
      <c r="L22" s="44"/>
    </row>
    <row r="23" s="1" customFormat="1" ht="12" customHeight="1">
      <c r="B23" s="44"/>
      <c r="D23" s="130" t="s">
        <v>38</v>
      </c>
      <c r="I23" s="135" t="s">
        <v>26</v>
      </c>
      <c r="J23" s="134" t="s">
        <v>34</v>
      </c>
      <c r="L23" s="44"/>
    </row>
    <row r="24" s="1" customFormat="1" ht="18" customHeight="1">
      <c r="B24" s="44"/>
      <c r="E24" s="134" t="s">
        <v>35</v>
      </c>
      <c r="I24" s="135" t="s">
        <v>29</v>
      </c>
      <c r="J24" s="134" t="s">
        <v>36</v>
      </c>
      <c r="L24" s="44"/>
    </row>
    <row r="25" s="1" customFormat="1" ht="6.96" customHeight="1">
      <c r="B25" s="44"/>
      <c r="I25" s="132"/>
      <c r="L25" s="44"/>
    </row>
    <row r="26" s="1" customFormat="1" ht="12" customHeight="1">
      <c r="B26" s="44"/>
      <c r="D26" s="130" t="s">
        <v>39</v>
      </c>
      <c r="I26" s="132"/>
      <c r="L26" s="44"/>
    </row>
    <row r="27" s="7" customFormat="1" ht="16.5" customHeight="1">
      <c r="B27" s="137"/>
      <c r="E27" s="138" t="s">
        <v>19</v>
      </c>
      <c r="F27" s="138"/>
      <c r="G27" s="138"/>
      <c r="H27" s="138"/>
      <c r="I27" s="139"/>
      <c r="L27" s="137"/>
    </row>
    <row r="28" s="1" customFormat="1" ht="6.96" customHeight="1">
      <c r="B28" s="44"/>
      <c r="I28" s="132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0"/>
      <c r="J29" s="76"/>
      <c r="K29" s="76"/>
      <c r="L29" s="44"/>
    </row>
    <row r="30" s="1" customFormat="1" ht="25.44" customHeight="1">
      <c r="B30" s="44"/>
      <c r="D30" s="141" t="s">
        <v>41</v>
      </c>
      <c r="I30" s="132"/>
      <c r="J30" s="142">
        <f>ROUND(J112,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0"/>
      <c r="J31" s="76"/>
      <c r="K31" s="76"/>
      <c r="L31" s="44"/>
    </row>
    <row r="32" s="1" customFormat="1" ht="14.4" customHeight="1">
      <c r="B32" s="44"/>
      <c r="F32" s="143" t="s">
        <v>43</v>
      </c>
      <c r="I32" s="144" t="s">
        <v>42</v>
      </c>
      <c r="J32" s="143" t="s">
        <v>44</v>
      </c>
      <c r="L32" s="44"/>
    </row>
    <row r="33" s="1" customFormat="1" ht="14.4" customHeight="1">
      <c r="B33" s="44"/>
      <c r="D33" s="145" t="s">
        <v>45</v>
      </c>
      <c r="E33" s="130" t="s">
        <v>46</v>
      </c>
      <c r="F33" s="146">
        <f>ROUND((SUM(BE112:BE1242)),  2)</f>
        <v>0</v>
      </c>
      <c r="I33" s="147">
        <v>0.20999999999999999</v>
      </c>
      <c r="J33" s="146">
        <f>ROUND(((SUM(BE112:BE1242))*I33),  2)</f>
        <v>0</v>
      </c>
      <c r="L33" s="44"/>
    </row>
    <row r="34" s="1" customFormat="1" ht="14.4" customHeight="1">
      <c r="B34" s="44"/>
      <c r="E34" s="130" t="s">
        <v>47</v>
      </c>
      <c r="F34" s="146">
        <f>ROUND((SUM(BF112:BF1242)),  2)</f>
        <v>0</v>
      </c>
      <c r="I34" s="147">
        <v>0.14999999999999999</v>
      </c>
      <c r="J34" s="146">
        <f>ROUND(((SUM(BF112:BF1242))*I34),  2)</f>
        <v>0</v>
      </c>
      <c r="L34" s="44"/>
    </row>
    <row r="35" hidden="1" s="1" customFormat="1" ht="14.4" customHeight="1">
      <c r="B35" s="44"/>
      <c r="E35" s="130" t="s">
        <v>48</v>
      </c>
      <c r="F35" s="146">
        <f>ROUND((SUM(BG112:BG1242)),  2)</f>
        <v>0</v>
      </c>
      <c r="I35" s="147">
        <v>0.20999999999999999</v>
      </c>
      <c r="J35" s="146">
        <f>0</f>
        <v>0</v>
      </c>
      <c r="L35" s="44"/>
    </row>
    <row r="36" hidden="1" s="1" customFormat="1" ht="14.4" customHeight="1">
      <c r="B36" s="44"/>
      <c r="E36" s="130" t="s">
        <v>49</v>
      </c>
      <c r="F36" s="146">
        <f>ROUND((SUM(BH112:BH1242)),  2)</f>
        <v>0</v>
      </c>
      <c r="I36" s="147">
        <v>0.14999999999999999</v>
      </c>
      <c r="J36" s="146">
        <f>0</f>
        <v>0</v>
      </c>
      <c r="L36" s="44"/>
    </row>
    <row r="37" hidden="1" s="1" customFormat="1" ht="14.4" customHeight="1">
      <c r="B37" s="44"/>
      <c r="E37" s="130" t="s">
        <v>50</v>
      </c>
      <c r="F37" s="146">
        <f>ROUND((SUM(BI112:BI1242)),  2)</f>
        <v>0</v>
      </c>
      <c r="I37" s="147">
        <v>0</v>
      </c>
      <c r="J37" s="146">
        <f>0</f>
        <v>0</v>
      </c>
      <c r="L37" s="44"/>
    </row>
    <row r="38" s="1" customFormat="1" ht="6.96" customHeight="1">
      <c r="B38" s="44"/>
      <c r="I38" s="132"/>
      <c r="L38" s="44"/>
    </row>
    <row r="39" s="1" customFormat="1" ht="25.44" customHeight="1">
      <c r="B39" s="44"/>
      <c r="C39" s="148"/>
      <c r="D39" s="149" t="s">
        <v>51</v>
      </c>
      <c r="E39" s="150"/>
      <c r="F39" s="150"/>
      <c r="G39" s="151" t="s">
        <v>52</v>
      </c>
      <c r="H39" s="152" t="s">
        <v>53</v>
      </c>
      <c r="I39" s="153"/>
      <c r="J39" s="154">
        <f>SUM(J30:J37)</f>
        <v>0</v>
      </c>
      <c r="K39" s="155"/>
      <c r="L39" s="44"/>
    </row>
    <row r="40" s="1" customFormat="1" ht="14.4" customHeight="1">
      <c r="B40" s="156"/>
      <c r="C40" s="157"/>
      <c r="D40" s="157"/>
      <c r="E40" s="157"/>
      <c r="F40" s="157"/>
      <c r="G40" s="157"/>
      <c r="H40" s="157"/>
      <c r="I40" s="158"/>
      <c r="J40" s="157"/>
      <c r="K40" s="157"/>
      <c r="L40" s="44"/>
    </row>
    <row r="44" s="1" customFormat="1" ht="6.96" customHeight="1">
      <c r="B44" s="159"/>
      <c r="C44" s="160"/>
      <c r="D44" s="160"/>
      <c r="E44" s="160"/>
      <c r="F44" s="160"/>
      <c r="G44" s="160"/>
      <c r="H44" s="160"/>
      <c r="I44" s="161"/>
      <c r="J44" s="160"/>
      <c r="K44" s="160"/>
      <c r="L44" s="44"/>
    </row>
    <row r="45" s="1" customFormat="1" ht="24.96" customHeight="1">
      <c r="B45" s="39"/>
      <c r="C45" s="24" t="s">
        <v>88</v>
      </c>
      <c r="D45" s="40"/>
      <c r="E45" s="40"/>
      <c r="F45" s="40"/>
      <c r="G45" s="40"/>
      <c r="H45" s="40"/>
      <c r="I45" s="132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2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2"/>
      <c r="J47" s="40"/>
      <c r="K47" s="40"/>
      <c r="L47" s="44"/>
    </row>
    <row r="48" s="1" customFormat="1" ht="16.5" customHeight="1">
      <c r="B48" s="39"/>
      <c r="C48" s="40"/>
      <c r="D48" s="40"/>
      <c r="E48" s="162" t="str">
        <f>E7</f>
        <v>Snížení energetické náročnosti Tělocvičny a učeben v Havlíčkově ulici, čp. 1572, Kostelec nad Orlicí</v>
      </c>
      <c r="F48" s="33"/>
      <c r="G48" s="33"/>
      <c r="H48" s="33"/>
      <c r="I48" s="132"/>
      <c r="J48" s="40"/>
      <c r="K48" s="40"/>
      <c r="L48" s="44"/>
    </row>
    <row r="49" s="1" customFormat="1" ht="12" customHeight="1">
      <c r="B49" s="39"/>
      <c r="C49" s="33" t="s">
        <v>86</v>
      </c>
      <c r="D49" s="40"/>
      <c r="E49" s="40"/>
      <c r="F49" s="40"/>
      <c r="G49" s="40"/>
      <c r="H49" s="40"/>
      <c r="I49" s="132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SO01 - Snížení energetické náročnosti Tělocvičny a učeben v Havlíčkově ulici, čp. 1572, Kostelec nad Orlicí</v>
      </c>
      <c r="F50" s="40"/>
      <c r="G50" s="40"/>
      <c r="H50" s="40"/>
      <c r="I50" s="132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2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Havlíčkova č.p. 1572, Kostelec nad Orlicí</v>
      </c>
      <c r="G52" s="40"/>
      <c r="H52" s="40"/>
      <c r="I52" s="135" t="s">
        <v>23</v>
      </c>
      <c r="J52" s="72" t="str">
        <f>IF(J12="","",J12)</f>
        <v>17. 5. 2019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2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>Město Kostelec nad Orlicí</v>
      </c>
      <c r="G54" s="40"/>
      <c r="H54" s="40"/>
      <c r="I54" s="135" t="s">
        <v>33</v>
      </c>
      <c r="J54" s="37" t="str">
        <f>E21</f>
        <v>AG atelier s.r.o.</v>
      </c>
      <c r="K54" s="40"/>
      <c r="L54" s="44"/>
    </row>
    <row r="55" s="1" customFormat="1" ht="15.15" customHeight="1">
      <c r="B55" s="39"/>
      <c r="C55" s="33" t="s">
        <v>31</v>
      </c>
      <c r="D55" s="40"/>
      <c r="E55" s="40"/>
      <c r="F55" s="28" t="str">
        <f>IF(E18="","",E18)</f>
        <v>Vyplň údaj</v>
      </c>
      <c r="G55" s="40"/>
      <c r="H55" s="40"/>
      <c r="I55" s="135" t="s">
        <v>38</v>
      </c>
      <c r="J55" s="37" t="str">
        <f>E24</f>
        <v>AG atelier s.r.o.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2"/>
      <c r="J56" s="40"/>
      <c r="K56" s="40"/>
      <c r="L56" s="44"/>
    </row>
    <row r="57" s="1" customFormat="1" ht="29.28" customHeight="1">
      <c r="B57" s="39"/>
      <c r="C57" s="163" t="s">
        <v>89</v>
      </c>
      <c r="D57" s="164"/>
      <c r="E57" s="164"/>
      <c r="F57" s="164"/>
      <c r="G57" s="164"/>
      <c r="H57" s="164"/>
      <c r="I57" s="165"/>
      <c r="J57" s="166" t="s">
        <v>90</v>
      </c>
      <c r="K57" s="164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2"/>
      <c r="J58" s="40"/>
      <c r="K58" s="40"/>
      <c r="L58" s="44"/>
    </row>
    <row r="59" s="1" customFormat="1" ht="22.8" customHeight="1">
      <c r="B59" s="39"/>
      <c r="C59" s="167" t="s">
        <v>73</v>
      </c>
      <c r="D59" s="40"/>
      <c r="E59" s="40"/>
      <c r="F59" s="40"/>
      <c r="G59" s="40"/>
      <c r="H59" s="40"/>
      <c r="I59" s="132"/>
      <c r="J59" s="102">
        <f>J112</f>
        <v>0</v>
      </c>
      <c r="K59" s="40"/>
      <c r="L59" s="44"/>
      <c r="AU59" s="18" t="s">
        <v>91</v>
      </c>
    </row>
    <row r="60" s="8" customFormat="1" ht="24.96" customHeight="1">
      <c r="B60" s="168"/>
      <c r="C60" s="169"/>
      <c r="D60" s="170" t="s">
        <v>92</v>
      </c>
      <c r="E60" s="171"/>
      <c r="F60" s="171"/>
      <c r="G60" s="171"/>
      <c r="H60" s="171"/>
      <c r="I60" s="172"/>
      <c r="J60" s="173">
        <f>J113</f>
        <v>0</v>
      </c>
      <c r="K60" s="169"/>
      <c r="L60" s="174"/>
    </row>
    <row r="61" s="9" customFormat="1" ht="19.92" customHeight="1">
      <c r="B61" s="175"/>
      <c r="C61" s="176"/>
      <c r="D61" s="177" t="s">
        <v>93</v>
      </c>
      <c r="E61" s="178"/>
      <c r="F61" s="178"/>
      <c r="G61" s="178"/>
      <c r="H61" s="178"/>
      <c r="I61" s="179"/>
      <c r="J61" s="180">
        <f>J114</f>
        <v>0</v>
      </c>
      <c r="K61" s="176"/>
      <c r="L61" s="181"/>
    </row>
    <row r="62" s="9" customFormat="1" ht="19.92" customHeight="1">
      <c r="B62" s="175"/>
      <c r="C62" s="176"/>
      <c r="D62" s="177" t="s">
        <v>94</v>
      </c>
      <c r="E62" s="178"/>
      <c r="F62" s="178"/>
      <c r="G62" s="178"/>
      <c r="H62" s="178"/>
      <c r="I62" s="179"/>
      <c r="J62" s="180">
        <f>J134</f>
        <v>0</v>
      </c>
      <c r="K62" s="176"/>
      <c r="L62" s="181"/>
    </row>
    <row r="63" s="9" customFormat="1" ht="19.92" customHeight="1">
      <c r="B63" s="175"/>
      <c r="C63" s="176"/>
      <c r="D63" s="177" t="s">
        <v>95</v>
      </c>
      <c r="E63" s="178"/>
      <c r="F63" s="178"/>
      <c r="G63" s="178"/>
      <c r="H63" s="178"/>
      <c r="I63" s="179"/>
      <c r="J63" s="180">
        <f>J140</f>
        <v>0</v>
      </c>
      <c r="K63" s="176"/>
      <c r="L63" s="181"/>
    </row>
    <row r="64" s="9" customFormat="1" ht="19.92" customHeight="1">
      <c r="B64" s="175"/>
      <c r="C64" s="176"/>
      <c r="D64" s="177" t="s">
        <v>96</v>
      </c>
      <c r="E64" s="178"/>
      <c r="F64" s="178"/>
      <c r="G64" s="178"/>
      <c r="H64" s="178"/>
      <c r="I64" s="179"/>
      <c r="J64" s="180">
        <f>J169</f>
        <v>0</v>
      </c>
      <c r="K64" s="176"/>
      <c r="L64" s="181"/>
    </row>
    <row r="65" s="9" customFormat="1" ht="19.92" customHeight="1">
      <c r="B65" s="175"/>
      <c r="C65" s="176"/>
      <c r="D65" s="177" t="s">
        <v>97</v>
      </c>
      <c r="E65" s="178"/>
      <c r="F65" s="178"/>
      <c r="G65" s="178"/>
      <c r="H65" s="178"/>
      <c r="I65" s="179"/>
      <c r="J65" s="180">
        <f>J516</f>
        <v>0</v>
      </c>
      <c r="K65" s="176"/>
      <c r="L65" s="181"/>
    </row>
    <row r="66" s="9" customFormat="1" ht="19.92" customHeight="1">
      <c r="B66" s="175"/>
      <c r="C66" s="176"/>
      <c r="D66" s="177" t="s">
        <v>98</v>
      </c>
      <c r="E66" s="178"/>
      <c r="F66" s="178"/>
      <c r="G66" s="178"/>
      <c r="H66" s="178"/>
      <c r="I66" s="179"/>
      <c r="J66" s="180">
        <f>J649</f>
        <v>0</v>
      </c>
      <c r="K66" s="176"/>
      <c r="L66" s="181"/>
    </row>
    <row r="67" s="9" customFormat="1" ht="19.92" customHeight="1">
      <c r="B67" s="175"/>
      <c r="C67" s="176"/>
      <c r="D67" s="177" t="s">
        <v>99</v>
      </c>
      <c r="E67" s="178"/>
      <c r="F67" s="178"/>
      <c r="G67" s="178"/>
      <c r="H67" s="178"/>
      <c r="I67" s="179"/>
      <c r="J67" s="180">
        <f>J673</f>
        <v>0</v>
      </c>
      <c r="K67" s="176"/>
      <c r="L67" s="181"/>
    </row>
    <row r="68" s="8" customFormat="1" ht="24.96" customHeight="1">
      <c r="B68" s="168"/>
      <c r="C68" s="169"/>
      <c r="D68" s="170" t="s">
        <v>100</v>
      </c>
      <c r="E68" s="171"/>
      <c r="F68" s="171"/>
      <c r="G68" s="171"/>
      <c r="H68" s="171"/>
      <c r="I68" s="172"/>
      <c r="J68" s="173">
        <f>J675</f>
        <v>0</v>
      </c>
      <c r="K68" s="169"/>
      <c r="L68" s="174"/>
    </row>
    <row r="69" s="9" customFormat="1" ht="19.92" customHeight="1">
      <c r="B69" s="175"/>
      <c r="C69" s="176"/>
      <c r="D69" s="177" t="s">
        <v>101</v>
      </c>
      <c r="E69" s="178"/>
      <c r="F69" s="178"/>
      <c r="G69" s="178"/>
      <c r="H69" s="178"/>
      <c r="I69" s="179"/>
      <c r="J69" s="180">
        <f>J676</f>
        <v>0</v>
      </c>
      <c r="K69" s="176"/>
      <c r="L69" s="181"/>
    </row>
    <row r="70" s="9" customFormat="1" ht="19.92" customHeight="1">
      <c r="B70" s="175"/>
      <c r="C70" s="176"/>
      <c r="D70" s="177" t="s">
        <v>102</v>
      </c>
      <c r="E70" s="178"/>
      <c r="F70" s="178"/>
      <c r="G70" s="178"/>
      <c r="H70" s="178"/>
      <c r="I70" s="179"/>
      <c r="J70" s="180">
        <f>J695</f>
        <v>0</v>
      </c>
      <c r="K70" s="176"/>
      <c r="L70" s="181"/>
    </row>
    <row r="71" s="9" customFormat="1" ht="19.92" customHeight="1">
      <c r="B71" s="175"/>
      <c r="C71" s="176"/>
      <c r="D71" s="177" t="s">
        <v>103</v>
      </c>
      <c r="E71" s="178"/>
      <c r="F71" s="178"/>
      <c r="G71" s="178"/>
      <c r="H71" s="178"/>
      <c r="I71" s="179"/>
      <c r="J71" s="180">
        <f>J767</f>
        <v>0</v>
      </c>
      <c r="K71" s="176"/>
      <c r="L71" s="181"/>
    </row>
    <row r="72" s="9" customFormat="1" ht="19.92" customHeight="1">
      <c r="B72" s="175"/>
      <c r="C72" s="176"/>
      <c r="D72" s="177" t="s">
        <v>104</v>
      </c>
      <c r="E72" s="178"/>
      <c r="F72" s="178"/>
      <c r="G72" s="178"/>
      <c r="H72" s="178"/>
      <c r="I72" s="179"/>
      <c r="J72" s="180">
        <f>J803</f>
        <v>0</v>
      </c>
      <c r="K72" s="176"/>
      <c r="L72" s="181"/>
    </row>
    <row r="73" s="9" customFormat="1" ht="19.92" customHeight="1">
      <c r="B73" s="175"/>
      <c r="C73" s="176"/>
      <c r="D73" s="177" t="s">
        <v>105</v>
      </c>
      <c r="E73" s="178"/>
      <c r="F73" s="178"/>
      <c r="G73" s="178"/>
      <c r="H73" s="178"/>
      <c r="I73" s="179"/>
      <c r="J73" s="180">
        <f>J811</f>
        <v>0</v>
      </c>
      <c r="K73" s="176"/>
      <c r="L73" s="181"/>
    </row>
    <row r="74" s="9" customFormat="1" ht="19.92" customHeight="1">
      <c r="B74" s="175"/>
      <c r="C74" s="176"/>
      <c r="D74" s="177" t="s">
        <v>106</v>
      </c>
      <c r="E74" s="178"/>
      <c r="F74" s="178"/>
      <c r="G74" s="178"/>
      <c r="H74" s="178"/>
      <c r="I74" s="179"/>
      <c r="J74" s="180">
        <f>J828</f>
        <v>0</v>
      </c>
      <c r="K74" s="176"/>
      <c r="L74" s="181"/>
    </row>
    <row r="75" s="9" customFormat="1" ht="19.92" customHeight="1">
      <c r="B75" s="175"/>
      <c r="C75" s="176"/>
      <c r="D75" s="177" t="s">
        <v>107</v>
      </c>
      <c r="E75" s="178"/>
      <c r="F75" s="178"/>
      <c r="G75" s="178"/>
      <c r="H75" s="178"/>
      <c r="I75" s="179"/>
      <c r="J75" s="180">
        <f>J840</f>
        <v>0</v>
      </c>
      <c r="K75" s="176"/>
      <c r="L75" s="181"/>
    </row>
    <row r="76" s="9" customFormat="1" ht="19.92" customHeight="1">
      <c r="B76" s="175"/>
      <c r="C76" s="176"/>
      <c r="D76" s="177" t="s">
        <v>108</v>
      </c>
      <c r="E76" s="178"/>
      <c r="F76" s="178"/>
      <c r="G76" s="178"/>
      <c r="H76" s="178"/>
      <c r="I76" s="179"/>
      <c r="J76" s="180">
        <f>J861</f>
        <v>0</v>
      </c>
      <c r="K76" s="176"/>
      <c r="L76" s="181"/>
    </row>
    <row r="77" s="9" customFormat="1" ht="19.92" customHeight="1">
      <c r="B77" s="175"/>
      <c r="C77" s="176"/>
      <c r="D77" s="177" t="s">
        <v>109</v>
      </c>
      <c r="E77" s="178"/>
      <c r="F77" s="178"/>
      <c r="G77" s="178"/>
      <c r="H77" s="178"/>
      <c r="I77" s="179"/>
      <c r="J77" s="180">
        <f>J943</f>
        <v>0</v>
      </c>
      <c r="K77" s="176"/>
      <c r="L77" s="181"/>
    </row>
    <row r="78" s="9" customFormat="1" ht="19.92" customHeight="1">
      <c r="B78" s="175"/>
      <c r="C78" s="176"/>
      <c r="D78" s="177" t="s">
        <v>110</v>
      </c>
      <c r="E78" s="178"/>
      <c r="F78" s="178"/>
      <c r="G78" s="178"/>
      <c r="H78" s="178"/>
      <c r="I78" s="179"/>
      <c r="J78" s="180">
        <f>J948</f>
        <v>0</v>
      </c>
      <c r="K78" s="176"/>
      <c r="L78" s="181"/>
    </row>
    <row r="79" s="9" customFormat="1" ht="19.92" customHeight="1">
      <c r="B79" s="175"/>
      <c r="C79" s="176"/>
      <c r="D79" s="177" t="s">
        <v>111</v>
      </c>
      <c r="E79" s="178"/>
      <c r="F79" s="178"/>
      <c r="G79" s="178"/>
      <c r="H79" s="178"/>
      <c r="I79" s="179"/>
      <c r="J79" s="180">
        <f>J1054</f>
        <v>0</v>
      </c>
      <c r="K79" s="176"/>
      <c r="L79" s="181"/>
    </row>
    <row r="80" s="9" customFormat="1" ht="19.92" customHeight="1">
      <c r="B80" s="175"/>
      <c r="C80" s="176"/>
      <c r="D80" s="177" t="s">
        <v>112</v>
      </c>
      <c r="E80" s="178"/>
      <c r="F80" s="178"/>
      <c r="G80" s="178"/>
      <c r="H80" s="178"/>
      <c r="I80" s="179"/>
      <c r="J80" s="180">
        <f>J1078</f>
        <v>0</v>
      </c>
      <c r="K80" s="176"/>
      <c r="L80" s="181"/>
    </row>
    <row r="81" s="9" customFormat="1" ht="19.92" customHeight="1">
      <c r="B81" s="175"/>
      <c r="C81" s="176"/>
      <c r="D81" s="177" t="s">
        <v>113</v>
      </c>
      <c r="E81" s="178"/>
      <c r="F81" s="178"/>
      <c r="G81" s="178"/>
      <c r="H81" s="178"/>
      <c r="I81" s="179"/>
      <c r="J81" s="180">
        <f>J1099</f>
        <v>0</v>
      </c>
      <c r="K81" s="176"/>
      <c r="L81" s="181"/>
    </row>
    <row r="82" s="9" customFormat="1" ht="19.92" customHeight="1">
      <c r="B82" s="175"/>
      <c r="C82" s="176"/>
      <c r="D82" s="177" t="s">
        <v>114</v>
      </c>
      <c r="E82" s="178"/>
      <c r="F82" s="178"/>
      <c r="G82" s="178"/>
      <c r="H82" s="178"/>
      <c r="I82" s="179"/>
      <c r="J82" s="180">
        <f>J1149</f>
        <v>0</v>
      </c>
      <c r="K82" s="176"/>
      <c r="L82" s="181"/>
    </row>
    <row r="83" s="9" customFormat="1" ht="19.92" customHeight="1">
      <c r="B83" s="175"/>
      <c r="C83" s="176"/>
      <c r="D83" s="177" t="s">
        <v>115</v>
      </c>
      <c r="E83" s="178"/>
      <c r="F83" s="178"/>
      <c r="G83" s="178"/>
      <c r="H83" s="178"/>
      <c r="I83" s="179"/>
      <c r="J83" s="180">
        <f>J1198</f>
        <v>0</v>
      </c>
      <c r="K83" s="176"/>
      <c r="L83" s="181"/>
    </row>
    <row r="84" s="9" customFormat="1" ht="19.92" customHeight="1">
      <c r="B84" s="175"/>
      <c r="C84" s="176"/>
      <c r="D84" s="177" t="s">
        <v>116</v>
      </c>
      <c r="E84" s="178"/>
      <c r="F84" s="178"/>
      <c r="G84" s="178"/>
      <c r="H84" s="178"/>
      <c r="I84" s="179"/>
      <c r="J84" s="180">
        <f>J1207</f>
        <v>0</v>
      </c>
      <c r="K84" s="176"/>
      <c r="L84" s="181"/>
    </row>
    <row r="85" s="8" customFormat="1" ht="24.96" customHeight="1">
      <c r="B85" s="168"/>
      <c r="C85" s="169"/>
      <c r="D85" s="170" t="s">
        <v>117</v>
      </c>
      <c r="E85" s="171"/>
      <c r="F85" s="171"/>
      <c r="G85" s="171"/>
      <c r="H85" s="171"/>
      <c r="I85" s="172"/>
      <c r="J85" s="173">
        <f>J1217</f>
        <v>0</v>
      </c>
      <c r="K85" s="169"/>
      <c r="L85" s="174"/>
    </row>
    <row r="86" s="9" customFormat="1" ht="19.92" customHeight="1">
      <c r="B86" s="175"/>
      <c r="C86" s="176"/>
      <c r="D86" s="177" t="s">
        <v>118</v>
      </c>
      <c r="E86" s="178"/>
      <c r="F86" s="178"/>
      <c r="G86" s="178"/>
      <c r="H86" s="178"/>
      <c r="I86" s="179"/>
      <c r="J86" s="180">
        <f>J1218</f>
        <v>0</v>
      </c>
      <c r="K86" s="176"/>
      <c r="L86" s="181"/>
    </row>
    <row r="87" s="8" customFormat="1" ht="24.96" customHeight="1">
      <c r="B87" s="168"/>
      <c r="C87" s="169"/>
      <c r="D87" s="170" t="s">
        <v>119</v>
      </c>
      <c r="E87" s="171"/>
      <c r="F87" s="171"/>
      <c r="G87" s="171"/>
      <c r="H87" s="171"/>
      <c r="I87" s="172"/>
      <c r="J87" s="173">
        <f>J1221</f>
        <v>0</v>
      </c>
      <c r="K87" s="169"/>
      <c r="L87" s="174"/>
    </row>
    <row r="88" s="8" customFormat="1" ht="24.96" customHeight="1">
      <c r="B88" s="168"/>
      <c r="C88" s="169"/>
      <c r="D88" s="170" t="s">
        <v>120</v>
      </c>
      <c r="E88" s="171"/>
      <c r="F88" s="171"/>
      <c r="G88" s="171"/>
      <c r="H88" s="171"/>
      <c r="I88" s="172"/>
      <c r="J88" s="173">
        <f>J1224</f>
        <v>0</v>
      </c>
      <c r="K88" s="169"/>
      <c r="L88" s="174"/>
    </row>
    <row r="89" s="9" customFormat="1" ht="19.92" customHeight="1">
      <c r="B89" s="175"/>
      <c r="C89" s="176"/>
      <c r="D89" s="177" t="s">
        <v>121</v>
      </c>
      <c r="E89" s="178"/>
      <c r="F89" s="178"/>
      <c r="G89" s="178"/>
      <c r="H89" s="178"/>
      <c r="I89" s="179"/>
      <c r="J89" s="180">
        <f>J1225</f>
        <v>0</v>
      </c>
      <c r="K89" s="176"/>
      <c r="L89" s="181"/>
    </row>
    <row r="90" s="9" customFormat="1" ht="19.92" customHeight="1">
      <c r="B90" s="175"/>
      <c r="C90" s="176"/>
      <c r="D90" s="177" t="s">
        <v>122</v>
      </c>
      <c r="E90" s="178"/>
      <c r="F90" s="178"/>
      <c r="G90" s="178"/>
      <c r="H90" s="178"/>
      <c r="I90" s="179"/>
      <c r="J90" s="180">
        <f>J1227</f>
        <v>0</v>
      </c>
      <c r="K90" s="176"/>
      <c r="L90" s="181"/>
    </row>
    <row r="91" s="9" customFormat="1" ht="19.92" customHeight="1">
      <c r="B91" s="175"/>
      <c r="C91" s="176"/>
      <c r="D91" s="177" t="s">
        <v>123</v>
      </c>
      <c r="E91" s="178"/>
      <c r="F91" s="178"/>
      <c r="G91" s="178"/>
      <c r="H91" s="178"/>
      <c r="I91" s="179"/>
      <c r="J91" s="180">
        <f>J1234</f>
        <v>0</v>
      </c>
      <c r="K91" s="176"/>
      <c r="L91" s="181"/>
    </row>
    <row r="92" s="9" customFormat="1" ht="19.92" customHeight="1">
      <c r="B92" s="175"/>
      <c r="C92" s="176"/>
      <c r="D92" s="177" t="s">
        <v>124</v>
      </c>
      <c r="E92" s="178"/>
      <c r="F92" s="178"/>
      <c r="G92" s="178"/>
      <c r="H92" s="178"/>
      <c r="I92" s="179"/>
      <c r="J92" s="180">
        <f>J1241</f>
        <v>0</v>
      </c>
      <c r="K92" s="176"/>
      <c r="L92" s="181"/>
    </row>
    <row r="93" s="1" customFormat="1" ht="21.84" customHeight="1">
      <c r="B93" s="39"/>
      <c r="C93" s="40"/>
      <c r="D93" s="40"/>
      <c r="E93" s="40"/>
      <c r="F93" s="40"/>
      <c r="G93" s="40"/>
      <c r="H93" s="40"/>
      <c r="I93" s="132"/>
      <c r="J93" s="40"/>
      <c r="K93" s="40"/>
      <c r="L93" s="44"/>
    </row>
    <row r="94" s="1" customFormat="1" ht="6.96" customHeight="1">
      <c r="B94" s="59"/>
      <c r="C94" s="60"/>
      <c r="D94" s="60"/>
      <c r="E94" s="60"/>
      <c r="F94" s="60"/>
      <c r="G94" s="60"/>
      <c r="H94" s="60"/>
      <c r="I94" s="158"/>
      <c r="J94" s="60"/>
      <c r="K94" s="60"/>
      <c r="L94" s="44"/>
    </row>
    <row r="98" s="1" customFormat="1" ht="6.96" customHeight="1">
      <c r="B98" s="61"/>
      <c r="C98" s="62"/>
      <c r="D98" s="62"/>
      <c r="E98" s="62"/>
      <c r="F98" s="62"/>
      <c r="G98" s="62"/>
      <c r="H98" s="62"/>
      <c r="I98" s="161"/>
      <c r="J98" s="62"/>
      <c r="K98" s="62"/>
      <c r="L98" s="44"/>
    </row>
    <row r="99" s="1" customFormat="1" ht="24.96" customHeight="1">
      <c r="B99" s="39"/>
      <c r="C99" s="24" t="s">
        <v>125</v>
      </c>
      <c r="D99" s="40"/>
      <c r="E99" s="40"/>
      <c r="F99" s="40"/>
      <c r="G99" s="40"/>
      <c r="H99" s="40"/>
      <c r="I99" s="132"/>
      <c r="J99" s="40"/>
      <c r="K99" s="40"/>
      <c r="L99" s="44"/>
    </row>
    <row r="100" s="1" customFormat="1" ht="6.96" customHeight="1">
      <c r="B100" s="39"/>
      <c r="C100" s="40"/>
      <c r="D100" s="40"/>
      <c r="E100" s="40"/>
      <c r="F100" s="40"/>
      <c r="G100" s="40"/>
      <c r="H100" s="40"/>
      <c r="I100" s="132"/>
      <c r="J100" s="40"/>
      <c r="K100" s="40"/>
      <c r="L100" s="44"/>
    </row>
    <row r="101" s="1" customFormat="1" ht="12" customHeight="1">
      <c r="B101" s="39"/>
      <c r="C101" s="33" t="s">
        <v>16</v>
      </c>
      <c r="D101" s="40"/>
      <c r="E101" s="40"/>
      <c r="F101" s="40"/>
      <c r="G101" s="40"/>
      <c r="H101" s="40"/>
      <c r="I101" s="132"/>
      <c r="J101" s="40"/>
      <c r="K101" s="40"/>
      <c r="L101" s="44"/>
    </row>
    <row r="102" s="1" customFormat="1" ht="16.5" customHeight="1">
      <c r="B102" s="39"/>
      <c r="C102" s="40"/>
      <c r="D102" s="40"/>
      <c r="E102" s="162" t="str">
        <f>E7</f>
        <v>Snížení energetické náročnosti Tělocvičny a učeben v Havlíčkově ulici, čp. 1572, Kostelec nad Orlicí</v>
      </c>
      <c r="F102" s="33"/>
      <c r="G102" s="33"/>
      <c r="H102" s="33"/>
      <c r="I102" s="132"/>
      <c r="J102" s="40"/>
      <c r="K102" s="40"/>
      <c r="L102" s="44"/>
    </row>
    <row r="103" s="1" customFormat="1" ht="12" customHeight="1">
      <c r="B103" s="39"/>
      <c r="C103" s="33" t="s">
        <v>86</v>
      </c>
      <c r="D103" s="40"/>
      <c r="E103" s="40"/>
      <c r="F103" s="40"/>
      <c r="G103" s="40"/>
      <c r="H103" s="40"/>
      <c r="I103" s="132"/>
      <c r="J103" s="40"/>
      <c r="K103" s="40"/>
      <c r="L103" s="44"/>
    </row>
    <row r="104" s="1" customFormat="1" ht="16.5" customHeight="1">
      <c r="B104" s="39"/>
      <c r="C104" s="40"/>
      <c r="D104" s="40"/>
      <c r="E104" s="69" t="str">
        <f>E9</f>
        <v>SO01 - Snížení energetické náročnosti Tělocvičny a učeben v Havlíčkově ulici, čp. 1572, Kostelec nad Orlicí</v>
      </c>
      <c r="F104" s="40"/>
      <c r="G104" s="40"/>
      <c r="H104" s="40"/>
      <c r="I104" s="132"/>
      <c r="J104" s="40"/>
      <c r="K104" s="40"/>
      <c r="L104" s="44"/>
    </row>
    <row r="105" s="1" customFormat="1" ht="6.96" customHeight="1">
      <c r="B105" s="39"/>
      <c r="C105" s="40"/>
      <c r="D105" s="40"/>
      <c r="E105" s="40"/>
      <c r="F105" s="40"/>
      <c r="G105" s="40"/>
      <c r="H105" s="40"/>
      <c r="I105" s="132"/>
      <c r="J105" s="40"/>
      <c r="K105" s="40"/>
      <c r="L105" s="44"/>
    </row>
    <row r="106" s="1" customFormat="1" ht="12" customHeight="1">
      <c r="B106" s="39"/>
      <c r="C106" s="33" t="s">
        <v>21</v>
      </c>
      <c r="D106" s="40"/>
      <c r="E106" s="40"/>
      <c r="F106" s="28" t="str">
        <f>F12</f>
        <v xml:space="preserve"> Havlíčkova č.p. 1572, Kostelec nad Orlicí</v>
      </c>
      <c r="G106" s="40"/>
      <c r="H106" s="40"/>
      <c r="I106" s="135" t="s">
        <v>23</v>
      </c>
      <c r="J106" s="72" t="str">
        <f>IF(J12="","",J12)</f>
        <v>17. 5. 2019</v>
      </c>
      <c r="K106" s="40"/>
      <c r="L106" s="44"/>
    </row>
    <row r="107" s="1" customFormat="1" ht="6.96" customHeight="1">
      <c r="B107" s="39"/>
      <c r="C107" s="40"/>
      <c r="D107" s="40"/>
      <c r="E107" s="40"/>
      <c r="F107" s="40"/>
      <c r="G107" s="40"/>
      <c r="H107" s="40"/>
      <c r="I107" s="132"/>
      <c r="J107" s="40"/>
      <c r="K107" s="40"/>
      <c r="L107" s="44"/>
    </row>
    <row r="108" s="1" customFormat="1" ht="15.15" customHeight="1">
      <c r="B108" s="39"/>
      <c r="C108" s="33" t="s">
        <v>25</v>
      </c>
      <c r="D108" s="40"/>
      <c r="E108" s="40"/>
      <c r="F108" s="28" t="str">
        <f>E15</f>
        <v>Město Kostelec nad Orlicí</v>
      </c>
      <c r="G108" s="40"/>
      <c r="H108" s="40"/>
      <c r="I108" s="135" t="s">
        <v>33</v>
      </c>
      <c r="J108" s="37" t="str">
        <f>E21</f>
        <v>AG atelier s.r.o.</v>
      </c>
      <c r="K108" s="40"/>
      <c r="L108" s="44"/>
    </row>
    <row r="109" s="1" customFormat="1" ht="15.15" customHeight="1">
      <c r="B109" s="39"/>
      <c r="C109" s="33" t="s">
        <v>31</v>
      </c>
      <c r="D109" s="40"/>
      <c r="E109" s="40"/>
      <c r="F109" s="28" t="str">
        <f>IF(E18="","",E18)</f>
        <v>Vyplň údaj</v>
      </c>
      <c r="G109" s="40"/>
      <c r="H109" s="40"/>
      <c r="I109" s="135" t="s">
        <v>38</v>
      </c>
      <c r="J109" s="37" t="str">
        <f>E24</f>
        <v>AG atelier s.r.o.</v>
      </c>
      <c r="K109" s="40"/>
      <c r="L109" s="44"/>
    </row>
    <row r="110" s="1" customFormat="1" ht="10.32" customHeight="1">
      <c r="B110" s="39"/>
      <c r="C110" s="40"/>
      <c r="D110" s="40"/>
      <c r="E110" s="40"/>
      <c r="F110" s="40"/>
      <c r="G110" s="40"/>
      <c r="H110" s="40"/>
      <c r="I110" s="132"/>
      <c r="J110" s="40"/>
      <c r="K110" s="40"/>
      <c r="L110" s="44"/>
    </row>
    <row r="111" s="10" customFormat="1" ht="29.28" customHeight="1">
      <c r="B111" s="182"/>
      <c r="C111" s="183" t="s">
        <v>126</v>
      </c>
      <c r="D111" s="184" t="s">
        <v>60</v>
      </c>
      <c r="E111" s="184" t="s">
        <v>56</v>
      </c>
      <c r="F111" s="184" t="s">
        <v>57</v>
      </c>
      <c r="G111" s="184" t="s">
        <v>127</v>
      </c>
      <c r="H111" s="184" t="s">
        <v>128</v>
      </c>
      <c r="I111" s="185" t="s">
        <v>129</v>
      </c>
      <c r="J111" s="184" t="s">
        <v>90</v>
      </c>
      <c r="K111" s="186" t="s">
        <v>130</v>
      </c>
      <c r="L111" s="187"/>
      <c r="M111" s="92" t="s">
        <v>19</v>
      </c>
      <c r="N111" s="93" t="s">
        <v>45</v>
      </c>
      <c r="O111" s="93" t="s">
        <v>131</v>
      </c>
      <c r="P111" s="93" t="s">
        <v>132</v>
      </c>
      <c r="Q111" s="93" t="s">
        <v>133</v>
      </c>
      <c r="R111" s="93" t="s">
        <v>134</v>
      </c>
      <c r="S111" s="93" t="s">
        <v>135</v>
      </c>
      <c r="T111" s="94" t="s">
        <v>136</v>
      </c>
    </row>
    <row r="112" s="1" customFormat="1" ht="22.8" customHeight="1">
      <c r="B112" s="39"/>
      <c r="C112" s="99" t="s">
        <v>137</v>
      </c>
      <c r="D112" s="40"/>
      <c r="E112" s="40"/>
      <c r="F112" s="40"/>
      <c r="G112" s="40"/>
      <c r="H112" s="40"/>
      <c r="I112" s="132"/>
      <c r="J112" s="188">
        <f>BK112</f>
        <v>0</v>
      </c>
      <c r="K112" s="40"/>
      <c r="L112" s="44"/>
      <c r="M112" s="95"/>
      <c r="N112" s="96"/>
      <c r="O112" s="96"/>
      <c r="P112" s="189">
        <f>P113+P675+P1217+P1221+P1224</f>
        <v>0</v>
      </c>
      <c r="Q112" s="96"/>
      <c r="R112" s="189">
        <f>R113+R675+R1217+R1221+R1224</f>
        <v>68.792046870000007</v>
      </c>
      <c r="S112" s="96"/>
      <c r="T112" s="190">
        <f>T113+T675+T1217+T1221+T1224</f>
        <v>59.550673489999994</v>
      </c>
      <c r="AT112" s="18" t="s">
        <v>74</v>
      </c>
      <c r="AU112" s="18" t="s">
        <v>91</v>
      </c>
      <c r="BK112" s="191">
        <f>BK113+BK675+BK1217+BK1221+BK1224</f>
        <v>0</v>
      </c>
    </row>
    <row r="113" s="11" customFormat="1" ht="25.92" customHeight="1">
      <c r="B113" s="192"/>
      <c r="C113" s="193"/>
      <c r="D113" s="194" t="s">
        <v>74</v>
      </c>
      <c r="E113" s="195" t="s">
        <v>138</v>
      </c>
      <c r="F113" s="195" t="s">
        <v>139</v>
      </c>
      <c r="G113" s="193"/>
      <c r="H113" s="193"/>
      <c r="I113" s="196"/>
      <c r="J113" s="197">
        <f>BK113</f>
        <v>0</v>
      </c>
      <c r="K113" s="193"/>
      <c r="L113" s="198"/>
      <c r="M113" s="199"/>
      <c r="N113" s="200"/>
      <c r="O113" s="200"/>
      <c r="P113" s="201">
        <f>P114+P134+P140+P169+P516+P649+P673</f>
        <v>0</v>
      </c>
      <c r="Q113" s="200"/>
      <c r="R113" s="201">
        <f>R114+R134+R140+R169+R516+R649+R673</f>
        <v>46.387433460000004</v>
      </c>
      <c r="S113" s="200"/>
      <c r="T113" s="202">
        <f>T114+T134+T140+T169+T516+T649+T673</f>
        <v>30.354222</v>
      </c>
      <c r="AR113" s="203" t="s">
        <v>82</v>
      </c>
      <c r="AT113" s="204" t="s">
        <v>74</v>
      </c>
      <c r="AU113" s="204" t="s">
        <v>75</v>
      </c>
      <c r="AY113" s="203" t="s">
        <v>140</v>
      </c>
      <c r="BK113" s="205">
        <f>BK114+BK134+BK140+BK169+BK516+BK649+BK673</f>
        <v>0</v>
      </c>
    </row>
    <row r="114" s="11" customFormat="1" ht="22.8" customHeight="1">
      <c r="B114" s="192"/>
      <c r="C114" s="193"/>
      <c r="D114" s="194" t="s">
        <v>74</v>
      </c>
      <c r="E114" s="206" t="s">
        <v>82</v>
      </c>
      <c r="F114" s="206" t="s">
        <v>141</v>
      </c>
      <c r="G114" s="193"/>
      <c r="H114" s="193"/>
      <c r="I114" s="196"/>
      <c r="J114" s="207">
        <f>BK114</f>
        <v>0</v>
      </c>
      <c r="K114" s="193"/>
      <c r="L114" s="198"/>
      <c r="M114" s="199"/>
      <c r="N114" s="200"/>
      <c r="O114" s="200"/>
      <c r="P114" s="201">
        <f>SUM(P115:P133)</f>
        <v>0</v>
      </c>
      <c r="Q114" s="200"/>
      <c r="R114" s="201">
        <f>SUM(R115:R133)</f>
        <v>0</v>
      </c>
      <c r="S114" s="200"/>
      <c r="T114" s="202">
        <f>SUM(T115:T133)</f>
        <v>22.78595</v>
      </c>
      <c r="AR114" s="203" t="s">
        <v>82</v>
      </c>
      <c r="AT114" s="204" t="s">
        <v>74</v>
      </c>
      <c r="AU114" s="204" t="s">
        <v>82</v>
      </c>
      <c r="AY114" s="203" t="s">
        <v>140</v>
      </c>
      <c r="BK114" s="205">
        <f>SUM(BK115:BK133)</f>
        <v>0</v>
      </c>
    </row>
    <row r="115" s="1" customFormat="1" ht="24" customHeight="1">
      <c r="B115" s="39"/>
      <c r="C115" s="208" t="s">
        <v>82</v>
      </c>
      <c r="D115" s="208" t="s">
        <v>142</v>
      </c>
      <c r="E115" s="209" t="s">
        <v>143</v>
      </c>
      <c r="F115" s="210" t="s">
        <v>144</v>
      </c>
      <c r="G115" s="211" t="s">
        <v>145</v>
      </c>
      <c r="H115" s="212">
        <v>17.574999999999999</v>
      </c>
      <c r="I115" s="213"/>
      <c r="J115" s="214">
        <f>ROUND(I115*H115,2)</f>
        <v>0</v>
      </c>
      <c r="K115" s="210" t="s">
        <v>146</v>
      </c>
      <c r="L115" s="44"/>
      <c r="M115" s="215" t="s">
        <v>19</v>
      </c>
      <c r="N115" s="216" t="s">
        <v>46</v>
      </c>
      <c r="O115" s="84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219" t="s">
        <v>147</v>
      </c>
      <c r="AT115" s="219" t="s">
        <v>142</v>
      </c>
      <c r="AU115" s="219" t="s">
        <v>84</v>
      </c>
      <c r="AY115" s="18" t="s">
        <v>140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8" t="s">
        <v>82</v>
      </c>
      <c r="BK115" s="220">
        <f>ROUND(I115*H115,2)</f>
        <v>0</v>
      </c>
      <c r="BL115" s="18" t="s">
        <v>147</v>
      </c>
      <c r="BM115" s="219" t="s">
        <v>148</v>
      </c>
    </row>
    <row r="116" s="12" customFormat="1">
      <c r="B116" s="221"/>
      <c r="C116" s="222"/>
      <c r="D116" s="223" t="s">
        <v>149</v>
      </c>
      <c r="E116" s="224" t="s">
        <v>19</v>
      </c>
      <c r="F116" s="225" t="s">
        <v>150</v>
      </c>
      <c r="G116" s="222"/>
      <c r="H116" s="226">
        <v>17.574999999999999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149</v>
      </c>
      <c r="AU116" s="232" t="s">
        <v>84</v>
      </c>
      <c r="AV116" s="12" t="s">
        <v>84</v>
      </c>
      <c r="AW116" s="12" t="s">
        <v>37</v>
      </c>
      <c r="AX116" s="12" t="s">
        <v>75</v>
      </c>
      <c r="AY116" s="232" t="s">
        <v>140</v>
      </c>
    </row>
    <row r="117" s="13" customFormat="1">
      <c r="B117" s="233"/>
      <c r="C117" s="234"/>
      <c r="D117" s="223" t="s">
        <v>149</v>
      </c>
      <c r="E117" s="235" t="s">
        <v>19</v>
      </c>
      <c r="F117" s="236" t="s">
        <v>151</v>
      </c>
      <c r="G117" s="234"/>
      <c r="H117" s="237">
        <v>17.574999999999999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149</v>
      </c>
      <c r="AU117" s="243" t="s">
        <v>84</v>
      </c>
      <c r="AV117" s="13" t="s">
        <v>147</v>
      </c>
      <c r="AW117" s="13" t="s">
        <v>37</v>
      </c>
      <c r="AX117" s="13" t="s">
        <v>82</v>
      </c>
      <c r="AY117" s="243" t="s">
        <v>140</v>
      </c>
    </row>
    <row r="118" s="1" customFormat="1" ht="36" customHeight="1">
      <c r="B118" s="39"/>
      <c r="C118" s="208" t="s">
        <v>84</v>
      </c>
      <c r="D118" s="208" t="s">
        <v>142</v>
      </c>
      <c r="E118" s="209" t="s">
        <v>152</v>
      </c>
      <c r="F118" s="210" t="s">
        <v>153</v>
      </c>
      <c r="G118" s="211" t="s">
        <v>145</v>
      </c>
      <c r="H118" s="212">
        <v>70.290000000000006</v>
      </c>
      <c r="I118" s="213"/>
      <c r="J118" s="214">
        <f>ROUND(I118*H118,2)</f>
        <v>0</v>
      </c>
      <c r="K118" s="210" t="s">
        <v>146</v>
      </c>
      <c r="L118" s="44"/>
      <c r="M118" s="215" t="s">
        <v>19</v>
      </c>
      <c r="N118" s="216" t="s">
        <v>46</v>
      </c>
      <c r="O118" s="84"/>
      <c r="P118" s="217">
        <f>O118*H118</f>
        <v>0</v>
      </c>
      <c r="Q118" s="217">
        <v>0</v>
      </c>
      <c r="R118" s="217">
        <f>Q118*H118</f>
        <v>0</v>
      </c>
      <c r="S118" s="217">
        <v>0.255</v>
      </c>
      <c r="T118" s="218">
        <f>S118*H118</f>
        <v>17.923950000000001</v>
      </c>
      <c r="AR118" s="219" t="s">
        <v>147</v>
      </c>
      <c r="AT118" s="219" t="s">
        <v>142</v>
      </c>
      <c r="AU118" s="219" t="s">
        <v>84</v>
      </c>
      <c r="AY118" s="18" t="s">
        <v>140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8" t="s">
        <v>82</v>
      </c>
      <c r="BK118" s="220">
        <f>ROUND(I118*H118,2)</f>
        <v>0</v>
      </c>
      <c r="BL118" s="18" t="s">
        <v>147</v>
      </c>
      <c r="BM118" s="219" t="s">
        <v>154</v>
      </c>
    </row>
    <row r="119" s="12" customFormat="1">
      <c r="B119" s="221"/>
      <c r="C119" s="222"/>
      <c r="D119" s="223" t="s">
        <v>149</v>
      </c>
      <c r="E119" s="224" t="s">
        <v>19</v>
      </c>
      <c r="F119" s="225" t="s">
        <v>155</v>
      </c>
      <c r="G119" s="222"/>
      <c r="H119" s="226">
        <v>47.399999999999999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149</v>
      </c>
      <c r="AU119" s="232" t="s">
        <v>84</v>
      </c>
      <c r="AV119" s="12" t="s">
        <v>84</v>
      </c>
      <c r="AW119" s="12" t="s">
        <v>37</v>
      </c>
      <c r="AX119" s="12" t="s">
        <v>75</v>
      </c>
      <c r="AY119" s="232" t="s">
        <v>140</v>
      </c>
    </row>
    <row r="120" s="12" customFormat="1">
      <c r="B120" s="221"/>
      <c r="C120" s="222"/>
      <c r="D120" s="223" t="s">
        <v>149</v>
      </c>
      <c r="E120" s="224" t="s">
        <v>19</v>
      </c>
      <c r="F120" s="225" t="s">
        <v>156</v>
      </c>
      <c r="G120" s="222"/>
      <c r="H120" s="226">
        <v>22.890000000000001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149</v>
      </c>
      <c r="AU120" s="232" t="s">
        <v>84</v>
      </c>
      <c r="AV120" s="12" t="s">
        <v>84</v>
      </c>
      <c r="AW120" s="12" t="s">
        <v>37</v>
      </c>
      <c r="AX120" s="12" t="s">
        <v>75</v>
      </c>
      <c r="AY120" s="232" t="s">
        <v>140</v>
      </c>
    </row>
    <row r="121" s="13" customFormat="1">
      <c r="B121" s="233"/>
      <c r="C121" s="234"/>
      <c r="D121" s="223" t="s">
        <v>149</v>
      </c>
      <c r="E121" s="235" t="s">
        <v>19</v>
      </c>
      <c r="F121" s="236" t="s">
        <v>151</v>
      </c>
      <c r="G121" s="234"/>
      <c r="H121" s="237">
        <v>70.290000000000006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149</v>
      </c>
      <c r="AU121" s="243" t="s">
        <v>84</v>
      </c>
      <c r="AV121" s="13" t="s">
        <v>147</v>
      </c>
      <c r="AW121" s="13" t="s">
        <v>37</v>
      </c>
      <c r="AX121" s="13" t="s">
        <v>82</v>
      </c>
      <c r="AY121" s="243" t="s">
        <v>140</v>
      </c>
    </row>
    <row r="122" s="1" customFormat="1" ht="24" customHeight="1">
      <c r="B122" s="39"/>
      <c r="C122" s="208" t="s">
        <v>157</v>
      </c>
      <c r="D122" s="208" t="s">
        <v>142</v>
      </c>
      <c r="E122" s="209" t="s">
        <v>158</v>
      </c>
      <c r="F122" s="210" t="s">
        <v>159</v>
      </c>
      <c r="G122" s="211" t="s">
        <v>145</v>
      </c>
      <c r="H122" s="212">
        <v>22.100000000000001</v>
      </c>
      <c r="I122" s="213"/>
      <c r="J122" s="214">
        <f>ROUND(I122*H122,2)</f>
        <v>0</v>
      </c>
      <c r="K122" s="210" t="s">
        <v>146</v>
      </c>
      <c r="L122" s="44"/>
      <c r="M122" s="215" t="s">
        <v>19</v>
      </c>
      <c r="N122" s="216" t="s">
        <v>46</v>
      </c>
      <c r="O122" s="84"/>
      <c r="P122" s="217">
        <f>O122*H122</f>
        <v>0</v>
      </c>
      <c r="Q122" s="217">
        <v>0</v>
      </c>
      <c r="R122" s="217">
        <f>Q122*H122</f>
        <v>0</v>
      </c>
      <c r="S122" s="217">
        <v>0.22</v>
      </c>
      <c r="T122" s="218">
        <f>S122*H122</f>
        <v>4.8620000000000001</v>
      </c>
      <c r="AR122" s="219" t="s">
        <v>147</v>
      </c>
      <c r="AT122" s="219" t="s">
        <v>142</v>
      </c>
      <c r="AU122" s="219" t="s">
        <v>84</v>
      </c>
      <c r="AY122" s="18" t="s">
        <v>140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82</v>
      </c>
      <c r="BK122" s="220">
        <f>ROUND(I122*H122,2)</f>
        <v>0</v>
      </c>
      <c r="BL122" s="18" t="s">
        <v>147</v>
      </c>
      <c r="BM122" s="219" t="s">
        <v>160</v>
      </c>
    </row>
    <row r="123" s="12" customFormat="1">
      <c r="B123" s="221"/>
      <c r="C123" s="222"/>
      <c r="D123" s="223" t="s">
        <v>149</v>
      </c>
      <c r="E123" s="224" t="s">
        <v>19</v>
      </c>
      <c r="F123" s="225" t="s">
        <v>161</v>
      </c>
      <c r="G123" s="222"/>
      <c r="H123" s="226">
        <v>22.100000000000001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149</v>
      </c>
      <c r="AU123" s="232" t="s">
        <v>84</v>
      </c>
      <c r="AV123" s="12" t="s">
        <v>84</v>
      </c>
      <c r="AW123" s="12" t="s">
        <v>37</v>
      </c>
      <c r="AX123" s="12" t="s">
        <v>75</v>
      </c>
      <c r="AY123" s="232" t="s">
        <v>140</v>
      </c>
    </row>
    <row r="124" s="13" customFormat="1">
      <c r="B124" s="233"/>
      <c r="C124" s="234"/>
      <c r="D124" s="223" t="s">
        <v>149</v>
      </c>
      <c r="E124" s="235" t="s">
        <v>19</v>
      </c>
      <c r="F124" s="236" t="s">
        <v>151</v>
      </c>
      <c r="G124" s="234"/>
      <c r="H124" s="237">
        <v>22.100000000000001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149</v>
      </c>
      <c r="AU124" s="243" t="s">
        <v>84</v>
      </c>
      <c r="AV124" s="13" t="s">
        <v>147</v>
      </c>
      <c r="AW124" s="13" t="s">
        <v>37</v>
      </c>
      <c r="AX124" s="13" t="s">
        <v>82</v>
      </c>
      <c r="AY124" s="243" t="s">
        <v>140</v>
      </c>
    </row>
    <row r="125" s="1" customFormat="1" ht="24" customHeight="1">
      <c r="B125" s="39"/>
      <c r="C125" s="208" t="s">
        <v>147</v>
      </c>
      <c r="D125" s="208" t="s">
        <v>142</v>
      </c>
      <c r="E125" s="209" t="s">
        <v>162</v>
      </c>
      <c r="F125" s="210" t="s">
        <v>163</v>
      </c>
      <c r="G125" s="211" t="s">
        <v>164</v>
      </c>
      <c r="H125" s="212">
        <v>24.105</v>
      </c>
      <c r="I125" s="213"/>
      <c r="J125" s="214">
        <f>ROUND(I125*H125,2)</f>
        <v>0</v>
      </c>
      <c r="K125" s="210" t="s">
        <v>146</v>
      </c>
      <c r="L125" s="44"/>
      <c r="M125" s="215" t="s">
        <v>19</v>
      </c>
      <c r="N125" s="216" t="s">
        <v>46</v>
      </c>
      <c r="O125" s="84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AR125" s="219" t="s">
        <v>147</v>
      </c>
      <c r="AT125" s="219" t="s">
        <v>142</v>
      </c>
      <c r="AU125" s="219" t="s">
        <v>84</v>
      </c>
      <c r="AY125" s="18" t="s">
        <v>140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82</v>
      </c>
      <c r="BK125" s="220">
        <f>ROUND(I125*H125,2)</f>
        <v>0</v>
      </c>
      <c r="BL125" s="18" t="s">
        <v>147</v>
      </c>
      <c r="BM125" s="219" t="s">
        <v>165</v>
      </c>
    </row>
    <row r="126" s="12" customFormat="1">
      <c r="B126" s="221"/>
      <c r="C126" s="222"/>
      <c r="D126" s="223" t="s">
        <v>149</v>
      </c>
      <c r="E126" s="224" t="s">
        <v>19</v>
      </c>
      <c r="F126" s="225" t="s">
        <v>166</v>
      </c>
      <c r="G126" s="222"/>
      <c r="H126" s="226">
        <v>24.105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149</v>
      </c>
      <c r="AU126" s="232" t="s">
        <v>84</v>
      </c>
      <c r="AV126" s="12" t="s">
        <v>84</v>
      </c>
      <c r="AW126" s="12" t="s">
        <v>37</v>
      </c>
      <c r="AX126" s="12" t="s">
        <v>75</v>
      </c>
      <c r="AY126" s="232" t="s">
        <v>140</v>
      </c>
    </row>
    <row r="127" s="13" customFormat="1">
      <c r="B127" s="233"/>
      <c r="C127" s="234"/>
      <c r="D127" s="223" t="s">
        <v>149</v>
      </c>
      <c r="E127" s="235" t="s">
        <v>19</v>
      </c>
      <c r="F127" s="236" t="s">
        <v>151</v>
      </c>
      <c r="G127" s="234"/>
      <c r="H127" s="237">
        <v>24.105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149</v>
      </c>
      <c r="AU127" s="243" t="s">
        <v>84</v>
      </c>
      <c r="AV127" s="13" t="s">
        <v>147</v>
      </c>
      <c r="AW127" s="13" t="s">
        <v>37</v>
      </c>
      <c r="AX127" s="13" t="s">
        <v>82</v>
      </c>
      <c r="AY127" s="243" t="s">
        <v>140</v>
      </c>
    </row>
    <row r="128" s="1" customFormat="1" ht="36" customHeight="1">
      <c r="B128" s="39"/>
      <c r="C128" s="208" t="s">
        <v>167</v>
      </c>
      <c r="D128" s="208" t="s">
        <v>142</v>
      </c>
      <c r="E128" s="209" t="s">
        <v>168</v>
      </c>
      <c r="F128" s="210" t="s">
        <v>169</v>
      </c>
      <c r="G128" s="211" t="s">
        <v>164</v>
      </c>
      <c r="H128" s="212">
        <v>16.873999999999999</v>
      </c>
      <c r="I128" s="213"/>
      <c r="J128" s="214">
        <f>ROUND(I128*H128,2)</f>
        <v>0</v>
      </c>
      <c r="K128" s="210" t="s">
        <v>146</v>
      </c>
      <c r="L128" s="44"/>
      <c r="M128" s="215" t="s">
        <v>19</v>
      </c>
      <c r="N128" s="216" t="s">
        <v>46</v>
      </c>
      <c r="O128" s="84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AR128" s="219" t="s">
        <v>147</v>
      </c>
      <c r="AT128" s="219" t="s">
        <v>142</v>
      </c>
      <c r="AU128" s="219" t="s">
        <v>84</v>
      </c>
      <c r="AY128" s="18" t="s">
        <v>140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82</v>
      </c>
      <c r="BK128" s="220">
        <f>ROUND(I128*H128,2)</f>
        <v>0</v>
      </c>
      <c r="BL128" s="18" t="s">
        <v>147</v>
      </c>
      <c r="BM128" s="219" t="s">
        <v>170</v>
      </c>
    </row>
    <row r="129" s="12" customFormat="1">
      <c r="B129" s="221"/>
      <c r="C129" s="222"/>
      <c r="D129" s="223" t="s">
        <v>149</v>
      </c>
      <c r="E129" s="224" t="s">
        <v>19</v>
      </c>
      <c r="F129" s="225" t="s">
        <v>171</v>
      </c>
      <c r="G129" s="222"/>
      <c r="H129" s="226">
        <v>16.873999999999999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149</v>
      </c>
      <c r="AU129" s="232" t="s">
        <v>84</v>
      </c>
      <c r="AV129" s="12" t="s">
        <v>84</v>
      </c>
      <c r="AW129" s="12" t="s">
        <v>37</v>
      </c>
      <c r="AX129" s="12" t="s">
        <v>75</v>
      </c>
      <c r="AY129" s="232" t="s">
        <v>140</v>
      </c>
    </row>
    <row r="130" s="13" customFormat="1">
      <c r="B130" s="233"/>
      <c r="C130" s="234"/>
      <c r="D130" s="223" t="s">
        <v>149</v>
      </c>
      <c r="E130" s="235" t="s">
        <v>19</v>
      </c>
      <c r="F130" s="236" t="s">
        <v>151</v>
      </c>
      <c r="G130" s="234"/>
      <c r="H130" s="237">
        <v>16.873999999999999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149</v>
      </c>
      <c r="AU130" s="243" t="s">
        <v>84</v>
      </c>
      <c r="AV130" s="13" t="s">
        <v>147</v>
      </c>
      <c r="AW130" s="13" t="s">
        <v>37</v>
      </c>
      <c r="AX130" s="13" t="s">
        <v>82</v>
      </c>
      <c r="AY130" s="243" t="s">
        <v>140</v>
      </c>
    </row>
    <row r="131" s="1" customFormat="1" ht="24" customHeight="1">
      <c r="B131" s="39"/>
      <c r="C131" s="208" t="s">
        <v>172</v>
      </c>
      <c r="D131" s="208" t="s">
        <v>142</v>
      </c>
      <c r="E131" s="209" t="s">
        <v>173</v>
      </c>
      <c r="F131" s="210" t="s">
        <v>174</v>
      </c>
      <c r="G131" s="211" t="s">
        <v>145</v>
      </c>
      <c r="H131" s="212">
        <v>17.574999999999999</v>
      </c>
      <c r="I131" s="213"/>
      <c r="J131" s="214">
        <f>ROUND(I131*H131,2)</f>
        <v>0</v>
      </c>
      <c r="K131" s="210" t="s">
        <v>146</v>
      </c>
      <c r="L131" s="44"/>
      <c r="M131" s="215" t="s">
        <v>19</v>
      </c>
      <c r="N131" s="216" t="s">
        <v>46</v>
      </c>
      <c r="O131" s="84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219" t="s">
        <v>147</v>
      </c>
      <c r="AT131" s="219" t="s">
        <v>142</v>
      </c>
      <c r="AU131" s="219" t="s">
        <v>84</v>
      </c>
      <c r="AY131" s="18" t="s">
        <v>140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82</v>
      </c>
      <c r="BK131" s="220">
        <f>ROUND(I131*H131,2)</f>
        <v>0</v>
      </c>
      <c r="BL131" s="18" t="s">
        <v>147</v>
      </c>
      <c r="BM131" s="219" t="s">
        <v>175</v>
      </c>
    </row>
    <row r="132" s="12" customFormat="1">
      <c r="B132" s="221"/>
      <c r="C132" s="222"/>
      <c r="D132" s="223" t="s">
        <v>149</v>
      </c>
      <c r="E132" s="224" t="s">
        <v>19</v>
      </c>
      <c r="F132" s="225" t="s">
        <v>150</v>
      </c>
      <c r="G132" s="222"/>
      <c r="H132" s="226">
        <v>17.574999999999999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149</v>
      </c>
      <c r="AU132" s="232" t="s">
        <v>84</v>
      </c>
      <c r="AV132" s="12" t="s">
        <v>84</v>
      </c>
      <c r="AW132" s="12" t="s">
        <v>37</v>
      </c>
      <c r="AX132" s="12" t="s">
        <v>75</v>
      </c>
      <c r="AY132" s="232" t="s">
        <v>140</v>
      </c>
    </row>
    <row r="133" s="13" customFormat="1">
      <c r="B133" s="233"/>
      <c r="C133" s="234"/>
      <c r="D133" s="223" t="s">
        <v>149</v>
      </c>
      <c r="E133" s="235" t="s">
        <v>19</v>
      </c>
      <c r="F133" s="236" t="s">
        <v>151</v>
      </c>
      <c r="G133" s="234"/>
      <c r="H133" s="237">
        <v>17.574999999999999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149</v>
      </c>
      <c r="AU133" s="243" t="s">
        <v>84</v>
      </c>
      <c r="AV133" s="13" t="s">
        <v>147</v>
      </c>
      <c r="AW133" s="13" t="s">
        <v>37</v>
      </c>
      <c r="AX133" s="13" t="s">
        <v>82</v>
      </c>
      <c r="AY133" s="243" t="s">
        <v>140</v>
      </c>
    </row>
    <row r="134" s="11" customFormat="1" ht="22.8" customHeight="1">
      <c r="B134" s="192"/>
      <c r="C134" s="193"/>
      <c r="D134" s="194" t="s">
        <v>74</v>
      </c>
      <c r="E134" s="206" t="s">
        <v>147</v>
      </c>
      <c r="F134" s="206" t="s">
        <v>176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SUM(P135:P139)</f>
        <v>0</v>
      </c>
      <c r="Q134" s="200"/>
      <c r="R134" s="201">
        <f>SUM(R135:R139)</f>
        <v>0</v>
      </c>
      <c r="S134" s="200"/>
      <c r="T134" s="202">
        <f>SUM(T135:T139)</f>
        <v>0</v>
      </c>
      <c r="AR134" s="203" t="s">
        <v>82</v>
      </c>
      <c r="AT134" s="204" t="s">
        <v>74</v>
      </c>
      <c r="AU134" s="204" t="s">
        <v>82</v>
      </c>
      <c r="AY134" s="203" t="s">
        <v>140</v>
      </c>
      <c r="BK134" s="205">
        <f>SUM(BK135:BK139)</f>
        <v>0</v>
      </c>
    </row>
    <row r="135" s="1" customFormat="1" ht="24" customHeight="1">
      <c r="B135" s="39"/>
      <c r="C135" s="208" t="s">
        <v>177</v>
      </c>
      <c r="D135" s="208" t="s">
        <v>142</v>
      </c>
      <c r="E135" s="209" t="s">
        <v>178</v>
      </c>
      <c r="F135" s="210" t="s">
        <v>179</v>
      </c>
      <c r="G135" s="211" t="s">
        <v>145</v>
      </c>
      <c r="H135" s="212">
        <v>83.599999999999994</v>
      </c>
      <c r="I135" s="213"/>
      <c r="J135" s="214">
        <f>ROUND(I135*H135,2)</f>
        <v>0</v>
      </c>
      <c r="K135" s="210" t="s">
        <v>146</v>
      </c>
      <c r="L135" s="44"/>
      <c r="M135" s="215" t="s">
        <v>19</v>
      </c>
      <c r="N135" s="216" t="s">
        <v>46</v>
      </c>
      <c r="O135" s="84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AR135" s="219" t="s">
        <v>147</v>
      </c>
      <c r="AT135" s="219" t="s">
        <v>142</v>
      </c>
      <c r="AU135" s="219" t="s">
        <v>84</v>
      </c>
      <c r="AY135" s="18" t="s">
        <v>140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82</v>
      </c>
      <c r="BK135" s="220">
        <f>ROUND(I135*H135,2)</f>
        <v>0</v>
      </c>
      <c r="BL135" s="18" t="s">
        <v>147</v>
      </c>
      <c r="BM135" s="219" t="s">
        <v>180</v>
      </c>
    </row>
    <row r="136" s="12" customFormat="1">
      <c r="B136" s="221"/>
      <c r="C136" s="222"/>
      <c r="D136" s="223" t="s">
        <v>149</v>
      </c>
      <c r="E136" s="224" t="s">
        <v>19</v>
      </c>
      <c r="F136" s="225" t="s">
        <v>181</v>
      </c>
      <c r="G136" s="222"/>
      <c r="H136" s="226">
        <v>42.640000000000001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149</v>
      </c>
      <c r="AU136" s="232" t="s">
        <v>84</v>
      </c>
      <c r="AV136" s="12" t="s">
        <v>84</v>
      </c>
      <c r="AW136" s="12" t="s">
        <v>37</v>
      </c>
      <c r="AX136" s="12" t="s">
        <v>75</v>
      </c>
      <c r="AY136" s="232" t="s">
        <v>140</v>
      </c>
    </row>
    <row r="137" s="12" customFormat="1">
      <c r="B137" s="221"/>
      <c r="C137" s="222"/>
      <c r="D137" s="223" t="s">
        <v>149</v>
      </c>
      <c r="E137" s="224" t="s">
        <v>19</v>
      </c>
      <c r="F137" s="225" t="s">
        <v>182</v>
      </c>
      <c r="G137" s="222"/>
      <c r="H137" s="226">
        <v>17.91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149</v>
      </c>
      <c r="AU137" s="232" t="s">
        <v>84</v>
      </c>
      <c r="AV137" s="12" t="s">
        <v>84</v>
      </c>
      <c r="AW137" s="12" t="s">
        <v>37</v>
      </c>
      <c r="AX137" s="12" t="s">
        <v>75</v>
      </c>
      <c r="AY137" s="232" t="s">
        <v>140</v>
      </c>
    </row>
    <row r="138" s="12" customFormat="1">
      <c r="B138" s="221"/>
      <c r="C138" s="222"/>
      <c r="D138" s="223" t="s">
        <v>149</v>
      </c>
      <c r="E138" s="224" t="s">
        <v>19</v>
      </c>
      <c r="F138" s="225" t="s">
        <v>183</v>
      </c>
      <c r="G138" s="222"/>
      <c r="H138" s="226">
        <v>23.050000000000001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149</v>
      </c>
      <c r="AU138" s="232" t="s">
        <v>84</v>
      </c>
      <c r="AV138" s="12" t="s">
        <v>84</v>
      </c>
      <c r="AW138" s="12" t="s">
        <v>37</v>
      </c>
      <c r="AX138" s="12" t="s">
        <v>75</v>
      </c>
      <c r="AY138" s="232" t="s">
        <v>140</v>
      </c>
    </row>
    <row r="139" s="13" customFormat="1">
      <c r="B139" s="233"/>
      <c r="C139" s="234"/>
      <c r="D139" s="223" t="s">
        <v>149</v>
      </c>
      <c r="E139" s="235" t="s">
        <v>19</v>
      </c>
      <c r="F139" s="236" t="s">
        <v>151</v>
      </c>
      <c r="G139" s="234"/>
      <c r="H139" s="237">
        <v>83.599999999999994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149</v>
      </c>
      <c r="AU139" s="243" t="s">
        <v>84</v>
      </c>
      <c r="AV139" s="13" t="s">
        <v>147</v>
      </c>
      <c r="AW139" s="13" t="s">
        <v>37</v>
      </c>
      <c r="AX139" s="13" t="s">
        <v>82</v>
      </c>
      <c r="AY139" s="243" t="s">
        <v>140</v>
      </c>
    </row>
    <row r="140" s="11" customFormat="1" ht="22.8" customHeight="1">
      <c r="B140" s="192"/>
      <c r="C140" s="193"/>
      <c r="D140" s="194" t="s">
        <v>74</v>
      </c>
      <c r="E140" s="206" t="s">
        <v>167</v>
      </c>
      <c r="F140" s="206" t="s">
        <v>184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SUM(P141:P168)</f>
        <v>0</v>
      </c>
      <c r="Q140" s="200"/>
      <c r="R140" s="201">
        <f>SUM(R141:R168)</f>
        <v>21.377117000000002</v>
      </c>
      <c r="S140" s="200"/>
      <c r="T140" s="202">
        <f>SUM(T141:T168)</f>
        <v>0</v>
      </c>
      <c r="AR140" s="203" t="s">
        <v>82</v>
      </c>
      <c r="AT140" s="204" t="s">
        <v>74</v>
      </c>
      <c r="AU140" s="204" t="s">
        <v>82</v>
      </c>
      <c r="AY140" s="203" t="s">
        <v>140</v>
      </c>
      <c r="BK140" s="205">
        <f>SUM(BK141:BK168)</f>
        <v>0</v>
      </c>
    </row>
    <row r="141" s="1" customFormat="1" ht="24" customHeight="1">
      <c r="B141" s="39"/>
      <c r="C141" s="208" t="s">
        <v>185</v>
      </c>
      <c r="D141" s="208" t="s">
        <v>142</v>
      </c>
      <c r="E141" s="209" t="s">
        <v>186</v>
      </c>
      <c r="F141" s="210" t="s">
        <v>187</v>
      </c>
      <c r="G141" s="211" t="s">
        <v>145</v>
      </c>
      <c r="H141" s="212">
        <v>92.400000000000006</v>
      </c>
      <c r="I141" s="213"/>
      <c r="J141" s="214">
        <f>ROUND(I141*H141,2)</f>
        <v>0</v>
      </c>
      <c r="K141" s="210" t="s">
        <v>146</v>
      </c>
      <c r="L141" s="44"/>
      <c r="M141" s="215" t="s">
        <v>19</v>
      </c>
      <c r="N141" s="216" t="s">
        <v>46</v>
      </c>
      <c r="O141" s="84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AR141" s="219" t="s">
        <v>147</v>
      </c>
      <c r="AT141" s="219" t="s">
        <v>142</v>
      </c>
      <c r="AU141" s="219" t="s">
        <v>84</v>
      </c>
      <c r="AY141" s="18" t="s">
        <v>140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82</v>
      </c>
      <c r="BK141" s="220">
        <f>ROUND(I141*H141,2)</f>
        <v>0</v>
      </c>
      <c r="BL141" s="18" t="s">
        <v>147</v>
      </c>
      <c r="BM141" s="219" t="s">
        <v>188</v>
      </c>
    </row>
    <row r="142" s="12" customFormat="1">
      <c r="B142" s="221"/>
      <c r="C142" s="222"/>
      <c r="D142" s="223" t="s">
        <v>149</v>
      </c>
      <c r="E142" s="224" t="s">
        <v>19</v>
      </c>
      <c r="F142" s="225" t="s">
        <v>181</v>
      </c>
      <c r="G142" s="222"/>
      <c r="H142" s="226">
        <v>42.640000000000001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149</v>
      </c>
      <c r="AU142" s="232" t="s">
        <v>84</v>
      </c>
      <c r="AV142" s="12" t="s">
        <v>84</v>
      </c>
      <c r="AW142" s="12" t="s">
        <v>37</v>
      </c>
      <c r="AX142" s="12" t="s">
        <v>75</v>
      </c>
      <c r="AY142" s="232" t="s">
        <v>140</v>
      </c>
    </row>
    <row r="143" s="12" customFormat="1">
      <c r="B143" s="221"/>
      <c r="C143" s="222"/>
      <c r="D143" s="223" t="s">
        <v>149</v>
      </c>
      <c r="E143" s="224" t="s">
        <v>19</v>
      </c>
      <c r="F143" s="225" t="s">
        <v>182</v>
      </c>
      <c r="G143" s="222"/>
      <c r="H143" s="226">
        <v>17.91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149</v>
      </c>
      <c r="AU143" s="232" t="s">
        <v>84</v>
      </c>
      <c r="AV143" s="12" t="s">
        <v>84</v>
      </c>
      <c r="AW143" s="12" t="s">
        <v>37</v>
      </c>
      <c r="AX143" s="12" t="s">
        <v>75</v>
      </c>
      <c r="AY143" s="232" t="s">
        <v>140</v>
      </c>
    </row>
    <row r="144" s="12" customFormat="1">
      <c r="B144" s="221"/>
      <c r="C144" s="222"/>
      <c r="D144" s="223" t="s">
        <v>149</v>
      </c>
      <c r="E144" s="224" t="s">
        <v>19</v>
      </c>
      <c r="F144" s="225" t="s">
        <v>183</v>
      </c>
      <c r="G144" s="222"/>
      <c r="H144" s="226">
        <v>23.050000000000001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149</v>
      </c>
      <c r="AU144" s="232" t="s">
        <v>84</v>
      </c>
      <c r="AV144" s="12" t="s">
        <v>84</v>
      </c>
      <c r="AW144" s="12" t="s">
        <v>37</v>
      </c>
      <c r="AX144" s="12" t="s">
        <v>75</v>
      </c>
      <c r="AY144" s="232" t="s">
        <v>140</v>
      </c>
    </row>
    <row r="145" s="14" customFormat="1">
      <c r="B145" s="244"/>
      <c r="C145" s="245"/>
      <c r="D145" s="223" t="s">
        <v>149</v>
      </c>
      <c r="E145" s="246" t="s">
        <v>19</v>
      </c>
      <c r="F145" s="247" t="s">
        <v>189</v>
      </c>
      <c r="G145" s="245"/>
      <c r="H145" s="248">
        <v>83.599999999999994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149</v>
      </c>
      <c r="AU145" s="254" t="s">
        <v>84</v>
      </c>
      <c r="AV145" s="14" t="s">
        <v>157</v>
      </c>
      <c r="AW145" s="14" t="s">
        <v>37</v>
      </c>
      <c r="AX145" s="14" t="s">
        <v>75</v>
      </c>
      <c r="AY145" s="254" t="s">
        <v>140</v>
      </c>
    </row>
    <row r="146" s="12" customFormat="1">
      <c r="B146" s="221"/>
      <c r="C146" s="222"/>
      <c r="D146" s="223" t="s">
        <v>149</v>
      </c>
      <c r="E146" s="224" t="s">
        <v>19</v>
      </c>
      <c r="F146" s="225" t="s">
        <v>190</v>
      </c>
      <c r="G146" s="222"/>
      <c r="H146" s="226">
        <v>8.8000000000000007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149</v>
      </c>
      <c r="AU146" s="232" t="s">
        <v>84</v>
      </c>
      <c r="AV146" s="12" t="s">
        <v>84</v>
      </c>
      <c r="AW146" s="12" t="s">
        <v>37</v>
      </c>
      <c r="AX146" s="12" t="s">
        <v>75</v>
      </c>
      <c r="AY146" s="232" t="s">
        <v>140</v>
      </c>
    </row>
    <row r="147" s="14" customFormat="1">
      <c r="B147" s="244"/>
      <c r="C147" s="245"/>
      <c r="D147" s="223" t="s">
        <v>149</v>
      </c>
      <c r="E147" s="246" t="s">
        <v>19</v>
      </c>
      <c r="F147" s="247" t="s">
        <v>191</v>
      </c>
      <c r="G147" s="245"/>
      <c r="H147" s="248">
        <v>8.8000000000000007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149</v>
      </c>
      <c r="AU147" s="254" t="s">
        <v>84</v>
      </c>
      <c r="AV147" s="14" t="s">
        <v>157</v>
      </c>
      <c r="AW147" s="14" t="s">
        <v>37</v>
      </c>
      <c r="AX147" s="14" t="s">
        <v>75</v>
      </c>
      <c r="AY147" s="254" t="s">
        <v>140</v>
      </c>
    </row>
    <row r="148" s="13" customFormat="1">
      <c r="B148" s="233"/>
      <c r="C148" s="234"/>
      <c r="D148" s="223" t="s">
        <v>149</v>
      </c>
      <c r="E148" s="235" t="s">
        <v>19</v>
      </c>
      <c r="F148" s="236" t="s">
        <v>151</v>
      </c>
      <c r="G148" s="234"/>
      <c r="H148" s="237">
        <v>92.400000000000006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149</v>
      </c>
      <c r="AU148" s="243" t="s">
        <v>84</v>
      </c>
      <c r="AV148" s="13" t="s">
        <v>147</v>
      </c>
      <c r="AW148" s="13" t="s">
        <v>37</v>
      </c>
      <c r="AX148" s="13" t="s">
        <v>82</v>
      </c>
      <c r="AY148" s="243" t="s">
        <v>140</v>
      </c>
    </row>
    <row r="149" s="1" customFormat="1" ht="24" customHeight="1">
      <c r="B149" s="39"/>
      <c r="C149" s="208" t="s">
        <v>192</v>
      </c>
      <c r="D149" s="208" t="s">
        <v>142</v>
      </c>
      <c r="E149" s="209" t="s">
        <v>193</v>
      </c>
      <c r="F149" s="210" t="s">
        <v>194</v>
      </c>
      <c r="G149" s="211" t="s">
        <v>145</v>
      </c>
      <c r="H149" s="212">
        <v>5.7750000000000004</v>
      </c>
      <c r="I149" s="213"/>
      <c r="J149" s="214">
        <f>ROUND(I149*H149,2)</f>
        <v>0</v>
      </c>
      <c r="K149" s="210" t="s">
        <v>146</v>
      </c>
      <c r="L149" s="44"/>
      <c r="M149" s="215" t="s">
        <v>19</v>
      </c>
      <c r="N149" s="216" t="s">
        <v>46</v>
      </c>
      <c r="O149" s="84"/>
      <c r="P149" s="217">
        <f>O149*H149</f>
        <v>0</v>
      </c>
      <c r="Q149" s="217">
        <v>0.13188</v>
      </c>
      <c r="R149" s="217">
        <f>Q149*H149</f>
        <v>0.76160700000000003</v>
      </c>
      <c r="S149" s="217">
        <v>0</v>
      </c>
      <c r="T149" s="218">
        <f>S149*H149</f>
        <v>0</v>
      </c>
      <c r="AR149" s="219" t="s">
        <v>147</v>
      </c>
      <c r="AT149" s="219" t="s">
        <v>142</v>
      </c>
      <c r="AU149" s="219" t="s">
        <v>84</v>
      </c>
      <c r="AY149" s="18" t="s">
        <v>140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82</v>
      </c>
      <c r="BK149" s="220">
        <f>ROUND(I149*H149,2)</f>
        <v>0</v>
      </c>
      <c r="BL149" s="18" t="s">
        <v>147</v>
      </c>
      <c r="BM149" s="219" t="s">
        <v>195</v>
      </c>
    </row>
    <row r="150" s="12" customFormat="1">
      <c r="B150" s="221"/>
      <c r="C150" s="222"/>
      <c r="D150" s="223" t="s">
        <v>149</v>
      </c>
      <c r="E150" s="224" t="s">
        <v>19</v>
      </c>
      <c r="F150" s="225" t="s">
        <v>196</v>
      </c>
      <c r="G150" s="222"/>
      <c r="H150" s="226">
        <v>5.7750000000000004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149</v>
      </c>
      <c r="AU150" s="232" t="s">
        <v>84</v>
      </c>
      <c r="AV150" s="12" t="s">
        <v>84</v>
      </c>
      <c r="AW150" s="12" t="s">
        <v>37</v>
      </c>
      <c r="AX150" s="12" t="s">
        <v>75</v>
      </c>
      <c r="AY150" s="232" t="s">
        <v>140</v>
      </c>
    </row>
    <row r="151" s="13" customFormat="1">
      <c r="B151" s="233"/>
      <c r="C151" s="234"/>
      <c r="D151" s="223" t="s">
        <v>149</v>
      </c>
      <c r="E151" s="235" t="s">
        <v>19</v>
      </c>
      <c r="F151" s="236" t="s">
        <v>151</v>
      </c>
      <c r="G151" s="234"/>
      <c r="H151" s="237">
        <v>5.7750000000000004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149</v>
      </c>
      <c r="AU151" s="243" t="s">
        <v>84</v>
      </c>
      <c r="AV151" s="13" t="s">
        <v>147</v>
      </c>
      <c r="AW151" s="13" t="s">
        <v>37</v>
      </c>
      <c r="AX151" s="13" t="s">
        <v>82</v>
      </c>
      <c r="AY151" s="243" t="s">
        <v>140</v>
      </c>
    </row>
    <row r="152" s="1" customFormat="1" ht="36" customHeight="1">
      <c r="B152" s="39"/>
      <c r="C152" s="208" t="s">
        <v>197</v>
      </c>
      <c r="D152" s="208" t="s">
        <v>142</v>
      </c>
      <c r="E152" s="209" t="s">
        <v>198</v>
      </c>
      <c r="F152" s="210" t="s">
        <v>199</v>
      </c>
      <c r="G152" s="211" t="s">
        <v>145</v>
      </c>
      <c r="H152" s="212">
        <v>60.549999999999997</v>
      </c>
      <c r="I152" s="213"/>
      <c r="J152" s="214">
        <f>ROUND(I152*H152,2)</f>
        <v>0</v>
      </c>
      <c r="K152" s="210" t="s">
        <v>146</v>
      </c>
      <c r="L152" s="44"/>
      <c r="M152" s="215" t="s">
        <v>19</v>
      </c>
      <c r="N152" s="216" t="s">
        <v>46</v>
      </c>
      <c r="O152" s="84"/>
      <c r="P152" s="217">
        <f>O152*H152</f>
        <v>0</v>
      </c>
      <c r="Q152" s="217">
        <v>0.10100000000000001</v>
      </c>
      <c r="R152" s="217">
        <f>Q152*H152</f>
        <v>6.1155499999999998</v>
      </c>
      <c r="S152" s="217">
        <v>0</v>
      </c>
      <c r="T152" s="218">
        <f>S152*H152</f>
        <v>0</v>
      </c>
      <c r="AR152" s="219" t="s">
        <v>147</v>
      </c>
      <c r="AT152" s="219" t="s">
        <v>142</v>
      </c>
      <c r="AU152" s="219" t="s">
        <v>84</v>
      </c>
      <c r="AY152" s="18" t="s">
        <v>140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82</v>
      </c>
      <c r="BK152" s="220">
        <f>ROUND(I152*H152,2)</f>
        <v>0</v>
      </c>
      <c r="BL152" s="18" t="s">
        <v>147</v>
      </c>
      <c r="BM152" s="219" t="s">
        <v>200</v>
      </c>
    </row>
    <row r="153" s="12" customFormat="1">
      <c r="B153" s="221"/>
      <c r="C153" s="222"/>
      <c r="D153" s="223" t="s">
        <v>149</v>
      </c>
      <c r="E153" s="224" t="s">
        <v>19</v>
      </c>
      <c r="F153" s="225" t="s">
        <v>181</v>
      </c>
      <c r="G153" s="222"/>
      <c r="H153" s="226">
        <v>42.640000000000001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149</v>
      </c>
      <c r="AU153" s="232" t="s">
        <v>84</v>
      </c>
      <c r="AV153" s="12" t="s">
        <v>84</v>
      </c>
      <c r="AW153" s="12" t="s">
        <v>37</v>
      </c>
      <c r="AX153" s="12" t="s">
        <v>75</v>
      </c>
      <c r="AY153" s="232" t="s">
        <v>140</v>
      </c>
    </row>
    <row r="154" s="12" customFormat="1">
      <c r="B154" s="221"/>
      <c r="C154" s="222"/>
      <c r="D154" s="223" t="s">
        <v>149</v>
      </c>
      <c r="E154" s="224" t="s">
        <v>19</v>
      </c>
      <c r="F154" s="225" t="s">
        <v>182</v>
      </c>
      <c r="G154" s="222"/>
      <c r="H154" s="226">
        <v>17.91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149</v>
      </c>
      <c r="AU154" s="232" t="s">
        <v>84</v>
      </c>
      <c r="AV154" s="12" t="s">
        <v>84</v>
      </c>
      <c r="AW154" s="12" t="s">
        <v>37</v>
      </c>
      <c r="AX154" s="12" t="s">
        <v>75</v>
      </c>
      <c r="AY154" s="232" t="s">
        <v>140</v>
      </c>
    </row>
    <row r="155" s="13" customFormat="1">
      <c r="B155" s="233"/>
      <c r="C155" s="234"/>
      <c r="D155" s="223" t="s">
        <v>149</v>
      </c>
      <c r="E155" s="235" t="s">
        <v>19</v>
      </c>
      <c r="F155" s="236" t="s">
        <v>151</v>
      </c>
      <c r="G155" s="234"/>
      <c r="H155" s="237">
        <v>60.549999999999997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149</v>
      </c>
      <c r="AU155" s="243" t="s">
        <v>84</v>
      </c>
      <c r="AV155" s="13" t="s">
        <v>147</v>
      </c>
      <c r="AW155" s="13" t="s">
        <v>37</v>
      </c>
      <c r="AX155" s="13" t="s">
        <v>82</v>
      </c>
      <c r="AY155" s="243" t="s">
        <v>140</v>
      </c>
    </row>
    <row r="156" s="1" customFormat="1" ht="36" customHeight="1">
      <c r="B156" s="39"/>
      <c r="C156" s="208" t="s">
        <v>201</v>
      </c>
      <c r="D156" s="208" t="s">
        <v>142</v>
      </c>
      <c r="E156" s="209" t="s">
        <v>202</v>
      </c>
      <c r="F156" s="210" t="s">
        <v>203</v>
      </c>
      <c r="G156" s="211" t="s">
        <v>145</v>
      </c>
      <c r="H156" s="212">
        <v>23.050000000000001</v>
      </c>
      <c r="I156" s="213"/>
      <c r="J156" s="214">
        <f>ROUND(I156*H156,2)</f>
        <v>0</v>
      </c>
      <c r="K156" s="210" t="s">
        <v>146</v>
      </c>
      <c r="L156" s="44"/>
      <c r="M156" s="215" t="s">
        <v>19</v>
      </c>
      <c r="N156" s="216" t="s">
        <v>46</v>
      </c>
      <c r="O156" s="84"/>
      <c r="P156" s="217">
        <f>O156*H156</f>
        <v>0</v>
      </c>
      <c r="Q156" s="217">
        <v>0.14610000000000001</v>
      </c>
      <c r="R156" s="217">
        <f>Q156*H156</f>
        <v>3.3676050000000002</v>
      </c>
      <c r="S156" s="217">
        <v>0</v>
      </c>
      <c r="T156" s="218">
        <f>S156*H156</f>
        <v>0</v>
      </c>
      <c r="AR156" s="219" t="s">
        <v>147</v>
      </c>
      <c r="AT156" s="219" t="s">
        <v>142</v>
      </c>
      <c r="AU156" s="219" t="s">
        <v>84</v>
      </c>
      <c r="AY156" s="18" t="s">
        <v>140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82</v>
      </c>
      <c r="BK156" s="220">
        <f>ROUND(I156*H156,2)</f>
        <v>0</v>
      </c>
      <c r="BL156" s="18" t="s">
        <v>147</v>
      </c>
      <c r="BM156" s="219" t="s">
        <v>204</v>
      </c>
    </row>
    <row r="157" s="12" customFormat="1">
      <c r="B157" s="221"/>
      <c r="C157" s="222"/>
      <c r="D157" s="223" t="s">
        <v>149</v>
      </c>
      <c r="E157" s="224" t="s">
        <v>19</v>
      </c>
      <c r="F157" s="225" t="s">
        <v>183</v>
      </c>
      <c r="G157" s="222"/>
      <c r="H157" s="226">
        <v>23.050000000000001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149</v>
      </c>
      <c r="AU157" s="232" t="s">
        <v>84</v>
      </c>
      <c r="AV157" s="12" t="s">
        <v>84</v>
      </c>
      <c r="AW157" s="12" t="s">
        <v>37</v>
      </c>
      <c r="AX157" s="12" t="s">
        <v>75</v>
      </c>
      <c r="AY157" s="232" t="s">
        <v>140</v>
      </c>
    </row>
    <row r="158" s="13" customFormat="1">
      <c r="B158" s="233"/>
      <c r="C158" s="234"/>
      <c r="D158" s="223" t="s">
        <v>149</v>
      </c>
      <c r="E158" s="235" t="s">
        <v>19</v>
      </c>
      <c r="F158" s="236" t="s">
        <v>151</v>
      </c>
      <c r="G158" s="234"/>
      <c r="H158" s="237">
        <v>23.050000000000001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149</v>
      </c>
      <c r="AU158" s="243" t="s">
        <v>84</v>
      </c>
      <c r="AV158" s="13" t="s">
        <v>147</v>
      </c>
      <c r="AW158" s="13" t="s">
        <v>37</v>
      </c>
      <c r="AX158" s="13" t="s">
        <v>82</v>
      </c>
      <c r="AY158" s="243" t="s">
        <v>140</v>
      </c>
    </row>
    <row r="159" s="1" customFormat="1" ht="16.5" customHeight="1">
      <c r="B159" s="39"/>
      <c r="C159" s="255" t="s">
        <v>205</v>
      </c>
      <c r="D159" s="255" t="s">
        <v>206</v>
      </c>
      <c r="E159" s="256" t="s">
        <v>207</v>
      </c>
      <c r="F159" s="257" t="s">
        <v>208</v>
      </c>
      <c r="G159" s="258" t="s">
        <v>145</v>
      </c>
      <c r="H159" s="259">
        <v>26.623000000000001</v>
      </c>
      <c r="I159" s="260"/>
      <c r="J159" s="261">
        <f>ROUND(I159*H159,2)</f>
        <v>0</v>
      </c>
      <c r="K159" s="257" t="s">
        <v>146</v>
      </c>
      <c r="L159" s="262"/>
      <c r="M159" s="263" t="s">
        <v>19</v>
      </c>
      <c r="N159" s="264" t="s">
        <v>46</v>
      </c>
      <c r="O159" s="84"/>
      <c r="P159" s="217">
        <f>O159*H159</f>
        <v>0</v>
      </c>
      <c r="Q159" s="217">
        <v>0.13500000000000001</v>
      </c>
      <c r="R159" s="217">
        <f>Q159*H159</f>
        <v>3.5941050000000003</v>
      </c>
      <c r="S159" s="217">
        <v>0</v>
      </c>
      <c r="T159" s="218">
        <f>S159*H159</f>
        <v>0</v>
      </c>
      <c r="AR159" s="219" t="s">
        <v>185</v>
      </c>
      <c r="AT159" s="219" t="s">
        <v>206</v>
      </c>
      <c r="AU159" s="219" t="s">
        <v>84</v>
      </c>
      <c r="AY159" s="18" t="s">
        <v>140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82</v>
      </c>
      <c r="BK159" s="220">
        <f>ROUND(I159*H159,2)</f>
        <v>0</v>
      </c>
      <c r="BL159" s="18" t="s">
        <v>147</v>
      </c>
      <c r="BM159" s="219" t="s">
        <v>209</v>
      </c>
    </row>
    <row r="160" s="12" customFormat="1">
      <c r="B160" s="221"/>
      <c r="C160" s="222"/>
      <c r="D160" s="223" t="s">
        <v>149</v>
      </c>
      <c r="E160" s="224" t="s">
        <v>19</v>
      </c>
      <c r="F160" s="225" t="s">
        <v>210</v>
      </c>
      <c r="G160" s="222"/>
      <c r="H160" s="226">
        <v>23.050000000000001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149</v>
      </c>
      <c r="AU160" s="232" t="s">
        <v>84</v>
      </c>
      <c r="AV160" s="12" t="s">
        <v>84</v>
      </c>
      <c r="AW160" s="12" t="s">
        <v>37</v>
      </c>
      <c r="AX160" s="12" t="s">
        <v>75</v>
      </c>
      <c r="AY160" s="232" t="s">
        <v>140</v>
      </c>
    </row>
    <row r="161" s="12" customFormat="1">
      <c r="B161" s="221"/>
      <c r="C161" s="222"/>
      <c r="D161" s="223" t="s">
        <v>149</v>
      </c>
      <c r="E161" s="224" t="s">
        <v>19</v>
      </c>
      <c r="F161" s="225" t="s">
        <v>211</v>
      </c>
      <c r="G161" s="222"/>
      <c r="H161" s="226">
        <v>1.153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149</v>
      </c>
      <c r="AU161" s="232" t="s">
        <v>84</v>
      </c>
      <c r="AV161" s="12" t="s">
        <v>84</v>
      </c>
      <c r="AW161" s="12" t="s">
        <v>37</v>
      </c>
      <c r="AX161" s="12" t="s">
        <v>75</v>
      </c>
      <c r="AY161" s="232" t="s">
        <v>140</v>
      </c>
    </row>
    <row r="162" s="13" customFormat="1">
      <c r="B162" s="233"/>
      <c r="C162" s="234"/>
      <c r="D162" s="223" t="s">
        <v>149</v>
      </c>
      <c r="E162" s="235" t="s">
        <v>19</v>
      </c>
      <c r="F162" s="236" t="s">
        <v>151</v>
      </c>
      <c r="G162" s="234"/>
      <c r="H162" s="237">
        <v>24.202999999999999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149</v>
      </c>
      <c r="AU162" s="243" t="s">
        <v>84</v>
      </c>
      <c r="AV162" s="13" t="s">
        <v>147</v>
      </c>
      <c r="AW162" s="13" t="s">
        <v>37</v>
      </c>
      <c r="AX162" s="13" t="s">
        <v>82</v>
      </c>
      <c r="AY162" s="243" t="s">
        <v>140</v>
      </c>
    </row>
    <row r="163" s="12" customFormat="1">
      <c r="B163" s="221"/>
      <c r="C163" s="222"/>
      <c r="D163" s="223" t="s">
        <v>149</v>
      </c>
      <c r="E163" s="222"/>
      <c r="F163" s="225" t="s">
        <v>212</v>
      </c>
      <c r="G163" s="222"/>
      <c r="H163" s="226">
        <v>26.623000000000001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149</v>
      </c>
      <c r="AU163" s="232" t="s">
        <v>84</v>
      </c>
      <c r="AV163" s="12" t="s">
        <v>84</v>
      </c>
      <c r="AW163" s="12" t="s">
        <v>4</v>
      </c>
      <c r="AX163" s="12" t="s">
        <v>82</v>
      </c>
      <c r="AY163" s="232" t="s">
        <v>140</v>
      </c>
    </row>
    <row r="164" s="1" customFormat="1" ht="24" customHeight="1">
      <c r="B164" s="39"/>
      <c r="C164" s="255" t="s">
        <v>213</v>
      </c>
      <c r="D164" s="255" t="s">
        <v>206</v>
      </c>
      <c r="E164" s="256" t="s">
        <v>214</v>
      </c>
      <c r="F164" s="257" t="s">
        <v>215</v>
      </c>
      <c r="G164" s="258" t="s">
        <v>145</v>
      </c>
      <c r="H164" s="259">
        <v>60.549999999999997</v>
      </c>
      <c r="I164" s="260"/>
      <c r="J164" s="261">
        <f>ROUND(I164*H164,2)</f>
        <v>0</v>
      </c>
      <c r="K164" s="257" t="s">
        <v>146</v>
      </c>
      <c r="L164" s="262"/>
      <c r="M164" s="263" t="s">
        <v>19</v>
      </c>
      <c r="N164" s="264" t="s">
        <v>46</v>
      </c>
      <c r="O164" s="84"/>
      <c r="P164" s="217">
        <f>O164*H164</f>
        <v>0</v>
      </c>
      <c r="Q164" s="217">
        <v>0.11500000000000001</v>
      </c>
      <c r="R164" s="217">
        <f>Q164*H164</f>
        <v>6.9632500000000004</v>
      </c>
      <c r="S164" s="217">
        <v>0</v>
      </c>
      <c r="T164" s="218">
        <f>S164*H164</f>
        <v>0</v>
      </c>
      <c r="AR164" s="219" t="s">
        <v>185</v>
      </c>
      <c r="AT164" s="219" t="s">
        <v>206</v>
      </c>
      <c r="AU164" s="219" t="s">
        <v>84</v>
      </c>
      <c r="AY164" s="18" t="s">
        <v>140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82</v>
      </c>
      <c r="BK164" s="220">
        <f>ROUND(I164*H164,2)</f>
        <v>0</v>
      </c>
      <c r="BL164" s="18" t="s">
        <v>147</v>
      </c>
      <c r="BM164" s="219" t="s">
        <v>216</v>
      </c>
    </row>
    <row r="165" s="12" customFormat="1">
      <c r="B165" s="221"/>
      <c r="C165" s="222"/>
      <c r="D165" s="223" t="s">
        <v>149</v>
      </c>
      <c r="E165" s="224" t="s">
        <v>19</v>
      </c>
      <c r="F165" s="225" t="s">
        <v>217</v>
      </c>
      <c r="G165" s="222"/>
      <c r="H165" s="226">
        <v>60.549999999999997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149</v>
      </c>
      <c r="AU165" s="232" t="s">
        <v>84</v>
      </c>
      <c r="AV165" s="12" t="s">
        <v>84</v>
      </c>
      <c r="AW165" s="12" t="s">
        <v>37</v>
      </c>
      <c r="AX165" s="12" t="s">
        <v>82</v>
      </c>
      <c r="AY165" s="232" t="s">
        <v>140</v>
      </c>
    </row>
    <row r="166" s="1" customFormat="1" ht="24" customHeight="1">
      <c r="B166" s="39"/>
      <c r="C166" s="255" t="s">
        <v>218</v>
      </c>
      <c r="D166" s="255" t="s">
        <v>206</v>
      </c>
      <c r="E166" s="256" t="s">
        <v>214</v>
      </c>
      <c r="F166" s="257" t="s">
        <v>215</v>
      </c>
      <c r="G166" s="258" t="s">
        <v>145</v>
      </c>
      <c r="H166" s="259">
        <v>5</v>
      </c>
      <c r="I166" s="260"/>
      <c r="J166" s="261">
        <f>ROUND(I166*H166,2)</f>
        <v>0</v>
      </c>
      <c r="K166" s="257" t="s">
        <v>146</v>
      </c>
      <c r="L166" s="262"/>
      <c r="M166" s="263" t="s">
        <v>19</v>
      </c>
      <c r="N166" s="264" t="s">
        <v>46</v>
      </c>
      <c r="O166" s="84"/>
      <c r="P166" s="217">
        <f>O166*H166</f>
        <v>0</v>
      </c>
      <c r="Q166" s="217">
        <v>0.11500000000000001</v>
      </c>
      <c r="R166" s="217">
        <f>Q166*H166</f>
        <v>0.57500000000000007</v>
      </c>
      <c r="S166" s="217">
        <v>0</v>
      </c>
      <c r="T166" s="218">
        <f>S166*H166</f>
        <v>0</v>
      </c>
      <c r="AR166" s="219" t="s">
        <v>185</v>
      </c>
      <c r="AT166" s="219" t="s">
        <v>206</v>
      </c>
      <c r="AU166" s="219" t="s">
        <v>84</v>
      </c>
      <c r="AY166" s="18" t="s">
        <v>140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82</v>
      </c>
      <c r="BK166" s="220">
        <f>ROUND(I166*H166,2)</f>
        <v>0</v>
      </c>
      <c r="BL166" s="18" t="s">
        <v>147</v>
      </c>
      <c r="BM166" s="219" t="s">
        <v>219</v>
      </c>
    </row>
    <row r="167" s="12" customFormat="1">
      <c r="B167" s="221"/>
      <c r="C167" s="222"/>
      <c r="D167" s="223" t="s">
        <v>149</v>
      </c>
      <c r="E167" s="224" t="s">
        <v>19</v>
      </c>
      <c r="F167" s="225" t="s">
        <v>220</v>
      </c>
      <c r="G167" s="222"/>
      <c r="H167" s="226">
        <v>5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149</v>
      </c>
      <c r="AU167" s="232" t="s">
        <v>84</v>
      </c>
      <c r="AV167" s="12" t="s">
        <v>84</v>
      </c>
      <c r="AW167" s="12" t="s">
        <v>37</v>
      </c>
      <c r="AX167" s="12" t="s">
        <v>75</v>
      </c>
      <c r="AY167" s="232" t="s">
        <v>140</v>
      </c>
    </row>
    <row r="168" s="13" customFormat="1">
      <c r="B168" s="233"/>
      <c r="C168" s="234"/>
      <c r="D168" s="223" t="s">
        <v>149</v>
      </c>
      <c r="E168" s="235" t="s">
        <v>19</v>
      </c>
      <c r="F168" s="236" t="s">
        <v>151</v>
      </c>
      <c r="G168" s="234"/>
      <c r="H168" s="237">
        <v>5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149</v>
      </c>
      <c r="AU168" s="243" t="s">
        <v>84</v>
      </c>
      <c r="AV168" s="13" t="s">
        <v>147</v>
      </c>
      <c r="AW168" s="13" t="s">
        <v>37</v>
      </c>
      <c r="AX168" s="13" t="s">
        <v>82</v>
      </c>
      <c r="AY168" s="243" t="s">
        <v>140</v>
      </c>
    </row>
    <row r="169" s="11" customFormat="1" ht="22.8" customHeight="1">
      <c r="B169" s="192"/>
      <c r="C169" s="193"/>
      <c r="D169" s="194" t="s">
        <v>74</v>
      </c>
      <c r="E169" s="206" t="s">
        <v>172</v>
      </c>
      <c r="F169" s="206" t="s">
        <v>221</v>
      </c>
      <c r="G169" s="193"/>
      <c r="H169" s="193"/>
      <c r="I169" s="196"/>
      <c r="J169" s="207">
        <f>BK169</f>
        <v>0</v>
      </c>
      <c r="K169" s="193"/>
      <c r="L169" s="198"/>
      <c r="M169" s="199"/>
      <c r="N169" s="200"/>
      <c r="O169" s="200"/>
      <c r="P169" s="201">
        <f>SUM(P170:P515)</f>
        <v>0</v>
      </c>
      <c r="Q169" s="200"/>
      <c r="R169" s="201">
        <f>SUM(R170:R515)</f>
        <v>16.297365259999999</v>
      </c>
      <c r="S169" s="200"/>
      <c r="T169" s="202">
        <f>SUM(T170:T515)</f>
        <v>0.230626</v>
      </c>
      <c r="AR169" s="203" t="s">
        <v>82</v>
      </c>
      <c r="AT169" s="204" t="s">
        <v>74</v>
      </c>
      <c r="AU169" s="204" t="s">
        <v>82</v>
      </c>
      <c r="AY169" s="203" t="s">
        <v>140</v>
      </c>
      <c r="BK169" s="205">
        <f>SUM(BK170:BK515)</f>
        <v>0</v>
      </c>
    </row>
    <row r="170" s="1" customFormat="1" ht="16.5" customHeight="1">
      <c r="B170" s="39"/>
      <c r="C170" s="208" t="s">
        <v>8</v>
      </c>
      <c r="D170" s="208" t="s">
        <v>142</v>
      </c>
      <c r="E170" s="209" t="s">
        <v>222</v>
      </c>
      <c r="F170" s="210" t="s">
        <v>223</v>
      </c>
      <c r="G170" s="211" t="s">
        <v>145</v>
      </c>
      <c r="H170" s="212">
        <v>112.333</v>
      </c>
      <c r="I170" s="213"/>
      <c r="J170" s="214">
        <f>ROUND(I170*H170,2)</f>
        <v>0</v>
      </c>
      <c r="K170" s="210" t="s">
        <v>146</v>
      </c>
      <c r="L170" s="44"/>
      <c r="M170" s="215" t="s">
        <v>19</v>
      </c>
      <c r="N170" s="216" t="s">
        <v>46</v>
      </c>
      <c r="O170" s="84"/>
      <c r="P170" s="217">
        <f>O170*H170</f>
        <v>0</v>
      </c>
      <c r="Q170" s="217">
        <v>0.016760000000000001</v>
      </c>
      <c r="R170" s="217">
        <f>Q170*H170</f>
        <v>1.8827010800000001</v>
      </c>
      <c r="S170" s="217">
        <v>0</v>
      </c>
      <c r="T170" s="218">
        <f>S170*H170</f>
        <v>0</v>
      </c>
      <c r="AR170" s="219" t="s">
        <v>224</v>
      </c>
      <c r="AT170" s="219" t="s">
        <v>142</v>
      </c>
      <c r="AU170" s="219" t="s">
        <v>84</v>
      </c>
      <c r="AY170" s="18" t="s">
        <v>140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82</v>
      </c>
      <c r="BK170" s="220">
        <f>ROUND(I170*H170,2)</f>
        <v>0</v>
      </c>
      <c r="BL170" s="18" t="s">
        <v>224</v>
      </c>
      <c r="BM170" s="219" t="s">
        <v>225</v>
      </c>
    </row>
    <row r="171" s="12" customFormat="1">
      <c r="B171" s="221"/>
      <c r="C171" s="222"/>
      <c r="D171" s="223" t="s">
        <v>149</v>
      </c>
      <c r="E171" s="224" t="s">
        <v>19</v>
      </c>
      <c r="F171" s="225" t="s">
        <v>226</v>
      </c>
      <c r="G171" s="222"/>
      <c r="H171" s="226">
        <v>2.25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149</v>
      </c>
      <c r="AU171" s="232" t="s">
        <v>84</v>
      </c>
      <c r="AV171" s="12" t="s">
        <v>84</v>
      </c>
      <c r="AW171" s="12" t="s">
        <v>37</v>
      </c>
      <c r="AX171" s="12" t="s">
        <v>75</v>
      </c>
      <c r="AY171" s="232" t="s">
        <v>140</v>
      </c>
    </row>
    <row r="172" s="12" customFormat="1">
      <c r="B172" s="221"/>
      <c r="C172" s="222"/>
      <c r="D172" s="223" t="s">
        <v>149</v>
      </c>
      <c r="E172" s="224" t="s">
        <v>19</v>
      </c>
      <c r="F172" s="225" t="s">
        <v>227</v>
      </c>
      <c r="G172" s="222"/>
      <c r="H172" s="226">
        <v>3.1499999999999999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149</v>
      </c>
      <c r="AU172" s="232" t="s">
        <v>84</v>
      </c>
      <c r="AV172" s="12" t="s">
        <v>84</v>
      </c>
      <c r="AW172" s="12" t="s">
        <v>37</v>
      </c>
      <c r="AX172" s="12" t="s">
        <v>75</v>
      </c>
      <c r="AY172" s="232" t="s">
        <v>140</v>
      </c>
    </row>
    <row r="173" s="12" customFormat="1">
      <c r="B173" s="221"/>
      <c r="C173" s="222"/>
      <c r="D173" s="223" t="s">
        <v>149</v>
      </c>
      <c r="E173" s="224" t="s">
        <v>19</v>
      </c>
      <c r="F173" s="225" t="s">
        <v>228</v>
      </c>
      <c r="G173" s="222"/>
      <c r="H173" s="226">
        <v>13.298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149</v>
      </c>
      <c r="AU173" s="232" t="s">
        <v>84</v>
      </c>
      <c r="AV173" s="12" t="s">
        <v>84</v>
      </c>
      <c r="AW173" s="12" t="s">
        <v>37</v>
      </c>
      <c r="AX173" s="12" t="s">
        <v>75</v>
      </c>
      <c r="AY173" s="232" t="s">
        <v>140</v>
      </c>
    </row>
    <row r="174" s="12" customFormat="1">
      <c r="B174" s="221"/>
      <c r="C174" s="222"/>
      <c r="D174" s="223" t="s">
        <v>149</v>
      </c>
      <c r="E174" s="224" t="s">
        <v>19</v>
      </c>
      <c r="F174" s="225" t="s">
        <v>229</v>
      </c>
      <c r="G174" s="222"/>
      <c r="H174" s="226">
        <v>0.98499999999999999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149</v>
      </c>
      <c r="AU174" s="232" t="s">
        <v>84</v>
      </c>
      <c r="AV174" s="12" t="s">
        <v>84</v>
      </c>
      <c r="AW174" s="12" t="s">
        <v>37</v>
      </c>
      <c r="AX174" s="12" t="s">
        <v>75</v>
      </c>
      <c r="AY174" s="232" t="s">
        <v>140</v>
      </c>
    </row>
    <row r="175" s="12" customFormat="1">
      <c r="B175" s="221"/>
      <c r="C175" s="222"/>
      <c r="D175" s="223" t="s">
        <v>149</v>
      </c>
      <c r="E175" s="224" t="s">
        <v>19</v>
      </c>
      <c r="F175" s="225" t="s">
        <v>230</v>
      </c>
      <c r="G175" s="222"/>
      <c r="H175" s="226">
        <v>1.575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149</v>
      </c>
      <c r="AU175" s="232" t="s">
        <v>84</v>
      </c>
      <c r="AV175" s="12" t="s">
        <v>84</v>
      </c>
      <c r="AW175" s="12" t="s">
        <v>37</v>
      </c>
      <c r="AX175" s="12" t="s">
        <v>75</v>
      </c>
      <c r="AY175" s="232" t="s">
        <v>140</v>
      </c>
    </row>
    <row r="176" s="12" customFormat="1">
      <c r="B176" s="221"/>
      <c r="C176" s="222"/>
      <c r="D176" s="223" t="s">
        <v>149</v>
      </c>
      <c r="E176" s="224" t="s">
        <v>19</v>
      </c>
      <c r="F176" s="225" t="s">
        <v>231</v>
      </c>
      <c r="G176" s="222"/>
      <c r="H176" s="226">
        <v>3.375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149</v>
      </c>
      <c r="AU176" s="232" t="s">
        <v>84</v>
      </c>
      <c r="AV176" s="12" t="s">
        <v>84</v>
      </c>
      <c r="AW176" s="12" t="s">
        <v>37</v>
      </c>
      <c r="AX176" s="12" t="s">
        <v>75</v>
      </c>
      <c r="AY176" s="232" t="s">
        <v>140</v>
      </c>
    </row>
    <row r="177" s="12" customFormat="1">
      <c r="B177" s="221"/>
      <c r="C177" s="222"/>
      <c r="D177" s="223" t="s">
        <v>149</v>
      </c>
      <c r="E177" s="224" t="s">
        <v>19</v>
      </c>
      <c r="F177" s="225" t="s">
        <v>232</v>
      </c>
      <c r="G177" s="222"/>
      <c r="H177" s="226">
        <v>4.7249999999999996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149</v>
      </c>
      <c r="AU177" s="232" t="s">
        <v>84</v>
      </c>
      <c r="AV177" s="12" t="s">
        <v>84</v>
      </c>
      <c r="AW177" s="12" t="s">
        <v>37</v>
      </c>
      <c r="AX177" s="12" t="s">
        <v>75</v>
      </c>
      <c r="AY177" s="232" t="s">
        <v>140</v>
      </c>
    </row>
    <row r="178" s="12" customFormat="1">
      <c r="B178" s="221"/>
      <c r="C178" s="222"/>
      <c r="D178" s="223" t="s">
        <v>149</v>
      </c>
      <c r="E178" s="224" t="s">
        <v>19</v>
      </c>
      <c r="F178" s="225" t="s">
        <v>233</v>
      </c>
      <c r="G178" s="222"/>
      <c r="H178" s="226">
        <v>1.5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149</v>
      </c>
      <c r="AU178" s="232" t="s">
        <v>84</v>
      </c>
      <c r="AV178" s="12" t="s">
        <v>84</v>
      </c>
      <c r="AW178" s="12" t="s">
        <v>37</v>
      </c>
      <c r="AX178" s="12" t="s">
        <v>75</v>
      </c>
      <c r="AY178" s="232" t="s">
        <v>140</v>
      </c>
    </row>
    <row r="179" s="14" customFormat="1">
      <c r="B179" s="244"/>
      <c r="C179" s="245"/>
      <c r="D179" s="223" t="s">
        <v>149</v>
      </c>
      <c r="E179" s="246" t="s">
        <v>19</v>
      </c>
      <c r="F179" s="247" t="s">
        <v>234</v>
      </c>
      <c r="G179" s="245"/>
      <c r="H179" s="248">
        <v>30.858000000000001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AT179" s="254" t="s">
        <v>149</v>
      </c>
      <c r="AU179" s="254" t="s">
        <v>84</v>
      </c>
      <c r="AV179" s="14" t="s">
        <v>157</v>
      </c>
      <c r="AW179" s="14" t="s">
        <v>37</v>
      </c>
      <c r="AX179" s="14" t="s">
        <v>75</v>
      </c>
      <c r="AY179" s="254" t="s">
        <v>140</v>
      </c>
    </row>
    <row r="180" s="12" customFormat="1">
      <c r="B180" s="221"/>
      <c r="C180" s="222"/>
      <c r="D180" s="223" t="s">
        <v>149</v>
      </c>
      <c r="E180" s="224" t="s">
        <v>19</v>
      </c>
      <c r="F180" s="225" t="s">
        <v>235</v>
      </c>
      <c r="G180" s="222"/>
      <c r="H180" s="226">
        <v>1.8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149</v>
      </c>
      <c r="AU180" s="232" t="s">
        <v>84</v>
      </c>
      <c r="AV180" s="12" t="s">
        <v>84</v>
      </c>
      <c r="AW180" s="12" t="s">
        <v>37</v>
      </c>
      <c r="AX180" s="12" t="s">
        <v>75</v>
      </c>
      <c r="AY180" s="232" t="s">
        <v>140</v>
      </c>
    </row>
    <row r="181" s="12" customFormat="1">
      <c r="B181" s="221"/>
      <c r="C181" s="222"/>
      <c r="D181" s="223" t="s">
        <v>149</v>
      </c>
      <c r="E181" s="224" t="s">
        <v>19</v>
      </c>
      <c r="F181" s="225" t="s">
        <v>236</v>
      </c>
      <c r="G181" s="222"/>
      <c r="H181" s="226">
        <v>1.8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149</v>
      </c>
      <c r="AU181" s="232" t="s">
        <v>84</v>
      </c>
      <c r="AV181" s="12" t="s">
        <v>84</v>
      </c>
      <c r="AW181" s="12" t="s">
        <v>37</v>
      </c>
      <c r="AX181" s="12" t="s">
        <v>75</v>
      </c>
      <c r="AY181" s="232" t="s">
        <v>140</v>
      </c>
    </row>
    <row r="182" s="12" customFormat="1">
      <c r="B182" s="221"/>
      <c r="C182" s="222"/>
      <c r="D182" s="223" t="s">
        <v>149</v>
      </c>
      <c r="E182" s="224" t="s">
        <v>19</v>
      </c>
      <c r="F182" s="225" t="s">
        <v>237</v>
      </c>
      <c r="G182" s="222"/>
      <c r="H182" s="226">
        <v>41.850000000000001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149</v>
      </c>
      <c r="AU182" s="232" t="s">
        <v>84</v>
      </c>
      <c r="AV182" s="12" t="s">
        <v>84</v>
      </c>
      <c r="AW182" s="12" t="s">
        <v>37</v>
      </c>
      <c r="AX182" s="12" t="s">
        <v>75</v>
      </c>
      <c r="AY182" s="232" t="s">
        <v>140</v>
      </c>
    </row>
    <row r="183" s="12" customFormat="1">
      <c r="B183" s="221"/>
      <c r="C183" s="222"/>
      <c r="D183" s="223" t="s">
        <v>149</v>
      </c>
      <c r="E183" s="224" t="s">
        <v>19</v>
      </c>
      <c r="F183" s="225" t="s">
        <v>238</v>
      </c>
      <c r="G183" s="222"/>
      <c r="H183" s="226">
        <v>3.1000000000000001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149</v>
      </c>
      <c r="AU183" s="232" t="s">
        <v>84</v>
      </c>
      <c r="AV183" s="12" t="s">
        <v>84</v>
      </c>
      <c r="AW183" s="12" t="s">
        <v>37</v>
      </c>
      <c r="AX183" s="12" t="s">
        <v>75</v>
      </c>
      <c r="AY183" s="232" t="s">
        <v>140</v>
      </c>
    </row>
    <row r="184" s="12" customFormat="1">
      <c r="B184" s="221"/>
      <c r="C184" s="222"/>
      <c r="D184" s="223" t="s">
        <v>149</v>
      </c>
      <c r="E184" s="224" t="s">
        <v>19</v>
      </c>
      <c r="F184" s="225" t="s">
        <v>239</v>
      </c>
      <c r="G184" s="222"/>
      <c r="H184" s="226">
        <v>6.5250000000000004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149</v>
      </c>
      <c r="AU184" s="232" t="s">
        <v>84</v>
      </c>
      <c r="AV184" s="12" t="s">
        <v>84</v>
      </c>
      <c r="AW184" s="12" t="s">
        <v>37</v>
      </c>
      <c r="AX184" s="12" t="s">
        <v>75</v>
      </c>
      <c r="AY184" s="232" t="s">
        <v>140</v>
      </c>
    </row>
    <row r="185" s="12" customFormat="1">
      <c r="B185" s="221"/>
      <c r="C185" s="222"/>
      <c r="D185" s="223" t="s">
        <v>149</v>
      </c>
      <c r="E185" s="224" t="s">
        <v>19</v>
      </c>
      <c r="F185" s="225" t="s">
        <v>240</v>
      </c>
      <c r="G185" s="222"/>
      <c r="H185" s="226">
        <v>9.4499999999999993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149</v>
      </c>
      <c r="AU185" s="232" t="s">
        <v>84</v>
      </c>
      <c r="AV185" s="12" t="s">
        <v>84</v>
      </c>
      <c r="AW185" s="12" t="s">
        <v>37</v>
      </c>
      <c r="AX185" s="12" t="s">
        <v>75</v>
      </c>
      <c r="AY185" s="232" t="s">
        <v>140</v>
      </c>
    </row>
    <row r="186" s="12" customFormat="1">
      <c r="B186" s="221"/>
      <c r="C186" s="222"/>
      <c r="D186" s="223" t="s">
        <v>149</v>
      </c>
      <c r="E186" s="224" t="s">
        <v>19</v>
      </c>
      <c r="F186" s="225" t="s">
        <v>241</v>
      </c>
      <c r="G186" s="222"/>
      <c r="H186" s="226">
        <v>13.949999999999999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149</v>
      </c>
      <c r="AU186" s="232" t="s">
        <v>84</v>
      </c>
      <c r="AV186" s="12" t="s">
        <v>84</v>
      </c>
      <c r="AW186" s="12" t="s">
        <v>37</v>
      </c>
      <c r="AX186" s="12" t="s">
        <v>75</v>
      </c>
      <c r="AY186" s="232" t="s">
        <v>140</v>
      </c>
    </row>
    <row r="187" s="12" customFormat="1">
      <c r="B187" s="221"/>
      <c r="C187" s="222"/>
      <c r="D187" s="223" t="s">
        <v>149</v>
      </c>
      <c r="E187" s="224" t="s">
        <v>19</v>
      </c>
      <c r="F187" s="225" t="s">
        <v>242</v>
      </c>
      <c r="G187" s="222"/>
      <c r="H187" s="226">
        <v>3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149</v>
      </c>
      <c r="AU187" s="232" t="s">
        <v>84</v>
      </c>
      <c r="AV187" s="12" t="s">
        <v>84</v>
      </c>
      <c r="AW187" s="12" t="s">
        <v>37</v>
      </c>
      <c r="AX187" s="12" t="s">
        <v>75</v>
      </c>
      <c r="AY187" s="232" t="s">
        <v>140</v>
      </c>
    </row>
    <row r="188" s="14" customFormat="1">
      <c r="B188" s="244"/>
      <c r="C188" s="245"/>
      <c r="D188" s="223" t="s">
        <v>149</v>
      </c>
      <c r="E188" s="246" t="s">
        <v>19</v>
      </c>
      <c r="F188" s="247" t="s">
        <v>243</v>
      </c>
      <c r="G188" s="245"/>
      <c r="H188" s="248">
        <v>81.474999999999994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AT188" s="254" t="s">
        <v>149</v>
      </c>
      <c r="AU188" s="254" t="s">
        <v>84</v>
      </c>
      <c r="AV188" s="14" t="s">
        <v>157</v>
      </c>
      <c r="AW188" s="14" t="s">
        <v>37</v>
      </c>
      <c r="AX188" s="14" t="s">
        <v>75</v>
      </c>
      <c r="AY188" s="254" t="s">
        <v>140</v>
      </c>
    </row>
    <row r="189" s="13" customFormat="1">
      <c r="B189" s="233"/>
      <c r="C189" s="234"/>
      <c r="D189" s="223" t="s">
        <v>149</v>
      </c>
      <c r="E189" s="235" t="s">
        <v>19</v>
      </c>
      <c r="F189" s="236" t="s">
        <v>151</v>
      </c>
      <c r="G189" s="234"/>
      <c r="H189" s="237">
        <v>112.333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149</v>
      </c>
      <c r="AU189" s="243" t="s">
        <v>84</v>
      </c>
      <c r="AV189" s="13" t="s">
        <v>147</v>
      </c>
      <c r="AW189" s="13" t="s">
        <v>37</v>
      </c>
      <c r="AX189" s="13" t="s">
        <v>82</v>
      </c>
      <c r="AY189" s="243" t="s">
        <v>140</v>
      </c>
    </row>
    <row r="190" s="1" customFormat="1" ht="16.5" customHeight="1">
      <c r="B190" s="39"/>
      <c r="C190" s="208" t="s">
        <v>244</v>
      </c>
      <c r="D190" s="208" t="s">
        <v>142</v>
      </c>
      <c r="E190" s="209" t="s">
        <v>245</v>
      </c>
      <c r="F190" s="210" t="s">
        <v>246</v>
      </c>
      <c r="G190" s="211" t="s">
        <v>247</v>
      </c>
      <c r="H190" s="212">
        <v>170.33000000000001</v>
      </c>
      <c r="I190" s="213"/>
      <c r="J190" s="214">
        <f>ROUND(I190*H190,2)</f>
        <v>0</v>
      </c>
      <c r="K190" s="210" t="s">
        <v>146</v>
      </c>
      <c r="L190" s="44"/>
      <c r="M190" s="215" t="s">
        <v>19</v>
      </c>
      <c r="N190" s="216" t="s">
        <v>46</v>
      </c>
      <c r="O190" s="84"/>
      <c r="P190" s="217">
        <f>O190*H190</f>
        <v>0</v>
      </c>
      <c r="Q190" s="217">
        <v>0.0015</v>
      </c>
      <c r="R190" s="217">
        <f>Q190*H190</f>
        <v>0.25549500000000003</v>
      </c>
      <c r="S190" s="217">
        <v>0</v>
      </c>
      <c r="T190" s="218">
        <f>S190*H190</f>
        <v>0</v>
      </c>
      <c r="AR190" s="219" t="s">
        <v>147</v>
      </c>
      <c r="AT190" s="219" t="s">
        <v>142</v>
      </c>
      <c r="AU190" s="219" t="s">
        <v>84</v>
      </c>
      <c r="AY190" s="18" t="s">
        <v>140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8" t="s">
        <v>82</v>
      </c>
      <c r="BK190" s="220">
        <f>ROUND(I190*H190,2)</f>
        <v>0</v>
      </c>
      <c r="BL190" s="18" t="s">
        <v>147</v>
      </c>
      <c r="BM190" s="219" t="s">
        <v>248</v>
      </c>
    </row>
    <row r="191" s="12" customFormat="1">
      <c r="B191" s="221"/>
      <c r="C191" s="222"/>
      <c r="D191" s="223" t="s">
        <v>149</v>
      </c>
      <c r="E191" s="224" t="s">
        <v>19</v>
      </c>
      <c r="F191" s="225" t="s">
        <v>249</v>
      </c>
      <c r="G191" s="222"/>
      <c r="H191" s="226">
        <v>6.5599999999999996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149</v>
      </c>
      <c r="AU191" s="232" t="s">
        <v>84</v>
      </c>
      <c r="AV191" s="12" t="s">
        <v>84</v>
      </c>
      <c r="AW191" s="12" t="s">
        <v>37</v>
      </c>
      <c r="AX191" s="12" t="s">
        <v>75</v>
      </c>
      <c r="AY191" s="232" t="s">
        <v>140</v>
      </c>
    </row>
    <row r="192" s="12" customFormat="1">
      <c r="B192" s="221"/>
      <c r="C192" s="222"/>
      <c r="D192" s="223" t="s">
        <v>149</v>
      </c>
      <c r="E192" s="224" t="s">
        <v>19</v>
      </c>
      <c r="F192" s="225" t="s">
        <v>250</v>
      </c>
      <c r="G192" s="222"/>
      <c r="H192" s="226">
        <v>7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149</v>
      </c>
      <c r="AU192" s="232" t="s">
        <v>84</v>
      </c>
      <c r="AV192" s="12" t="s">
        <v>84</v>
      </c>
      <c r="AW192" s="12" t="s">
        <v>37</v>
      </c>
      <c r="AX192" s="12" t="s">
        <v>75</v>
      </c>
      <c r="AY192" s="232" t="s">
        <v>140</v>
      </c>
    </row>
    <row r="193" s="12" customFormat="1">
      <c r="B193" s="221"/>
      <c r="C193" s="222"/>
      <c r="D193" s="223" t="s">
        <v>149</v>
      </c>
      <c r="E193" s="224" t="s">
        <v>19</v>
      </c>
      <c r="F193" s="225" t="s">
        <v>251</v>
      </c>
      <c r="G193" s="222"/>
      <c r="H193" s="226">
        <v>2.7000000000000002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149</v>
      </c>
      <c r="AU193" s="232" t="s">
        <v>84</v>
      </c>
      <c r="AV193" s="12" t="s">
        <v>84</v>
      </c>
      <c r="AW193" s="12" t="s">
        <v>37</v>
      </c>
      <c r="AX193" s="12" t="s">
        <v>75</v>
      </c>
      <c r="AY193" s="232" t="s">
        <v>140</v>
      </c>
    </row>
    <row r="194" s="14" customFormat="1">
      <c r="B194" s="244"/>
      <c r="C194" s="245"/>
      <c r="D194" s="223" t="s">
        <v>149</v>
      </c>
      <c r="E194" s="246" t="s">
        <v>19</v>
      </c>
      <c r="F194" s="247" t="s">
        <v>252</v>
      </c>
      <c r="G194" s="245"/>
      <c r="H194" s="248">
        <v>16.260000000000002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AT194" s="254" t="s">
        <v>149</v>
      </c>
      <c r="AU194" s="254" t="s">
        <v>84</v>
      </c>
      <c r="AV194" s="14" t="s">
        <v>157</v>
      </c>
      <c r="AW194" s="14" t="s">
        <v>37</v>
      </c>
      <c r="AX194" s="14" t="s">
        <v>75</v>
      </c>
      <c r="AY194" s="254" t="s">
        <v>140</v>
      </c>
    </row>
    <row r="195" s="12" customFormat="1">
      <c r="B195" s="221"/>
      <c r="C195" s="222"/>
      <c r="D195" s="223" t="s">
        <v>149</v>
      </c>
      <c r="E195" s="224" t="s">
        <v>19</v>
      </c>
      <c r="F195" s="225" t="s">
        <v>253</v>
      </c>
      <c r="G195" s="222"/>
      <c r="H195" s="226">
        <v>5.4000000000000004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149</v>
      </c>
      <c r="AU195" s="232" t="s">
        <v>84</v>
      </c>
      <c r="AV195" s="12" t="s">
        <v>84</v>
      </c>
      <c r="AW195" s="12" t="s">
        <v>37</v>
      </c>
      <c r="AX195" s="12" t="s">
        <v>75</v>
      </c>
      <c r="AY195" s="232" t="s">
        <v>140</v>
      </c>
    </row>
    <row r="196" s="12" customFormat="1">
      <c r="B196" s="221"/>
      <c r="C196" s="222"/>
      <c r="D196" s="223" t="s">
        <v>149</v>
      </c>
      <c r="E196" s="224" t="s">
        <v>19</v>
      </c>
      <c r="F196" s="225" t="s">
        <v>254</v>
      </c>
      <c r="G196" s="222"/>
      <c r="H196" s="226">
        <v>6.5999999999999996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149</v>
      </c>
      <c r="AU196" s="232" t="s">
        <v>84</v>
      </c>
      <c r="AV196" s="12" t="s">
        <v>84</v>
      </c>
      <c r="AW196" s="12" t="s">
        <v>37</v>
      </c>
      <c r="AX196" s="12" t="s">
        <v>75</v>
      </c>
      <c r="AY196" s="232" t="s">
        <v>140</v>
      </c>
    </row>
    <row r="197" s="12" customFormat="1">
      <c r="B197" s="221"/>
      <c r="C197" s="222"/>
      <c r="D197" s="223" t="s">
        <v>149</v>
      </c>
      <c r="E197" s="224" t="s">
        <v>19</v>
      </c>
      <c r="F197" s="225" t="s">
        <v>255</v>
      </c>
      <c r="G197" s="222"/>
      <c r="H197" s="226">
        <v>73.530000000000001</v>
      </c>
      <c r="I197" s="227"/>
      <c r="J197" s="222"/>
      <c r="K197" s="222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149</v>
      </c>
      <c r="AU197" s="232" t="s">
        <v>84</v>
      </c>
      <c r="AV197" s="12" t="s">
        <v>84</v>
      </c>
      <c r="AW197" s="12" t="s">
        <v>37</v>
      </c>
      <c r="AX197" s="12" t="s">
        <v>75</v>
      </c>
      <c r="AY197" s="232" t="s">
        <v>140</v>
      </c>
    </row>
    <row r="198" s="12" customFormat="1">
      <c r="B198" s="221"/>
      <c r="C198" s="222"/>
      <c r="D198" s="223" t="s">
        <v>149</v>
      </c>
      <c r="E198" s="224" t="s">
        <v>19</v>
      </c>
      <c r="F198" s="225" t="s">
        <v>256</v>
      </c>
      <c r="G198" s="222"/>
      <c r="H198" s="226">
        <v>10.140000000000001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149</v>
      </c>
      <c r="AU198" s="232" t="s">
        <v>84</v>
      </c>
      <c r="AV198" s="12" t="s">
        <v>84</v>
      </c>
      <c r="AW198" s="12" t="s">
        <v>37</v>
      </c>
      <c r="AX198" s="12" t="s">
        <v>75</v>
      </c>
      <c r="AY198" s="232" t="s">
        <v>140</v>
      </c>
    </row>
    <row r="199" s="12" customFormat="1">
      <c r="B199" s="221"/>
      <c r="C199" s="222"/>
      <c r="D199" s="223" t="s">
        <v>149</v>
      </c>
      <c r="E199" s="224" t="s">
        <v>19</v>
      </c>
      <c r="F199" s="225" t="s">
        <v>257</v>
      </c>
      <c r="G199" s="222"/>
      <c r="H199" s="226">
        <v>10.800000000000001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149</v>
      </c>
      <c r="AU199" s="232" t="s">
        <v>84</v>
      </c>
      <c r="AV199" s="12" t="s">
        <v>84</v>
      </c>
      <c r="AW199" s="12" t="s">
        <v>37</v>
      </c>
      <c r="AX199" s="12" t="s">
        <v>75</v>
      </c>
      <c r="AY199" s="232" t="s">
        <v>140</v>
      </c>
    </row>
    <row r="200" s="12" customFormat="1">
      <c r="B200" s="221"/>
      <c r="C200" s="222"/>
      <c r="D200" s="223" t="s">
        <v>149</v>
      </c>
      <c r="E200" s="224" t="s">
        <v>19</v>
      </c>
      <c r="F200" s="225" t="s">
        <v>258</v>
      </c>
      <c r="G200" s="222"/>
      <c r="H200" s="226">
        <v>17.100000000000001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149</v>
      </c>
      <c r="AU200" s="232" t="s">
        <v>84</v>
      </c>
      <c r="AV200" s="12" t="s">
        <v>84</v>
      </c>
      <c r="AW200" s="12" t="s">
        <v>37</v>
      </c>
      <c r="AX200" s="12" t="s">
        <v>75</v>
      </c>
      <c r="AY200" s="232" t="s">
        <v>140</v>
      </c>
    </row>
    <row r="201" s="12" customFormat="1">
      <c r="B201" s="221"/>
      <c r="C201" s="222"/>
      <c r="D201" s="223" t="s">
        <v>149</v>
      </c>
      <c r="E201" s="224" t="s">
        <v>19</v>
      </c>
      <c r="F201" s="225" t="s">
        <v>259</v>
      </c>
      <c r="G201" s="222"/>
      <c r="H201" s="226">
        <v>18.899999999999999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149</v>
      </c>
      <c r="AU201" s="232" t="s">
        <v>84</v>
      </c>
      <c r="AV201" s="12" t="s">
        <v>84</v>
      </c>
      <c r="AW201" s="12" t="s">
        <v>37</v>
      </c>
      <c r="AX201" s="12" t="s">
        <v>75</v>
      </c>
      <c r="AY201" s="232" t="s">
        <v>140</v>
      </c>
    </row>
    <row r="202" s="12" customFormat="1">
      <c r="B202" s="221"/>
      <c r="C202" s="222"/>
      <c r="D202" s="223" t="s">
        <v>149</v>
      </c>
      <c r="E202" s="224" t="s">
        <v>19</v>
      </c>
      <c r="F202" s="225" t="s">
        <v>260</v>
      </c>
      <c r="G202" s="222"/>
      <c r="H202" s="226">
        <v>11.6</v>
      </c>
      <c r="I202" s="227"/>
      <c r="J202" s="222"/>
      <c r="K202" s="222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149</v>
      </c>
      <c r="AU202" s="232" t="s">
        <v>84</v>
      </c>
      <c r="AV202" s="12" t="s">
        <v>84</v>
      </c>
      <c r="AW202" s="12" t="s">
        <v>37</v>
      </c>
      <c r="AX202" s="12" t="s">
        <v>75</v>
      </c>
      <c r="AY202" s="232" t="s">
        <v>140</v>
      </c>
    </row>
    <row r="203" s="14" customFormat="1">
      <c r="B203" s="244"/>
      <c r="C203" s="245"/>
      <c r="D203" s="223" t="s">
        <v>149</v>
      </c>
      <c r="E203" s="246" t="s">
        <v>19</v>
      </c>
      <c r="F203" s="247" t="s">
        <v>261</v>
      </c>
      <c r="G203" s="245"/>
      <c r="H203" s="248">
        <v>154.06999999999999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AT203" s="254" t="s">
        <v>149</v>
      </c>
      <c r="AU203" s="254" t="s">
        <v>84</v>
      </c>
      <c r="AV203" s="14" t="s">
        <v>157</v>
      </c>
      <c r="AW203" s="14" t="s">
        <v>37</v>
      </c>
      <c r="AX203" s="14" t="s">
        <v>75</v>
      </c>
      <c r="AY203" s="254" t="s">
        <v>140</v>
      </c>
    </row>
    <row r="204" s="13" customFormat="1">
      <c r="B204" s="233"/>
      <c r="C204" s="234"/>
      <c r="D204" s="223" t="s">
        <v>149</v>
      </c>
      <c r="E204" s="235" t="s">
        <v>19</v>
      </c>
      <c r="F204" s="236" t="s">
        <v>151</v>
      </c>
      <c r="G204" s="234"/>
      <c r="H204" s="237">
        <v>170.33000000000001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149</v>
      </c>
      <c r="AU204" s="243" t="s">
        <v>84</v>
      </c>
      <c r="AV204" s="13" t="s">
        <v>147</v>
      </c>
      <c r="AW204" s="13" t="s">
        <v>37</v>
      </c>
      <c r="AX204" s="13" t="s">
        <v>82</v>
      </c>
      <c r="AY204" s="243" t="s">
        <v>140</v>
      </c>
    </row>
    <row r="205" s="1" customFormat="1" ht="24" customHeight="1">
      <c r="B205" s="39"/>
      <c r="C205" s="208" t="s">
        <v>262</v>
      </c>
      <c r="D205" s="208" t="s">
        <v>142</v>
      </c>
      <c r="E205" s="209" t="s">
        <v>263</v>
      </c>
      <c r="F205" s="210" t="s">
        <v>264</v>
      </c>
      <c r="G205" s="211" t="s">
        <v>145</v>
      </c>
      <c r="H205" s="212">
        <v>115.313</v>
      </c>
      <c r="I205" s="213"/>
      <c r="J205" s="214">
        <f>ROUND(I205*H205,2)</f>
        <v>0</v>
      </c>
      <c r="K205" s="210" t="s">
        <v>146</v>
      </c>
      <c r="L205" s="44"/>
      <c r="M205" s="215" t="s">
        <v>19</v>
      </c>
      <c r="N205" s="216" t="s">
        <v>46</v>
      </c>
      <c r="O205" s="84"/>
      <c r="P205" s="217">
        <f>O205*H205</f>
        <v>0</v>
      </c>
      <c r="Q205" s="217">
        <v>0.00022000000000000001</v>
      </c>
      <c r="R205" s="217">
        <f>Q205*H205</f>
        <v>0.02536886</v>
      </c>
      <c r="S205" s="217">
        <v>0.002</v>
      </c>
      <c r="T205" s="218">
        <f>S205*H205</f>
        <v>0.230626</v>
      </c>
      <c r="AR205" s="219" t="s">
        <v>147</v>
      </c>
      <c r="AT205" s="219" t="s">
        <v>142</v>
      </c>
      <c r="AU205" s="219" t="s">
        <v>84</v>
      </c>
      <c r="AY205" s="18" t="s">
        <v>140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8" t="s">
        <v>82</v>
      </c>
      <c r="BK205" s="220">
        <f>ROUND(I205*H205,2)</f>
        <v>0</v>
      </c>
      <c r="BL205" s="18" t="s">
        <v>147</v>
      </c>
      <c r="BM205" s="219" t="s">
        <v>265</v>
      </c>
    </row>
    <row r="206" s="12" customFormat="1">
      <c r="B206" s="221"/>
      <c r="C206" s="222"/>
      <c r="D206" s="223" t="s">
        <v>149</v>
      </c>
      <c r="E206" s="224" t="s">
        <v>19</v>
      </c>
      <c r="F206" s="225" t="s">
        <v>266</v>
      </c>
      <c r="G206" s="222"/>
      <c r="H206" s="226">
        <v>115.313</v>
      </c>
      <c r="I206" s="227"/>
      <c r="J206" s="222"/>
      <c r="K206" s="222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149</v>
      </c>
      <c r="AU206" s="232" t="s">
        <v>84</v>
      </c>
      <c r="AV206" s="12" t="s">
        <v>84</v>
      </c>
      <c r="AW206" s="12" t="s">
        <v>37</v>
      </c>
      <c r="AX206" s="12" t="s">
        <v>75</v>
      </c>
      <c r="AY206" s="232" t="s">
        <v>140</v>
      </c>
    </row>
    <row r="207" s="13" customFormat="1">
      <c r="B207" s="233"/>
      <c r="C207" s="234"/>
      <c r="D207" s="223" t="s">
        <v>149</v>
      </c>
      <c r="E207" s="235" t="s">
        <v>19</v>
      </c>
      <c r="F207" s="236" t="s">
        <v>151</v>
      </c>
      <c r="G207" s="234"/>
      <c r="H207" s="237">
        <v>115.313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149</v>
      </c>
      <c r="AU207" s="243" t="s">
        <v>84</v>
      </c>
      <c r="AV207" s="13" t="s">
        <v>147</v>
      </c>
      <c r="AW207" s="13" t="s">
        <v>37</v>
      </c>
      <c r="AX207" s="13" t="s">
        <v>82</v>
      </c>
      <c r="AY207" s="243" t="s">
        <v>140</v>
      </c>
    </row>
    <row r="208" s="1" customFormat="1" ht="16.5" customHeight="1">
      <c r="B208" s="39"/>
      <c r="C208" s="208" t="s">
        <v>267</v>
      </c>
      <c r="D208" s="208" t="s">
        <v>142</v>
      </c>
      <c r="E208" s="209" t="s">
        <v>268</v>
      </c>
      <c r="F208" s="210" t="s">
        <v>269</v>
      </c>
      <c r="G208" s="211" t="s">
        <v>145</v>
      </c>
      <c r="H208" s="212">
        <v>18.870000000000001</v>
      </c>
      <c r="I208" s="213"/>
      <c r="J208" s="214">
        <f>ROUND(I208*H208,2)</f>
        <v>0</v>
      </c>
      <c r="K208" s="210" t="s">
        <v>146</v>
      </c>
      <c r="L208" s="44"/>
      <c r="M208" s="215" t="s">
        <v>19</v>
      </c>
      <c r="N208" s="216" t="s">
        <v>46</v>
      </c>
      <c r="O208" s="84"/>
      <c r="P208" s="217">
        <f>O208*H208</f>
        <v>0</v>
      </c>
      <c r="Q208" s="217">
        <v>0.00025999999999999998</v>
      </c>
      <c r="R208" s="217">
        <f>Q208*H208</f>
        <v>0.0049061999999999995</v>
      </c>
      <c r="S208" s="217">
        <v>0</v>
      </c>
      <c r="T208" s="218">
        <f>S208*H208</f>
        <v>0</v>
      </c>
      <c r="AR208" s="219" t="s">
        <v>147</v>
      </c>
      <c r="AT208" s="219" t="s">
        <v>142</v>
      </c>
      <c r="AU208" s="219" t="s">
        <v>84</v>
      </c>
      <c r="AY208" s="18" t="s">
        <v>140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8" t="s">
        <v>82</v>
      </c>
      <c r="BK208" s="220">
        <f>ROUND(I208*H208,2)</f>
        <v>0</v>
      </c>
      <c r="BL208" s="18" t="s">
        <v>147</v>
      </c>
      <c r="BM208" s="219" t="s">
        <v>270</v>
      </c>
    </row>
    <row r="209" s="12" customFormat="1">
      <c r="B209" s="221"/>
      <c r="C209" s="222"/>
      <c r="D209" s="223" t="s">
        <v>149</v>
      </c>
      <c r="E209" s="224" t="s">
        <v>19</v>
      </c>
      <c r="F209" s="225" t="s">
        <v>271</v>
      </c>
      <c r="G209" s="222"/>
      <c r="H209" s="226">
        <v>2.52</v>
      </c>
      <c r="I209" s="227"/>
      <c r="J209" s="222"/>
      <c r="K209" s="222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149</v>
      </c>
      <c r="AU209" s="232" t="s">
        <v>84</v>
      </c>
      <c r="AV209" s="12" t="s">
        <v>84</v>
      </c>
      <c r="AW209" s="12" t="s">
        <v>37</v>
      </c>
      <c r="AX209" s="12" t="s">
        <v>75</v>
      </c>
      <c r="AY209" s="232" t="s">
        <v>140</v>
      </c>
    </row>
    <row r="210" s="12" customFormat="1">
      <c r="B210" s="221"/>
      <c r="C210" s="222"/>
      <c r="D210" s="223" t="s">
        <v>149</v>
      </c>
      <c r="E210" s="224" t="s">
        <v>19</v>
      </c>
      <c r="F210" s="225" t="s">
        <v>272</v>
      </c>
      <c r="G210" s="222"/>
      <c r="H210" s="226">
        <v>3.198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149</v>
      </c>
      <c r="AU210" s="232" t="s">
        <v>84</v>
      </c>
      <c r="AV210" s="12" t="s">
        <v>84</v>
      </c>
      <c r="AW210" s="12" t="s">
        <v>37</v>
      </c>
      <c r="AX210" s="12" t="s">
        <v>75</v>
      </c>
      <c r="AY210" s="232" t="s">
        <v>140</v>
      </c>
    </row>
    <row r="211" s="12" customFormat="1">
      <c r="B211" s="221"/>
      <c r="C211" s="222"/>
      <c r="D211" s="223" t="s">
        <v>149</v>
      </c>
      <c r="E211" s="224" t="s">
        <v>19</v>
      </c>
      <c r="F211" s="225" t="s">
        <v>273</v>
      </c>
      <c r="G211" s="222"/>
      <c r="H211" s="226">
        <v>3.6000000000000001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149</v>
      </c>
      <c r="AU211" s="232" t="s">
        <v>84</v>
      </c>
      <c r="AV211" s="12" t="s">
        <v>84</v>
      </c>
      <c r="AW211" s="12" t="s">
        <v>37</v>
      </c>
      <c r="AX211" s="12" t="s">
        <v>75</v>
      </c>
      <c r="AY211" s="232" t="s">
        <v>140</v>
      </c>
    </row>
    <row r="212" s="12" customFormat="1">
      <c r="B212" s="221"/>
      <c r="C212" s="222"/>
      <c r="D212" s="223" t="s">
        <v>149</v>
      </c>
      <c r="E212" s="224" t="s">
        <v>19</v>
      </c>
      <c r="F212" s="225" t="s">
        <v>274</v>
      </c>
      <c r="G212" s="222"/>
      <c r="H212" s="226">
        <v>0.35999999999999999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149</v>
      </c>
      <c r="AU212" s="232" t="s">
        <v>84</v>
      </c>
      <c r="AV212" s="12" t="s">
        <v>84</v>
      </c>
      <c r="AW212" s="12" t="s">
        <v>37</v>
      </c>
      <c r="AX212" s="12" t="s">
        <v>75</v>
      </c>
      <c r="AY212" s="232" t="s">
        <v>140</v>
      </c>
    </row>
    <row r="213" s="12" customFormat="1">
      <c r="B213" s="221"/>
      <c r="C213" s="222"/>
      <c r="D213" s="223" t="s">
        <v>149</v>
      </c>
      <c r="E213" s="224" t="s">
        <v>19</v>
      </c>
      <c r="F213" s="225" t="s">
        <v>275</v>
      </c>
      <c r="G213" s="222"/>
      <c r="H213" s="226">
        <v>0.504</v>
      </c>
      <c r="I213" s="227"/>
      <c r="J213" s="222"/>
      <c r="K213" s="222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149</v>
      </c>
      <c r="AU213" s="232" t="s">
        <v>84</v>
      </c>
      <c r="AV213" s="12" t="s">
        <v>84</v>
      </c>
      <c r="AW213" s="12" t="s">
        <v>37</v>
      </c>
      <c r="AX213" s="12" t="s">
        <v>75</v>
      </c>
      <c r="AY213" s="232" t="s">
        <v>140</v>
      </c>
    </row>
    <row r="214" s="12" customFormat="1">
      <c r="B214" s="221"/>
      <c r="C214" s="222"/>
      <c r="D214" s="223" t="s">
        <v>149</v>
      </c>
      <c r="E214" s="224" t="s">
        <v>19</v>
      </c>
      <c r="F214" s="225" t="s">
        <v>276</v>
      </c>
      <c r="G214" s="222"/>
      <c r="H214" s="226">
        <v>2.1280000000000001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149</v>
      </c>
      <c r="AU214" s="232" t="s">
        <v>84</v>
      </c>
      <c r="AV214" s="12" t="s">
        <v>84</v>
      </c>
      <c r="AW214" s="12" t="s">
        <v>37</v>
      </c>
      <c r="AX214" s="12" t="s">
        <v>75</v>
      </c>
      <c r="AY214" s="232" t="s">
        <v>140</v>
      </c>
    </row>
    <row r="215" s="12" customFormat="1">
      <c r="B215" s="221"/>
      <c r="C215" s="222"/>
      <c r="D215" s="223" t="s">
        <v>149</v>
      </c>
      <c r="E215" s="224" t="s">
        <v>19</v>
      </c>
      <c r="F215" s="225" t="s">
        <v>277</v>
      </c>
      <c r="G215" s="222"/>
      <c r="H215" s="226">
        <v>0.23599999999999999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149</v>
      </c>
      <c r="AU215" s="232" t="s">
        <v>84</v>
      </c>
      <c r="AV215" s="12" t="s">
        <v>84</v>
      </c>
      <c r="AW215" s="12" t="s">
        <v>37</v>
      </c>
      <c r="AX215" s="12" t="s">
        <v>75</v>
      </c>
      <c r="AY215" s="232" t="s">
        <v>140</v>
      </c>
    </row>
    <row r="216" s="12" customFormat="1">
      <c r="B216" s="221"/>
      <c r="C216" s="222"/>
      <c r="D216" s="223" t="s">
        <v>149</v>
      </c>
      <c r="E216" s="224" t="s">
        <v>19</v>
      </c>
      <c r="F216" s="225" t="s">
        <v>278</v>
      </c>
      <c r="G216" s="222"/>
      <c r="H216" s="226">
        <v>4.7880000000000003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149</v>
      </c>
      <c r="AU216" s="232" t="s">
        <v>84</v>
      </c>
      <c r="AV216" s="12" t="s">
        <v>84</v>
      </c>
      <c r="AW216" s="12" t="s">
        <v>37</v>
      </c>
      <c r="AX216" s="12" t="s">
        <v>75</v>
      </c>
      <c r="AY216" s="232" t="s">
        <v>140</v>
      </c>
    </row>
    <row r="217" s="12" customFormat="1">
      <c r="B217" s="221"/>
      <c r="C217" s="222"/>
      <c r="D217" s="223" t="s">
        <v>149</v>
      </c>
      <c r="E217" s="224" t="s">
        <v>19</v>
      </c>
      <c r="F217" s="225" t="s">
        <v>279</v>
      </c>
      <c r="G217" s="222"/>
      <c r="H217" s="226">
        <v>0.54000000000000004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149</v>
      </c>
      <c r="AU217" s="232" t="s">
        <v>84</v>
      </c>
      <c r="AV217" s="12" t="s">
        <v>84</v>
      </c>
      <c r="AW217" s="12" t="s">
        <v>37</v>
      </c>
      <c r="AX217" s="12" t="s">
        <v>75</v>
      </c>
      <c r="AY217" s="232" t="s">
        <v>140</v>
      </c>
    </row>
    <row r="218" s="12" customFormat="1">
      <c r="B218" s="221"/>
      <c r="C218" s="222"/>
      <c r="D218" s="223" t="s">
        <v>149</v>
      </c>
      <c r="E218" s="224" t="s">
        <v>19</v>
      </c>
      <c r="F218" s="225" t="s">
        <v>280</v>
      </c>
      <c r="G218" s="222"/>
      <c r="H218" s="226">
        <v>0.75600000000000001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149</v>
      </c>
      <c r="AU218" s="232" t="s">
        <v>84</v>
      </c>
      <c r="AV218" s="12" t="s">
        <v>84</v>
      </c>
      <c r="AW218" s="12" t="s">
        <v>37</v>
      </c>
      <c r="AX218" s="12" t="s">
        <v>75</v>
      </c>
      <c r="AY218" s="232" t="s">
        <v>140</v>
      </c>
    </row>
    <row r="219" s="12" customFormat="1">
      <c r="B219" s="221"/>
      <c r="C219" s="222"/>
      <c r="D219" s="223" t="s">
        <v>149</v>
      </c>
      <c r="E219" s="224" t="s">
        <v>19</v>
      </c>
      <c r="F219" s="225" t="s">
        <v>281</v>
      </c>
      <c r="G219" s="222"/>
      <c r="H219" s="226">
        <v>0.23999999999999999</v>
      </c>
      <c r="I219" s="227"/>
      <c r="J219" s="222"/>
      <c r="K219" s="222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149</v>
      </c>
      <c r="AU219" s="232" t="s">
        <v>84</v>
      </c>
      <c r="AV219" s="12" t="s">
        <v>84</v>
      </c>
      <c r="AW219" s="12" t="s">
        <v>37</v>
      </c>
      <c r="AX219" s="12" t="s">
        <v>75</v>
      </c>
      <c r="AY219" s="232" t="s">
        <v>140</v>
      </c>
    </row>
    <row r="220" s="13" customFormat="1">
      <c r="B220" s="233"/>
      <c r="C220" s="234"/>
      <c r="D220" s="223" t="s">
        <v>149</v>
      </c>
      <c r="E220" s="235" t="s">
        <v>19</v>
      </c>
      <c r="F220" s="236" t="s">
        <v>151</v>
      </c>
      <c r="G220" s="234"/>
      <c r="H220" s="237">
        <v>18.870000000000001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149</v>
      </c>
      <c r="AU220" s="243" t="s">
        <v>84</v>
      </c>
      <c r="AV220" s="13" t="s">
        <v>147</v>
      </c>
      <c r="AW220" s="13" t="s">
        <v>37</v>
      </c>
      <c r="AX220" s="13" t="s">
        <v>82</v>
      </c>
      <c r="AY220" s="243" t="s">
        <v>140</v>
      </c>
    </row>
    <row r="221" s="1" customFormat="1" ht="24" customHeight="1">
      <c r="B221" s="39"/>
      <c r="C221" s="208" t="s">
        <v>282</v>
      </c>
      <c r="D221" s="208" t="s">
        <v>142</v>
      </c>
      <c r="E221" s="209" t="s">
        <v>283</v>
      </c>
      <c r="F221" s="210" t="s">
        <v>284</v>
      </c>
      <c r="G221" s="211" t="s">
        <v>145</v>
      </c>
      <c r="H221" s="212">
        <v>9.3179999999999996</v>
      </c>
      <c r="I221" s="213"/>
      <c r="J221" s="214">
        <f>ROUND(I221*H221,2)</f>
        <v>0</v>
      </c>
      <c r="K221" s="210" t="s">
        <v>146</v>
      </c>
      <c r="L221" s="44"/>
      <c r="M221" s="215" t="s">
        <v>19</v>
      </c>
      <c r="N221" s="216" t="s">
        <v>46</v>
      </c>
      <c r="O221" s="84"/>
      <c r="P221" s="217">
        <f>O221*H221</f>
        <v>0</v>
      </c>
      <c r="Q221" s="217">
        <v>0.0082799999999999992</v>
      </c>
      <c r="R221" s="217">
        <f>Q221*H221</f>
        <v>0.077153039999999992</v>
      </c>
      <c r="S221" s="217">
        <v>0</v>
      </c>
      <c r="T221" s="218">
        <f>S221*H221</f>
        <v>0</v>
      </c>
      <c r="AR221" s="219" t="s">
        <v>147</v>
      </c>
      <c r="AT221" s="219" t="s">
        <v>142</v>
      </c>
      <c r="AU221" s="219" t="s">
        <v>84</v>
      </c>
      <c r="AY221" s="18" t="s">
        <v>140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8" t="s">
        <v>82</v>
      </c>
      <c r="BK221" s="220">
        <f>ROUND(I221*H221,2)</f>
        <v>0</v>
      </c>
      <c r="BL221" s="18" t="s">
        <v>147</v>
      </c>
      <c r="BM221" s="219" t="s">
        <v>285</v>
      </c>
    </row>
    <row r="222" s="12" customFormat="1">
      <c r="B222" s="221"/>
      <c r="C222" s="222"/>
      <c r="D222" s="223" t="s">
        <v>149</v>
      </c>
      <c r="E222" s="224" t="s">
        <v>19</v>
      </c>
      <c r="F222" s="225" t="s">
        <v>286</v>
      </c>
      <c r="G222" s="222"/>
      <c r="H222" s="226">
        <v>3.198</v>
      </c>
      <c r="I222" s="227"/>
      <c r="J222" s="222"/>
      <c r="K222" s="222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149</v>
      </c>
      <c r="AU222" s="232" t="s">
        <v>84</v>
      </c>
      <c r="AV222" s="12" t="s">
        <v>84</v>
      </c>
      <c r="AW222" s="12" t="s">
        <v>37</v>
      </c>
      <c r="AX222" s="12" t="s">
        <v>75</v>
      </c>
      <c r="AY222" s="232" t="s">
        <v>140</v>
      </c>
    </row>
    <row r="223" s="12" customFormat="1">
      <c r="B223" s="221"/>
      <c r="C223" s="222"/>
      <c r="D223" s="223" t="s">
        <v>149</v>
      </c>
      <c r="E223" s="224" t="s">
        <v>19</v>
      </c>
      <c r="F223" s="225" t="s">
        <v>287</v>
      </c>
      <c r="G223" s="222"/>
      <c r="H223" s="226">
        <v>3.6000000000000001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149</v>
      </c>
      <c r="AU223" s="232" t="s">
        <v>84</v>
      </c>
      <c r="AV223" s="12" t="s">
        <v>84</v>
      </c>
      <c r="AW223" s="12" t="s">
        <v>37</v>
      </c>
      <c r="AX223" s="12" t="s">
        <v>75</v>
      </c>
      <c r="AY223" s="232" t="s">
        <v>140</v>
      </c>
    </row>
    <row r="224" s="12" customFormat="1">
      <c r="B224" s="221"/>
      <c r="C224" s="222"/>
      <c r="D224" s="223" t="s">
        <v>149</v>
      </c>
      <c r="E224" s="224" t="s">
        <v>19</v>
      </c>
      <c r="F224" s="225" t="s">
        <v>288</v>
      </c>
      <c r="G224" s="222"/>
      <c r="H224" s="226">
        <v>2.52</v>
      </c>
      <c r="I224" s="227"/>
      <c r="J224" s="222"/>
      <c r="K224" s="222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149</v>
      </c>
      <c r="AU224" s="232" t="s">
        <v>84</v>
      </c>
      <c r="AV224" s="12" t="s">
        <v>84</v>
      </c>
      <c r="AW224" s="12" t="s">
        <v>37</v>
      </c>
      <c r="AX224" s="12" t="s">
        <v>75</v>
      </c>
      <c r="AY224" s="232" t="s">
        <v>140</v>
      </c>
    </row>
    <row r="225" s="13" customFormat="1">
      <c r="B225" s="233"/>
      <c r="C225" s="234"/>
      <c r="D225" s="223" t="s">
        <v>149</v>
      </c>
      <c r="E225" s="235" t="s">
        <v>19</v>
      </c>
      <c r="F225" s="236" t="s">
        <v>151</v>
      </c>
      <c r="G225" s="234"/>
      <c r="H225" s="237">
        <v>9.3179999999999996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AT225" s="243" t="s">
        <v>149</v>
      </c>
      <c r="AU225" s="243" t="s">
        <v>84</v>
      </c>
      <c r="AV225" s="13" t="s">
        <v>147</v>
      </c>
      <c r="AW225" s="13" t="s">
        <v>37</v>
      </c>
      <c r="AX225" s="13" t="s">
        <v>82</v>
      </c>
      <c r="AY225" s="243" t="s">
        <v>140</v>
      </c>
    </row>
    <row r="226" s="1" customFormat="1" ht="16.5" customHeight="1">
      <c r="B226" s="39"/>
      <c r="C226" s="255" t="s">
        <v>289</v>
      </c>
      <c r="D226" s="255" t="s">
        <v>206</v>
      </c>
      <c r="E226" s="256" t="s">
        <v>290</v>
      </c>
      <c r="F226" s="257" t="s">
        <v>291</v>
      </c>
      <c r="G226" s="258" t="s">
        <v>145</v>
      </c>
      <c r="H226" s="259">
        <v>10.25</v>
      </c>
      <c r="I226" s="260"/>
      <c r="J226" s="261">
        <f>ROUND(I226*H226,2)</f>
        <v>0</v>
      </c>
      <c r="K226" s="257" t="s">
        <v>146</v>
      </c>
      <c r="L226" s="262"/>
      <c r="M226" s="263" t="s">
        <v>19</v>
      </c>
      <c r="N226" s="264" t="s">
        <v>46</v>
      </c>
      <c r="O226" s="84"/>
      <c r="P226" s="217">
        <f>O226*H226</f>
        <v>0</v>
      </c>
      <c r="Q226" s="217">
        <v>0.00089999999999999998</v>
      </c>
      <c r="R226" s="217">
        <f>Q226*H226</f>
        <v>0.0092250000000000006</v>
      </c>
      <c r="S226" s="217">
        <v>0</v>
      </c>
      <c r="T226" s="218">
        <f>S226*H226</f>
        <v>0</v>
      </c>
      <c r="AR226" s="219" t="s">
        <v>185</v>
      </c>
      <c r="AT226" s="219" t="s">
        <v>206</v>
      </c>
      <c r="AU226" s="219" t="s">
        <v>84</v>
      </c>
      <c r="AY226" s="18" t="s">
        <v>140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8" t="s">
        <v>82</v>
      </c>
      <c r="BK226" s="220">
        <f>ROUND(I226*H226,2)</f>
        <v>0</v>
      </c>
      <c r="BL226" s="18" t="s">
        <v>147</v>
      </c>
      <c r="BM226" s="219" t="s">
        <v>292</v>
      </c>
    </row>
    <row r="227" s="12" customFormat="1">
      <c r="B227" s="221"/>
      <c r="C227" s="222"/>
      <c r="D227" s="223" t="s">
        <v>149</v>
      </c>
      <c r="E227" s="222"/>
      <c r="F227" s="225" t="s">
        <v>293</v>
      </c>
      <c r="G227" s="222"/>
      <c r="H227" s="226">
        <v>10.25</v>
      </c>
      <c r="I227" s="227"/>
      <c r="J227" s="222"/>
      <c r="K227" s="222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149</v>
      </c>
      <c r="AU227" s="232" t="s">
        <v>84</v>
      </c>
      <c r="AV227" s="12" t="s">
        <v>84</v>
      </c>
      <c r="AW227" s="12" t="s">
        <v>4</v>
      </c>
      <c r="AX227" s="12" t="s">
        <v>82</v>
      </c>
      <c r="AY227" s="232" t="s">
        <v>140</v>
      </c>
    </row>
    <row r="228" s="1" customFormat="1" ht="24" customHeight="1">
      <c r="B228" s="39"/>
      <c r="C228" s="208" t="s">
        <v>7</v>
      </c>
      <c r="D228" s="208" t="s">
        <v>142</v>
      </c>
      <c r="E228" s="209" t="s">
        <v>294</v>
      </c>
      <c r="F228" s="210" t="s">
        <v>295</v>
      </c>
      <c r="G228" s="211" t="s">
        <v>145</v>
      </c>
      <c r="H228" s="212">
        <v>874.83500000000004</v>
      </c>
      <c r="I228" s="213"/>
      <c r="J228" s="214">
        <f>ROUND(I228*H228,2)</f>
        <v>0</v>
      </c>
      <c r="K228" s="210" t="s">
        <v>146</v>
      </c>
      <c r="L228" s="44"/>
      <c r="M228" s="215" t="s">
        <v>19</v>
      </c>
      <c r="N228" s="216" t="s">
        <v>46</v>
      </c>
      <c r="O228" s="84"/>
      <c r="P228" s="217">
        <f>O228*H228</f>
        <v>0</v>
      </c>
      <c r="Q228" s="217">
        <v>6.0000000000000002E-05</v>
      </c>
      <c r="R228" s="217">
        <f>Q228*H228</f>
        <v>0.052490100000000005</v>
      </c>
      <c r="S228" s="217">
        <v>0</v>
      </c>
      <c r="T228" s="218">
        <f>S228*H228</f>
        <v>0</v>
      </c>
      <c r="AR228" s="219" t="s">
        <v>147</v>
      </c>
      <c r="AT228" s="219" t="s">
        <v>142</v>
      </c>
      <c r="AU228" s="219" t="s">
        <v>84</v>
      </c>
      <c r="AY228" s="18" t="s">
        <v>140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8" t="s">
        <v>82</v>
      </c>
      <c r="BK228" s="220">
        <f>ROUND(I228*H228,2)</f>
        <v>0</v>
      </c>
      <c r="BL228" s="18" t="s">
        <v>147</v>
      </c>
      <c r="BM228" s="219" t="s">
        <v>296</v>
      </c>
    </row>
    <row r="229" s="12" customFormat="1">
      <c r="B229" s="221"/>
      <c r="C229" s="222"/>
      <c r="D229" s="223" t="s">
        <v>149</v>
      </c>
      <c r="E229" s="224" t="s">
        <v>19</v>
      </c>
      <c r="F229" s="225" t="s">
        <v>297</v>
      </c>
      <c r="G229" s="222"/>
      <c r="H229" s="226">
        <v>34.18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149</v>
      </c>
      <c r="AU229" s="232" t="s">
        <v>84</v>
      </c>
      <c r="AV229" s="12" t="s">
        <v>84</v>
      </c>
      <c r="AW229" s="12" t="s">
        <v>37</v>
      </c>
      <c r="AX229" s="12" t="s">
        <v>75</v>
      </c>
      <c r="AY229" s="232" t="s">
        <v>140</v>
      </c>
    </row>
    <row r="230" s="12" customFormat="1">
      <c r="B230" s="221"/>
      <c r="C230" s="222"/>
      <c r="D230" s="223" t="s">
        <v>149</v>
      </c>
      <c r="E230" s="224" t="s">
        <v>19</v>
      </c>
      <c r="F230" s="225" t="s">
        <v>298</v>
      </c>
      <c r="G230" s="222"/>
      <c r="H230" s="226">
        <v>8.9100000000000001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149</v>
      </c>
      <c r="AU230" s="232" t="s">
        <v>84</v>
      </c>
      <c r="AV230" s="12" t="s">
        <v>84</v>
      </c>
      <c r="AW230" s="12" t="s">
        <v>37</v>
      </c>
      <c r="AX230" s="12" t="s">
        <v>75</v>
      </c>
      <c r="AY230" s="232" t="s">
        <v>140</v>
      </c>
    </row>
    <row r="231" s="12" customFormat="1">
      <c r="B231" s="221"/>
      <c r="C231" s="222"/>
      <c r="D231" s="223" t="s">
        <v>149</v>
      </c>
      <c r="E231" s="224" t="s">
        <v>19</v>
      </c>
      <c r="F231" s="225" t="s">
        <v>299</v>
      </c>
      <c r="G231" s="222"/>
      <c r="H231" s="226">
        <v>111.97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149</v>
      </c>
      <c r="AU231" s="232" t="s">
        <v>84</v>
      </c>
      <c r="AV231" s="12" t="s">
        <v>84</v>
      </c>
      <c r="AW231" s="12" t="s">
        <v>37</v>
      </c>
      <c r="AX231" s="12" t="s">
        <v>75</v>
      </c>
      <c r="AY231" s="232" t="s">
        <v>140</v>
      </c>
    </row>
    <row r="232" s="12" customFormat="1">
      <c r="B232" s="221"/>
      <c r="C232" s="222"/>
      <c r="D232" s="223" t="s">
        <v>149</v>
      </c>
      <c r="E232" s="224" t="s">
        <v>19</v>
      </c>
      <c r="F232" s="225" t="s">
        <v>300</v>
      </c>
      <c r="G232" s="222"/>
      <c r="H232" s="226">
        <v>-24.960000000000001</v>
      </c>
      <c r="I232" s="227"/>
      <c r="J232" s="222"/>
      <c r="K232" s="222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149</v>
      </c>
      <c r="AU232" s="232" t="s">
        <v>84</v>
      </c>
      <c r="AV232" s="12" t="s">
        <v>84</v>
      </c>
      <c r="AW232" s="12" t="s">
        <v>37</v>
      </c>
      <c r="AX232" s="12" t="s">
        <v>75</v>
      </c>
      <c r="AY232" s="232" t="s">
        <v>140</v>
      </c>
    </row>
    <row r="233" s="14" customFormat="1">
      <c r="B233" s="244"/>
      <c r="C233" s="245"/>
      <c r="D233" s="223" t="s">
        <v>149</v>
      </c>
      <c r="E233" s="246" t="s">
        <v>19</v>
      </c>
      <c r="F233" s="247" t="s">
        <v>301</v>
      </c>
      <c r="G233" s="245"/>
      <c r="H233" s="248">
        <v>130.09999999999999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AT233" s="254" t="s">
        <v>149</v>
      </c>
      <c r="AU233" s="254" t="s">
        <v>84</v>
      </c>
      <c r="AV233" s="14" t="s">
        <v>157</v>
      </c>
      <c r="AW233" s="14" t="s">
        <v>37</v>
      </c>
      <c r="AX233" s="14" t="s">
        <v>75</v>
      </c>
      <c r="AY233" s="254" t="s">
        <v>140</v>
      </c>
    </row>
    <row r="234" s="12" customFormat="1">
      <c r="B234" s="221"/>
      <c r="C234" s="222"/>
      <c r="D234" s="223" t="s">
        <v>149</v>
      </c>
      <c r="E234" s="224" t="s">
        <v>19</v>
      </c>
      <c r="F234" s="225" t="s">
        <v>302</v>
      </c>
      <c r="G234" s="222"/>
      <c r="H234" s="226">
        <v>60.479999999999997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149</v>
      </c>
      <c r="AU234" s="232" t="s">
        <v>84</v>
      </c>
      <c r="AV234" s="12" t="s">
        <v>84</v>
      </c>
      <c r="AW234" s="12" t="s">
        <v>37</v>
      </c>
      <c r="AX234" s="12" t="s">
        <v>75</v>
      </c>
      <c r="AY234" s="232" t="s">
        <v>140</v>
      </c>
    </row>
    <row r="235" s="12" customFormat="1">
      <c r="B235" s="221"/>
      <c r="C235" s="222"/>
      <c r="D235" s="223" t="s">
        <v>149</v>
      </c>
      <c r="E235" s="224" t="s">
        <v>19</v>
      </c>
      <c r="F235" s="225" t="s">
        <v>303</v>
      </c>
      <c r="G235" s="222"/>
      <c r="H235" s="226">
        <v>18.094999999999999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149</v>
      </c>
      <c r="AU235" s="232" t="s">
        <v>84</v>
      </c>
      <c r="AV235" s="12" t="s">
        <v>84</v>
      </c>
      <c r="AW235" s="12" t="s">
        <v>37</v>
      </c>
      <c r="AX235" s="12" t="s">
        <v>75</v>
      </c>
      <c r="AY235" s="232" t="s">
        <v>140</v>
      </c>
    </row>
    <row r="236" s="12" customFormat="1">
      <c r="B236" s="221"/>
      <c r="C236" s="222"/>
      <c r="D236" s="223" t="s">
        <v>149</v>
      </c>
      <c r="E236" s="224" t="s">
        <v>19</v>
      </c>
      <c r="F236" s="225" t="s">
        <v>304</v>
      </c>
      <c r="G236" s="222"/>
      <c r="H236" s="226">
        <v>230.83000000000001</v>
      </c>
      <c r="I236" s="227"/>
      <c r="J236" s="222"/>
      <c r="K236" s="222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149</v>
      </c>
      <c r="AU236" s="232" t="s">
        <v>84</v>
      </c>
      <c r="AV236" s="12" t="s">
        <v>84</v>
      </c>
      <c r="AW236" s="12" t="s">
        <v>37</v>
      </c>
      <c r="AX236" s="12" t="s">
        <v>75</v>
      </c>
      <c r="AY236" s="232" t="s">
        <v>140</v>
      </c>
    </row>
    <row r="237" s="12" customFormat="1">
      <c r="B237" s="221"/>
      <c r="C237" s="222"/>
      <c r="D237" s="223" t="s">
        <v>149</v>
      </c>
      <c r="E237" s="224" t="s">
        <v>19</v>
      </c>
      <c r="F237" s="225" t="s">
        <v>305</v>
      </c>
      <c r="G237" s="222"/>
      <c r="H237" s="226">
        <v>-54.149999999999999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149</v>
      </c>
      <c r="AU237" s="232" t="s">
        <v>84</v>
      </c>
      <c r="AV237" s="12" t="s">
        <v>84</v>
      </c>
      <c r="AW237" s="12" t="s">
        <v>37</v>
      </c>
      <c r="AX237" s="12" t="s">
        <v>75</v>
      </c>
      <c r="AY237" s="232" t="s">
        <v>140</v>
      </c>
    </row>
    <row r="238" s="14" customFormat="1">
      <c r="B238" s="244"/>
      <c r="C238" s="245"/>
      <c r="D238" s="223" t="s">
        <v>149</v>
      </c>
      <c r="E238" s="246" t="s">
        <v>19</v>
      </c>
      <c r="F238" s="247" t="s">
        <v>306</v>
      </c>
      <c r="G238" s="245"/>
      <c r="H238" s="248">
        <v>255.255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AT238" s="254" t="s">
        <v>149</v>
      </c>
      <c r="AU238" s="254" t="s">
        <v>84</v>
      </c>
      <c r="AV238" s="14" t="s">
        <v>157</v>
      </c>
      <c r="AW238" s="14" t="s">
        <v>37</v>
      </c>
      <c r="AX238" s="14" t="s">
        <v>75</v>
      </c>
      <c r="AY238" s="254" t="s">
        <v>140</v>
      </c>
    </row>
    <row r="239" s="12" customFormat="1">
      <c r="B239" s="221"/>
      <c r="C239" s="222"/>
      <c r="D239" s="223" t="s">
        <v>149</v>
      </c>
      <c r="E239" s="224" t="s">
        <v>19</v>
      </c>
      <c r="F239" s="225" t="s">
        <v>307</v>
      </c>
      <c r="G239" s="222"/>
      <c r="H239" s="226">
        <v>18.699999999999999</v>
      </c>
      <c r="I239" s="227"/>
      <c r="J239" s="222"/>
      <c r="K239" s="222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149</v>
      </c>
      <c r="AU239" s="232" t="s">
        <v>84</v>
      </c>
      <c r="AV239" s="12" t="s">
        <v>84</v>
      </c>
      <c r="AW239" s="12" t="s">
        <v>37</v>
      </c>
      <c r="AX239" s="12" t="s">
        <v>75</v>
      </c>
      <c r="AY239" s="232" t="s">
        <v>140</v>
      </c>
    </row>
    <row r="240" s="12" customFormat="1">
      <c r="B240" s="221"/>
      <c r="C240" s="222"/>
      <c r="D240" s="223" t="s">
        <v>149</v>
      </c>
      <c r="E240" s="224" t="s">
        <v>19</v>
      </c>
      <c r="F240" s="225" t="s">
        <v>308</v>
      </c>
      <c r="G240" s="222"/>
      <c r="H240" s="226">
        <v>8.9100000000000001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149</v>
      </c>
      <c r="AU240" s="232" t="s">
        <v>84</v>
      </c>
      <c r="AV240" s="12" t="s">
        <v>84</v>
      </c>
      <c r="AW240" s="12" t="s">
        <v>37</v>
      </c>
      <c r="AX240" s="12" t="s">
        <v>75</v>
      </c>
      <c r="AY240" s="232" t="s">
        <v>140</v>
      </c>
    </row>
    <row r="241" s="12" customFormat="1">
      <c r="B241" s="221"/>
      <c r="C241" s="222"/>
      <c r="D241" s="223" t="s">
        <v>149</v>
      </c>
      <c r="E241" s="224" t="s">
        <v>19</v>
      </c>
      <c r="F241" s="225" t="s">
        <v>309</v>
      </c>
      <c r="G241" s="222"/>
      <c r="H241" s="226">
        <v>151.31</v>
      </c>
      <c r="I241" s="227"/>
      <c r="J241" s="222"/>
      <c r="K241" s="222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149</v>
      </c>
      <c r="AU241" s="232" t="s">
        <v>84</v>
      </c>
      <c r="AV241" s="12" t="s">
        <v>84</v>
      </c>
      <c r="AW241" s="12" t="s">
        <v>37</v>
      </c>
      <c r="AX241" s="12" t="s">
        <v>75</v>
      </c>
      <c r="AY241" s="232" t="s">
        <v>140</v>
      </c>
    </row>
    <row r="242" s="12" customFormat="1">
      <c r="B242" s="221"/>
      <c r="C242" s="222"/>
      <c r="D242" s="223" t="s">
        <v>149</v>
      </c>
      <c r="E242" s="224" t="s">
        <v>19</v>
      </c>
      <c r="F242" s="225" t="s">
        <v>310</v>
      </c>
      <c r="G242" s="222"/>
      <c r="H242" s="226">
        <v>-13.210000000000001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149</v>
      </c>
      <c r="AU242" s="232" t="s">
        <v>84</v>
      </c>
      <c r="AV242" s="12" t="s">
        <v>84</v>
      </c>
      <c r="AW242" s="12" t="s">
        <v>37</v>
      </c>
      <c r="AX242" s="12" t="s">
        <v>75</v>
      </c>
      <c r="AY242" s="232" t="s">
        <v>140</v>
      </c>
    </row>
    <row r="243" s="14" customFormat="1">
      <c r="B243" s="244"/>
      <c r="C243" s="245"/>
      <c r="D243" s="223" t="s">
        <v>149</v>
      </c>
      <c r="E243" s="246" t="s">
        <v>19</v>
      </c>
      <c r="F243" s="247" t="s">
        <v>311</v>
      </c>
      <c r="G243" s="245"/>
      <c r="H243" s="248">
        <v>165.71000000000001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AT243" s="254" t="s">
        <v>149</v>
      </c>
      <c r="AU243" s="254" t="s">
        <v>84</v>
      </c>
      <c r="AV243" s="14" t="s">
        <v>157</v>
      </c>
      <c r="AW243" s="14" t="s">
        <v>37</v>
      </c>
      <c r="AX243" s="14" t="s">
        <v>75</v>
      </c>
      <c r="AY243" s="254" t="s">
        <v>140</v>
      </c>
    </row>
    <row r="244" s="12" customFormat="1">
      <c r="B244" s="221"/>
      <c r="C244" s="222"/>
      <c r="D244" s="223" t="s">
        <v>149</v>
      </c>
      <c r="E244" s="224" t="s">
        <v>19</v>
      </c>
      <c r="F244" s="225" t="s">
        <v>312</v>
      </c>
      <c r="G244" s="222"/>
      <c r="H244" s="226">
        <v>22.41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149</v>
      </c>
      <c r="AU244" s="232" t="s">
        <v>84</v>
      </c>
      <c r="AV244" s="12" t="s">
        <v>84</v>
      </c>
      <c r="AW244" s="12" t="s">
        <v>37</v>
      </c>
      <c r="AX244" s="12" t="s">
        <v>75</v>
      </c>
      <c r="AY244" s="232" t="s">
        <v>140</v>
      </c>
    </row>
    <row r="245" s="12" customFormat="1">
      <c r="B245" s="221"/>
      <c r="C245" s="222"/>
      <c r="D245" s="223" t="s">
        <v>149</v>
      </c>
      <c r="E245" s="224" t="s">
        <v>19</v>
      </c>
      <c r="F245" s="225" t="s">
        <v>313</v>
      </c>
      <c r="G245" s="222"/>
      <c r="H245" s="226">
        <v>10.68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149</v>
      </c>
      <c r="AU245" s="232" t="s">
        <v>84</v>
      </c>
      <c r="AV245" s="12" t="s">
        <v>84</v>
      </c>
      <c r="AW245" s="12" t="s">
        <v>37</v>
      </c>
      <c r="AX245" s="12" t="s">
        <v>75</v>
      </c>
      <c r="AY245" s="232" t="s">
        <v>140</v>
      </c>
    </row>
    <row r="246" s="12" customFormat="1">
      <c r="B246" s="221"/>
      <c r="C246" s="222"/>
      <c r="D246" s="223" t="s">
        <v>149</v>
      </c>
      <c r="E246" s="224" t="s">
        <v>19</v>
      </c>
      <c r="F246" s="225" t="s">
        <v>314</v>
      </c>
      <c r="G246" s="222"/>
      <c r="H246" s="226">
        <v>181.22999999999999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149</v>
      </c>
      <c r="AU246" s="232" t="s">
        <v>84</v>
      </c>
      <c r="AV246" s="12" t="s">
        <v>84</v>
      </c>
      <c r="AW246" s="12" t="s">
        <v>37</v>
      </c>
      <c r="AX246" s="12" t="s">
        <v>75</v>
      </c>
      <c r="AY246" s="232" t="s">
        <v>140</v>
      </c>
    </row>
    <row r="247" s="12" customFormat="1">
      <c r="B247" s="221"/>
      <c r="C247" s="222"/>
      <c r="D247" s="223" t="s">
        <v>149</v>
      </c>
      <c r="E247" s="224" t="s">
        <v>19</v>
      </c>
      <c r="F247" s="225" t="s">
        <v>315</v>
      </c>
      <c r="G247" s="222"/>
      <c r="H247" s="226">
        <v>10.08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149</v>
      </c>
      <c r="AU247" s="232" t="s">
        <v>84</v>
      </c>
      <c r="AV247" s="12" t="s">
        <v>84</v>
      </c>
      <c r="AW247" s="12" t="s">
        <v>37</v>
      </c>
      <c r="AX247" s="12" t="s">
        <v>75</v>
      </c>
      <c r="AY247" s="232" t="s">
        <v>140</v>
      </c>
    </row>
    <row r="248" s="12" customFormat="1">
      <c r="B248" s="221"/>
      <c r="C248" s="222"/>
      <c r="D248" s="223" t="s">
        <v>149</v>
      </c>
      <c r="E248" s="224" t="s">
        <v>19</v>
      </c>
      <c r="F248" s="225" t="s">
        <v>316</v>
      </c>
      <c r="G248" s="222"/>
      <c r="H248" s="226">
        <v>-33.079999999999998</v>
      </c>
      <c r="I248" s="227"/>
      <c r="J248" s="222"/>
      <c r="K248" s="222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149</v>
      </c>
      <c r="AU248" s="232" t="s">
        <v>84</v>
      </c>
      <c r="AV248" s="12" t="s">
        <v>84</v>
      </c>
      <c r="AW248" s="12" t="s">
        <v>37</v>
      </c>
      <c r="AX248" s="12" t="s">
        <v>75</v>
      </c>
      <c r="AY248" s="232" t="s">
        <v>140</v>
      </c>
    </row>
    <row r="249" s="14" customFormat="1">
      <c r="B249" s="244"/>
      <c r="C249" s="245"/>
      <c r="D249" s="223" t="s">
        <v>149</v>
      </c>
      <c r="E249" s="246" t="s">
        <v>19</v>
      </c>
      <c r="F249" s="247" t="s">
        <v>317</v>
      </c>
      <c r="G249" s="245"/>
      <c r="H249" s="248">
        <v>191.31999999999999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AT249" s="254" t="s">
        <v>149</v>
      </c>
      <c r="AU249" s="254" t="s">
        <v>84</v>
      </c>
      <c r="AV249" s="14" t="s">
        <v>157</v>
      </c>
      <c r="AW249" s="14" t="s">
        <v>37</v>
      </c>
      <c r="AX249" s="14" t="s">
        <v>75</v>
      </c>
      <c r="AY249" s="254" t="s">
        <v>140</v>
      </c>
    </row>
    <row r="250" s="12" customFormat="1">
      <c r="B250" s="221"/>
      <c r="C250" s="222"/>
      <c r="D250" s="223" t="s">
        <v>149</v>
      </c>
      <c r="E250" s="224" t="s">
        <v>19</v>
      </c>
      <c r="F250" s="225" t="s">
        <v>318</v>
      </c>
      <c r="G250" s="222"/>
      <c r="H250" s="226">
        <v>41.491999999999997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149</v>
      </c>
      <c r="AU250" s="232" t="s">
        <v>84</v>
      </c>
      <c r="AV250" s="12" t="s">
        <v>84</v>
      </c>
      <c r="AW250" s="12" t="s">
        <v>37</v>
      </c>
      <c r="AX250" s="12" t="s">
        <v>75</v>
      </c>
      <c r="AY250" s="232" t="s">
        <v>140</v>
      </c>
    </row>
    <row r="251" s="12" customFormat="1">
      <c r="B251" s="221"/>
      <c r="C251" s="222"/>
      <c r="D251" s="223" t="s">
        <v>149</v>
      </c>
      <c r="E251" s="224" t="s">
        <v>19</v>
      </c>
      <c r="F251" s="225" t="s">
        <v>319</v>
      </c>
      <c r="G251" s="222"/>
      <c r="H251" s="226">
        <v>18.859999999999999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149</v>
      </c>
      <c r="AU251" s="232" t="s">
        <v>84</v>
      </c>
      <c r="AV251" s="12" t="s">
        <v>84</v>
      </c>
      <c r="AW251" s="12" t="s">
        <v>37</v>
      </c>
      <c r="AX251" s="12" t="s">
        <v>75</v>
      </c>
      <c r="AY251" s="232" t="s">
        <v>140</v>
      </c>
    </row>
    <row r="252" s="14" customFormat="1">
      <c r="B252" s="244"/>
      <c r="C252" s="245"/>
      <c r="D252" s="223" t="s">
        <v>149</v>
      </c>
      <c r="E252" s="246" t="s">
        <v>19</v>
      </c>
      <c r="F252" s="247" t="s">
        <v>320</v>
      </c>
      <c r="G252" s="245"/>
      <c r="H252" s="248">
        <v>60.351999999999997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AT252" s="254" t="s">
        <v>149</v>
      </c>
      <c r="AU252" s="254" t="s">
        <v>84</v>
      </c>
      <c r="AV252" s="14" t="s">
        <v>157</v>
      </c>
      <c r="AW252" s="14" t="s">
        <v>37</v>
      </c>
      <c r="AX252" s="14" t="s">
        <v>75</v>
      </c>
      <c r="AY252" s="254" t="s">
        <v>140</v>
      </c>
    </row>
    <row r="253" s="12" customFormat="1">
      <c r="B253" s="221"/>
      <c r="C253" s="222"/>
      <c r="D253" s="223" t="s">
        <v>149</v>
      </c>
      <c r="E253" s="224" t="s">
        <v>19</v>
      </c>
      <c r="F253" s="225" t="s">
        <v>321</v>
      </c>
      <c r="G253" s="222"/>
      <c r="H253" s="226">
        <v>18.635999999999999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149</v>
      </c>
      <c r="AU253" s="232" t="s">
        <v>84</v>
      </c>
      <c r="AV253" s="12" t="s">
        <v>84</v>
      </c>
      <c r="AW253" s="12" t="s">
        <v>37</v>
      </c>
      <c r="AX253" s="12" t="s">
        <v>75</v>
      </c>
      <c r="AY253" s="232" t="s">
        <v>140</v>
      </c>
    </row>
    <row r="254" s="12" customFormat="1">
      <c r="B254" s="221"/>
      <c r="C254" s="222"/>
      <c r="D254" s="223" t="s">
        <v>149</v>
      </c>
      <c r="E254" s="224" t="s">
        <v>19</v>
      </c>
      <c r="F254" s="225" t="s">
        <v>286</v>
      </c>
      <c r="G254" s="222"/>
      <c r="H254" s="226">
        <v>3.198</v>
      </c>
      <c r="I254" s="227"/>
      <c r="J254" s="222"/>
      <c r="K254" s="222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149</v>
      </c>
      <c r="AU254" s="232" t="s">
        <v>84</v>
      </c>
      <c r="AV254" s="12" t="s">
        <v>84</v>
      </c>
      <c r="AW254" s="12" t="s">
        <v>37</v>
      </c>
      <c r="AX254" s="12" t="s">
        <v>75</v>
      </c>
      <c r="AY254" s="232" t="s">
        <v>140</v>
      </c>
    </row>
    <row r="255" s="12" customFormat="1">
      <c r="B255" s="221"/>
      <c r="C255" s="222"/>
      <c r="D255" s="223" t="s">
        <v>149</v>
      </c>
      <c r="E255" s="224" t="s">
        <v>19</v>
      </c>
      <c r="F255" s="225" t="s">
        <v>322</v>
      </c>
      <c r="G255" s="222"/>
      <c r="H255" s="226">
        <v>3.198</v>
      </c>
      <c r="I255" s="227"/>
      <c r="J255" s="222"/>
      <c r="K255" s="222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149</v>
      </c>
      <c r="AU255" s="232" t="s">
        <v>84</v>
      </c>
      <c r="AV255" s="12" t="s">
        <v>84</v>
      </c>
      <c r="AW255" s="12" t="s">
        <v>37</v>
      </c>
      <c r="AX255" s="12" t="s">
        <v>75</v>
      </c>
      <c r="AY255" s="232" t="s">
        <v>140</v>
      </c>
    </row>
    <row r="256" s="14" customFormat="1">
      <c r="B256" s="244"/>
      <c r="C256" s="245"/>
      <c r="D256" s="223" t="s">
        <v>149</v>
      </c>
      <c r="E256" s="246" t="s">
        <v>19</v>
      </c>
      <c r="F256" s="247" t="s">
        <v>323</v>
      </c>
      <c r="G256" s="245"/>
      <c r="H256" s="248">
        <v>25.032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AT256" s="254" t="s">
        <v>149</v>
      </c>
      <c r="AU256" s="254" t="s">
        <v>84</v>
      </c>
      <c r="AV256" s="14" t="s">
        <v>157</v>
      </c>
      <c r="AW256" s="14" t="s">
        <v>37</v>
      </c>
      <c r="AX256" s="14" t="s">
        <v>75</v>
      </c>
      <c r="AY256" s="254" t="s">
        <v>140</v>
      </c>
    </row>
    <row r="257" s="12" customFormat="1">
      <c r="B257" s="221"/>
      <c r="C257" s="222"/>
      <c r="D257" s="223" t="s">
        <v>149</v>
      </c>
      <c r="E257" s="224" t="s">
        <v>19</v>
      </c>
      <c r="F257" s="225" t="s">
        <v>324</v>
      </c>
      <c r="G257" s="222"/>
      <c r="H257" s="226">
        <v>20.556000000000001</v>
      </c>
      <c r="I257" s="227"/>
      <c r="J257" s="222"/>
      <c r="K257" s="222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149</v>
      </c>
      <c r="AU257" s="232" t="s">
        <v>84</v>
      </c>
      <c r="AV257" s="12" t="s">
        <v>84</v>
      </c>
      <c r="AW257" s="12" t="s">
        <v>37</v>
      </c>
      <c r="AX257" s="12" t="s">
        <v>75</v>
      </c>
      <c r="AY257" s="232" t="s">
        <v>140</v>
      </c>
    </row>
    <row r="258" s="12" customFormat="1">
      <c r="B258" s="221"/>
      <c r="C258" s="222"/>
      <c r="D258" s="223" t="s">
        <v>149</v>
      </c>
      <c r="E258" s="224" t="s">
        <v>19</v>
      </c>
      <c r="F258" s="225" t="s">
        <v>325</v>
      </c>
      <c r="G258" s="222"/>
      <c r="H258" s="226">
        <v>7.3700000000000001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149</v>
      </c>
      <c r="AU258" s="232" t="s">
        <v>84</v>
      </c>
      <c r="AV258" s="12" t="s">
        <v>84</v>
      </c>
      <c r="AW258" s="12" t="s">
        <v>37</v>
      </c>
      <c r="AX258" s="12" t="s">
        <v>75</v>
      </c>
      <c r="AY258" s="232" t="s">
        <v>140</v>
      </c>
    </row>
    <row r="259" s="12" customFormat="1">
      <c r="B259" s="221"/>
      <c r="C259" s="222"/>
      <c r="D259" s="223" t="s">
        <v>149</v>
      </c>
      <c r="E259" s="224" t="s">
        <v>19</v>
      </c>
      <c r="F259" s="225" t="s">
        <v>287</v>
      </c>
      <c r="G259" s="222"/>
      <c r="H259" s="226">
        <v>3.6000000000000001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149</v>
      </c>
      <c r="AU259" s="232" t="s">
        <v>84</v>
      </c>
      <c r="AV259" s="12" t="s">
        <v>84</v>
      </c>
      <c r="AW259" s="12" t="s">
        <v>37</v>
      </c>
      <c r="AX259" s="12" t="s">
        <v>75</v>
      </c>
      <c r="AY259" s="232" t="s">
        <v>140</v>
      </c>
    </row>
    <row r="260" s="12" customFormat="1">
      <c r="B260" s="221"/>
      <c r="C260" s="222"/>
      <c r="D260" s="223" t="s">
        <v>149</v>
      </c>
      <c r="E260" s="224" t="s">
        <v>19</v>
      </c>
      <c r="F260" s="225" t="s">
        <v>326</v>
      </c>
      <c r="G260" s="222"/>
      <c r="H260" s="226">
        <v>15.539999999999999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149</v>
      </c>
      <c r="AU260" s="232" t="s">
        <v>84</v>
      </c>
      <c r="AV260" s="12" t="s">
        <v>84</v>
      </c>
      <c r="AW260" s="12" t="s">
        <v>37</v>
      </c>
      <c r="AX260" s="12" t="s">
        <v>75</v>
      </c>
      <c r="AY260" s="232" t="s">
        <v>140</v>
      </c>
    </row>
    <row r="261" s="14" customFormat="1">
      <c r="B261" s="244"/>
      <c r="C261" s="245"/>
      <c r="D261" s="223" t="s">
        <v>149</v>
      </c>
      <c r="E261" s="246" t="s">
        <v>19</v>
      </c>
      <c r="F261" s="247" t="s">
        <v>327</v>
      </c>
      <c r="G261" s="245"/>
      <c r="H261" s="248">
        <v>47.066000000000002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AT261" s="254" t="s">
        <v>149</v>
      </c>
      <c r="AU261" s="254" t="s">
        <v>84</v>
      </c>
      <c r="AV261" s="14" t="s">
        <v>157</v>
      </c>
      <c r="AW261" s="14" t="s">
        <v>37</v>
      </c>
      <c r="AX261" s="14" t="s">
        <v>75</v>
      </c>
      <c r="AY261" s="254" t="s">
        <v>140</v>
      </c>
    </row>
    <row r="262" s="13" customFormat="1">
      <c r="B262" s="233"/>
      <c r="C262" s="234"/>
      <c r="D262" s="223" t="s">
        <v>149</v>
      </c>
      <c r="E262" s="235" t="s">
        <v>19</v>
      </c>
      <c r="F262" s="236" t="s">
        <v>151</v>
      </c>
      <c r="G262" s="234"/>
      <c r="H262" s="237">
        <v>874.83500000000004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AT262" s="243" t="s">
        <v>149</v>
      </c>
      <c r="AU262" s="243" t="s">
        <v>84</v>
      </c>
      <c r="AV262" s="13" t="s">
        <v>147</v>
      </c>
      <c r="AW262" s="13" t="s">
        <v>37</v>
      </c>
      <c r="AX262" s="13" t="s">
        <v>82</v>
      </c>
      <c r="AY262" s="243" t="s">
        <v>140</v>
      </c>
    </row>
    <row r="263" s="1" customFormat="1" ht="24" customHeight="1">
      <c r="B263" s="39"/>
      <c r="C263" s="208" t="s">
        <v>328</v>
      </c>
      <c r="D263" s="208" t="s">
        <v>142</v>
      </c>
      <c r="E263" s="209" t="s">
        <v>329</v>
      </c>
      <c r="F263" s="210" t="s">
        <v>330</v>
      </c>
      <c r="G263" s="211" t="s">
        <v>145</v>
      </c>
      <c r="H263" s="212">
        <v>18.870000000000001</v>
      </c>
      <c r="I263" s="213"/>
      <c r="J263" s="214">
        <f>ROUND(I263*H263,2)</f>
        <v>0</v>
      </c>
      <c r="K263" s="210" t="s">
        <v>146</v>
      </c>
      <c r="L263" s="44"/>
      <c r="M263" s="215" t="s">
        <v>19</v>
      </c>
      <c r="N263" s="216" t="s">
        <v>46</v>
      </c>
      <c r="O263" s="84"/>
      <c r="P263" s="217">
        <f>O263*H263</f>
        <v>0</v>
      </c>
      <c r="Q263" s="217">
        <v>0.00348</v>
      </c>
      <c r="R263" s="217">
        <f>Q263*H263</f>
        <v>0.065667600000000007</v>
      </c>
      <c r="S263" s="217">
        <v>0</v>
      </c>
      <c r="T263" s="218">
        <f>S263*H263</f>
        <v>0</v>
      </c>
      <c r="AR263" s="219" t="s">
        <v>147</v>
      </c>
      <c r="AT263" s="219" t="s">
        <v>142</v>
      </c>
      <c r="AU263" s="219" t="s">
        <v>84</v>
      </c>
      <c r="AY263" s="18" t="s">
        <v>140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8" t="s">
        <v>82</v>
      </c>
      <c r="BK263" s="220">
        <f>ROUND(I263*H263,2)</f>
        <v>0</v>
      </c>
      <c r="BL263" s="18" t="s">
        <v>147</v>
      </c>
      <c r="BM263" s="219" t="s">
        <v>331</v>
      </c>
    </row>
    <row r="264" s="12" customFormat="1">
      <c r="B264" s="221"/>
      <c r="C264" s="222"/>
      <c r="D264" s="223" t="s">
        <v>149</v>
      </c>
      <c r="E264" s="224" t="s">
        <v>19</v>
      </c>
      <c r="F264" s="225" t="s">
        <v>271</v>
      </c>
      <c r="G264" s="222"/>
      <c r="H264" s="226">
        <v>2.52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149</v>
      </c>
      <c r="AU264" s="232" t="s">
        <v>84</v>
      </c>
      <c r="AV264" s="12" t="s">
        <v>84</v>
      </c>
      <c r="AW264" s="12" t="s">
        <v>37</v>
      </c>
      <c r="AX264" s="12" t="s">
        <v>75</v>
      </c>
      <c r="AY264" s="232" t="s">
        <v>140</v>
      </c>
    </row>
    <row r="265" s="12" customFormat="1">
      <c r="B265" s="221"/>
      <c r="C265" s="222"/>
      <c r="D265" s="223" t="s">
        <v>149</v>
      </c>
      <c r="E265" s="224" t="s">
        <v>19</v>
      </c>
      <c r="F265" s="225" t="s">
        <v>272</v>
      </c>
      <c r="G265" s="222"/>
      <c r="H265" s="226">
        <v>3.198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149</v>
      </c>
      <c r="AU265" s="232" t="s">
        <v>84</v>
      </c>
      <c r="AV265" s="12" t="s">
        <v>84</v>
      </c>
      <c r="AW265" s="12" t="s">
        <v>37</v>
      </c>
      <c r="AX265" s="12" t="s">
        <v>75</v>
      </c>
      <c r="AY265" s="232" t="s">
        <v>140</v>
      </c>
    </row>
    <row r="266" s="12" customFormat="1">
      <c r="B266" s="221"/>
      <c r="C266" s="222"/>
      <c r="D266" s="223" t="s">
        <v>149</v>
      </c>
      <c r="E266" s="224" t="s">
        <v>19</v>
      </c>
      <c r="F266" s="225" t="s">
        <v>273</v>
      </c>
      <c r="G266" s="222"/>
      <c r="H266" s="226">
        <v>3.6000000000000001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149</v>
      </c>
      <c r="AU266" s="232" t="s">
        <v>84</v>
      </c>
      <c r="AV266" s="12" t="s">
        <v>84</v>
      </c>
      <c r="AW266" s="12" t="s">
        <v>37</v>
      </c>
      <c r="AX266" s="12" t="s">
        <v>75</v>
      </c>
      <c r="AY266" s="232" t="s">
        <v>140</v>
      </c>
    </row>
    <row r="267" s="12" customFormat="1">
      <c r="B267" s="221"/>
      <c r="C267" s="222"/>
      <c r="D267" s="223" t="s">
        <v>149</v>
      </c>
      <c r="E267" s="224" t="s">
        <v>19</v>
      </c>
      <c r="F267" s="225" t="s">
        <v>274</v>
      </c>
      <c r="G267" s="222"/>
      <c r="H267" s="226">
        <v>0.35999999999999999</v>
      </c>
      <c r="I267" s="227"/>
      <c r="J267" s="222"/>
      <c r="K267" s="222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149</v>
      </c>
      <c r="AU267" s="232" t="s">
        <v>84</v>
      </c>
      <c r="AV267" s="12" t="s">
        <v>84</v>
      </c>
      <c r="AW267" s="12" t="s">
        <v>37</v>
      </c>
      <c r="AX267" s="12" t="s">
        <v>75</v>
      </c>
      <c r="AY267" s="232" t="s">
        <v>140</v>
      </c>
    </row>
    <row r="268" s="12" customFormat="1">
      <c r="B268" s="221"/>
      <c r="C268" s="222"/>
      <c r="D268" s="223" t="s">
        <v>149</v>
      </c>
      <c r="E268" s="224" t="s">
        <v>19</v>
      </c>
      <c r="F268" s="225" t="s">
        <v>275</v>
      </c>
      <c r="G268" s="222"/>
      <c r="H268" s="226">
        <v>0.504</v>
      </c>
      <c r="I268" s="227"/>
      <c r="J268" s="222"/>
      <c r="K268" s="222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149</v>
      </c>
      <c r="AU268" s="232" t="s">
        <v>84</v>
      </c>
      <c r="AV268" s="12" t="s">
        <v>84</v>
      </c>
      <c r="AW268" s="12" t="s">
        <v>37</v>
      </c>
      <c r="AX268" s="12" t="s">
        <v>75</v>
      </c>
      <c r="AY268" s="232" t="s">
        <v>140</v>
      </c>
    </row>
    <row r="269" s="12" customFormat="1">
      <c r="B269" s="221"/>
      <c r="C269" s="222"/>
      <c r="D269" s="223" t="s">
        <v>149</v>
      </c>
      <c r="E269" s="224" t="s">
        <v>19</v>
      </c>
      <c r="F269" s="225" t="s">
        <v>276</v>
      </c>
      <c r="G269" s="222"/>
      <c r="H269" s="226">
        <v>2.1280000000000001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149</v>
      </c>
      <c r="AU269" s="232" t="s">
        <v>84</v>
      </c>
      <c r="AV269" s="12" t="s">
        <v>84</v>
      </c>
      <c r="AW269" s="12" t="s">
        <v>37</v>
      </c>
      <c r="AX269" s="12" t="s">
        <v>75</v>
      </c>
      <c r="AY269" s="232" t="s">
        <v>140</v>
      </c>
    </row>
    <row r="270" s="12" customFormat="1">
      <c r="B270" s="221"/>
      <c r="C270" s="222"/>
      <c r="D270" s="223" t="s">
        <v>149</v>
      </c>
      <c r="E270" s="224" t="s">
        <v>19</v>
      </c>
      <c r="F270" s="225" t="s">
        <v>277</v>
      </c>
      <c r="G270" s="222"/>
      <c r="H270" s="226">
        <v>0.23599999999999999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149</v>
      </c>
      <c r="AU270" s="232" t="s">
        <v>84</v>
      </c>
      <c r="AV270" s="12" t="s">
        <v>84</v>
      </c>
      <c r="AW270" s="12" t="s">
        <v>37</v>
      </c>
      <c r="AX270" s="12" t="s">
        <v>75</v>
      </c>
      <c r="AY270" s="232" t="s">
        <v>140</v>
      </c>
    </row>
    <row r="271" s="12" customFormat="1">
      <c r="B271" s="221"/>
      <c r="C271" s="222"/>
      <c r="D271" s="223" t="s">
        <v>149</v>
      </c>
      <c r="E271" s="224" t="s">
        <v>19</v>
      </c>
      <c r="F271" s="225" t="s">
        <v>278</v>
      </c>
      <c r="G271" s="222"/>
      <c r="H271" s="226">
        <v>4.7880000000000003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149</v>
      </c>
      <c r="AU271" s="232" t="s">
        <v>84</v>
      </c>
      <c r="AV271" s="12" t="s">
        <v>84</v>
      </c>
      <c r="AW271" s="12" t="s">
        <v>37</v>
      </c>
      <c r="AX271" s="12" t="s">
        <v>75</v>
      </c>
      <c r="AY271" s="232" t="s">
        <v>140</v>
      </c>
    </row>
    <row r="272" s="12" customFormat="1">
      <c r="B272" s="221"/>
      <c r="C272" s="222"/>
      <c r="D272" s="223" t="s">
        <v>149</v>
      </c>
      <c r="E272" s="224" t="s">
        <v>19</v>
      </c>
      <c r="F272" s="225" t="s">
        <v>279</v>
      </c>
      <c r="G272" s="222"/>
      <c r="H272" s="226">
        <v>0.54000000000000004</v>
      </c>
      <c r="I272" s="227"/>
      <c r="J272" s="222"/>
      <c r="K272" s="222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149</v>
      </c>
      <c r="AU272" s="232" t="s">
        <v>84</v>
      </c>
      <c r="AV272" s="12" t="s">
        <v>84</v>
      </c>
      <c r="AW272" s="12" t="s">
        <v>37</v>
      </c>
      <c r="AX272" s="12" t="s">
        <v>75</v>
      </c>
      <c r="AY272" s="232" t="s">
        <v>140</v>
      </c>
    </row>
    <row r="273" s="12" customFormat="1">
      <c r="B273" s="221"/>
      <c r="C273" s="222"/>
      <c r="D273" s="223" t="s">
        <v>149</v>
      </c>
      <c r="E273" s="224" t="s">
        <v>19</v>
      </c>
      <c r="F273" s="225" t="s">
        <v>280</v>
      </c>
      <c r="G273" s="222"/>
      <c r="H273" s="226">
        <v>0.75600000000000001</v>
      </c>
      <c r="I273" s="227"/>
      <c r="J273" s="222"/>
      <c r="K273" s="222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149</v>
      </c>
      <c r="AU273" s="232" t="s">
        <v>84</v>
      </c>
      <c r="AV273" s="12" t="s">
        <v>84</v>
      </c>
      <c r="AW273" s="12" t="s">
        <v>37</v>
      </c>
      <c r="AX273" s="12" t="s">
        <v>75</v>
      </c>
      <c r="AY273" s="232" t="s">
        <v>140</v>
      </c>
    </row>
    <row r="274" s="12" customFormat="1">
      <c r="B274" s="221"/>
      <c r="C274" s="222"/>
      <c r="D274" s="223" t="s">
        <v>149</v>
      </c>
      <c r="E274" s="224" t="s">
        <v>19</v>
      </c>
      <c r="F274" s="225" t="s">
        <v>281</v>
      </c>
      <c r="G274" s="222"/>
      <c r="H274" s="226">
        <v>0.23999999999999999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149</v>
      </c>
      <c r="AU274" s="232" t="s">
        <v>84</v>
      </c>
      <c r="AV274" s="12" t="s">
        <v>84</v>
      </c>
      <c r="AW274" s="12" t="s">
        <v>37</v>
      </c>
      <c r="AX274" s="12" t="s">
        <v>75</v>
      </c>
      <c r="AY274" s="232" t="s">
        <v>140</v>
      </c>
    </row>
    <row r="275" s="13" customFormat="1">
      <c r="B275" s="233"/>
      <c r="C275" s="234"/>
      <c r="D275" s="223" t="s">
        <v>149</v>
      </c>
      <c r="E275" s="235" t="s">
        <v>19</v>
      </c>
      <c r="F275" s="236" t="s">
        <v>151</v>
      </c>
      <c r="G275" s="234"/>
      <c r="H275" s="237">
        <v>18.870000000000001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149</v>
      </c>
      <c r="AU275" s="243" t="s">
        <v>84</v>
      </c>
      <c r="AV275" s="13" t="s">
        <v>147</v>
      </c>
      <c r="AW275" s="13" t="s">
        <v>37</v>
      </c>
      <c r="AX275" s="13" t="s">
        <v>82</v>
      </c>
      <c r="AY275" s="243" t="s">
        <v>140</v>
      </c>
    </row>
    <row r="276" s="1" customFormat="1" ht="16.5" customHeight="1">
      <c r="B276" s="39"/>
      <c r="C276" s="208" t="s">
        <v>332</v>
      </c>
      <c r="D276" s="208" t="s">
        <v>142</v>
      </c>
      <c r="E276" s="209" t="s">
        <v>333</v>
      </c>
      <c r="F276" s="210" t="s">
        <v>334</v>
      </c>
      <c r="G276" s="211" t="s">
        <v>145</v>
      </c>
      <c r="H276" s="212">
        <v>844.25900000000001</v>
      </c>
      <c r="I276" s="213"/>
      <c r="J276" s="214">
        <f>ROUND(I276*H276,2)</f>
        <v>0</v>
      </c>
      <c r="K276" s="210" t="s">
        <v>146</v>
      </c>
      <c r="L276" s="44"/>
      <c r="M276" s="215" t="s">
        <v>19</v>
      </c>
      <c r="N276" s="216" t="s">
        <v>46</v>
      </c>
      <c r="O276" s="84"/>
      <c r="P276" s="217">
        <f>O276*H276</f>
        <v>0</v>
      </c>
      <c r="Q276" s="217">
        <v>0.00025999999999999998</v>
      </c>
      <c r="R276" s="217">
        <f>Q276*H276</f>
        <v>0.21950734</v>
      </c>
      <c r="S276" s="217">
        <v>0</v>
      </c>
      <c r="T276" s="218">
        <f>S276*H276</f>
        <v>0</v>
      </c>
      <c r="AR276" s="219" t="s">
        <v>147</v>
      </c>
      <c r="AT276" s="219" t="s">
        <v>142</v>
      </c>
      <c r="AU276" s="219" t="s">
        <v>84</v>
      </c>
      <c r="AY276" s="18" t="s">
        <v>140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8" t="s">
        <v>82</v>
      </c>
      <c r="BK276" s="220">
        <f>ROUND(I276*H276,2)</f>
        <v>0</v>
      </c>
      <c r="BL276" s="18" t="s">
        <v>147</v>
      </c>
      <c r="BM276" s="219" t="s">
        <v>335</v>
      </c>
    </row>
    <row r="277" s="12" customFormat="1">
      <c r="B277" s="221"/>
      <c r="C277" s="222"/>
      <c r="D277" s="223" t="s">
        <v>149</v>
      </c>
      <c r="E277" s="224" t="s">
        <v>19</v>
      </c>
      <c r="F277" s="225" t="s">
        <v>297</v>
      </c>
      <c r="G277" s="222"/>
      <c r="H277" s="226">
        <v>34.18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149</v>
      </c>
      <c r="AU277" s="232" t="s">
        <v>84</v>
      </c>
      <c r="AV277" s="12" t="s">
        <v>84</v>
      </c>
      <c r="AW277" s="12" t="s">
        <v>37</v>
      </c>
      <c r="AX277" s="12" t="s">
        <v>75</v>
      </c>
      <c r="AY277" s="232" t="s">
        <v>140</v>
      </c>
    </row>
    <row r="278" s="12" customFormat="1">
      <c r="B278" s="221"/>
      <c r="C278" s="222"/>
      <c r="D278" s="223" t="s">
        <v>149</v>
      </c>
      <c r="E278" s="224" t="s">
        <v>19</v>
      </c>
      <c r="F278" s="225" t="s">
        <v>298</v>
      </c>
      <c r="G278" s="222"/>
      <c r="H278" s="226">
        <v>8.9100000000000001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149</v>
      </c>
      <c r="AU278" s="232" t="s">
        <v>84</v>
      </c>
      <c r="AV278" s="12" t="s">
        <v>84</v>
      </c>
      <c r="AW278" s="12" t="s">
        <v>37</v>
      </c>
      <c r="AX278" s="12" t="s">
        <v>75</v>
      </c>
      <c r="AY278" s="232" t="s">
        <v>140</v>
      </c>
    </row>
    <row r="279" s="12" customFormat="1">
      <c r="B279" s="221"/>
      <c r="C279" s="222"/>
      <c r="D279" s="223" t="s">
        <v>149</v>
      </c>
      <c r="E279" s="224" t="s">
        <v>19</v>
      </c>
      <c r="F279" s="225" t="s">
        <v>299</v>
      </c>
      <c r="G279" s="222"/>
      <c r="H279" s="226">
        <v>111.97</v>
      </c>
      <c r="I279" s="227"/>
      <c r="J279" s="222"/>
      <c r="K279" s="222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149</v>
      </c>
      <c r="AU279" s="232" t="s">
        <v>84</v>
      </c>
      <c r="AV279" s="12" t="s">
        <v>84</v>
      </c>
      <c r="AW279" s="12" t="s">
        <v>37</v>
      </c>
      <c r="AX279" s="12" t="s">
        <v>75</v>
      </c>
      <c r="AY279" s="232" t="s">
        <v>140</v>
      </c>
    </row>
    <row r="280" s="12" customFormat="1">
      <c r="B280" s="221"/>
      <c r="C280" s="222"/>
      <c r="D280" s="223" t="s">
        <v>149</v>
      </c>
      <c r="E280" s="224" t="s">
        <v>19</v>
      </c>
      <c r="F280" s="225" t="s">
        <v>300</v>
      </c>
      <c r="G280" s="222"/>
      <c r="H280" s="226">
        <v>-24.960000000000001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149</v>
      </c>
      <c r="AU280" s="232" t="s">
        <v>84</v>
      </c>
      <c r="AV280" s="12" t="s">
        <v>84</v>
      </c>
      <c r="AW280" s="12" t="s">
        <v>37</v>
      </c>
      <c r="AX280" s="12" t="s">
        <v>75</v>
      </c>
      <c r="AY280" s="232" t="s">
        <v>140</v>
      </c>
    </row>
    <row r="281" s="14" customFormat="1">
      <c r="B281" s="244"/>
      <c r="C281" s="245"/>
      <c r="D281" s="223" t="s">
        <v>149</v>
      </c>
      <c r="E281" s="246" t="s">
        <v>19</v>
      </c>
      <c r="F281" s="247" t="s">
        <v>301</v>
      </c>
      <c r="G281" s="245"/>
      <c r="H281" s="248">
        <v>130.09999999999999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AT281" s="254" t="s">
        <v>149</v>
      </c>
      <c r="AU281" s="254" t="s">
        <v>84</v>
      </c>
      <c r="AV281" s="14" t="s">
        <v>157</v>
      </c>
      <c r="AW281" s="14" t="s">
        <v>37</v>
      </c>
      <c r="AX281" s="14" t="s">
        <v>75</v>
      </c>
      <c r="AY281" s="254" t="s">
        <v>140</v>
      </c>
    </row>
    <row r="282" s="12" customFormat="1">
      <c r="B282" s="221"/>
      <c r="C282" s="222"/>
      <c r="D282" s="223" t="s">
        <v>149</v>
      </c>
      <c r="E282" s="224" t="s">
        <v>19</v>
      </c>
      <c r="F282" s="225" t="s">
        <v>302</v>
      </c>
      <c r="G282" s="222"/>
      <c r="H282" s="226">
        <v>60.479999999999997</v>
      </c>
      <c r="I282" s="227"/>
      <c r="J282" s="222"/>
      <c r="K282" s="222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149</v>
      </c>
      <c r="AU282" s="232" t="s">
        <v>84</v>
      </c>
      <c r="AV282" s="12" t="s">
        <v>84</v>
      </c>
      <c r="AW282" s="12" t="s">
        <v>37</v>
      </c>
      <c r="AX282" s="12" t="s">
        <v>75</v>
      </c>
      <c r="AY282" s="232" t="s">
        <v>140</v>
      </c>
    </row>
    <row r="283" s="12" customFormat="1">
      <c r="B283" s="221"/>
      <c r="C283" s="222"/>
      <c r="D283" s="223" t="s">
        <v>149</v>
      </c>
      <c r="E283" s="224" t="s">
        <v>19</v>
      </c>
      <c r="F283" s="225" t="s">
        <v>303</v>
      </c>
      <c r="G283" s="222"/>
      <c r="H283" s="226">
        <v>18.094999999999999</v>
      </c>
      <c r="I283" s="227"/>
      <c r="J283" s="222"/>
      <c r="K283" s="222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149</v>
      </c>
      <c r="AU283" s="232" t="s">
        <v>84</v>
      </c>
      <c r="AV283" s="12" t="s">
        <v>84</v>
      </c>
      <c r="AW283" s="12" t="s">
        <v>37</v>
      </c>
      <c r="AX283" s="12" t="s">
        <v>75</v>
      </c>
      <c r="AY283" s="232" t="s">
        <v>140</v>
      </c>
    </row>
    <row r="284" s="12" customFormat="1">
      <c r="B284" s="221"/>
      <c r="C284" s="222"/>
      <c r="D284" s="223" t="s">
        <v>149</v>
      </c>
      <c r="E284" s="224" t="s">
        <v>19</v>
      </c>
      <c r="F284" s="225" t="s">
        <v>304</v>
      </c>
      <c r="G284" s="222"/>
      <c r="H284" s="226">
        <v>230.83000000000001</v>
      </c>
      <c r="I284" s="227"/>
      <c r="J284" s="222"/>
      <c r="K284" s="222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149</v>
      </c>
      <c r="AU284" s="232" t="s">
        <v>84</v>
      </c>
      <c r="AV284" s="12" t="s">
        <v>84</v>
      </c>
      <c r="AW284" s="12" t="s">
        <v>37</v>
      </c>
      <c r="AX284" s="12" t="s">
        <v>75</v>
      </c>
      <c r="AY284" s="232" t="s">
        <v>140</v>
      </c>
    </row>
    <row r="285" s="12" customFormat="1">
      <c r="B285" s="221"/>
      <c r="C285" s="222"/>
      <c r="D285" s="223" t="s">
        <v>149</v>
      </c>
      <c r="E285" s="224" t="s">
        <v>19</v>
      </c>
      <c r="F285" s="225" t="s">
        <v>305</v>
      </c>
      <c r="G285" s="222"/>
      <c r="H285" s="226">
        <v>-54.149999999999999</v>
      </c>
      <c r="I285" s="227"/>
      <c r="J285" s="222"/>
      <c r="K285" s="222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149</v>
      </c>
      <c r="AU285" s="232" t="s">
        <v>84</v>
      </c>
      <c r="AV285" s="12" t="s">
        <v>84</v>
      </c>
      <c r="AW285" s="12" t="s">
        <v>37</v>
      </c>
      <c r="AX285" s="12" t="s">
        <v>75</v>
      </c>
      <c r="AY285" s="232" t="s">
        <v>140</v>
      </c>
    </row>
    <row r="286" s="14" customFormat="1">
      <c r="B286" s="244"/>
      <c r="C286" s="245"/>
      <c r="D286" s="223" t="s">
        <v>149</v>
      </c>
      <c r="E286" s="246" t="s">
        <v>19</v>
      </c>
      <c r="F286" s="247" t="s">
        <v>306</v>
      </c>
      <c r="G286" s="245"/>
      <c r="H286" s="248">
        <v>255.255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AT286" s="254" t="s">
        <v>149</v>
      </c>
      <c r="AU286" s="254" t="s">
        <v>84</v>
      </c>
      <c r="AV286" s="14" t="s">
        <v>157</v>
      </c>
      <c r="AW286" s="14" t="s">
        <v>37</v>
      </c>
      <c r="AX286" s="14" t="s">
        <v>75</v>
      </c>
      <c r="AY286" s="254" t="s">
        <v>140</v>
      </c>
    </row>
    <row r="287" s="12" customFormat="1">
      <c r="B287" s="221"/>
      <c r="C287" s="222"/>
      <c r="D287" s="223" t="s">
        <v>149</v>
      </c>
      <c r="E287" s="224" t="s">
        <v>19</v>
      </c>
      <c r="F287" s="225" t="s">
        <v>307</v>
      </c>
      <c r="G287" s="222"/>
      <c r="H287" s="226">
        <v>18.699999999999999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149</v>
      </c>
      <c r="AU287" s="232" t="s">
        <v>84</v>
      </c>
      <c r="AV287" s="12" t="s">
        <v>84</v>
      </c>
      <c r="AW287" s="12" t="s">
        <v>37</v>
      </c>
      <c r="AX287" s="12" t="s">
        <v>75</v>
      </c>
      <c r="AY287" s="232" t="s">
        <v>140</v>
      </c>
    </row>
    <row r="288" s="12" customFormat="1">
      <c r="B288" s="221"/>
      <c r="C288" s="222"/>
      <c r="D288" s="223" t="s">
        <v>149</v>
      </c>
      <c r="E288" s="224" t="s">
        <v>19</v>
      </c>
      <c r="F288" s="225" t="s">
        <v>308</v>
      </c>
      <c r="G288" s="222"/>
      <c r="H288" s="226">
        <v>8.9100000000000001</v>
      </c>
      <c r="I288" s="227"/>
      <c r="J288" s="222"/>
      <c r="K288" s="222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149</v>
      </c>
      <c r="AU288" s="232" t="s">
        <v>84</v>
      </c>
      <c r="AV288" s="12" t="s">
        <v>84</v>
      </c>
      <c r="AW288" s="12" t="s">
        <v>37</v>
      </c>
      <c r="AX288" s="12" t="s">
        <v>75</v>
      </c>
      <c r="AY288" s="232" t="s">
        <v>140</v>
      </c>
    </row>
    <row r="289" s="12" customFormat="1">
      <c r="B289" s="221"/>
      <c r="C289" s="222"/>
      <c r="D289" s="223" t="s">
        <v>149</v>
      </c>
      <c r="E289" s="224" t="s">
        <v>19</v>
      </c>
      <c r="F289" s="225" t="s">
        <v>309</v>
      </c>
      <c r="G289" s="222"/>
      <c r="H289" s="226">
        <v>151.31</v>
      </c>
      <c r="I289" s="227"/>
      <c r="J289" s="222"/>
      <c r="K289" s="222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149</v>
      </c>
      <c r="AU289" s="232" t="s">
        <v>84</v>
      </c>
      <c r="AV289" s="12" t="s">
        <v>84</v>
      </c>
      <c r="AW289" s="12" t="s">
        <v>37</v>
      </c>
      <c r="AX289" s="12" t="s">
        <v>75</v>
      </c>
      <c r="AY289" s="232" t="s">
        <v>140</v>
      </c>
    </row>
    <row r="290" s="12" customFormat="1">
      <c r="B290" s="221"/>
      <c r="C290" s="222"/>
      <c r="D290" s="223" t="s">
        <v>149</v>
      </c>
      <c r="E290" s="224" t="s">
        <v>19</v>
      </c>
      <c r="F290" s="225" t="s">
        <v>310</v>
      </c>
      <c r="G290" s="222"/>
      <c r="H290" s="226">
        <v>-13.210000000000001</v>
      </c>
      <c r="I290" s="227"/>
      <c r="J290" s="222"/>
      <c r="K290" s="222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149</v>
      </c>
      <c r="AU290" s="232" t="s">
        <v>84</v>
      </c>
      <c r="AV290" s="12" t="s">
        <v>84</v>
      </c>
      <c r="AW290" s="12" t="s">
        <v>37</v>
      </c>
      <c r="AX290" s="12" t="s">
        <v>75</v>
      </c>
      <c r="AY290" s="232" t="s">
        <v>140</v>
      </c>
    </row>
    <row r="291" s="14" customFormat="1">
      <c r="B291" s="244"/>
      <c r="C291" s="245"/>
      <c r="D291" s="223" t="s">
        <v>149</v>
      </c>
      <c r="E291" s="246" t="s">
        <v>19</v>
      </c>
      <c r="F291" s="247" t="s">
        <v>311</v>
      </c>
      <c r="G291" s="245"/>
      <c r="H291" s="248">
        <v>165.71000000000001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AT291" s="254" t="s">
        <v>149</v>
      </c>
      <c r="AU291" s="254" t="s">
        <v>84</v>
      </c>
      <c r="AV291" s="14" t="s">
        <v>157</v>
      </c>
      <c r="AW291" s="14" t="s">
        <v>37</v>
      </c>
      <c r="AX291" s="14" t="s">
        <v>75</v>
      </c>
      <c r="AY291" s="254" t="s">
        <v>140</v>
      </c>
    </row>
    <row r="292" s="12" customFormat="1">
      <c r="B292" s="221"/>
      <c r="C292" s="222"/>
      <c r="D292" s="223" t="s">
        <v>149</v>
      </c>
      <c r="E292" s="224" t="s">
        <v>19</v>
      </c>
      <c r="F292" s="225" t="s">
        <v>312</v>
      </c>
      <c r="G292" s="222"/>
      <c r="H292" s="226">
        <v>22.41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149</v>
      </c>
      <c r="AU292" s="232" t="s">
        <v>84</v>
      </c>
      <c r="AV292" s="12" t="s">
        <v>84</v>
      </c>
      <c r="AW292" s="12" t="s">
        <v>37</v>
      </c>
      <c r="AX292" s="12" t="s">
        <v>75</v>
      </c>
      <c r="AY292" s="232" t="s">
        <v>140</v>
      </c>
    </row>
    <row r="293" s="12" customFormat="1">
      <c r="B293" s="221"/>
      <c r="C293" s="222"/>
      <c r="D293" s="223" t="s">
        <v>149</v>
      </c>
      <c r="E293" s="224" t="s">
        <v>19</v>
      </c>
      <c r="F293" s="225" t="s">
        <v>313</v>
      </c>
      <c r="G293" s="222"/>
      <c r="H293" s="226">
        <v>10.68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149</v>
      </c>
      <c r="AU293" s="232" t="s">
        <v>84</v>
      </c>
      <c r="AV293" s="12" t="s">
        <v>84</v>
      </c>
      <c r="AW293" s="12" t="s">
        <v>37</v>
      </c>
      <c r="AX293" s="12" t="s">
        <v>75</v>
      </c>
      <c r="AY293" s="232" t="s">
        <v>140</v>
      </c>
    </row>
    <row r="294" s="12" customFormat="1">
      <c r="B294" s="221"/>
      <c r="C294" s="222"/>
      <c r="D294" s="223" t="s">
        <v>149</v>
      </c>
      <c r="E294" s="224" t="s">
        <v>19</v>
      </c>
      <c r="F294" s="225" t="s">
        <v>314</v>
      </c>
      <c r="G294" s="222"/>
      <c r="H294" s="226">
        <v>181.22999999999999</v>
      </c>
      <c r="I294" s="227"/>
      <c r="J294" s="222"/>
      <c r="K294" s="222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149</v>
      </c>
      <c r="AU294" s="232" t="s">
        <v>84</v>
      </c>
      <c r="AV294" s="12" t="s">
        <v>84</v>
      </c>
      <c r="AW294" s="12" t="s">
        <v>37</v>
      </c>
      <c r="AX294" s="12" t="s">
        <v>75</v>
      </c>
      <c r="AY294" s="232" t="s">
        <v>140</v>
      </c>
    </row>
    <row r="295" s="12" customFormat="1">
      <c r="B295" s="221"/>
      <c r="C295" s="222"/>
      <c r="D295" s="223" t="s">
        <v>149</v>
      </c>
      <c r="E295" s="224" t="s">
        <v>19</v>
      </c>
      <c r="F295" s="225" t="s">
        <v>336</v>
      </c>
      <c r="G295" s="222"/>
      <c r="H295" s="226">
        <v>5.04</v>
      </c>
      <c r="I295" s="227"/>
      <c r="J295" s="222"/>
      <c r="K295" s="222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149</v>
      </c>
      <c r="AU295" s="232" t="s">
        <v>84</v>
      </c>
      <c r="AV295" s="12" t="s">
        <v>84</v>
      </c>
      <c r="AW295" s="12" t="s">
        <v>37</v>
      </c>
      <c r="AX295" s="12" t="s">
        <v>75</v>
      </c>
      <c r="AY295" s="232" t="s">
        <v>140</v>
      </c>
    </row>
    <row r="296" s="12" customFormat="1">
      <c r="B296" s="221"/>
      <c r="C296" s="222"/>
      <c r="D296" s="223" t="s">
        <v>149</v>
      </c>
      <c r="E296" s="224" t="s">
        <v>19</v>
      </c>
      <c r="F296" s="225" t="s">
        <v>316</v>
      </c>
      <c r="G296" s="222"/>
      <c r="H296" s="226">
        <v>-33.079999999999998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149</v>
      </c>
      <c r="AU296" s="232" t="s">
        <v>84</v>
      </c>
      <c r="AV296" s="12" t="s">
        <v>84</v>
      </c>
      <c r="AW296" s="12" t="s">
        <v>37</v>
      </c>
      <c r="AX296" s="12" t="s">
        <v>75</v>
      </c>
      <c r="AY296" s="232" t="s">
        <v>140</v>
      </c>
    </row>
    <row r="297" s="14" customFormat="1">
      <c r="B297" s="244"/>
      <c r="C297" s="245"/>
      <c r="D297" s="223" t="s">
        <v>149</v>
      </c>
      <c r="E297" s="246" t="s">
        <v>19</v>
      </c>
      <c r="F297" s="247" t="s">
        <v>317</v>
      </c>
      <c r="G297" s="245"/>
      <c r="H297" s="248">
        <v>186.28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AT297" s="254" t="s">
        <v>149</v>
      </c>
      <c r="AU297" s="254" t="s">
        <v>84</v>
      </c>
      <c r="AV297" s="14" t="s">
        <v>157</v>
      </c>
      <c r="AW297" s="14" t="s">
        <v>37</v>
      </c>
      <c r="AX297" s="14" t="s">
        <v>75</v>
      </c>
      <c r="AY297" s="254" t="s">
        <v>140</v>
      </c>
    </row>
    <row r="298" s="12" customFormat="1">
      <c r="B298" s="221"/>
      <c r="C298" s="222"/>
      <c r="D298" s="223" t="s">
        <v>149</v>
      </c>
      <c r="E298" s="224" t="s">
        <v>19</v>
      </c>
      <c r="F298" s="225" t="s">
        <v>318</v>
      </c>
      <c r="G298" s="222"/>
      <c r="H298" s="226">
        <v>41.491999999999997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AT298" s="232" t="s">
        <v>149</v>
      </c>
      <c r="AU298" s="232" t="s">
        <v>84</v>
      </c>
      <c r="AV298" s="12" t="s">
        <v>84</v>
      </c>
      <c r="AW298" s="12" t="s">
        <v>37</v>
      </c>
      <c r="AX298" s="12" t="s">
        <v>75</v>
      </c>
      <c r="AY298" s="232" t="s">
        <v>140</v>
      </c>
    </row>
    <row r="299" s="12" customFormat="1">
      <c r="B299" s="221"/>
      <c r="C299" s="222"/>
      <c r="D299" s="223" t="s">
        <v>149</v>
      </c>
      <c r="E299" s="224" t="s">
        <v>19</v>
      </c>
      <c r="F299" s="225" t="s">
        <v>319</v>
      </c>
      <c r="G299" s="222"/>
      <c r="H299" s="226">
        <v>18.859999999999999</v>
      </c>
      <c r="I299" s="227"/>
      <c r="J299" s="222"/>
      <c r="K299" s="222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149</v>
      </c>
      <c r="AU299" s="232" t="s">
        <v>84</v>
      </c>
      <c r="AV299" s="12" t="s">
        <v>84</v>
      </c>
      <c r="AW299" s="12" t="s">
        <v>37</v>
      </c>
      <c r="AX299" s="12" t="s">
        <v>75</v>
      </c>
      <c r="AY299" s="232" t="s">
        <v>140</v>
      </c>
    </row>
    <row r="300" s="14" customFormat="1">
      <c r="B300" s="244"/>
      <c r="C300" s="245"/>
      <c r="D300" s="223" t="s">
        <v>149</v>
      </c>
      <c r="E300" s="246" t="s">
        <v>19</v>
      </c>
      <c r="F300" s="247" t="s">
        <v>320</v>
      </c>
      <c r="G300" s="245"/>
      <c r="H300" s="248">
        <v>60.351999999999997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AT300" s="254" t="s">
        <v>149</v>
      </c>
      <c r="AU300" s="254" t="s">
        <v>84</v>
      </c>
      <c r="AV300" s="14" t="s">
        <v>157</v>
      </c>
      <c r="AW300" s="14" t="s">
        <v>37</v>
      </c>
      <c r="AX300" s="14" t="s">
        <v>75</v>
      </c>
      <c r="AY300" s="254" t="s">
        <v>140</v>
      </c>
    </row>
    <row r="301" s="12" customFormat="1">
      <c r="B301" s="221"/>
      <c r="C301" s="222"/>
      <c r="D301" s="223" t="s">
        <v>149</v>
      </c>
      <c r="E301" s="224" t="s">
        <v>19</v>
      </c>
      <c r="F301" s="225" t="s">
        <v>321</v>
      </c>
      <c r="G301" s="222"/>
      <c r="H301" s="226">
        <v>18.635999999999999</v>
      </c>
      <c r="I301" s="227"/>
      <c r="J301" s="222"/>
      <c r="K301" s="222"/>
      <c r="L301" s="228"/>
      <c r="M301" s="229"/>
      <c r="N301" s="230"/>
      <c r="O301" s="230"/>
      <c r="P301" s="230"/>
      <c r="Q301" s="230"/>
      <c r="R301" s="230"/>
      <c r="S301" s="230"/>
      <c r="T301" s="231"/>
      <c r="AT301" s="232" t="s">
        <v>149</v>
      </c>
      <c r="AU301" s="232" t="s">
        <v>84</v>
      </c>
      <c r="AV301" s="12" t="s">
        <v>84</v>
      </c>
      <c r="AW301" s="12" t="s">
        <v>37</v>
      </c>
      <c r="AX301" s="12" t="s">
        <v>75</v>
      </c>
      <c r="AY301" s="232" t="s">
        <v>140</v>
      </c>
    </row>
    <row r="302" s="14" customFormat="1">
      <c r="B302" s="244"/>
      <c r="C302" s="245"/>
      <c r="D302" s="223" t="s">
        <v>149</v>
      </c>
      <c r="E302" s="246" t="s">
        <v>19</v>
      </c>
      <c r="F302" s="247" t="s">
        <v>323</v>
      </c>
      <c r="G302" s="245"/>
      <c r="H302" s="248">
        <v>18.635999999999999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AT302" s="254" t="s">
        <v>149</v>
      </c>
      <c r="AU302" s="254" t="s">
        <v>84</v>
      </c>
      <c r="AV302" s="14" t="s">
        <v>157</v>
      </c>
      <c r="AW302" s="14" t="s">
        <v>37</v>
      </c>
      <c r="AX302" s="14" t="s">
        <v>75</v>
      </c>
      <c r="AY302" s="254" t="s">
        <v>140</v>
      </c>
    </row>
    <row r="303" s="12" customFormat="1">
      <c r="B303" s="221"/>
      <c r="C303" s="222"/>
      <c r="D303" s="223" t="s">
        <v>149</v>
      </c>
      <c r="E303" s="224" t="s">
        <v>19</v>
      </c>
      <c r="F303" s="225" t="s">
        <v>324</v>
      </c>
      <c r="G303" s="222"/>
      <c r="H303" s="226">
        <v>20.556000000000001</v>
      </c>
      <c r="I303" s="227"/>
      <c r="J303" s="222"/>
      <c r="K303" s="222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149</v>
      </c>
      <c r="AU303" s="232" t="s">
        <v>84</v>
      </c>
      <c r="AV303" s="12" t="s">
        <v>84</v>
      </c>
      <c r="AW303" s="12" t="s">
        <v>37</v>
      </c>
      <c r="AX303" s="12" t="s">
        <v>75</v>
      </c>
      <c r="AY303" s="232" t="s">
        <v>140</v>
      </c>
    </row>
    <row r="304" s="12" customFormat="1">
      <c r="B304" s="221"/>
      <c r="C304" s="222"/>
      <c r="D304" s="223" t="s">
        <v>149</v>
      </c>
      <c r="E304" s="224" t="s">
        <v>19</v>
      </c>
      <c r="F304" s="225" t="s">
        <v>325</v>
      </c>
      <c r="G304" s="222"/>
      <c r="H304" s="226">
        <v>7.3700000000000001</v>
      </c>
      <c r="I304" s="227"/>
      <c r="J304" s="222"/>
      <c r="K304" s="222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149</v>
      </c>
      <c r="AU304" s="232" t="s">
        <v>84</v>
      </c>
      <c r="AV304" s="12" t="s">
        <v>84</v>
      </c>
      <c r="AW304" s="12" t="s">
        <v>37</v>
      </c>
      <c r="AX304" s="12" t="s">
        <v>75</v>
      </c>
      <c r="AY304" s="232" t="s">
        <v>140</v>
      </c>
    </row>
    <row r="305" s="14" customFormat="1">
      <c r="B305" s="244"/>
      <c r="C305" s="245"/>
      <c r="D305" s="223" t="s">
        <v>149</v>
      </c>
      <c r="E305" s="246" t="s">
        <v>19</v>
      </c>
      <c r="F305" s="247" t="s">
        <v>327</v>
      </c>
      <c r="G305" s="245"/>
      <c r="H305" s="248">
        <v>27.925999999999998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AT305" s="254" t="s">
        <v>149</v>
      </c>
      <c r="AU305" s="254" t="s">
        <v>84</v>
      </c>
      <c r="AV305" s="14" t="s">
        <v>157</v>
      </c>
      <c r="AW305" s="14" t="s">
        <v>37</v>
      </c>
      <c r="AX305" s="14" t="s">
        <v>75</v>
      </c>
      <c r="AY305" s="254" t="s">
        <v>140</v>
      </c>
    </row>
    <row r="306" s="13" customFormat="1">
      <c r="B306" s="233"/>
      <c r="C306" s="234"/>
      <c r="D306" s="223" t="s">
        <v>149</v>
      </c>
      <c r="E306" s="235" t="s">
        <v>19</v>
      </c>
      <c r="F306" s="236" t="s">
        <v>151</v>
      </c>
      <c r="G306" s="234"/>
      <c r="H306" s="237">
        <v>844.25900000000001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AT306" s="243" t="s">
        <v>149</v>
      </c>
      <c r="AU306" s="243" t="s">
        <v>84</v>
      </c>
      <c r="AV306" s="13" t="s">
        <v>147</v>
      </c>
      <c r="AW306" s="13" t="s">
        <v>37</v>
      </c>
      <c r="AX306" s="13" t="s">
        <v>82</v>
      </c>
      <c r="AY306" s="243" t="s">
        <v>140</v>
      </c>
    </row>
    <row r="307" s="1" customFormat="1" ht="24" customHeight="1">
      <c r="B307" s="39"/>
      <c r="C307" s="208" t="s">
        <v>337</v>
      </c>
      <c r="D307" s="208" t="s">
        <v>142</v>
      </c>
      <c r="E307" s="209" t="s">
        <v>338</v>
      </c>
      <c r="F307" s="210" t="s">
        <v>339</v>
      </c>
      <c r="G307" s="211" t="s">
        <v>145</v>
      </c>
      <c r="H307" s="212">
        <v>16.350000000000001</v>
      </c>
      <c r="I307" s="213"/>
      <c r="J307" s="214">
        <f>ROUND(I307*H307,2)</f>
        <v>0</v>
      </c>
      <c r="K307" s="210" t="s">
        <v>146</v>
      </c>
      <c r="L307" s="44"/>
      <c r="M307" s="215" t="s">
        <v>19</v>
      </c>
      <c r="N307" s="216" t="s">
        <v>46</v>
      </c>
      <c r="O307" s="84"/>
      <c r="P307" s="217">
        <f>O307*H307</f>
        <v>0</v>
      </c>
      <c r="Q307" s="217">
        <v>0.0043800000000000002</v>
      </c>
      <c r="R307" s="217">
        <f>Q307*H307</f>
        <v>0.07161300000000001</v>
      </c>
      <c r="S307" s="217">
        <v>0</v>
      </c>
      <c r="T307" s="218">
        <f>S307*H307</f>
        <v>0</v>
      </c>
      <c r="AR307" s="219" t="s">
        <v>147</v>
      </c>
      <c r="AT307" s="219" t="s">
        <v>142</v>
      </c>
      <c r="AU307" s="219" t="s">
        <v>84</v>
      </c>
      <c r="AY307" s="18" t="s">
        <v>140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8" t="s">
        <v>82</v>
      </c>
      <c r="BK307" s="220">
        <f>ROUND(I307*H307,2)</f>
        <v>0</v>
      </c>
      <c r="BL307" s="18" t="s">
        <v>147</v>
      </c>
      <c r="BM307" s="219" t="s">
        <v>340</v>
      </c>
    </row>
    <row r="308" s="12" customFormat="1">
      <c r="B308" s="221"/>
      <c r="C308" s="222"/>
      <c r="D308" s="223" t="s">
        <v>149</v>
      </c>
      <c r="E308" s="224" t="s">
        <v>19</v>
      </c>
      <c r="F308" s="225" t="s">
        <v>286</v>
      </c>
      <c r="G308" s="222"/>
      <c r="H308" s="226">
        <v>3.198</v>
      </c>
      <c r="I308" s="227"/>
      <c r="J308" s="222"/>
      <c r="K308" s="222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149</v>
      </c>
      <c r="AU308" s="232" t="s">
        <v>84</v>
      </c>
      <c r="AV308" s="12" t="s">
        <v>84</v>
      </c>
      <c r="AW308" s="12" t="s">
        <v>37</v>
      </c>
      <c r="AX308" s="12" t="s">
        <v>75</v>
      </c>
      <c r="AY308" s="232" t="s">
        <v>140</v>
      </c>
    </row>
    <row r="309" s="12" customFormat="1">
      <c r="B309" s="221"/>
      <c r="C309" s="222"/>
      <c r="D309" s="223" t="s">
        <v>149</v>
      </c>
      <c r="E309" s="224" t="s">
        <v>19</v>
      </c>
      <c r="F309" s="225" t="s">
        <v>287</v>
      </c>
      <c r="G309" s="222"/>
      <c r="H309" s="226">
        <v>3.6000000000000001</v>
      </c>
      <c r="I309" s="227"/>
      <c r="J309" s="222"/>
      <c r="K309" s="222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149</v>
      </c>
      <c r="AU309" s="232" t="s">
        <v>84</v>
      </c>
      <c r="AV309" s="12" t="s">
        <v>84</v>
      </c>
      <c r="AW309" s="12" t="s">
        <v>37</v>
      </c>
      <c r="AX309" s="12" t="s">
        <v>75</v>
      </c>
      <c r="AY309" s="232" t="s">
        <v>140</v>
      </c>
    </row>
    <row r="310" s="12" customFormat="1">
      <c r="B310" s="221"/>
      <c r="C310" s="222"/>
      <c r="D310" s="223" t="s">
        <v>149</v>
      </c>
      <c r="E310" s="224" t="s">
        <v>19</v>
      </c>
      <c r="F310" s="225" t="s">
        <v>274</v>
      </c>
      <c r="G310" s="222"/>
      <c r="H310" s="226">
        <v>0.35999999999999999</v>
      </c>
      <c r="I310" s="227"/>
      <c r="J310" s="222"/>
      <c r="K310" s="222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149</v>
      </c>
      <c r="AU310" s="232" t="s">
        <v>84</v>
      </c>
      <c r="AV310" s="12" t="s">
        <v>84</v>
      </c>
      <c r="AW310" s="12" t="s">
        <v>37</v>
      </c>
      <c r="AX310" s="12" t="s">
        <v>75</v>
      </c>
      <c r="AY310" s="232" t="s">
        <v>140</v>
      </c>
    </row>
    <row r="311" s="12" customFormat="1">
      <c r="B311" s="221"/>
      <c r="C311" s="222"/>
      <c r="D311" s="223" t="s">
        <v>149</v>
      </c>
      <c r="E311" s="224" t="s">
        <v>19</v>
      </c>
      <c r="F311" s="225" t="s">
        <v>275</v>
      </c>
      <c r="G311" s="222"/>
      <c r="H311" s="226">
        <v>0.504</v>
      </c>
      <c r="I311" s="227"/>
      <c r="J311" s="222"/>
      <c r="K311" s="222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149</v>
      </c>
      <c r="AU311" s="232" t="s">
        <v>84</v>
      </c>
      <c r="AV311" s="12" t="s">
        <v>84</v>
      </c>
      <c r="AW311" s="12" t="s">
        <v>37</v>
      </c>
      <c r="AX311" s="12" t="s">
        <v>75</v>
      </c>
      <c r="AY311" s="232" t="s">
        <v>140</v>
      </c>
    </row>
    <row r="312" s="12" customFormat="1">
      <c r="B312" s="221"/>
      <c r="C312" s="222"/>
      <c r="D312" s="223" t="s">
        <v>149</v>
      </c>
      <c r="E312" s="224" t="s">
        <v>19</v>
      </c>
      <c r="F312" s="225" t="s">
        <v>276</v>
      </c>
      <c r="G312" s="222"/>
      <c r="H312" s="226">
        <v>2.1280000000000001</v>
      </c>
      <c r="I312" s="227"/>
      <c r="J312" s="222"/>
      <c r="K312" s="222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149</v>
      </c>
      <c r="AU312" s="232" t="s">
        <v>84</v>
      </c>
      <c r="AV312" s="12" t="s">
        <v>84</v>
      </c>
      <c r="AW312" s="12" t="s">
        <v>37</v>
      </c>
      <c r="AX312" s="12" t="s">
        <v>75</v>
      </c>
      <c r="AY312" s="232" t="s">
        <v>140</v>
      </c>
    </row>
    <row r="313" s="12" customFormat="1">
      <c r="B313" s="221"/>
      <c r="C313" s="222"/>
      <c r="D313" s="223" t="s">
        <v>149</v>
      </c>
      <c r="E313" s="224" t="s">
        <v>19</v>
      </c>
      <c r="F313" s="225" t="s">
        <v>277</v>
      </c>
      <c r="G313" s="222"/>
      <c r="H313" s="226">
        <v>0.23599999999999999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149</v>
      </c>
      <c r="AU313" s="232" t="s">
        <v>84</v>
      </c>
      <c r="AV313" s="12" t="s">
        <v>84</v>
      </c>
      <c r="AW313" s="12" t="s">
        <v>37</v>
      </c>
      <c r="AX313" s="12" t="s">
        <v>75</v>
      </c>
      <c r="AY313" s="232" t="s">
        <v>140</v>
      </c>
    </row>
    <row r="314" s="12" customFormat="1">
      <c r="B314" s="221"/>
      <c r="C314" s="222"/>
      <c r="D314" s="223" t="s">
        <v>149</v>
      </c>
      <c r="E314" s="224" t="s">
        <v>19</v>
      </c>
      <c r="F314" s="225" t="s">
        <v>278</v>
      </c>
      <c r="G314" s="222"/>
      <c r="H314" s="226">
        <v>4.7880000000000003</v>
      </c>
      <c r="I314" s="227"/>
      <c r="J314" s="222"/>
      <c r="K314" s="222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149</v>
      </c>
      <c r="AU314" s="232" t="s">
        <v>84</v>
      </c>
      <c r="AV314" s="12" t="s">
        <v>84</v>
      </c>
      <c r="AW314" s="12" t="s">
        <v>37</v>
      </c>
      <c r="AX314" s="12" t="s">
        <v>75</v>
      </c>
      <c r="AY314" s="232" t="s">
        <v>140</v>
      </c>
    </row>
    <row r="315" s="12" customFormat="1">
      <c r="B315" s="221"/>
      <c r="C315" s="222"/>
      <c r="D315" s="223" t="s">
        <v>149</v>
      </c>
      <c r="E315" s="224" t="s">
        <v>19</v>
      </c>
      <c r="F315" s="225" t="s">
        <v>279</v>
      </c>
      <c r="G315" s="222"/>
      <c r="H315" s="226">
        <v>0.54000000000000004</v>
      </c>
      <c r="I315" s="227"/>
      <c r="J315" s="222"/>
      <c r="K315" s="222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149</v>
      </c>
      <c r="AU315" s="232" t="s">
        <v>84</v>
      </c>
      <c r="AV315" s="12" t="s">
        <v>84</v>
      </c>
      <c r="AW315" s="12" t="s">
        <v>37</v>
      </c>
      <c r="AX315" s="12" t="s">
        <v>75</v>
      </c>
      <c r="AY315" s="232" t="s">
        <v>140</v>
      </c>
    </row>
    <row r="316" s="12" customFormat="1">
      <c r="B316" s="221"/>
      <c r="C316" s="222"/>
      <c r="D316" s="223" t="s">
        <v>149</v>
      </c>
      <c r="E316" s="224" t="s">
        <v>19</v>
      </c>
      <c r="F316" s="225" t="s">
        <v>280</v>
      </c>
      <c r="G316" s="222"/>
      <c r="H316" s="226">
        <v>0.75600000000000001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149</v>
      </c>
      <c r="AU316" s="232" t="s">
        <v>84</v>
      </c>
      <c r="AV316" s="12" t="s">
        <v>84</v>
      </c>
      <c r="AW316" s="12" t="s">
        <v>37</v>
      </c>
      <c r="AX316" s="12" t="s">
        <v>75</v>
      </c>
      <c r="AY316" s="232" t="s">
        <v>140</v>
      </c>
    </row>
    <row r="317" s="12" customFormat="1">
      <c r="B317" s="221"/>
      <c r="C317" s="222"/>
      <c r="D317" s="223" t="s">
        <v>149</v>
      </c>
      <c r="E317" s="224" t="s">
        <v>19</v>
      </c>
      <c r="F317" s="225" t="s">
        <v>281</v>
      </c>
      <c r="G317" s="222"/>
      <c r="H317" s="226">
        <v>0.23999999999999999</v>
      </c>
      <c r="I317" s="227"/>
      <c r="J317" s="222"/>
      <c r="K317" s="222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149</v>
      </c>
      <c r="AU317" s="232" t="s">
        <v>84</v>
      </c>
      <c r="AV317" s="12" t="s">
        <v>84</v>
      </c>
      <c r="AW317" s="12" t="s">
        <v>37</v>
      </c>
      <c r="AX317" s="12" t="s">
        <v>75</v>
      </c>
      <c r="AY317" s="232" t="s">
        <v>140</v>
      </c>
    </row>
    <row r="318" s="13" customFormat="1">
      <c r="B318" s="233"/>
      <c r="C318" s="234"/>
      <c r="D318" s="223" t="s">
        <v>149</v>
      </c>
      <c r="E318" s="235" t="s">
        <v>19</v>
      </c>
      <c r="F318" s="236" t="s">
        <v>151</v>
      </c>
      <c r="G318" s="234"/>
      <c r="H318" s="237">
        <v>16.350000000000001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149</v>
      </c>
      <c r="AU318" s="243" t="s">
        <v>84</v>
      </c>
      <c r="AV318" s="13" t="s">
        <v>147</v>
      </c>
      <c r="AW318" s="13" t="s">
        <v>37</v>
      </c>
      <c r="AX318" s="13" t="s">
        <v>82</v>
      </c>
      <c r="AY318" s="243" t="s">
        <v>140</v>
      </c>
    </row>
    <row r="319" s="1" customFormat="1" ht="24" customHeight="1">
      <c r="B319" s="39"/>
      <c r="C319" s="208" t="s">
        <v>341</v>
      </c>
      <c r="D319" s="208" t="s">
        <v>142</v>
      </c>
      <c r="E319" s="209" t="s">
        <v>342</v>
      </c>
      <c r="F319" s="210" t="s">
        <v>343</v>
      </c>
      <c r="G319" s="211" t="s">
        <v>145</v>
      </c>
      <c r="H319" s="212">
        <v>32.021999999999998</v>
      </c>
      <c r="I319" s="213"/>
      <c r="J319" s="214">
        <f>ROUND(I319*H319,2)</f>
        <v>0</v>
      </c>
      <c r="K319" s="210" t="s">
        <v>146</v>
      </c>
      <c r="L319" s="44"/>
      <c r="M319" s="215" t="s">
        <v>19</v>
      </c>
      <c r="N319" s="216" t="s">
        <v>46</v>
      </c>
      <c r="O319" s="84"/>
      <c r="P319" s="217">
        <f>O319*H319</f>
        <v>0</v>
      </c>
      <c r="Q319" s="217">
        <v>0.0043800000000000002</v>
      </c>
      <c r="R319" s="217">
        <f>Q319*H319</f>
        <v>0.14025636</v>
      </c>
      <c r="S319" s="217">
        <v>0</v>
      </c>
      <c r="T319" s="218">
        <f>S319*H319</f>
        <v>0</v>
      </c>
      <c r="AR319" s="219" t="s">
        <v>147</v>
      </c>
      <c r="AT319" s="219" t="s">
        <v>142</v>
      </c>
      <c r="AU319" s="219" t="s">
        <v>84</v>
      </c>
      <c r="AY319" s="18" t="s">
        <v>140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8" t="s">
        <v>82</v>
      </c>
      <c r="BK319" s="220">
        <f>ROUND(I319*H319,2)</f>
        <v>0</v>
      </c>
      <c r="BL319" s="18" t="s">
        <v>147</v>
      </c>
      <c r="BM319" s="219" t="s">
        <v>344</v>
      </c>
    </row>
    <row r="320" s="12" customFormat="1">
      <c r="B320" s="221"/>
      <c r="C320" s="222"/>
      <c r="D320" s="223" t="s">
        <v>149</v>
      </c>
      <c r="E320" s="224" t="s">
        <v>19</v>
      </c>
      <c r="F320" s="225" t="s">
        <v>322</v>
      </c>
      <c r="G320" s="222"/>
      <c r="H320" s="226">
        <v>3.198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AT320" s="232" t="s">
        <v>149</v>
      </c>
      <c r="AU320" s="232" t="s">
        <v>84</v>
      </c>
      <c r="AV320" s="12" t="s">
        <v>84</v>
      </c>
      <c r="AW320" s="12" t="s">
        <v>37</v>
      </c>
      <c r="AX320" s="12" t="s">
        <v>75</v>
      </c>
      <c r="AY320" s="232" t="s">
        <v>140</v>
      </c>
    </row>
    <row r="321" s="12" customFormat="1">
      <c r="B321" s="221"/>
      <c r="C321" s="222"/>
      <c r="D321" s="223" t="s">
        <v>149</v>
      </c>
      <c r="E321" s="224" t="s">
        <v>19</v>
      </c>
      <c r="F321" s="225" t="s">
        <v>326</v>
      </c>
      <c r="G321" s="222"/>
      <c r="H321" s="226">
        <v>15.539999999999999</v>
      </c>
      <c r="I321" s="227"/>
      <c r="J321" s="222"/>
      <c r="K321" s="222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149</v>
      </c>
      <c r="AU321" s="232" t="s">
        <v>84</v>
      </c>
      <c r="AV321" s="12" t="s">
        <v>84</v>
      </c>
      <c r="AW321" s="12" t="s">
        <v>37</v>
      </c>
      <c r="AX321" s="12" t="s">
        <v>75</v>
      </c>
      <c r="AY321" s="232" t="s">
        <v>140</v>
      </c>
    </row>
    <row r="322" s="12" customFormat="1">
      <c r="B322" s="221"/>
      <c r="C322" s="222"/>
      <c r="D322" s="223" t="s">
        <v>149</v>
      </c>
      <c r="E322" s="224" t="s">
        <v>19</v>
      </c>
      <c r="F322" s="225" t="s">
        <v>345</v>
      </c>
      <c r="G322" s="222"/>
      <c r="H322" s="226">
        <v>0.28799999999999998</v>
      </c>
      <c r="I322" s="227"/>
      <c r="J322" s="222"/>
      <c r="K322" s="222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149</v>
      </c>
      <c r="AU322" s="232" t="s">
        <v>84</v>
      </c>
      <c r="AV322" s="12" t="s">
        <v>84</v>
      </c>
      <c r="AW322" s="12" t="s">
        <v>37</v>
      </c>
      <c r="AX322" s="12" t="s">
        <v>75</v>
      </c>
      <c r="AY322" s="232" t="s">
        <v>140</v>
      </c>
    </row>
    <row r="323" s="12" customFormat="1">
      <c r="B323" s="221"/>
      <c r="C323" s="222"/>
      <c r="D323" s="223" t="s">
        <v>149</v>
      </c>
      <c r="E323" s="224" t="s">
        <v>19</v>
      </c>
      <c r="F323" s="225" t="s">
        <v>346</v>
      </c>
      <c r="G323" s="222"/>
      <c r="H323" s="226">
        <v>0.28799999999999998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149</v>
      </c>
      <c r="AU323" s="232" t="s">
        <v>84</v>
      </c>
      <c r="AV323" s="12" t="s">
        <v>84</v>
      </c>
      <c r="AW323" s="12" t="s">
        <v>37</v>
      </c>
      <c r="AX323" s="12" t="s">
        <v>75</v>
      </c>
      <c r="AY323" s="232" t="s">
        <v>140</v>
      </c>
    </row>
    <row r="324" s="12" customFormat="1">
      <c r="B324" s="221"/>
      <c r="C324" s="222"/>
      <c r="D324" s="223" t="s">
        <v>149</v>
      </c>
      <c r="E324" s="224" t="s">
        <v>19</v>
      </c>
      <c r="F324" s="225" t="s">
        <v>347</v>
      </c>
      <c r="G324" s="222"/>
      <c r="H324" s="226">
        <v>6.6959999999999997</v>
      </c>
      <c r="I324" s="227"/>
      <c r="J324" s="222"/>
      <c r="K324" s="222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149</v>
      </c>
      <c r="AU324" s="232" t="s">
        <v>84</v>
      </c>
      <c r="AV324" s="12" t="s">
        <v>84</v>
      </c>
      <c r="AW324" s="12" t="s">
        <v>37</v>
      </c>
      <c r="AX324" s="12" t="s">
        <v>75</v>
      </c>
      <c r="AY324" s="232" t="s">
        <v>140</v>
      </c>
    </row>
    <row r="325" s="12" customFormat="1">
      <c r="B325" s="221"/>
      <c r="C325" s="222"/>
      <c r="D325" s="223" t="s">
        <v>149</v>
      </c>
      <c r="E325" s="224" t="s">
        <v>19</v>
      </c>
      <c r="F325" s="225" t="s">
        <v>348</v>
      </c>
      <c r="G325" s="222"/>
      <c r="H325" s="226">
        <v>0.74399999999999999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149</v>
      </c>
      <c r="AU325" s="232" t="s">
        <v>84</v>
      </c>
      <c r="AV325" s="12" t="s">
        <v>84</v>
      </c>
      <c r="AW325" s="12" t="s">
        <v>37</v>
      </c>
      <c r="AX325" s="12" t="s">
        <v>75</v>
      </c>
      <c r="AY325" s="232" t="s">
        <v>140</v>
      </c>
    </row>
    <row r="326" s="12" customFormat="1">
      <c r="B326" s="221"/>
      <c r="C326" s="222"/>
      <c r="D326" s="223" t="s">
        <v>149</v>
      </c>
      <c r="E326" s="224" t="s">
        <v>19</v>
      </c>
      <c r="F326" s="225" t="s">
        <v>349</v>
      </c>
      <c r="G326" s="222"/>
      <c r="H326" s="226">
        <v>1.044</v>
      </c>
      <c r="I326" s="227"/>
      <c r="J326" s="222"/>
      <c r="K326" s="222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149</v>
      </c>
      <c r="AU326" s="232" t="s">
        <v>84</v>
      </c>
      <c r="AV326" s="12" t="s">
        <v>84</v>
      </c>
      <c r="AW326" s="12" t="s">
        <v>37</v>
      </c>
      <c r="AX326" s="12" t="s">
        <v>75</v>
      </c>
      <c r="AY326" s="232" t="s">
        <v>140</v>
      </c>
    </row>
    <row r="327" s="12" customFormat="1">
      <c r="B327" s="221"/>
      <c r="C327" s="222"/>
      <c r="D327" s="223" t="s">
        <v>149</v>
      </c>
      <c r="E327" s="224" t="s">
        <v>19</v>
      </c>
      <c r="F327" s="225" t="s">
        <v>350</v>
      </c>
      <c r="G327" s="222"/>
      <c r="H327" s="226">
        <v>1.512</v>
      </c>
      <c r="I327" s="227"/>
      <c r="J327" s="222"/>
      <c r="K327" s="222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149</v>
      </c>
      <c r="AU327" s="232" t="s">
        <v>84</v>
      </c>
      <c r="AV327" s="12" t="s">
        <v>84</v>
      </c>
      <c r="AW327" s="12" t="s">
        <v>37</v>
      </c>
      <c r="AX327" s="12" t="s">
        <v>75</v>
      </c>
      <c r="AY327" s="232" t="s">
        <v>140</v>
      </c>
    </row>
    <row r="328" s="12" customFormat="1">
      <c r="B328" s="221"/>
      <c r="C328" s="222"/>
      <c r="D328" s="223" t="s">
        <v>149</v>
      </c>
      <c r="E328" s="224" t="s">
        <v>19</v>
      </c>
      <c r="F328" s="225" t="s">
        <v>351</v>
      </c>
      <c r="G328" s="222"/>
      <c r="H328" s="226">
        <v>2.2320000000000002</v>
      </c>
      <c r="I328" s="227"/>
      <c r="J328" s="222"/>
      <c r="K328" s="222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149</v>
      </c>
      <c r="AU328" s="232" t="s">
        <v>84</v>
      </c>
      <c r="AV328" s="12" t="s">
        <v>84</v>
      </c>
      <c r="AW328" s="12" t="s">
        <v>37</v>
      </c>
      <c r="AX328" s="12" t="s">
        <v>75</v>
      </c>
      <c r="AY328" s="232" t="s">
        <v>140</v>
      </c>
    </row>
    <row r="329" s="12" customFormat="1">
      <c r="B329" s="221"/>
      <c r="C329" s="222"/>
      <c r="D329" s="223" t="s">
        <v>149</v>
      </c>
      <c r="E329" s="224" t="s">
        <v>19</v>
      </c>
      <c r="F329" s="225" t="s">
        <v>352</v>
      </c>
      <c r="G329" s="222"/>
      <c r="H329" s="226">
        <v>0.47999999999999998</v>
      </c>
      <c r="I329" s="227"/>
      <c r="J329" s="222"/>
      <c r="K329" s="222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149</v>
      </c>
      <c r="AU329" s="232" t="s">
        <v>84</v>
      </c>
      <c r="AV329" s="12" t="s">
        <v>84</v>
      </c>
      <c r="AW329" s="12" t="s">
        <v>37</v>
      </c>
      <c r="AX329" s="12" t="s">
        <v>75</v>
      </c>
      <c r="AY329" s="232" t="s">
        <v>140</v>
      </c>
    </row>
    <row r="330" s="13" customFormat="1">
      <c r="B330" s="233"/>
      <c r="C330" s="234"/>
      <c r="D330" s="223" t="s">
        <v>149</v>
      </c>
      <c r="E330" s="235" t="s">
        <v>19</v>
      </c>
      <c r="F330" s="236" t="s">
        <v>151</v>
      </c>
      <c r="G330" s="234"/>
      <c r="H330" s="237">
        <v>32.021999999999998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149</v>
      </c>
      <c r="AU330" s="243" t="s">
        <v>84</v>
      </c>
      <c r="AV330" s="13" t="s">
        <v>147</v>
      </c>
      <c r="AW330" s="13" t="s">
        <v>37</v>
      </c>
      <c r="AX330" s="13" t="s">
        <v>82</v>
      </c>
      <c r="AY330" s="243" t="s">
        <v>140</v>
      </c>
    </row>
    <row r="331" s="1" customFormat="1" ht="24" customHeight="1">
      <c r="B331" s="39"/>
      <c r="C331" s="208" t="s">
        <v>353</v>
      </c>
      <c r="D331" s="208" t="s">
        <v>142</v>
      </c>
      <c r="E331" s="209" t="s">
        <v>354</v>
      </c>
      <c r="F331" s="210" t="s">
        <v>355</v>
      </c>
      <c r="G331" s="211" t="s">
        <v>145</v>
      </c>
      <c r="H331" s="212">
        <v>839.21900000000005</v>
      </c>
      <c r="I331" s="213"/>
      <c r="J331" s="214">
        <f>ROUND(I331*H331,2)</f>
        <v>0</v>
      </c>
      <c r="K331" s="210" t="s">
        <v>146</v>
      </c>
      <c r="L331" s="44"/>
      <c r="M331" s="215" t="s">
        <v>19</v>
      </c>
      <c r="N331" s="216" t="s">
        <v>46</v>
      </c>
      <c r="O331" s="84"/>
      <c r="P331" s="217">
        <f>O331*H331</f>
        <v>0</v>
      </c>
      <c r="Q331" s="217">
        <v>0.0083199999999999993</v>
      </c>
      <c r="R331" s="217">
        <f>Q331*H331</f>
        <v>6.9823020800000002</v>
      </c>
      <c r="S331" s="217">
        <v>0</v>
      </c>
      <c r="T331" s="218">
        <f>S331*H331</f>
        <v>0</v>
      </c>
      <c r="AR331" s="219" t="s">
        <v>147</v>
      </c>
      <c r="AT331" s="219" t="s">
        <v>142</v>
      </c>
      <c r="AU331" s="219" t="s">
        <v>84</v>
      </c>
      <c r="AY331" s="18" t="s">
        <v>140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8" t="s">
        <v>82</v>
      </c>
      <c r="BK331" s="220">
        <f>ROUND(I331*H331,2)</f>
        <v>0</v>
      </c>
      <c r="BL331" s="18" t="s">
        <v>147</v>
      </c>
      <c r="BM331" s="219" t="s">
        <v>356</v>
      </c>
    </row>
    <row r="332" s="12" customFormat="1">
      <c r="B332" s="221"/>
      <c r="C332" s="222"/>
      <c r="D332" s="223" t="s">
        <v>149</v>
      </c>
      <c r="E332" s="224" t="s">
        <v>19</v>
      </c>
      <c r="F332" s="225" t="s">
        <v>297</v>
      </c>
      <c r="G332" s="222"/>
      <c r="H332" s="226">
        <v>34.18</v>
      </c>
      <c r="I332" s="227"/>
      <c r="J332" s="222"/>
      <c r="K332" s="222"/>
      <c r="L332" s="228"/>
      <c r="M332" s="229"/>
      <c r="N332" s="230"/>
      <c r="O332" s="230"/>
      <c r="P332" s="230"/>
      <c r="Q332" s="230"/>
      <c r="R332" s="230"/>
      <c r="S332" s="230"/>
      <c r="T332" s="231"/>
      <c r="AT332" s="232" t="s">
        <v>149</v>
      </c>
      <c r="AU332" s="232" t="s">
        <v>84</v>
      </c>
      <c r="AV332" s="12" t="s">
        <v>84</v>
      </c>
      <c r="AW332" s="12" t="s">
        <v>37</v>
      </c>
      <c r="AX332" s="12" t="s">
        <v>75</v>
      </c>
      <c r="AY332" s="232" t="s">
        <v>140</v>
      </c>
    </row>
    <row r="333" s="12" customFormat="1">
      <c r="B333" s="221"/>
      <c r="C333" s="222"/>
      <c r="D333" s="223" t="s">
        <v>149</v>
      </c>
      <c r="E333" s="224" t="s">
        <v>19</v>
      </c>
      <c r="F333" s="225" t="s">
        <v>298</v>
      </c>
      <c r="G333" s="222"/>
      <c r="H333" s="226">
        <v>8.9100000000000001</v>
      </c>
      <c r="I333" s="227"/>
      <c r="J333" s="222"/>
      <c r="K333" s="222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149</v>
      </c>
      <c r="AU333" s="232" t="s">
        <v>84</v>
      </c>
      <c r="AV333" s="12" t="s">
        <v>84</v>
      </c>
      <c r="AW333" s="12" t="s">
        <v>37</v>
      </c>
      <c r="AX333" s="12" t="s">
        <v>75</v>
      </c>
      <c r="AY333" s="232" t="s">
        <v>140</v>
      </c>
    </row>
    <row r="334" s="12" customFormat="1">
      <c r="B334" s="221"/>
      <c r="C334" s="222"/>
      <c r="D334" s="223" t="s">
        <v>149</v>
      </c>
      <c r="E334" s="224" t="s">
        <v>19</v>
      </c>
      <c r="F334" s="225" t="s">
        <v>299</v>
      </c>
      <c r="G334" s="222"/>
      <c r="H334" s="226">
        <v>111.97</v>
      </c>
      <c r="I334" s="227"/>
      <c r="J334" s="222"/>
      <c r="K334" s="222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149</v>
      </c>
      <c r="AU334" s="232" t="s">
        <v>84</v>
      </c>
      <c r="AV334" s="12" t="s">
        <v>84</v>
      </c>
      <c r="AW334" s="12" t="s">
        <v>37</v>
      </c>
      <c r="AX334" s="12" t="s">
        <v>75</v>
      </c>
      <c r="AY334" s="232" t="s">
        <v>140</v>
      </c>
    </row>
    <row r="335" s="12" customFormat="1">
      <c r="B335" s="221"/>
      <c r="C335" s="222"/>
      <c r="D335" s="223" t="s">
        <v>149</v>
      </c>
      <c r="E335" s="224" t="s">
        <v>19</v>
      </c>
      <c r="F335" s="225" t="s">
        <v>300</v>
      </c>
      <c r="G335" s="222"/>
      <c r="H335" s="226">
        <v>-24.960000000000001</v>
      </c>
      <c r="I335" s="227"/>
      <c r="J335" s="222"/>
      <c r="K335" s="222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149</v>
      </c>
      <c r="AU335" s="232" t="s">
        <v>84</v>
      </c>
      <c r="AV335" s="12" t="s">
        <v>84</v>
      </c>
      <c r="AW335" s="12" t="s">
        <v>37</v>
      </c>
      <c r="AX335" s="12" t="s">
        <v>75</v>
      </c>
      <c r="AY335" s="232" t="s">
        <v>140</v>
      </c>
    </row>
    <row r="336" s="14" customFormat="1">
      <c r="B336" s="244"/>
      <c r="C336" s="245"/>
      <c r="D336" s="223" t="s">
        <v>149</v>
      </c>
      <c r="E336" s="246" t="s">
        <v>19</v>
      </c>
      <c r="F336" s="247" t="s">
        <v>301</v>
      </c>
      <c r="G336" s="245"/>
      <c r="H336" s="248">
        <v>130.09999999999999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AT336" s="254" t="s">
        <v>149</v>
      </c>
      <c r="AU336" s="254" t="s">
        <v>84</v>
      </c>
      <c r="AV336" s="14" t="s">
        <v>157</v>
      </c>
      <c r="AW336" s="14" t="s">
        <v>37</v>
      </c>
      <c r="AX336" s="14" t="s">
        <v>75</v>
      </c>
      <c r="AY336" s="254" t="s">
        <v>140</v>
      </c>
    </row>
    <row r="337" s="12" customFormat="1">
      <c r="B337" s="221"/>
      <c r="C337" s="222"/>
      <c r="D337" s="223" t="s">
        <v>149</v>
      </c>
      <c r="E337" s="224" t="s">
        <v>19</v>
      </c>
      <c r="F337" s="225" t="s">
        <v>302</v>
      </c>
      <c r="G337" s="222"/>
      <c r="H337" s="226">
        <v>60.479999999999997</v>
      </c>
      <c r="I337" s="227"/>
      <c r="J337" s="222"/>
      <c r="K337" s="222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149</v>
      </c>
      <c r="AU337" s="232" t="s">
        <v>84</v>
      </c>
      <c r="AV337" s="12" t="s">
        <v>84</v>
      </c>
      <c r="AW337" s="12" t="s">
        <v>37</v>
      </c>
      <c r="AX337" s="12" t="s">
        <v>75</v>
      </c>
      <c r="AY337" s="232" t="s">
        <v>140</v>
      </c>
    </row>
    <row r="338" s="12" customFormat="1">
      <c r="B338" s="221"/>
      <c r="C338" s="222"/>
      <c r="D338" s="223" t="s">
        <v>149</v>
      </c>
      <c r="E338" s="224" t="s">
        <v>19</v>
      </c>
      <c r="F338" s="225" t="s">
        <v>303</v>
      </c>
      <c r="G338" s="222"/>
      <c r="H338" s="226">
        <v>18.094999999999999</v>
      </c>
      <c r="I338" s="227"/>
      <c r="J338" s="222"/>
      <c r="K338" s="222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149</v>
      </c>
      <c r="AU338" s="232" t="s">
        <v>84</v>
      </c>
      <c r="AV338" s="12" t="s">
        <v>84</v>
      </c>
      <c r="AW338" s="12" t="s">
        <v>37</v>
      </c>
      <c r="AX338" s="12" t="s">
        <v>75</v>
      </c>
      <c r="AY338" s="232" t="s">
        <v>140</v>
      </c>
    </row>
    <row r="339" s="12" customFormat="1">
      <c r="B339" s="221"/>
      <c r="C339" s="222"/>
      <c r="D339" s="223" t="s">
        <v>149</v>
      </c>
      <c r="E339" s="224" t="s">
        <v>19</v>
      </c>
      <c r="F339" s="225" t="s">
        <v>304</v>
      </c>
      <c r="G339" s="222"/>
      <c r="H339" s="226">
        <v>230.83000000000001</v>
      </c>
      <c r="I339" s="227"/>
      <c r="J339" s="222"/>
      <c r="K339" s="222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149</v>
      </c>
      <c r="AU339" s="232" t="s">
        <v>84</v>
      </c>
      <c r="AV339" s="12" t="s">
        <v>84</v>
      </c>
      <c r="AW339" s="12" t="s">
        <v>37</v>
      </c>
      <c r="AX339" s="12" t="s">
        <v>75</v>
      </c>
      <c r="AY339" s="232" t="s">
        <v>140</v>
      </c>
    </row>
    <row r="340" s="12" customFormat="1">
      <c r="B340" s="221"/>
      <c r="C340" s="222"/>
      <c r="D340" s="223" t="s">
        <v>149</v>
      </c>
      <c r="E340" s="224" t="s">
        <v>19</v>
      </c>
      <c r="F340" s="225" t="s">
        <v>305</v>
      </c>
      <c r="G340" s="222"/>
      <c r="H340" s="226">
        <v>-54.149999999999999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149</v>
      </c>
      <c r="AU340" s="232" t="s">
        <v>84</v>
      </c>
      <c r="AV340" s="12" t="s">
        <v>84</v>
      </c>
      <c r="AW340" s="12" t="s">
        <v>37</v>
      </c>
      <c r="AX340" s="12" t="s">
        <v>75</v>
      </c>
      <c r="AY340" s="232" t="s">
        <v>140</v>
      </c>
    </row>
    <row r="341" s="14" customFormat="1">
      <c r="B341" s="244"/>
      <c r="C341" s="245"/>
      <c r="D341" s="223" t="s">
        <v>149</v>
      </c>
      <c r="E341" s="246" t="s">
        <v>19</v>
      </c>
      <c r="F341" s="247" t="s">
        <v>306</v>
      </c>
      <c r="G341" s="245"/>
      <c r="H341" s="248">
        <v>255.255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AT341" s="254" t="s">
        <v>149</v>
      </c>
      <c r="AU341" s="254" t="s">
        <v>84</v>
      </c>
      <c r="AV341" s="14" t="s">
        <v>157</v>
      </c>
      <c r="AW341" s="14" t="s">
        <v>37</v>
      </c>
      <c r="AX341" s="14" t="s">
        <v>75</v>
      </c>
      <c r="AY341" s="254" t="s">
        <v>140</v>
      </c>
    </row>
    <row r="342" s="12" customFormat="1">
      <c r="B342" s="221"/>
      <c r="C342" s="222"/>
      <c r="D342" s="223" t="s">
        <v>149</v>
      </c>
      <c r="E342" s="224" t="s">
        <v>19</v>
      </c>
      <c r="F342" s="225" t="s">
        <v>307</v>
      </c>
      <c r="G342" s="222"/>
      <c r="H342" s="226">
        <v>18.699999999999999</v>
      </c>
      <c r="I342" s="227"/>
      <c r="J342" s="222"/>
      <c r="K342" s="222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149</v>
      </c>
      <c r="AU342" s="232" t="s">
        <v>84</v>
      </c>
      <c r="AV342" s="12" t="s">
        <v>84</v>
      </c>
      <c r="AW342" s="12" t="s">
        <v>37</v>
      </c>
      <c r="AX342" s="12" t="s">
        <v>75</v>
      </c>
      <c r="AY342" s="232" t="s">
        <v>140</v>
      </c>
    </row>
    <row r="343" s="12" customFormat="1">
      <c r="B343" s="221"/>
      <c r="C343" s="222"/>
      <c r="D343" s="223" t="s">
        <v>149</v>
      </c>
      <c r="E343" s="224" t="s">
        <v>19</v>
      </c>
      <c r="F343" s="225" t="s">
        <v>308</v>
      </c>
      <c r="G343" s="222"/>
      <c r="H343" s="226">
        <v>8.9100000000000001</v>
      </c>
      <c r="I343" s="227"/>
      <c r="J343" s="222"/>
      <c r="K343" s="222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149</v>
      </c>
      <c r="AU343" s="232" t="s">
        <v>84</v>
      </c>
      <c r="AV343" s="12" t="s">
        <v>84</v>
      </c>
      <c r="AW343" s="12" t="s">
        <v>37</v>
      </c>
      <c r="AX343" s="12" t="s">
        <v>75</v>
      </c>
      <c r="AY343" s="232" t="s">
        <v>140</v>
      </c>
    </row>
    <row r="344" s="12" customFormat="1">
      <c r="B344" s="221"/>
      <c r="C344" s="222"/>
      <c r="D344" s="223" t="s">
        <v>149</v>
      </c>
      <c r="E344" s="224" t="s">
        <v>19</v>
      </c>
      <c r="F344" s="225" t="s">
        <v>309</v>
      </c>
      <c r="G344" s="222"/>
      <c r="H344" s="226">
        <v>151.31</v>
      </c>
      <c r="I344" s="227"/>
      <c r="J344" s="222"/>
      <c r="K344" s="222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149</v>
      </c>
      <c r="AU344" s="232" t="s">
        <v>84</v>
      </c>
      <c r="AV344" s="12" t="s">
        <v>84</v>
      </c>
      <c r="AW344" s="12" t="s">
        <v>37</v>
      </c>
      <c r="AX344" s="12" t="s">
        <v>75</v>
      </c>
      <c r="AY344" s="232" t="s">
        <v>140</v>
      </c>
    </row>
    <row r="345" s="12" customFormat="1">
      <c r="B345" s="221"/>
      <c r="C345" s="222"/>
      <c r="D345" s="223" t="s">
        <v>149</v>
      </c>
      <c r="E345" s="224" t="s">
        <v>19</v>
      </c>
      <c r="F345" s="225" t="s">
        <v>310</v>
      </c>
      <c r="G345" s="222"/>
      <c r="H345" s="226">
        <v>-13.210000000000001</v>
      </c>
      <c r="I345" s="227"/>
      <c r="J345" s="222"/>
      <c r="K345" s="222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149</v>
      </c>
      <c r="AU345" s="232" t="s">
        <v>84</v>
      </c>
      <c r="AV345" s="12" t="s">
        <v>84</v>
      </c>
      <c r="AW345" s="12" t="s">
        <v>37</v>
      </c>
      <c r="AX345" s="12" t="s">
        <v>75</v>
      </c>
      <c r="AY345" s="232" t="s">
        <v>140</v>
      </c>
    </row>
    <row r="346" s="14" customFormat="1">
      <c r="B346" s="244"/>
      <c r="C346" s="245"/>
      <c r="D346" s="223" t="s">
        <v>149</v>
      </c>
      <c r="E346" s="246" t="s">
        <v>19</v>
      </c>
      <c r="F346" s="247" t="s">
        <v>311</v>
      </c>
      <c r="G346" s="245"/>
      <c r="H346" s="248">
        <v>165.71000000000001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AT346" s="254" t="s">
        <v>149</v>
      </c>
      <c r="AU346" s="254" t="s">
        <v>84</v>
      </c>
      <c r="AV346" s="14" t="s">
        <v>157</v>
      </c>
      <c r="AW346" s="14" t="s">
        <v>37</v>
      </c>
      <c r="AX346" s="14" t="s">
        <v>75</v>
      </c>
      <c r="AY346" s="254" t="s">
        <v>140</v>
      </c>
    </row>
    <row r="347" s="12" customFormat="1">
      <c r="B347" s="221"/>
      <c r="C347" s="222"/>
      <c r="D347" s="223" t="s">
        <v>149</v>
      </c>
      <c r="E347" s="224" t="s">
        <v>19</v>
      </c>
      <c r="F347" s="225" t="s">
        <v>312</v>
      </c>
      <c r="G347" s="222"/>
      <c r="H347" s="226">
        <v>22.41</v>
      </c>
      <c r="I347" s="227"/>
      <c r="J347" s="222"/>
      <c r="K347" s="222"/>
      <c r="L347" s="228"/>
      <c r="M347" s="229"/>
      <c r="N347" s="230"/>
      <c r="O347" s="230"/>
      <c r="P347" s="230"/>
      <c r="Q347" s="230"/>
      <c r="R347" s="230"/>
      <c r="S347" s="230"/>
      <c r="T347" s="231"/>
      <c r="AT347" s="232" t="s">
        <v>149</v>
      </c>
      <c r="AU347" s="232" t="s">
        <v>84</v>
      </c>
      <c r="AV347" s="12" t="s">
        <v>84</v>
      </c>
      <c r="AW347" s="12" t="s">
        <v>37</v>
      </c>
      <c r="AX347" s="12" t="s">
        <v>75</v>
      </c>
      <c r="AY347" s="232" t="s">
        <v>140</v>
      </c>
    </row>
    <row r="348" s="12" customFormat="1">
      <c r="B348" s="221"/>
      <c r="C348" s="222"/>
      <c r="D348" s="223" t="s">
        <v>149</v>
      </c>
      <c r="E348" s="224" t="s">
        <v>19</v>
      </c>
      <c r="F348" s="225" t="s">
        <v>313</v>
      </c>
      <c r="G348" s="222"/>
      <c r="H348" s="226">
        <v>10.68</v>
      </c>
      <c r="I348" s="227"/>
      <c r="J348" s="222"/>
      <c r="K348" s="222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149</v>
      </c>
      <c r="AU348" s="232" t="s">
        <v>84</v>
      </c>
      <c r="AV348" s="12" t="s">
        <v>84</v>
      </c>
      <c r="AW348" s="12" t="s">
        <v>37</v>
      </c>
      <c r="AX348" s="12" t="s">
        <v>75</v>
      </c>
      <c r="AY348" s="232" t="s">
        <v>140</v>
      </c>
    </row>
    <row r="349" s="12" customFormat="1">
      <c r="B349" s="221"/>
      <c r="C349" s="222"/>
      <c r="D349" s="223" t="s">
        <v>149</v>
      </c>
      <c r="E349" s="224" t="s">
        <v>19</v>
      </c>
      <c r="F349" s="225" t="s">
        <v>314</v>
      </c>
      <c r="G349" s="222"/>
      <c r="H349" s="226">
        <v>181.22999999999999</v>
      </c>
      <c r="I349" s="227"/>
      <c r="J349" s="222"/>
      <c r="K349" s="222"/>
      <c r="L349" s="228"/>
      <c r="M349" s="229"/>
      <c r="N349" s="230"/>
      <c r="O349" s="230"/>
      <c r="P349" s="230"/>
      <c r="Q349" s="230"/>
      <c r="R349" s="230"/>
      <c r="S349" s="230"/>
      <c r="T349" s="231"/>
      <c r="AT349" s="232" t="s">
        <v>149</v>
      </c>
      <c r="AU349" s="232" t="s">
        <v>84</v>
      </c>
      <c r="AV349" s="12" t="s">
        <v>84</v>
      </c>
      <c r="AW349" s="12" t="s">
        <v>37</v>
      </c>
      <c r="AX349" s="12" t="s">
        <v>75</v>
      </c>
      <c r="AY349" s="232" t="s">
        <v>140</v>
      </c>
    </row>
    <row r="350" s="12" customFormat="1">
      <c r="B350" s="221"/>
      <c r="C350" s="222"/>
      <c r="D350" s="223" t="s">
        <v>149</v>
      </c>
      <c r="E350" s="224" t="s">
        <v>19</v>
      </c>
      <c r="F350" s="225" t="s">
        <v>316</v>
      </c>
      <c r="G350" s="222"/>
      <c r="H350" s="226">
        <v>-33.079999999999998</v>
      </c>
      <c r="I350" s="227"/>
      <c r="J350" s="222"/>
      <c r="K350" s="222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149</v>
      </c>
      <c r="AU350" s="232" t="s">
        <v>84</v>
      </c>
      <c r="AV350" s="12" t="s">
        <v>84</v>
      </c>
      <c r="AW350" s="12" t="s">
        <v>37</v>
      </c>
      <c r="AX350" s="12" t="s">
        <v>75</v>
      </c>
      <c r="AY350" s="232" t="s">
        <v>140</v>
      </c>
    </row>
    <row r="351" s="14" customFormat="1">
      <c r="B351" s="244"/>
      <c r="C351" s="245"/>
      <c r="D351" s="223" t="s">
        <v>149</v>
      </c>
      <c r="E351" s="246" t="s">
        <v>19</v>
      </c>
      <c r="F351" s="247" t="s">
        <v>317</v>
      </c>
      <c r="G351" s="245"/>
      <c r="H351" s="248">
        <v>181.24000000000001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AT351" s="254" t="s">
        <v>149</v>
      </c>
      <c r="AU351" s="254" t="s">
        <v>84</v>
      </c>
      <c r="AV351" s="14" t="s">
        <v>157</v>
      </c>
      <c r="AW351" s="14" t="s">
        <v>37</v>
      </c>
      <c r="AX351" s="14" t="s">
        <v>75</v>
      </c>
      <c r="AY351" s="254" t="s">
        <v>140</v>
      </c>
    </row>
    <row r="352" s="12" customFormat="1">
      <c r="B352" s="221"/>
      <c r="C352" s="222"/>
      <c r="D352" s="223" t="s">
        <v>149</v>
      </c>
      <c r="E352" s="224" t="s">
        <v>19</v>
      </c>
      <c r="F352" s="225" t="s">
        <v>318</v>
      </c>
      <c r="G352" s="222"/>
      <c r="H352" s="226">
        <v>41.491999999999997</v>
      </c>
      <c r="I352" s="227"/>
      <c r="J352" s="222"/>
      <c r="K352" s="222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149</v>
      </c>
      <c r="AU352" s="232" t="s">
        <v>84</v>
      </c>
      <c r="AV352" s="12" t="s">
        <v>84</v>
      </c>
      <c r="AW352" s="12" t="s">
        <v>37</v>
      </c>
      <c r="AX352" s="12" t="s">
        <v>75</v>
      </c>
      <c r="AY352" s="232" t="s">
        <v>140</v>
      </c>
    </row>
    <row r="353" s="12" customFormat="1">
      <c r="B353" s="221"/>
      <c r="C353" s="222"/>
      <c r="D353" s="223" t="s">
        <v>149</v>
      </c>
      <c r="E353" s="224" t="s">
        <v>19</v>
      </c>
      <c r="F353" s="225" t="s">
        <v>319</v>
      </c>
      <c r="G353" s="222"/>
      <c r="H353" s="226">
        <v>18.859999999999999</v>
      </c>
      <c r="I353" s="227"/>
      <c r="J353" s="222"/>
      <c r="K353" s="222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149</v>
      </c>
      <c r="AU353" s="232" t="s">
        <v>84</v>
      </c>
      <c r="AV353" s="12" t="s">
        <v>84</v>
      </c>
      <c r="AW353" s="12" t="s">
        <v>37</v>
      </c>
      <c r="AX353" s="12" t="s">
        <v>75</v>
      </c>
      <c r="AY353" s="232" t="s">
        <v>140</v>
      </c>
    </row>
    <row r="354" s="14" customFormat="1">
      <c r="B354" s="244"/>
      <c r="C354" s="245"/>
      <c r="D354" s="223" t="s">
        <v>149</v>
      </c>
      <c r="E354" s="246" t="s">
        <v>19</v>
      </c>
      <c r="F354" s="247" t="s">
        <v>320</v>
      </c>
      <c r="G354" s="245"/>
      <c r="H354" s="248">
        <v>60.351999999999997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AT354" s="254" t="s">
        <v>149</v>
      </c>
      <c r="AU354" s="254" t="s">
        <v>84</v>
      </c>
      <c r="AV354" s="14" t="s">
        <v>157</v>
      </c>
      <c r="AW354" s="14" t="s">
        <v>37</v>
      </c>
      <c r="AX354" s="14" t="s">
        <v>75</v>
      </c>
      <c r="AY354" s="254" t="s">
        <v>140</v>
      </c>
    </row>
    <row r="355" s="12" customFormat="1">
      <c r="B355" s="221"/>
      <c r="C355" s="222"/>
      <c r="D355" s="223" t="s">
        <v>149</v>
      </c>
      <c r="E355" s="224" t="s">
        <v>19</v>
      </c>
      <c r="F355" s="225" t="s">
        <v>321</v>
      </c>
      <c r="G355" s="222"/>
      <c r="H355" s="226">
        <v>18.635999999999999</v>
      </c>
      <c r="I355" s="227"/>
      <c r="J355" s="222"/>
      <c r="K355" s="222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149</v>
      </c>
      <c r="AU355" s="232" t="s">
        <v>84</v>
      </c>
      <c r="AV355" s="12" t="s">
        <v>84</v>
      </c>
      <c r="AW355" s="12" t="s">
        <v>37</v>
      </c>
      <c r="AX355" s="12" t="s">
        <v>75</v>
      </c>
      <c r="AY355" s="232" t="s">
        <v>140</v>
      </c>
    </row>
    <row r="356" s="14" customFormat="1">
      <c r="B356" s="244"/>
      <c r="C356" s="245"/>
      <c r="D356" s="223" t="s">
        <v>149</v>
      </c>
      <c r="E356" s="246" t="s">
        <v>19</v>
      </c>
      <c r="F356" s="247" t="s">
        <v>323</v>
      </c>
      <c r="G356" s="245"/>
      <c r="H356" s="248">
        <v>18.635999999999999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AT356" s="254" t="s">
        <v>149</v>
      </c>
      <c r="AU356" s="254" t="s">
        <v>84</v>
      </c>
      <c r="AV356" s="14" t="s">
        <v>157</v>
      </c>
      <c r="AW356" s="14" t="s">
        <v>37</v>
      </c>
      <c r="AX356" s="14" t="s">
        <v>75</v>
      </c>
      <c r="AY356" s="254" t="s">
        <v>140</v>
      </c>
    </row>
    <row r="357" s="12" customFormat="1">
      <c r="B357" s="221"/>
      <c r="C357" s="222"/>
      <c r="D357" s="223" t="s">
        <v>149</v>
      </c>
      <c r="E357" s="224" t="s">
        <v>19</v>
      </c>
      <c r="F357" s="225" t="s">
        <v>324</v>
      </c>
      <c r="G357" s="222"/>
      <c r="H357" s="226">
        <v>20.556000000000001</v>
      </c>
      <c r="I357" s="227"/>
      <c r="J357" s="222"/>
      <c r="K357" s="222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149</v>
      </c>
      <c r="AU357" s="232" t="s">
        <v>84</v>
      </c>
      <c r="AV357" s="12" t="s">
        <v>84</v>
      </c>
      <c r="AW357" s="12" t="s">
        <v>37</v>
      </c>
      <c r="AX357" s="12" t="s">
        <v>75</v>
      </c>
      <c r="AY357" s="232" t="s">
        <v>140</v>
      </c>
    </row>
    <row r="358" s="12" customFormat="1">
      <c r="B358" s="221"/>
      <c r="C358" s="222"/>
      <c r="D358" s="223" t="s">
        <v>149</v>
      </c>
      <c r="E358" s="224" t="s">
        <v>19</v>
      </c>
      <c r="F358" s="225" t="s">
        <v>325</v>
      </c>
      <c r="G358" s="222"/>
      <c r="H358" s="226">
        <v>7.3700000000000001</v>
      </c>
      <c r="I358" s="227"/>
      <c r="J358" s="222"/>
      <c r="K358" s="222"/>
      <c r="L358" s="228"/>
      <c r="M358" s="229"/>
      <c r="N358" s="230"/>
      <c r="O358" s="230"/>
      <c r="P358" s="230"/>
      <c r="Q358" s="230"/>
      <c r="R358" s="230"/>
      <c r="S358" s="230"/>
      <c r="T358" s="231"/>
      <c r="AT358" s="232" t="s">
        <v>149</v>
      </c>
      <c r="AU358" s="232" t="s">
        <v>84</v>
      </c>
      <c r="AV358" s="12" t="s">
        <v>84</v>
      </c>
      <c r="AW358" s="12" t="s">
        <v>37</v>
      </c>
      <c r="AX358" s="12" t="s">
        <v>75</v>
      </c>
      <c r="AY358" s="232" t="s">
        <v>140</v>
      </c>
    </row>
    <row r="359" s="14" customFormat="1">
      <c r="B359" s="244"/>
      <c r="C359" s="245"/>
      <c r="D359" s="223" t="s">
        <v>149</v>
      </c>
      <c r="E359" s="246" t="s">
        <v>19</v>
      </c>
      <c r="F359" s="247" t="s">
        <v>327</v>
      </c>
      <c r="G359" s="245"/>
      <c r="H359" s="248">
        <v>27.925999999999998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AT359" s="254" t="s">
        <v>149</v>
      </c>
      <c r="AU359" s="254" t="s">
        <v>84</v>
      </c>
      <c r="AV359" s="14" t="s">
        <v>157</v>
      </c>
      <c r="AW359" s="14" t="s">
        <v>37</v>
      </c>
      <c r="AX359" s="14" t="s">
        <v>75</v>
      </c>
      <c r="AY359" s="254" t="s">
        <v>140</v>
      </c>
    </row>
    <row r="360" s="13" customFormat="1">
      <c r="B360" s="233"/>
      <c r="C360" s="234"/>
      <c r="D360" s="223" t="s">
        <v>149</v>
      </c>
      <c r="E360" s="235" t="s">
        <v>19</v>
      </c>
      <c r="F360" s="236" t="s">
        <v>151</v>
      </c>
      <c r="G360" s="234"/>
      <c r="H360" s="237">
        <v>839.21900000000005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AT360" s="243" t="s">
        <v>149</v>
      </c>
      <c r="AU360" s="243" t="s">
        <v>84</v>
      </c>
      <c r="AV360" s="13" t="s">
        <v>147</v>
      </c>
      <c r="AW360" s="13" t="s">
        <v>37</v>
      </c>
      <c r="AX360" s="13" t="s">
        <v>82</v>
      </c>
      <c r="AY360" s="243" t="s">
        <v>140</v>
      </c>
    </row>
    <row r="361" s="1" customFormat="1" ht="16.5" customHeight="1">
      <c r="B361" s="39"/>
      <c r="C361" s="255" t="s">
        <v>357</v>
      </c>
      <c r="D361" s="255" t="s">
        <v>206</v>
      </c>
      <c r="E361" s="256" t="s">
        <v>358</v>
      </c>
      <c r="F361" s="257" t="s">
        <v>359</v>
      </c>
      <c r="G361" s="258" t="s">
        <v>145</v>
      </c>
      <c r="H361" s="259">
        <v>676.55999999999995</v>
      </c>
      <c r="I361" s="260"/>
      <c r="J361" s="261">
        <f>ROUND(I361*H361,2)</f>
        <v>0</v>
      </c>
      <c r="K361" s="257" t="s">
        <v>146</v>
      </c>
      <c r="L361" s="262"/>
      <c r="M361" s="263" t="s">
        <v>19</v>
      </c>
      <c r="N361" s="264" t="s">
        <v>46</v>
      </c>
      <c r="O361" s="84"/>
      <c r="P361" s="217">
        <f>O361*H361</f>
        <v>0</v>
      </c>
      <c r="Q361" s="217">
        <v>0.0027599999999999999</v>
      </c>
      <c r="R361" s="217">
        <f>Q361*H361</f>
        <v>1.8673055999999997</v>
      </c>
      <c r="S361" s="217">
        <v>0</v>
      </c>
      <c r="T361" s="218">
        <f>S361*H361</f>
        <v>0</v>
      </c>
      <c r="AR361" s="219" t="s">
        <v>185</v>
      </c>
      <c r="AT361" s="219" t="s">
        <v>206</v>
      </c>
      <c r="AU361" s="219" t="s">
        <v>84</v>
      </c>
      <c r="AY361" s="18" t="s">
        <v>140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8" t="s">
        <v>82</v>
      </c>
      <c r="BK361" s="220">
        <f>ROUND(I361*H361,2)</f>
        <v>0</v>
      </c>
      <c r="BL361" s="18" t="s">
        <v>147</v>
      </c>
      <c r="BM361" s="219" t="s">
        <v>360</v>
      </c>
    </row>
    <row r="362" s="12" customFormat="1">
      <c r="B362" s="221"/>
      <c r="C362" s="222"/>
      <c r="D362" s="223" t="s">
        <v>149</v>
      </c>
      <c r="E362" s="224" t="s">
        <v>19</v>
      </c>
      <c r="F362" s="225" t="s">
        <v>299</v>
      </c>
      <c r="G362" s="222"/>
      <c r="H362" s="226">
        <v>111.97</v>
      </c>
      <c r="I362" s="227"/>
      <c r="J362" s="222"/>
      <c r="K362" s="222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149</v>
      </c>
      <c r="AU362" s="232" t="s">
        <v>84</v>
      </c>
      <c r="AV362" s="12" t="s">
        <v>84</v>
      </c>
      <c r="AW362" s="12" t="s">
        <v>37</v>
      </c>
      <c r="AX362" s="12" t="s">
        <v>75</v>
      </c>
      <c r="AY362" s="232" t="s">
        <v>140</v>
      </c>
    </row>
    <row r="363" s="12" customFormat="1">
      <c r="B363" s="221"/>
      <c r="C363" s="222"/>
      <c r="D363" s="223" t="s">
        <v>149</v>
      </c>
      <c r="E363" s="224" t="s">
        <v>19</v>
      </c>
      <c r="F363" s="225" t="s">
        <v>300</v>
      </c>
      <c r="G363" s="222"/>
      <c r="H363" s="226">
        <v>-24.960000000000001</v>
      </c>
      <c r="I363" s="227"/>
      <c r="J363" s="222"/>
      <c r="K363" s="222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149</v>
      </c>
      <c r="AU363" s="232" t="s">
        <v>84</v>
      </c>
      <c r="AV363" s="12" t="s">
        <v>84</v>
      </c>
      <c r="AW363" s="12" t="s">
        <v>37</v>
      </c>
      <c r="AX363" s="12" t="s">
        <v>75</v>
      </c>
      <c r="AY363" s="232" t="s">
        <v>140</v>
      </c>
    </row>
    <row r="364" s="12" customFormat="1">
      <c r="B364" s="221"/>
      <c r="C364" s="222"/>
      <c r="D364" s="223" t="s">
        <v>149</v>
      </c>
      <c r="E364" s="224" t="s">
        <v>19</v>
      </c>
      <c r="F364" s="225" t="s">
        <v>304</v>
      </c>
      <c r="G364" s="222"/>
      <c r="H364" s="226">
        <v>230.83000000000001</v>
      </c>
      <c r="I364" s="227"/>
      <c r="J364" s="222"/>
      <c r="K364" s="222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149</v>
      </c>
      <c r="AU364" s="232" t="s">
        <v>84</v>
      </c>
      <c r="AV364" s="12" t="s">
        <v>84</v>
      </c>
      <c r="AW364" s="12" t="s">
        <v>37</v>
      </c>
      <c r="AX364" s="12" t="s">
        <v>75</v>
      </c>
      <c r="AY364" s="232" t="s">
        <v>140</v>
      </c>
    </row>
    <row r="365" s="12" customFormat="1">
      <c r="B365" s="221"/>
      <c r="C365" s="222"/>
      <c r="D365" s="223" t="s">
        <v>149</v>
      </c>
      <c r="E365" s="224" t="s">
        <v>19</v>
      </c>
      <c r="F365" s="225" t="s">
        <v>305</v>
      </c>
      <c r="G365" s="222"/>
      <c r="H365" s="226">
        <v>-54.149999999999999</v>
      </c>
      <c r="I365" s="227"/>
      <c r="J365" s="222"/>
      <c r="K365" s="222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149</v>
      </c>
      <c r="AU365" s="232" t="s">
        <v>84</v>
      </c>
      <c r="AV365" s="12" t="s">
        <v>84</v>
      </c>
      <c r="AW365" s="12" t="s">
        <v>37</v>
      </c>
      <c r="AX365" s="12" t="s">
        <v>75</v>
      </c>
      <c r="AY365" s="232" t="s">
        <v>140</v>
      </c>
    </row>
    <row r="366" s="12" customFormat="1">
      <c r="B366" s="221"/>
      <c r="C366" s="222"/>
      <c r="D366" s="223" t="s">
        <v>149</v>
      </c>
      <c r="E366" s="224" t="s">
        <v>19</v>
      </c>
      <c r="F366" s="225" t="s">
        <v>309</v>
      </c>
      <c r="G366" s="222"/>
      <c r="H366" s="226">
        <v>151.31</v>
      </c>
      <c r="I366" s="227"/>
      <c r="J366" s="222"/>
      <c r="K366" s="222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149</v>
      </c>
      <c r="AU366" s="232" t="s">
        <v>84</v>
      </c>
      <c r="AV366" s="12" t="s">
        <v>84</v>
      </c>
      <c r="AW366" s="12" t="s">
        <v>37</v>
      </c>
      <c r="AX366" s="12" t="s">
        <v>75</v>
      </c>
      <c r="AY366" s="232" t="s">
        <v>140</v>
      </c>
    </row>
    <row r="367" s="12" customFormat="1">
      <c r="B367" s="221"/>
      <c r="C367" s="222"/>
      <c r="D367" s="223" t="s">
        <v>149</v>
      </c>
      <c r="E367" s="224" t="s">
        <v>19</v>
      </c>
      <c r="F367" s="225" t="s">
        <v>310</v>
      </c>
      <c r="G367" s="222"/>
      <c r="H367" s="226">
        <v>-13.210000000000001</v>
      </c>
      <c r="I367" s="227"/>
      <c r="J367" s="222"/>
      <c r="K367" s="222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149</v>
      </c>
      <c r="AU367" s="232" t="s">
        <v>84</v>
      </c>
      <c r="AV367" s="12" t="s">
        <v>84</v>
      </c>
      <c r="AW367" s="12" t="s">
        <v>37</v>
      </c>
      <c r="AX367" s="12" t="s">
        <v>75</v>
      </c>
      <c r="AY367" s="232" t="s">
        <v>140</v>
      </c>
    </row>
    <row r="368" s="12" customFormat="1">
      <c r="B368" s="221"/>
      <c r="C368" s="222"/>
      <c r="D368" s="223" t="s">
        <v>149</v>
      </c>
      <c r="E368" s="224" t="s">
        <v>19</v>
      </c>
      <c r="F368" s="225" t="s">
        <v>314</v>
      </c>
      <c r="G368" s="222"/>
      <c r="H368" s="226">
        <v>181.22999999999999</v>
      </c>
      <c r="I368" s="227"/>
      <c r="J368" s="222"/>
      <c r="K368" s="222"/>
      <c r="L368" s="228"/>
      <c r="M368" s="229"/>
      <c r="N368" s="230"/>
      <c r="O368" s="230"/>
      <c r="P368" s="230"/>
      <c r="Q368" s="230"/>
      <c r="R368" s="230"/>
      <c r="S368" s="230"/>
      <c r="T368" s="231"/>
      <c r="AT368" s="232" t="s">
        <v>149</v>
      </c>
      <c r="AU368" s="232" t="s">
        <v>84</v>
      </c>
      <c r="AV368" s="12" t="s">
        <v>84</v>
      </c>
      <c r="AW368" s="12" t="s">
        <v>37</v>
      </c>
      <c r="AX368" s="12" t="s">
        <v>75</v>
      </c>
      <c r="AY368" s="232" t="s">
        <v>140</v>
      </c>
    </row>
    <row r="369" s="12" customFormat="1">
      <c r="B369" s="221"/>
      <c r="C369" s="222"/>
      <c r="D369" s="223" t="s">
        <v>149</v>
      </c>
      <c r="E369" s="224" t="s">
        <v>19</v>
      </c>
      <c r="F369" s="225" t="s">
        <v>316</v>
      </c>
      <c r="G369" s="222"/>
      <c r="H369" s="226">
        <v>-33.079999999999998</v>
      </c>
      <c r="I369" s="227"/>
      <c r="J369" s="222"/>
      <c r="K369" s="222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149</v>
      </c>
      <c r="AU369" s="232" t="s">
        <v>84</v>
      </c>
      <c r="AV369" s="12" t="s">
        <v>84</v>
      </c>
      <c r="AW369" s="12" t="s">
        <v>37</v>
      </c>
      <c r="AX369" s="12" t="s">
        <v>75</v>
      </c>
      <c r="AY369" s="232" t="s">
        <v>140</v>
      </c>
    </row>
    <row r="370" s="12" customFormat="1">
      <c r="B370" s="221"/>
      <c r="C370" s="222"/>
      <c r="D370" s="223" t="s">
        <v>149</v>
      </c>
      <c r="E370" s="224" t="s">
        <v>19</v>
      </c>
      <c r="F370" s="225" t="s">
        <v>318</v>
      </c>
      <c r="G370" s="222"/>
      <c r="H370" s="226">
        <v>41.491999999999997</v>
      </c>
      <c r="I370" s="227"/>
      <c r="J370" s="222"/>
      <c r="K370" s="222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149</v>
      </c>
      <c r="AU370" s="232" t="s">
        <v>84</v>
      </c>
      <c r="AV370" s="12" t="s">
        <v>84</v>
      </c>
      <c r="AW370" s="12" t="s">
        <v>37</v>
      </c>
      <c r="AX370" s="12" t="s">
        <v>75</v>
      </c>
      <c r="AY370" s="232" t="s">
        <v>140</v>
      </c>
    </row>
    <row r="371" s="12" customFormat="1">
      <c r="B371" s="221"/>
      <c r="C371" s="222"/>
      <c r="D371" s="223" t="s">
        <v>149</v>
      </c>
      <c r="E371" s="224" t="s">
        <v>19</v>
      </c>
      <c r="F371" s="225" t="s">
        <v>319</v>
      </c>
      <c r="G371" s="222"/>
      <c r="H371" s="226">
        <v>18.859999999999999</v>
      </c>
      <c r="I371" s="227"/>
      <c r="J371" s="222"/>
      <c r="K371" s="222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149</v>
      </c>
      <c r="AU371" s="232" t="s">
        <v>84</v>
      </c>
      <c r="AV371" s="12" t="s">
        <v>84</v>
      </c>
      <c r="AW371" s="12" t="s">
        <v>37</v>
      </c>
      <c r="AX371" s="12" t="s">
        <v>75</v>
      </c>
      <c r="AY371" s="232" t="s">
        <v>140</v>
      </c>
    </row>
    <row r="372" s="12" customFormat="1">
      <c r="B372" s="221"/>
      <c r="C372" s="222"/>
      <c r="D372" s="223" t="s">
        <v>149</v>
      </c>
      <c r="E372" s="224" t="s">
        <v>19</v>
      </c>
      <c r="F372" s="225" t="s">
        <v>321</v>
      </c>
      <c r="G372" s="222"/>
      <c r="H372" s="226">
        <v>18.635999999999999</v>
      </c>
      <c r="I372" s="227"/>
      <c r="J372" s="222"/>
      <c r="K372" s="222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149</v>
      </c>
      <c r="AU372" s="232" t="s">
        <v>84</v>
      </c>
      <c r="AV372" s="12" t="s">
        <v>84</v>
      </c>
      <c r="AW372" s="12" t="s">
        <v>37</v>
      </c>
      <c r="AX372" s="12" t="s">
        <v>75</v>
      </c>
      <c r="AY372" s="232" t="s">
        <v>140</v>
      </c>
    </row>
    <row r="373" s="12" customFormat="1">
      <c r="B373" s="221"/>
      <c r="C373" s="222"/>
      <c r="D373" s="223" t="s">
        <v>149</v>
      </c>
      <c r="E373" s="224" t="s">
        <v>19</v>
      </c>
      <c r="F373" s="225" t="s">
        <v>324</v>
      </c>
      <c r="G373" s="222"/>
      <c r="H373" s="226">
        <v>20.556000000000001</v>
      </c>
      <c r="I373" s="227"/>
      <c r="J373" s="222"/>
      <c r="K373" s="222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149</v>
      </c>
      <c r="AU373" s="232" t="s">
        <v>84</v>
      </c>
      <c r="AV373" s="12" t="s">
        <v>84</v>
      </c>
      <c r="AW373" s="12" t="s">
        <v>37</v>
      </c>
      <c r="AX373" s="12" t="s">
        <v>75</v>
      </c>
      <c r="AY373" s="232" t="s">
        <v>140</v>
      </c>
    </row>
    <row r="374" s="12" customFormat="1">
      <c r="B374" s="221"/>
      <c r="C374" s="222"/>
      <c r="D374" s="223" t="s">
        <v>149</v>
      </c>
      <c r="E374" s="224" t="s">
        <v>19</v>
      </c>
      <c r="F374" s="225" t="s">
        <v>325</v>
      </c>
      <c r="G374" s="222"/>
      <c r="H374" s="226">
        <v>7.3700000000000001</v>
      </c>
      <c r="I374" s="227"/>
      <c r="J374" s="222"/>
      <c r="K374" s="222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149</v>
      </c>
      <c r="AU374" s="232" t="s">
        <v>84</v>
      </c>
      <c r="AV374" s="12" t="s">
        <v>84</v>
      </c>
      <c r="AW374" s="12" t="s">
        <v>37</v>
      </c>
      <c r="AX374" s="12" t="s">
        <v>75</v>
      </c>
      <c r="AY374" s="232" t="s">
        <v>140</v>
      </c>
    </row>
    <row r="375" s="12" customFormat="1">
      <c r="B375" s="221"/>
      <c r="C375" s="222"/>
      <c r="D375" s="223" t="s">
        <v>149</v>
      </c>
      <c r="E375" s="224" t="s">
        <v>19</v>
      </c>
      <c r="F375" s="225" t="s">
        <v>361</v>
      </c>
      <c r="G375" s="222"/>
      <c r="H375" s="226">
        <v>19.706</v>
      </c>
      <c r="I375" s="227"/>
      <c r="J375" s="222"/>
      <c r="K375" s="222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149</v>
      </c>
      <c r="AU375" s="232" t="s">
        <v>84</v>
      </c>
      <c r="AV375" s="12" t="s">
        <v>84</v>
      </c>
      <c r="AW375" s="12" t="s">
        <v>37</v>
      </c>
      <c r="AX375" s="12" t="s">
        <v>75</v>
      </c>
      <c r="AY375" s="232" t="s">
        <v>140</v>
      </c>
    </row>
    <row r="376" s="13" customFormat="1">
      <c r="B376" s="233"/>
      <c r="C376" s="234"/>
      <c r="D376" s="223" t="s">
        <v>149</v>
      </c>
      <c r="E376" s="235" t="s">
        <v>19</v>
      </c>
      <c r="F376" s="236" t="s">
        <v>151</v>
      </c>
      <c r="G376" s="234"/>
      <c r="H376" s="237">
        <v>676.55999999999995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AT376" s="243" t="s">
        <v>149</v>
      </c>
      <c r="AU376" s="243" t="s">
        <v>84</v>
      </c>
      <c r="AV376" s="13" t="s">
        <v>147</v>
      </c>
      <c r="AW376" s="13" t="s">
        <v>37</v>
      </c>
      <c r="AX376" s="13" t="s">
        <v>82</v>
      </c>
      <c r="AY376" s="243" t="s">
        <v>140</v>
      </c>
    </row>
    <row r="377" s="1" customFormat="1" ht="16.5" customHeight="1">
      <c r="B377" s="39"/>
      <c r="C377" s="255" t="s">
        <v>362</v>
      </c>
      <c r="D377" s="255" t="s">
        <v>206</v>
      </c>
      <c r="E377" s="256" t="s">
        <v>363</v>
      </c>
      <c r="F377" s="257" t="s">
        <v>364</v>
      </c>
      <c r="G377" s="258" t="s">
        <v>145</v>
      </c>
      <c r="H377" s="259">
        <v>187.83600000000001</v>
      </c>
      <c r="I377" s="260"/>
      <c r="J377" s="261">
        <f>ROUND(I377*H377,2)</f>
        <v>0</v>
      </c>
      <c r="K377" s="257" t="s">
        <v>146</v>
      </c>
      <c r="L377" s="262"/>
      <c r="M377" s="263" t="s">
        <v>19</v>
      </c>
      <c r="N377" s="264" t="s">
        <v>46</v>
      </c>
      <c r="O377" s="84"/>
      <c r="P377" s="217">
        <f>O377*H377</f>
        <v>0</v>
      </c>
      <c r="Q377" s="217">
        <v>0.0030000000000000001</v>
      </c>
      <c r="R377" s="217">
        <f>Q377*H377</f>
        <v>0.56350800000000001</v>
      </c>
      <c r="S377" s="217">
        <v>0</v>
      </c>
      <c r="T377" s="218">
        <f>S377*H377</f>
        <v>0</v>
      </c>
      <c r="AR377" s="219" t="s">
        <v>185</v>
      </c>
      <c r="AT377" s="219" t="s">
        <v>206</v>
      </c>
      <c r="AU377" s="219" t="s">
        <v>84</v>
      </c>
      <c r="AY377" s="18" t="s">
        <v>140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8" t="s">
        <v>82</v>
      </c>
      <c r="BK377" s="220">
        <f>ROUND(I377*H377,2)</f>
        <v>0</v>
      </c>
      <c r="BL377" s="18" t="s">
        <v>147</v>
      </c>
      <c r="BM377" s="219" t="s">
        <v>365</v>
      </c>
    </row>
    <row r="378" s="12" customFormat="1">
      <c r="B378" s="221"/>
      <c r="C378" s="222"/>
      <c r="D378" s="223" t="s">
        <v>149</v>
      </c>
      <c r="E378" s="224" t="s">
        <v>19</v>
      </c>
      <c r="F378" s="225" t="s">
        <v>297</v>
      </c>
      <c r="G378" s="222"/>
      <c r="H378" s="226">
        <v>34.18</v>
      </c>
      <c r="I378" s="227"/>
      <c r="J378" s="222"/>
      <c r="K378" s="222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149</v>
      </c>
      <c r="AU378" s="232" t="s">
        <v>84</v>
      </c>
      <c r="AV378" s="12" t="s">
        <v>84</v>
      </c>
      <c r="AW378" s="12" t="s">
        <v>37</v>
      </c>
      <c r="AX378" s="12" t="s">
        <v>75</v>
      </c>
      <c r="AY378" s="232" t="s">
        <v>140</v>
      </c>
    </row>
    <row r="379" s="12" customFormat="1">
      <c r="B379" s="221"/>
      <c r="C379" s="222"/>
      <c r="D379" s="223" t="s">
        <v>149</v>
      </c>
      <c r="E379" s="224" t="s">
        <v>19</v>
      </c>
      <c r="F379" s="225" t="s">
        <v>298</v>
      </c>
      <c r="G379" s="222"/>
      <c r="H379" s="226">
        <v>8.9100000000000001</v>
      </c>
      <c r="I379" s="227"/>
      <c r="J379" s="222"/>
      <c r="K379" s="222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149</v>
      </c>
      <c r="AU379" s="232" t="s">
        <v>84</v>
      </c>
      <c r="AV379" s="12" t="s">
        <v>84</v>
      </c>
      <c r="AW379" s="12" t="s">
        <v>37</v>
      </c>
      <c r="AX379" s="12" t="s">
        <v>75</v>
      </c>
      <c r="AY379" s="232" t="s">
        <v>140</v>
      </c>
    </row>
    <row r="380" s="12" customFormat="1">
      <c r="B380" s="221"/>
      <c r="C380" s="222"/>
      <c r="D380" s="223" t="s">
        <v>149</v>
      </c>
      <c r="E380" s="224" t="s">
        <v>19</v>
      </c>
      <c r="F380" s="225" t="s">
        <v>302</v>
      </c>
      <c r="G380" s="222"/>
      <c r="H380" s="226">
        <v>60.479999999999997</v>
      </c>
      <c r="I380" s="227"/>
      <c r="J380" s="222"/>
      <c r="K380" s="222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149</v>
      </c>
      <c r="AU380" s="232" t="s">
        <v>84</v>
      </c>
      <c r="AV380" s="12" t="s">
        <v>84</v>
      </c>
      <c r="AW380" s="12" t="s">
        <v>37</v>
      </c>
      <c r="AX380" s="12" t="s">
        <v>75</v>
      </c>
      <c r="AY380" s="232" t="s">
        <v>140</v>
      </c>
    </row>
    <row r="381" s="12" customFormat="1">
      <c r="B381" s="221"/>
      <c r="C381" s="222"/>
      <c r="D381" s="223" t="s">
        <v>149</v>
      </c>
      <c r="E381" s="224" t="s">
        <v>19</v>
      </c>
      <c r="F381" s="225" t="s">
        <v>303</v>
      </c>
      <c r="G381" s="222"/>
      <c r="H381" s="226">
        <v>18.094999999999999</v>
      </c>
      <c r="I381" s="227"/>
      <c r="J381" s="222"/>
      <c r="K381" s="222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149</v>
      </c>
      <c r="AU381" s="232" t="s">
        <v>84</v>
      </c>
      <c r="AV381" s="12" t="s">
        <v>84</v>
      </c>
      <c r="AW381" s="12" t="s">
        <v>37</v>
      </c>
      <c r="AX381" s="12" t="s">
        <v>75</v>
      </c>
      <c r="AY381" s="232" t="s">
        <v>140</v>
      </c>
    </row>
    <row r="382" s="12" customFormat="1">
      <c r="B382" s="221"/>
      <c r="C382" s="222"/>
      <c r="D382" s="223" t="s">
        <v>149</v>
      </c>
      <c r="E382" s="224" t="s">
        <v>19</v>
      </c>
      <c r="F382" s="225" t="s">
        <v>307</v>
      </c>
      <c r="G382" s="222"/>
      <c r="H382" s="226">
        <v>18.699999999999999</v>
      </c>
      <c r="I382" s="227"/>
      <c r="J382" s="222"/>
      <c r="K382" s="222"/>
      <c r="L382" s="228"/>
      <c r="M382" s="229"/>
      <c r="N382" s="230"/>
      <c r="O382" s="230"/>
      <c r="P382" s="230"/>
      <c r="Q382" s="230"/>
      <c r="R382" s="230"/>
      <c r="S382" s="230"/>
      <c r="T382" s="231"/>
      <c r="AT382" s="232" t="s">
        <v>149</v>
      </c>
      <c r="AU382" s="232" t="s">
        <v>84</v>
      </c>
      <c r="AV382" s="12" t="s">
        <v>84</v>
      </c>
      <c r="AW382" s="12" t="s">
        <v>37</v>
      </c>
      <c r="AX382" s="12" t="s">
        <v>75</v>
      </c>
      <c r="AY382" s="232" t="s">
        <v>140</v>
      </c>
    </row>
    <row r="383" s="12" customFormat="1">
      <c r="B383" s="221"/>
      <c r="C383" s="222"/>
      <c r="D383" s="223" t="s">
        <v>149</v>
      </c>
      <c r="E383" s="224" t="s">
        <v>19</v>
      </c>
      <c r="F383" s="225" t="s">
        <v>308</v>
      </c>
      <c r="G383" s="222"/>
      <c r="H383" s="226">
        <v>8.9100000000000001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149</v>
      </c>
      <c r="AU383" s="232" t="s">
        <v>84</v>
      </c>
      <c r="AV383" s="12" t="s">
        <v>84</v>
      </c>
      <c r="AW383" s="12" t="s">
        <v>37</v>
      </c>
      <c r="AX383" s="12" t="s">
        <v>75</v>
      </c>
      <c r="AY383" s="232" t="s">
        <v>140</v>
      </c>
    </row>
    <row r="384" s="12" customFormat="1">
      <c r="B384" s="221"/>
      <c r="C384" s="222"/>
      <c r="D384" s="223" t="s">
        <v>149</v>
      </c>
      <c r="E384" s="224" t="s">
        <v>19</v>
      </c>
      <c r="F384" s="225" t="s">
        <v>312</v>
      </c>
      <c r="G384" s="222"/>
      <c r="H384" s="226">
        <v>22.41</v>
      </c>
      <c r="I384" s="227"/>
      <c r="J384" s="222"/>
      <c r="K384" s="222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149</v>
      </c>
      <c r="AU384" s="232" t="s">
        <v>84</v>
      </c>
      <c r="AV384" s="12" t="s">
        <v>84</v>
      </c>
      <c r="AW384" s="12" t="s">
        <v>37</v>
      </c>
      <c r="AX384" s="12" t="s">
        <v>75</v>
      </c>
      <c r="AY384" s="232" t="s">
        <v>140</v>
      </c>
    </row>
    <row r="385" s="12" customFormat="1">
      <c r="B385" s="221"/>
      <c r="C385" s="222"/>
      <c r="D385" s="223" t="s">
        <v>149</v>
      </c>
      <c r="E385" s="224" t="s">
        <v>19</v>
      </c>
      <c r="F385" s="225" t="s">
        <v>313</v>
      </c>
      <c r="G385" s="222"/>
      <c r="H385" s="226">
        <v>10.68</v>
      </c>
      <c r="I385" s="227"/>
      <c r="J385" s="222"/>
      <c r="K385" s="222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149</v>
      </c>
      <c r="AU385" s="232" t="s">
        <v>84</v>
      </c>
      <c r="AV385" s="12" t="s">
        <v>84</v>
      </c>
      <c r="AW385" s="12" t="s">
        <v>37</v>
      </c>
      <c r="AX385" s="12" t="s">
        <v>75</v>
      </c>
      <c r="AY385" s="232" t="s">
        <v>140</v>
      </c>
    </row>
    <row r="386" s="12" customFormat="1">
      <c r="B386" s="221"/>
      <c r="C386" s="222"/>
      <c r="D386" s="223" t="s">
        <v>149</v>
      </c>
      <c r="E386" s="224" t="s">
        <v>19</v>
      </c>
      <c r="F386" s="225" t="s">
        <v>366</v>
      </c>
      <c r="G386" s="222"/>
      <c r="H386" s="226">
        <v>5.4710000000000001</v>
      </c>
      <c r="I386" s="227"/>
      <c r="J386" s="222"/>
      <c r="K386" s="222"/>
      <c r="L386" s="228"/>
      <c r="M386" s="229"/>
      <c r="N386" s="230"/>
      <c r="O386" s="230"/>
      <c r="P386" s="230"/>
      <c r="Q386" s="230"/>
      <c r="R386" s="230"/>
      <c r="S386" s="230"/>
      <c r="T386" s="231"/>
      <c r="AT386" s="232" t="s">
        <v>149</v>
      </c>
      <c r="AU386" s="232" t="s">
        <v>84</v>
      </c>
      <c r="AV386" s="12" t="s">
        <v>84</v>
      </c>
      <c r="AW386" s="12" t="s">
        <v>37</v>
      </c>
      <c r="AX386" s="12" t="s">
        <v>75</v>
      </c>
      <c r="AY386" s="232" t="s">
        <v>140</v>
      </c>
    </row>
    <row r="387" s="13" customFormat="1">
      <c r="B387" s="233"/>
      <c r="C387" s="234"/>
      <c r="D387" s="223" t="s">
        <v>149</v>
      </c>
      <c r="E387" s="235" t="s">
        <v>19</v>
      </c>
      <c r="F387" s="236" t="s">
        <v>151</v>
      </c>
      <c r="G387" s="234"/>
      <c r="H387" s="237">
        <v>187.83600000000001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AT387" s="243" t="s">
        <v>149</v>
      </c>
      <c r="AU387" s="243" t="s">
        <v>84</v>
      </c>
      <c r="AV387" s="13" t="s">
        <v>147</v>
      </c>
      <c r="AW387" s="13" t="s">
        <v>37</v>
      </c>
      <c r="AX387" s="13" t="s">
        <v>82</v>
      </c>
      <c r="AY387" s="243" t="s">
        <v>140</v>
      </c>
    </row>
    <row r="388" s="1" customFormat="1" ht="24" customHeight="1">
      <c r="B388" s="39"/>
      <c r="C388" s="208" t="s">
        <v>367</v>
      </c>
      <c r="D388" s="208" t="s">
        <v>142</v>
      </c>
      <c r="E388" s="209" t="s">
        <v>368</v>
      </c>
      <c r="F388" s="210" t="s">
        <v>369</v>
      </c>
      <c r="G388" s="211" t="s">
        <v>247</v>
      </c>
      <c r="H388" s="212">
        <v>25.199999999999999</v>
      </c>
      <c r="I388" s="213"/>
      <c r="J388" s="214">
        <f>ROUND(I388*H388,2)</f>
        <v>0</v>
      </c>
      <c r="K388" s="210" t="s">
        <v>146</v>
      </c>
      <c r="L388" s="44"/>
      <c r="M388" s="215" t="s">
        <v>19</v>
      </c>
      <c r="N388" s="216" t="s">
        <v>46</v>
      </c>
      <c r="O388" s="84"/>
      <c r="P388" s="217">
        <f>O388*H388</f>
        <v>0</v>
      </c>
      <c r="Q388" s="217">
        <v>0.0017600000000000001</v>
      </c>
      <c r="R388" s="217">
        <f>Q388*H388</f>
        <v>0.044352000000000003</v>
      </c>
      <c r="S388" s="217">
        <v>0</v>
      </c>
      <c r="T388" s="218">
        <f>S388*H388</f>
        <v>0</v>
      </c>
      <c r="AR388" s="219" t="s">
        <v>147</v>
      </c>
      <c r="AT388" s="219" t="s">
        <v>142</v>
      </c>
      <c r="AU388" s="219" t="s">
        <v>84</v>
      </c>
      <c r="AY388" s="18" t="s">
        <v>140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8" t="s">
        <v>82</v>
      </c>
      <c r="BK388" s="220">
        <f>ROUND(I388*H388,2)</f>
        <v>0</v>
      </c>
      <c r="BL388" s="18" t="s">
        <v>147</v>
      </c>
      <c r="BM388" s="219" t="s">
        <v>370</v>
      </c>
    </row>
    <row r="389" s="12" customFormat="1">
      <c r="B389" s="221"/>
      <c r="C389" s="222"/>
      <c r="D389" s="223" t="s">
        <v>149</v>
      </c>
      <c r="E389" s="224" t="s">
        <v>19</v>
      </c>
      <c r="F389" s="225" t="s">
        <v>371</v>
      </c>
      <c r="G389" s="222"/>
      <c r="H389" s="226">
        <v>25.199999999999999</v>
      </c>
      <c r="I389" s="227"/>
      <c r="J389" s="222"/>
      <c r="K389" s="222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149</v>
      </c>
      <c r="AU389" s="232" t="s">
        <v>84</v>
      </c>
      <c r="AV389" s="12" t="s">
        <v>84</v>
      </c>
      <c r="AW389" s="12" t="s">
        <v>37</v>
      </c>
      <c r="AX389" s="12" t="s">
        <v>75</v>
      </c>
      <c r="AY389" s="232" t="s">
        <v>140</v>
      </c>
    </row>
    <row r="390" s="13" customFormat="1">
      <c r="B390" s="233"/>
      <c r="C390" s="234"/>
      <c r="D390" s="223" t="s">
        <v>149</v>
      </c>
      <c r="E390" s="235" t="s">
        <v>19</v>
      </c>
      <c r="F390" s="236" t="s">
        <v>151</v>
      </c>
      <c r="G390" s="234"/>
      <c r="H390" s="237">
        <v>25.199999999999999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AT390" s="243" t="s">
        <v>149</v>
      </c>
      <c r="AU390" s="243" t="s">
        <v>84</v>
      </c>
      <c r="AV390" s="13" t="s">
        <v>147</v>
      </c>
      <c r="AW390" s="13" t="s">
        <v>37</v>
      </c>
      <c r="AX390" s="13" t="s">
        <v>82</v>
      </c>
      <c r="AY390" s="243" t="s">
        <v>140</v>
      </c>
    </row>
    <row r="391" s="1" customFormat="1" ht="16.5" customHeight="1">
      <c r="B391" s="39"/>
      <c r="C391" s="255" t="s">
        <v>372</v>
      </c>
      <c r="D391" s="255" t="s">
        <v>206</v>
      </c>
      <c r="E391" s="256" t="s">
        <v>373</v>
      </c>
      <c r="F391" s="257" t="s">
        <v>374</v>
      </c>
      <c r="G391" s="258" t="s">
        <v>145</v>
      </c>
      <c r="H391" s="259">
        <v>27.719999999999999</v>
      </c>
      <c r="I391" s="260"/>
      <c r="J391" s="261">
        <f>ROUND(I391*H391,2)</f>
        <v>0</v>
      </c>
      <c r="K391" s="257" t="s">
        <v>146</v>
      </c>
      <c r="L391" s="262"/>
      <c r="M391" s="263" t="s">
        <v>19</v>
      </c>
      <c r="N391" s="264" t="s">
        <v>46</v>
      </c>
      <c r="O391" s="84"/>
      <c r="P391" s="217">
        <f>O391*H391</f>
        <v>0</v>
      </c>
      <c r="Q391" s="217">
        <v>0.00068999999999999997</v>
      </c>
      <c r="R391" s="217">
        <f>Q391*H391</f>
        <v>0.019126799999999999</v>
      </c>
      <c r="S391" s="217">
        <v>0</v>
      </c>
      <c r="T391" s="218">
        <f>S391*H391</f>
        <v>0</v>
      </c>
      <c r="AR391" s="219" t="s">
        <v>185</v>
      </c>
      <c r="AT391" s="219" t="s">
        <v>206</v>
      </c>
      <c r="AU391" s="219" t="s">
        <v>84</v>
      </c>
      <c r="AY391" s="18" t="s">
        <v>140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8" t="s">
        <v>82</v>
      </c>
      <c r="BK391" s="220">
        <f>ROUND(I391*H391,2)</f>
        <v>0</v>
      </c>
      <c r="BL391" s="18" t="s">
        <v>147</v>
      </c>
      <c r="BM391" s="219" t="s">
        <v>375</v>
      </c>
    </row>
    <row r="392" s="12" customFormat="1">
      <c r="B392" s="221"/>
      <c r="C392" s="222"/>
      <c r="D392" s="223" t="s">
        <v>149</v>
      </c>
      <c r="E392" s="222"/>
      <c r="F392" s="225" t="s">
        <v>376</v>
      </c>
      <c r="G392" s="222"/>
      <c r="H392" s="226">
        <v>27.719999999999999</v>
      </c>
      <c r="I392" s="227"/>
      <c r="J392" s="222"/>
      <c r="K392" s="222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149</v>
      </c>
      <c r="AU392" s="232" t="s">
        <v>84</v>
      </c>
      <c r="AV392" s="12" t="s">
        <v>84</v>
      </c>
      <c r="AW392" s="12" t="s">
        <v>4</v>
      </c>
      <c r="AX392" s="12" t="s">
        <v>82</v>
      </c>
      <c r="AY392" s="232" t="s">
        <v>140</v>
      </c>
    </row>
    <row r="393" s="1" customFormat="1" ht="16.5" customHeight="1">
      <c r="B393" s="39"/>
      <c r="C393" s="208" t="s">
        <v>377</v>
      </c>
      <c r="D393" s="208" t="s">
        <v>142</v>
      </c>
      <c r="E393" s="209" t="s">
        <v>378</v>
      </c>
      <c r="F393" s="210" t="s">
        <v>379</v>
      </c>
      <c r="G393" s="211" t="s">
        <v>247</v>
      </c>
      <c r="H393" s="212">
        <v>105.99800000000001</v>
      </c>
      <c r="I393" s="213"/>
      <c r="J393" s="214">
        <f>ROUND(I393*H393,2)</f>
        <v>0</v>
      </c>
      <c r="K393" s="210" t="s">
        <v>146</v>
      </c>
      <c r="L393" s="44"/>
      <c r="M393" s="215" t="s">
        <v>19</v>
      </c>
      <c r="N393" s="216" t="s">
        <v>46</v>
      </c>
      <c r="O393" s="84"/>
      <c r="P393" s="217">
        <f>O393*H393</f>
        <v>0</v>
      </c>
      <c r="Q393" s="217">
        <v>6.0000000000000002E-05</v>
      </c>
      <c r="R393" s="217">
        <f>Q393*H393</f>
        <v>0.00635988</v>
      </c>
      <c r="S393" s="217">
        <v>0</v>
      </c>
      <c r="T393" s="218">
        <f>S393*H393</f>
        <v>0</v>
      </c>
      <c r="AR393" s="219" t="s">
        <v>147</v>
      </c>
      <c r="AT393" s="219" t="s">
        <v>142</v>
      </c>
      <c r="AU393" s="219" t="s">
        <v>84</v>
      </c>
      <c r="AY393" s="18" t="s">
        <v>140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8" t="s">
        <v>82</v>
      </c>
      <c r="BK393" s="220">
        <f>ROUND(I393*H393,2)</f>
        <v>0</v>
      </c>
      <c r="BL393" s="18" t="s">
        <v>147</v>
      </c>
      <c r="BM393" s="219" t="s">
        <v>380</v>
      </c>
    </row>
    <row r="394" s="12" customFormat="1">
      <c r="B394" s="221"/>
      <c r="C394" s="222"/>
      <c r="D394" s="223" t="s">
        <v>149</v>
      </c>
      <c r="E394" s="224" t="s">
        <v>19</v>
      </c>
      <c r="F394" s="225" t="s">
        <v>381</v>
      </c>
      <c r="G394" s="222"/>
      <c r="H394" s="226">
        <v>17.850000000000001</v>
      </c>
      <c r="I394" s="227"/>
      <c r="J394" s="222"/>
      <c r="K394" s="222"/>
      <c r="L394" s="228"/>
      <c r="M394" s="229"/>
      <c r="N394" s="230"/>
      <c r="O394" s="230"/>
      <c r="P394" s="230"/>
      <c r="Q394" s="230"/>
      <c r="R394" s="230"/>
      <c r="S394" s="230"/>
      <c r="T394" s="231"/>
      <c r="AT394" s="232" t="s">
        <v>149</v>
      </c>
      <c r="AU394" s="232" t="s">
        <v>84</v>
      </c>
      <c r="AV394" s="12" t="s">
        <v>84</v>
      </c>
      <c r="AW394" s="12" t="s">
        <v>37</v>
      </c>
      <c r="AX394" s="12" t="s">
        <v>75</v>
      </c>
      <c r="AY394" s="232" t="s">
        <v>140</v>
      </c>
    </row>
    <row r="395" s="12" customFormat="1">
      <c r="B395" s="221"/>
      <c r="C395" s="222"/>
      <c r="D395" s="223" t="s">
        <v>149</v>
      </c>
      <c r="E395" s="224" t="s">
        <v>19</v>
      </c>
      <c r="F395" s="225" t="s">
        <v>382</v>
      </c>
      <c r="G395" s="222"/>
      <c r="H395" s="226">
        <v>35.880000000000003</v>
      </c>
      <c r="I395" s="227"/>
      <c r="J395" s="222"/>
      <c r="K395" s="222"/>
      <c r="L395" s="228"/>
      <c r="M395" s="229"/>
      <c r="N395" s="230"/>
      <c r="O395" s="230"/>
      <c r="P395" s="230"/>
      <c r="Q395" s="230"/>
      <c r="R395" s="230"/>
      <c r="S395" s="230"/>
      <c r="T395" s="231"/>
      <c r="AT395" s="232" t="s">
        <v>149</v>
      </c>
      <c r="AU395" s="232" t="s">
        <v>84</v>
      </c>
      <c r="AV395" s="12" t="s">
        <v>84</v>
      </c>
      <c r="AW395" s="12" t="s">
        <v>37</v>
      </c>
      <c r="AX395" s="12" t="s">
        <v>75</v>
      </c>
      <c r="AY395" s="232" t="s">
        <v>140</v>
      </c>
    </row>
    <row r="396" s="12" customFormat="1">
      <c r="B396" s="221"/>
      <c r="C396" s="222"/>
      <c r="D396" s="223" t="s">
        <v>149</v>
      </c>
      <c r="E396" s="224" t="s">
        <v>19</v>
      </c>
      <c r="F396" s="225" t="s">
        <v>383</v>
      </c>
      <c r="G396" s="222"/>
      <c r="H396" s="226">
        <v>17.890000000000001</v>
      </c>
      <c r="I396" s="227"/>
      <c r="J396" s="222"/>
      <c r="K396" s="222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149</v>
      </c>
      <c r="AU396" s="232" t="s">
        <v>84</v>
      </c>
      <c r="AV396" s="12" t="s">
        <v>84</v>
      </c>
      <c r="AW396" s="12" t="s">
        <v>37</v>
      </c>
      <c r="AX396" s="12" t="s">
        <v>75</v>
      </c>
      <c r="AY396" s="232" t="s">
        <v>140</v>
      </c>
    </row>
    <row r="397" s="12" customFormat="1">
      <c r="B397" s="221"/>
      <c r="C397" s="222"/>
      <c r="D397" s="223" t="s">
        <v>149</v>
      </c>
      <c r="E397" s="224" t="s">
        <v>19</v>
      </c>
      <c r="F397" s="225" t="s">
        <v>384</v>
      </c>
      <c r="G397" s="222"/>
      <c r="H397" s="226">
        <v>23.25</v>
      </c>
      <c r="I397" s="227"/>
      <c r="J397" s="222"/>
      <c r="K397" s="222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149</v>
      </c>
      <c r="AU397" s="232" t="s">
        <v>84</v>
      </c>
      <c r="AV397" s="12" t="s">
        <v>84</v>
      </c>
      <c r="AW397" s="12" t="s">
        <v>37</v>
      </c>
      <c r="AX397" s="12" t="s">
        <v>75</v>
      </c>
      <c r="AY397" s="232" t="s">
        <v>140</v>
      </c>
    </row>
    <row r="398" s="12" customFormat="1">
      <c r="B398" s="221"/>
      <c r="C398" s="222"/>
      <c r="D398" s="223" t="s">
        <v>149</v>
      </c>
      <c r="E398" s="224" t="s">
        <v>19</v>
      </c>
      <c r="F398" s="225" t="s">
        <v>385</v>
      </c>
      <c r="G398" s="222"/>
      <c r="H398" s="226">
        <v>11.128</v>
      </c>
      <c r="I398" s="227"/>
      <c r="J398" s="222"/>
      <c r="K398" s="222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149</v>
      </c>
      <c r="AU398" s="232" t="s">
        <v>84</v>
      </c>
      <c r="AV398" s="12" t="s">
        <v>84</v>
      </c>
      <c r="AW398" s="12" t="s">
        <v>37</v>
      </c>
      <c r="AX398" s="12" t="s">
        <v>75</v>
      </c>
      <c r="AY398" s="232" t="s">
        <v>140</v>
      </c>
    </row>
    <row r="399" s="13" customFormat="1">
      <c r="B399" s="233"/>
      <c r="C399" s="234"/>
      <c r="D399" s="223" t="s">
        <v>149</v>
      </c>
      <c r="E399" s="235" t="s">
        <v>19</v>
      </c>
      <c r="F399" s="236" t="s">
        <v>151</v>
      </c>
      <c r="G399" s="234"/>
      <c r="H399" s="237">
        <v>105.99800000000001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AT399" s="243" t="s">
        <v>149</v>
      </c>
      <c r="AU399" s="243" t="s">
        <v>84</v>
      </c>
      <c r="AV399" s="13" t="s">
        <v>147</v>
      </c>
      <c r="AW399" s="13" t="s">
        <v>37</v>
      </c>
      <c r="AX399" s="13" t="s">
        <v>82</v>
      </c>
      <c r="AY399" s="243" t="s">
        <v>140</v>
      </c>
    </row>
    <row r="400" s="1" customFormat="1" ht="16.5" customHeight="1">
      <c r="B400" s="39"/>
      <c r="C400" s="255" t="s">
        <v>386</v>
      </c>
      <c r="D400" s="255" t="s">
        <v>206</v>
      </c>
      <c r="E400" s="256" t="s">
        <v>387</v>
      </c>
      <c r="F400" s="257" t="s">
        <v>388</v>
      </c>
      <c r="G400" s="258" t="s">
        <v>247</v>
      </c>
      <c r="H400" s="259">
        <v>111.298</v>
      </c>
      <c r="I400" s="260"/>
      <c r="J400" s="261">
        <f>ROUND(I400*H400,2)</f>
        <v>0</v>
      </c>
      <c r="K400" s="257" t="s">
        <v>146</v>
      </c>
      <c r="L400" s="262"/>
      <c r="M400" s="263" t="s">
        <v>19</v>
      </c>
      <c r="N400" s="264" t="s">
        <v>46</v>
      </c>
      <c r="O400" s="84"/>
      <c r="P400" s="217">
        <f>O400*H400</f>
        <v>0</v>
      </c>
      <c r="Q400" s="217">
        <v>0.00042000000000000002</v>
      </c>
      <c r="R400" s="217">
        <f>Q400*H400</f>
        <v>0.046745160000000001</v>
      </c>
      <c r="S400" s="217">
        <v>0</v>
      </c>
      <c r="T400" s="218">
        <f>S400*H400</f>
        <v>0</v>
      </c>
      <c r="AR400" s="219" t="s">
        <v>185</v>
      </c>
      <c r="AT400" s="219" t="s">
        <v>206</v>
      </c>
      <c r="AU400" s="219" t="s">
        <v>84</v>
      </c>
      <c r="AY400" s="18" t="s">
        <v>140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8" t="s">
        <v>82</v>
      </c>
      <c r="BK400" s="220">
        <f>ROUND(I400*H400,2)</f>
        <v>0</v>
      </c>
      <c r="BL400" s="18" t="s">
        <v>147</v>
      </c>
      <c r="BM400" s="219" t="s">
        <v>389</v>
      </c>
    </row>
    <row r="401" s="12" customFormat="1">
      <c r="B401" s="221"/>
      <c r="C401" s="222"/>
      <c r="D401" s="223" t="s">
        <v>149</v>
      </c>
      <c r="E401" s="222"/>
      <c r="F401" s="225" t="s">
        <v>390</v>
      </c>
      <c r="G401" s="222"/>
      <c r="H401" s="226">
        <v>111.298</v>
      </c>
      <c r="I401" s="227"/>
      <c r="J401" s="222"/>
      <c r="K401" s="222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149</v>
      </c>
      <c r="AU401" s="232" t="s">
        <v>84</v>
      </c>
      <c r="AV401" s="12" t="s">
        <v>84</v>
      </c>
      <c r="AW401" s="12" t="s">
        <v>4</v>
      </c>
      <c r="AX401" s="12" t="s">
        <v>82</v>
      </c>
      <c r="AY401" s="232" t="s">
        <v>140</v>
      </c>
    </row>
    <row r="402" s="1" customFormat="1" ht="16.5" customHeight="1">
      <c r="B402" s="39"/>
      <c r="C402" s="208" t="s">
        <v>391</v>
      </c>
      <c r="D402" s="208" t="s">
        <v>142</v>
      </c>
      <c r="E402" s="209" t="s">
        <v>392</v>
      </c>
      <c r="F402" s="210" t="s">
        <v>393</v>
      </c>
      <c r="G402" s="211" t="s">
        <v>247</v>
      </c>
      <c r="H402" s="212">
        <v>348.01999999999998</v>
      </c>
      <c r="I402" s="213"/>
      <c r="J402" s="214">
        <f>ROUND(I402*H402,2)</f>
        <v>0</v>
      </c>
      <c r="K402" s="210" t="s">
        <v>146</v>
      </c>
      <c r="L402" s="44"/>
      <c r="M402" s="215" t="s">
        <v>19</v>
      </c>
      <c r="N402" s="216" t="s">
        <v>46</v>
      </c>
      <c r="O402" s="84"/>
      <c r="P402" s="217">
        <f>O402*H402</f>
        <v>0</v>
      </c>
      <c r="Q402" s="217">
        <v>0.00025000000000000001</v>
      </c>
      <c r="R402" s="217">
        <f>Q402*H402</f>
        <v>0.087004999999999999</v>
      </c>
      <c r="S402" s="217">
        <v>0</v>
      </c>
      <c r="T402" s="218">
        <f>S402*H402</f>
        <v>0</v>
      </c>
      <c r="AR402" s="219" t="s">
        <v>147</v>
      </c>
      <c r="AT402" s="219" t="s">
        <v>142</v>
      </c>
      <c r="AU402" s="219" t="s">
        <v>84</v>
      </c>
      <c r="AY402" s="18" t="s">
        <v>140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18" t="s">
        <v>82</v>
      </c>
      <c r="BK402" s="220">
        <f>ROUND(I402*H402,2)</f>
        <v>0</v>
      </c>
      <c r="BL402" s="18" t="s">
        <v>147</v>
      </c>
      <c r="BM402" s="219" t="s">
        <v>394</v>
      </c>
    </row>
    <row r="403" s="12" customFormat="1">
      <c r="B403" s="221"/>
      <c r="C403" s="222"/>
      <c r="D403" s="223" t="s">
        <v>149</v>
      </c>
      <c r="E403" s="224" t="s">
        <v>19</v>
      </c>
      <c r="F403" s="225" t="s">
        <v>395</v>
      </c>
      <c r="G403" s="222"/>
      <c r="H403" s="226">
        <v>5.4000000000000004</v>
      </c>
      <c r="I403" s="227"/>
      <c r="J403" s="222"/>
      <c r="K403" s="222"/>
      <c r="L403" s="228"/>
      <c r="M403" s="229"/>
      <c r="N403" s="230"/>
      <c r="O403" s="230"/>
      <c r="P403" s="230"/>
      <c r="Q403" s="230"/>
      <c r="R403" s="230"/>
      <c r="S403" s="230"/>
      <c r="T403" s="231"/>
      <c r="AT403" s="232" t="s">
        <v>149</v>
      </c>
      <c r="AU403" s="232" t="s">
        <v>84</v>
      </c>
      <c r="AV403" s="12" t="s">
        <v>84</v>
      </c>
      <c r="AW403" s="12" t="s">
        <v>37</v>
      </c>
      <c r="AX403" s="12" t="s">
        <v>75</v>
      </c>
      <c r="AY403" s="232" t="s">
        <v>140</v>
      </c>
    </row>
    <row r="404" s="12" customFormat="1">
      <c r="B404" s="221"/>
      <c r="C404" s="222"/>
      <c r="D404" s="223" t="s">
        <v>149</v>
      </c>
      <c r="E404" s="224" t="s">
        <v>19</v>
      </c>
      <c r="F404" s="225" t="s">
        <v>396</v>
      </c>
      <c r="G404" s="222"/>
      <c r="H404" s="226">
        <v>6.5999999999999996</v>
      </c>
      <c r="I404" s="227"/>
      <c r="J404" s="222"/>
      <c r="K404" s="222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149</v>
      </c>
      <c r="AU404" s="232" t="s">
        <v>84</v>
      </c>
      <c r="AV404" s="12" t="s">
        <v>84</v>
      </c>
      <c r="AW404" s="12" t="s">
        <v>37</v>
      </c>
      <c r="AX404" s="12" t="s">
        <v>75</v>
      </c>
      <c r="AY404" s="232" t="s">
        <v>140</v>
      </c>
    </row>
    <row r="405" s="12" customFormat="1">
      <c r="B405" s="221"/>
      <c r="C405" s="222"/>
      <c r="D405" s="223" t="s">
        <v>149</v>
      </c>
      <c r="E405" s="224" t="s">
        <v>19</v>
      </c>
      <c r="F405" s="225" t="s">
        <v>397</v>
      </c>
      <c r="G405" s="222"/>
      <c r="H405" s="226">
        <v>73.530000000000001</v>
      </c>
      <c r="I405" s="227"/>
      <c r="J405" s="222"/>
      <c r="K405" s="222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149</v>
      </c>
      <c r="AU405" s="232" t="s">
        <v>84</v>
      </c>
      <c r="AV405" s="12" t="s">
        <v>84</v>
      </c>
      <c r="AW405" s="12" t="s">
        <v>37</v>
      </c>
      <c r="AX405" s="12" t="s">
        <v>75</v>
      </c>
      <c r="AY405" s="232" t="s">
        <v>140</v>
      </c>
    </row>
    <row r="406" s="12" customFormat="1">
      <c r="B406" s="221"/>
      <c r="C406" s="222"/>
      <c r="D406" s="223" t="s">
        <v>149</v>
      </c>
      <c r="E406" s="224" t="s">
        <v>19</v>
      </c>
      <c r="F406" s="225" t="s">
        <v>398</v>
      </c>
      <c r="G406" s="222"/>
      <c r="H406" s="226">
        <v>10.140000000000001</v>
      </c>
      <c r="I406" s="227"/>
      <c r="J406" s="222"/>
      <c r="K406" s="222"/>
      <c r="L406" s="228"/>
      <c r="M406" s="229"/>
      <c r="N406" s="230"/>
      <c r="O406" s="230"/>
      <c r="P406" s="230"/>
      <c r="Q406" s="230"/>
      <c r="R406" s="230"/>
      <c r="S406" s="230"/>
      <c r="T406" s="231"/>
      <c r="AT406" s="232" t="s">
        <v>149</v>
      </c>
      <c r="AU406" s="232" t="s">
        <v>84</v>
      </c>
      <c r="AV406" s="12" t="s">
        <v>84</v>
      </c>
      <c r="AW406" s="12" t="s">
        <v>37</v>
      </c>
      <c r="AX406" s="12" t="s">
        <v>75</v>
      </c>
      <c r="AY406" s="232" t="s">
        <v>140</v>
      </c>
    </row>
    <row r="407" s="12" customFormat="1">
      <c r="B407" s="221"/>
      <c r="C407" s="222"/>
      <c r="D407" s="223" t="s">
        <v>149</v>
      </c>
      <c r="E407" s="224" t="s">
        <v>19</v>
      </c>
      <c r="F407" s="225" t="s">
        <v>399</v>
      </c>
      <c r="G407" s="222"/>
      <c r="H407" s="226">
        <v>10.800000000000001</v>
      </c>
      <c r="I407" s="227"/>
      <c r="J407" s="222"/>
      <c r="K407" s="222"/>
      <c r="L407" s="228"/>
      <c r="M407" s="229"/>
      <c r="N407" s="230"/>
      <c r="O407" s="230"/>
      <c r="P407" s="230"/>
      <c r="Q407" s="230"/>
      <c r="R407" s="230"/>
      <c r="S407" s="230"/>
      <c r="T407" s="231"/>
      <c r="AT407" s="232" t="s">
        <v>149</v>
      </c>
      <c r="AU407" s="232" t="s">
        <v>84</v>
      </c>
      <c r="AV407" s="12" t="s">
        <v>84</v>
      </c>
      <c r="AW407" s="12" t="s">
        <v>37</v>
      </c>
      <c r="AX407" s="12" t="s">
        <v>75</v>
      </c>
      <c r="AY407" s="232" t="s">
        <v>140</v>
      </c>
    </row>
    <row r="408" s="12" customFormat="1">
      <c r="B408" s="221"/>
      <c r="C408" s="222"/>
      <c r="D408" s="223" t="s">
        <v>149</v>
      </c>
      <c r="E408" s="224" t="s">
        <v>19</v>
      </c>
      <c r="F408" s="225" t="s">
        <v>400</v>
      </c>
      <c r="G408" s="222"/>
      <c r="H408" s="226">
        <v>17.100000000000001</v>
      </c>
      <c r="I408" s="227"/>
      <c r="J408" s="222"/>
      <c r="K408" s="222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149</v>
      </c>
      <c r="AU408" s="232" t="s">
        <v>84</v>
      </c>
      <c r="AV408" s="12" t="s">
        <v>84</v>
      </c>
      <c r="AW408" s="12" t="s">
        <v>37</v>
      </c>
      <c r="AX408" s="12" t="s">
        <v>75</v>
      </c>
      <c r="AY408" s="232" t="s">
        <v>140</v>
      </c>
    </row>
    <row r="409" s="12" customFormat="1">
      <c r="B409" s="221"/>
      <c r="C409" s="222"/>
      <c r="D409" s="223" t="s">
        <v>149</v>
      </c>
      <c r="E409" s="224" t="s">
        <v>19</v>
      </c>
      <c r="F409" s="225" t="s">
        <v>401</v>
      </c>
      <c r="G409" s="222"/>
      <c r="H409" s="226">
        <v>18.899999999999999</v>
      </c>
      <c r="I409" s="227"/>
      <c r="J409" s="222"/>
      <c r="K409" s="222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149</v>
      </c>
      <c r="AU409" s="232" t="s">
        <v>84</v>
      </c>
      <c r="AV409" s="12" t="s">
        <v>84</v>
      </c>
      <c r="AW409" s="12" t="s">
        <v>37</v>
      </c>
      <c r="AX409" s="12" t="s">
        <v>75</v>
      </c>
      <c r="AY409" s="232" t="s">
        <v>140</v>
      </c>
    </row>
    <row r="410" s="12" customFormat="1">
      <c r="B410" s="221"/>
      <c r="C410" s="222"/>
      <c r="D410" s="223" t="s">
        <v>149</v>
      </c>
      <c r="E410" s="224" t="s">
        <v>19</v>
      </c>
      <c r="F410" s="225" t="s">
        <v>402</v>
      </c>
      <c r="G410" s="222"/>
      <c r="H410" s="226">
        <v>11.6</v>
      </c>
      <c r="I410" s="227"/>
      <c r="J410" s="222"/>
      <c r="K410" s="222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149</v>
      </c>
      <c r="AU410" s="232" t="s">
        <v>84</v>
      </c>
      <c r="AV410" s="12" t="s">
        <v>84</v>
      </c>
      <c r="AW410" s="12" t="s">
        <v>37</v>
      </c>
      <c r="AX410" s="12" t="s">
        <v>75</v>
      </c>
      <c r="AY410" s="232" t="s">
        <v>140</v>
      </c>
    </row>
    <row r="411" s="12" customFormat="1">
      <c r="B411" s="221"/>
      <c r="C411" s="222"/>
      <c r="D411" s="223" t="s">
        <v>149</v>
      </c>
      <c r="E411" s="224" t="s">
        <v>19</v>
      </c>
      <c r="F411" s="225" t="s">
        <v>403</v>
      </c>
      <c r="G411" s="222"/>
      <c r="H411" s="226">
        <v>6</v>
      </c>
      <c r="I411" s="227"/>
      <c r="J411" s="222"/>
      <c r="K411" s="222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149</v>
      </c>
      <c r="AU411" s="232" t="s">
        <v>84</v>
      </c>
      <c r="AV411" s="12" t="s">
        <v>84</v>
      </c>
      <c r="AW411" s="12" t="s">
        <v>37</v>
      </c>
      <c r="AX411" s="12" t="s">
        <v>75</v>
      </c>
      <c r="AY411" s="232" t="s">
        <v>140</v>
      </c>
    </row>
    <row r="412" s="14" customFormat="1">
      <c r="B412" s="244"/>
      <c r="C412" s="245"/>
      <c r="D412" s="223" t="s">
        <v>149</v>
      </c>
      <c r="E412" s="246" t="s">
        <v>19</v>
      </c>
      <c r="F412" s="247" t="s">
        <v>404</v>
      </c>
      <c r="G412" s="245"/>
      <c r="H412" s="248">
        <v>160.06999999999999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AT412" s="254" t="s">
        <v>149</v>
      </c>
      <c r="AU412" s="254" t="s">
        <v>84</v>
      </c>
      <c r="AV412" s="14" t="s">
        <v>157</v>
      </c>
      <c r="AW412" s="14" t="s">
        <v>37</v>
      </c>
      <c r="AX412" s="14" t="s">
        <v>75</v>
      </c>
      <c r="AY412" s="254" t="s">
        <v>140</v>
      </c>
    </row>
    <row r="413" s="12" customFormat="1">
      <c r="B413" s="221"/>
      <c r="C413" s="222"/>
      <c r="D413" s="223" t="s">
        <v>149</v>
      </c>
      <c r="E413" s="224" t="s">
        <v>19</v>
      </c>
      <c r="F413" s="225" t="s">
        <v>253</v>
      </c>
      <c r="G413" s="222"/>
      <c r="H413" s="226">
        <v>5.4000000000000004</v>
      </c>
      <c r="I413" s="227"/>
      <c r="J413" s="222"/>
      <c r="K413" s="222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149</v>
      </c>
      <c r="AU413" s="232" t="s">
        <v>84</v>
      </c>
      <c r="AV413" s="12" t="s">
        <v>84</v>
      </c>
      <c r="AW413" s="12" t="s">
        <v>37</v>
      </c>
      <c r="AX413" s="12" t="s">
        <v>75</v>
      </c>
      <c r="AY413" s="232" t="s">
        <v>140</v>
      </c>
    </row>
    <row r="414" s="12" customFormat="1">
      <c r="B414" s="221"/>
      <c r="C414" s="222"/>
      <c r="D414" s="223" t="s">
        <v>149</v>
      </c>
      <c r="E414" s="224" t="s">
        <v>19</v>
      </c>
      <c r="F414" s="225" t="s">
        <v>254</v>
      </c>
      <c r="G414" s="222"/>
      <c r="H414" s="226">
        <v>6.5999999999999996</v>
      </c>
      <c r="I414" s="227"/>
      <c r="J414" s="222"/>
      <c r="K414" s="222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149</v>
      </c>
      <c r="AU414" s="232" t="s">
        <v>84</v>
      </c>
      <c r="AV414" s="12" t="s">
        <v>84</v>
      </c>
      <c r="AW414" s="12" t="s">
        <v>37</v>
      </c>
      <c r="AX414" s="12" t="s">
        <v>75</v>
      </c>
      <c r="AY414" s="232" t="s">
        <v>140</v>
      </c>
    </row>
    <row r="415" s="12" customFormat="1">
      <c r="B415" s="221"/>
      <c r="C415" s="222"/>
      <c r="D415" s="223" t="s">
        <v>149</v>
      </c>
      <c r="E415" s="224" t="s">
        <v>19</v>
      </c>
      <c r="F415" s="225" t="s">
        <v>255</v>
      </c>
      <c r="G415" s="222"/>
      <c r="H415" s="226">
        <v>73.530000000000001</v>
      </c>
      <c r="I415" s="227"/>
      <c r="J415" s="222"/>
      <c r="K415" s="222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149</v>
      </c>
      <c r="AU415" s="232" t="s">
        <v>84</v>
      </c>
      <c r="AV415" s="12" t="s">
        <v>84</v>
      </c>
      <c r="AW415" s="12" t="s">
        <v>37</v>
      </c>
      <c r="AX415" s="12" t="s">
        <v>75</v>
      </c>
      <c r="AY415" s="232" t="s">
        <v>140</v>
      </c>
    </row>
    <row r="416" s="12" customFormat="1">
      <c r="B416" s="221"/>
      <c r="C416" s="222"/>
      <c r="D416" s="223" t="s">
        <v>149</v>
      </c>
      <c r="E416" s="224" t="s">
        <v>19</v>
      </c>
      <c r="F416" s="225" t="s">
        <v>256</v>
      </c>
      <c r="G416" s="222"/>
      <c r="H416" s="226">
        <v>10.140000000000001</v>
      </c>
      <c r="I416" s="227"/>
      <c r="J416" s="222"/>
      <c r="K416" s="222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149</v>
      </c>
      <c r="AU416" s="232" t="s">
        <v>84</v>
      </c>
      <c r="AV416" s="12" t="s">
        <v>84</v>
      </c>
      <c r="AW416" s="12" t="s">
        <v>37</v>
      </c>
      <c r="AX416" s="12" t="s">
        <v>75</v>
      </c>
      <c r="AY416" s="232" t="s">
        <v>140</v>
      </c>
    </row>
    <row r="417" s="12" customFormat="1">
      <c r="B417" s="221"/>
      <c r="C417" s="222"/>
      <c r="D417" s="223" t="s">
        <v>149</v>
      </c>
      <c r="E417" s="224" t="s">
        <v>19</v>
      </c>
      <c r="F417" s="225" t="s">
        <v>257</v>
      </c>
      <c r="G417" s="222"/>
      <c r="H417" s="226">
        <v>10.800000000000001</v>
      </c>
      <c r="I417" s="227"/>
      <c r="J417" s="222"/>
      <c r="K417" s="222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149</v>
      </c>
      <c r="AU417" s="232" t="s">
        <v>84</v>
      </c>
      <c r="AV417" s="12" t="s">
        <v>84</v>
      </c>
      <c r="AW417" s="12" t="s">
        <v>37</v>
      </c>
      <c r="AX417" s="12" t="s">
        <v>75</v>
      </c>
      <c r="AY417" s="232" t="s">
        <v>140</v>
      </c>
    </row>
    <row r="418" s="12" customFormat="1">
      <c r="B418" s="221"/>
      <c r="C418" s="222"/>
      <c r="D418" s="223" t="s">
        <v>149</v>
      </c>
      <c r="E418" s="224" t="s">
        <v>19</v>
      </c>
      <c r="F418" s="225" t="s">
        <v>258</v>
      </c>
      <c r="G418" s="222"/>
      <c r="H418" s="226">
        <v>17.100000000000001</v>
      </c>
      <c r="I418" s="227"/>
      <c r="J418" s="222"/>
      <c r="K418" s="222"/>
      <c r="L418" s="228"/>
      <c r="M418" s="229"/>
      <c r="N418" s="230"/>
      <c r="O418" s="230"/>
      <c r="P418" s="230"/>
      <c r="Q418" s="230"/>
      <c r="R418" s="230"/>
      <c r="S418" s="230"/>
      <c r="T418" s="231"/>
      <c r="AT418" s="232" t="s">
        <v>149</v>
      </c>
      <c r="AU418" s="232" t="s">
        <v>84</v>
      </c>
      <c r="AV418" s="12" t="s">
        <v>84</v>
      </c>
      <c r="AW418" s="12" t="s">
        <v>37</v>
      </c>
      <c r="AX418" s="12" t="s">
        <v>75</v>
      </c>
      <c r="AY418" s="232" t="s">
        <v>140</v>
      </c>
    </row>
    <row r="419" s="12" customFormat="1">
      <c r="B419" s="221"/>
      <c r="C419" s="222"/>
      <c r="D419" s="223" t="s">
        <v>149</v>
      </c>
      <c r="E419" s="224" t="s">
        <v>19</v>
      </c>
      <c r="F419" s="225" t="s">
        <v>259</v>
      </c>
      <c r="G419" s="222"/>
      <c r="H419" s="226">
        <v>18.899999999999999</v>
      </c>
      <c r="I419" s="227"/>
      <c r="J419" s="222"/>
      <c r="K419" s="222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149</v>
      </c>
      <c r="AU419" s="232" t="s">
        <v>84</v>
      </c>
      <c r="AV419" s="12" t="s">
        <v>84</v>
      </c>
      <c r="AW419" s="12" t="s">
        <v>37</v>
      </c>
      <c r="AX419" s="12" t="s">
        <v>75</v>
      </c>
      <c r="AY419" s="232" t="s">
        <v>140</v>
      </c>
    </row>
    <row r="420" s="12" customFormat="1">
      <c r="B420" s="221"/>
      <c r="C420" s="222"/>
      <c r="D420" s="223" t="s">
        <v>149</v>
      </c>
      <c r="E420" s="224" t="s">
        <v>19</v>
      </c>
      <c r="F420" s="225" t="s">
        <v>260</v>
      </c>
      <c r="G420" s="222"/>
      <c r="H420" s="226">
        <v>11.6</v>
      </c>
      <c r="I420" s="227"/>
      <c r="J420" s="222"/>
      <c r="K420" s="222"/>
      <c r="L420" s="228"/>
      <c r="M420" s="229"/>
      <c r="N420" s="230"/>
      <c r="O420" s="230"/>
      <c r="P420" s="230"/>
      <c r="Q420" s="230"/>
      <c r="R420" s="230"/>
      <c r="S420" s="230"/>
      <c r="T420" s="231"/>
      <c r="AT420" s="232" t="s">
        <v>149</v>
      </c>
      <c r="AU420" s="232" t="s">
        <v>84</v>
      </c>
      <c r="AV420" s="12" t="s">
        <v>84</v>
      </c>
      <c r="AW420" s="12" t="s">
        <v>37</v>
      </c>
      <c r="AX420" s="12" t="s">
        <v>75</v>
      </c>
      <c r="AY420" s="232" t="s">
        <v>140</v>
      </c>
    </row>
    <row r="421" s="14" customFormat="1">
      <c r="B421" s="244"/>
      <c r="C421" s="245"/>
      <c r="D421" s="223" t="s">
        <v>149</v>
      </c>
      <c r="E421" s="246" t="s">
        <v>19</v>
      </c>
      <c r="F421" s="247" t="s">
        <v>261</v>
      </c>
      <c r="G421" s="245"/>
      <c r="H421" s="248">
        <v>154.06999999999999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AT421" s="254" t="s">
        <v>149</v>
      </c>
      <c r="AU421" s="254" t="s">
        <v>84</v>
      </c>
      <c r="AV421" s="14" t="s">
        <v>157</v>
      </c>
      <c r="AW421" s="14" t="s">
        <v>37</v>
      </c>
      <c r="AX421" s="14" t="s">
        <v>75</v>
      </c>
      <c r="AY421" s="254" t="s">
        <v>140</v>
      </c>
    </row>
    <row r="422" s="12" customFormat="1">
      <c r="B422" s="221"/>
      <c r="C422" s="222"/>
      <c r="D422" s="223" t="s">
        <v>149</v>
      </c>
      <c r="E422" s="224" t="s">
        <v>19</v>
      </c>
      <c r="F422" s="225" t="s">
        <v>405</v>
      </c>
      <c r="G422" s="222"/>
      <c r="H422" s="226">
        <v>33.880000000000003</v>
      </c>
      <c r="I422" s="227"/>
      <c r="J422" s="222"/>
      <c r="K422" s="222"/>
      <c r="L422" s="228"/>
      <c r="M422" s="229"/>
      <c r="N422" s="230"/>
      <c r="O422" s="230"/>
      <c r="P422" s="230"/>
      <c r="Q422" s="230"/>
      <c r="R422" s="230"/>
      <c r="S422" s="230"/>
      <c r="T422" s="231"/>
      <c r="AT422" s="232" t="s">
        <v>149</v>
      </c>
      <c r="AU422" s="232" t="s">
        <v>84</v>
      </c>
      <c r="AV422" s="12" t="s">
        <v>84</v>
      </c>
      <c r="AW422" s="12" t="s">
        <v>37</v>
      </c>
      <c r="AX422" s="12" t="s">
        <v>75</v>
      </c>
      <c r="AY422" s="232" t="s">
        <v>140</v>
      </c>
    </row>
    <row r="423" s="14" customFormat="1">
      <c r="B423" s="244"/>
      <c r="C423" s="245"/>
      <c r="D423" s="223" t="s">
        <v>149</v>
      </c>
      <c r="E423" s="246" t="s">
        <v>19</v>
      </c>
      <c r="F423" s="247" t="s">
        <v>406</v>
      </c>
      <c r="G423" s="245"/>
      <c r="H423" s="248">
        <v>33.880000000000003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AT423" s="254" t="s">
        <v>149</v>
      </c>
      <c r="AU423" s="254" t="s">
        <v>84</v>
      </c>
      <c r="AV423" s="14" t="s">
        <v>157</v>
      </c>
      <c r="AW423" s="14" t="s">
        <v>37</v>
      </c>
      <c r="AX423" s="14" t="s">
        <v>75</v>
      </c>
      <c r="AY423" s="254" t="s">
        <v>140</v>
      </c>
    </row>
    <row r="424" s="13" customFormat="1">
      <c r="B424" s="233"/>
      <c r="C424" s="234"/>
      <c r="D424" s="223" t="s">
        <v>149</v>
      </c>
      <c r="E424" s="235" t="s">
        <v>19</v>
      </c>
      <c r="F424" s="236" t="s">
        <v>151</v>
      </c>
      <c r="G424" s="234"/>
      <c r="H424" s="237">
        <v>348.01999999999998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AT424" s="243" t="s">
        <v>149</v>
      </c>
      <c r="AU424" s="243" t="s">
        <v>84</v>
      </c>
      <c r="AV424" s="13" t="s">
        <v>147</v>
      </c>
      <c r="AW424" s="13" t="s">
        <v>37</v>
      </c>
      <c r="AX424" s="13" t="s">
        <v>82</v>
      </c>
      <c r="AY424" s="243" t="s">
        <v>140</v>
      </c>
    </row>
    <row r="425" s="1" customFormat="1" ht="16.5" customHeight="1">
      <c r="B425" s="39"/>
      <c r="C425" s="255" t="s">
        <v>407</v>
      </c>
      <c r="D425" s="255" t="s">
        <v>206</v>
      </c>
      <c r="E425" s="256" t="s">
        <v>408</v>
      </c>
      <c r="F425" s="257" t="s">
        <v>409</v>
      </c>
      <c r="G425" s="258" t="s">
        <v>247</v>
      </c>
      <c r="H425" s="259">
        <v>329.22300000000001</v>
      </c>
      <c r="I425" s="260"/>
      <c r="J425" s="261">
        <f>ROUND(I425*H425,2)</f>
        <v>0</v>
      </c>
      <c r="K425" s="257" t="s">
        <v>146</v>
      </c>
      <c r="L425" s="262"/>
      <c r="M425" s="263" t="s">
        <v>19</v>
      </c>
      <c r="N425" s="264" t="s">
        <v>46</v>
      </c>
      <c r="O425" s="84"/>
      <c r="P425" s="217">
        <f>O425*H425</f>
        <v>0</v>
      </c>
      <c r="Q425" s="217">
        <v>4.0000000000000003E-05</v>
      </c>
      <c r="R425" s="217">
        <f>Q425*H425</f>
        <v>0.013168920000000002</v>
      </c>
      <c r="S425" s="217">
        <v>0</v>
      </c>
      <c r="T425" s="218">
        <f>S425*H425</f>
        <v>0</v>
      </c>
      <c r="AR425" s="219" t="s">
        <v>185</v>
      </c>
      <c r="AT425" s="219" t="s">
        <v>206</v>
      </c>
      <c r="AU425" s="219" t="s">
        <v>84</v>
      </c>
      <c r="AY425" s="18" t="s">
        <v>140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18" t="s">
        <v>82</v>
      </c>
      <c r="BK425" s="220">
        <f>ROUND(I425*H425,2)</f>
        <v>0</v>
      </c>
      <c r="BL425" s="18" t="s">
        <v>147</v>
      </c>
      <c r="BM425" s="219" t="s">
        <v>410</v>
      </c>
    </row>
    <row r="426" s="1" customFormat="1" ht="16.5" customHeight="1">
      <c r="B426" s="39"/>
      <c r="C426" s="255" t="s">
        <v>411</v>
      </c>
      <c r="D426" s="255" t="s">
        <v>206</v>
      </c>
      <c r="E426" s="256" t="s">
        <v>412</v>
      </c>
      <c r="F426" s="257" t="s">
        <v>413</v>
      </c>
      <c r="G426" s="258" t="s">
        <v>247</v>
      </c>
      <c r="H426" s="259">
        <v>33.880000000000003</v>
      </c>
      <c r="I426" s="260"/>
      <c r="J426" s="261">
        <f>ROUND(I426*H426,2)</f>
        <v>0</v>
      </c>
      <c r="K426" s="257" t="s">
        <v>146</v>
      </c>
      <c r="L426" s="262"/>
      <c r="M426" s="263" t="s">
        <v>19</v>
      </c>
      <c r="N426" s="264" t="s">
        <v>46</v>
      </c>
      <c r="O426" s="84"/>
      <c r="P426" s="217">
        <f>O426*H426</f>
        <v>0</v>
      </c>
      <c r="Q426" s="217">
        <v>0.00029999999999999997</v>
      </c>
      <c r="R426" s="217">
        <f>Q426*H426</f>
        <v>0.010163999999999999</v>
      </c>
      <c r="S426" s="217">
        <v>0</v>
      </c>
      <c r="T426" s="218">
        <f>S426*H426</f>
        <v>0</v>
      </c>
      <c r="AR426" s="219" t="s">
        <v>185</v>
      </c>
      <c r="AT426" s="219" t="s">
        <v>206</v>
      </c>
      <c r="AU426" s="219" t="s">
        <v>84</v>
      </c>
      <c r="AY426" s="18" t="s">
        <v>140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18" t="s">
        <v>82</v>
      </c>
      <c r="BK426" s="220">
        <f>ROUND(I426*H426,2)</f>
        <v>0</v>
      </c>
      <c r="BL426" s="18" t="s">
        <v>147</v>
      </c>
      <c r="BM426" s="219" t="s">
        <v>414</v>
      </c>
    </row>
    <row r="427" s="12" customFormat="1">
      <c r="B427" s="221"/>
      <c r="C427" s="222"/>
      <c r="D427" s="223" t="s">
        <v>149</v>
      </c>
      <c r="E427" s="224" t="s">
        <v>19</v>
      </c>
      <c r="F427" s="225" t="s">
        <v>405</v>
      </c>
      <c r="G427" s="222"/>
      <c r="H427" s="226">
        <v>33.880000000000003</v>
      </c>
      <c r="I427" s="227"/>
      <c r="J427" s="222"/>
      <c r="K427" s="222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149</v>
      </c>
      <c r="AU427" s="232" t="s">
        <v>84</v>
      </c>
      <c r="AV427" s="12" t="s">
        <v>84</v>
      </c>
      <c r="AW427" s="12" t="s">
        <v>37</v>
      </c>
      <c r="AX427" s="12" t="s">
        <v>75</v>
      </c>
      <c r="AY427" s="232" t="s">
        <v>140</v>
      </c>
    </row>
    <row r="428" s="14" customFormat="1">
      <c r="B428" s="244"/>
      <c r="C428" s="245"/>
      <c r="D428" s="223" t="s">
        <v>149</v>
      </c>
      <c r="E428" s="246" t="s">
        <v>19</v>
      </c>
      <c r="F428" s="247" t="s">
        <v>406</v>
      </c>
      <c r="G428" s="245"/>
      <c r="H428" s="248">
        <v>33.880000000000003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AT428" s="254" t="s">
        <v>149</v>
      </c>
      <c r="AU428" s="254" t="s">
        <v>84</v>
      </c>
      <c r="AV428" s="14" t="s">
        <v>157</v>
      </c>
      <c r="AW428" s="14" t="s">
        <v>37</v>
      </c>
      <c r="AX428" s="14" t="s">
        <v>82</v>
      </c>
      <c r="AY428" s="254" t="s">
        <v>140</v>
      </c>
    </row>
    <row r="429" s="1" customFormat="1" ht="24" customHeight="1">
      <c r="B429" s="39"/>
      <c r="C429" s="208" t="s">
        <v>415</v>
      </c>
      <c r="D429" s="208" t="s">
        <v>142</v>
      </c>
      <c r="E429" s="209" t="s">
        <v>416</v>
      </c>
      <c r="F429" s="210" t="s">
        <v>417</v>
      </c>
      <c r="G429" s="211" t="s">
        <v>145</v>
      </c>
      <c r="H429" s="212">
        <v>135.77000000000001</v>
      </c>
      <c r="I429" s="213"/>
      <c r="J429" s="214">
        <f>ROUND(I429*H429,2)</f>
        <v>0</v>
      </c>
      <c r="K429" s="210" t="s">
        <v>146</v>
      </c>
      <c r="L429" s="44"/>
      <c r="M429" s="215" t="s">
        <v>19</v>
      </c>
      <c r="N429" s="216" t="s">
        <v>46</v>
      </c>
      <c r="O429" s="84"/>
      <c r="P429" s="217">
        <f>O429*H429</f>
        <v>0</v>
      </c>
      <c r="Q429" s="217">
        <v>0.00628</v>
      </c>
      <c r="R429" s="217">
        <f>Q429*H429</f>
        <v>0.85263560000000005</v>
      </c>
      <c r="S429" s="217">
        <v>0</v>
      </c>
      <c r="T429" s="218">
        <f>S429*H429</f>
        <v>0</v>
      </c>
      <c r="AR429" s="219" t="s">
        <v>147</v>
      </c>
      <c r="AT429" s="219" t="s">
        <v>142</v>
      </c>
      <c r="AU429" s="219" t="s">
        <v>84</v>
      </c>
      <c r="AY429" s="18" t="s">
        <v>140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8" t="s">
        <v>82</v>
      </c>
      <c r="BK429" s="220">
        <f>ROUND(I429*H429,2)</f>
        <v>0</v>
      </c>
      <c r="BL429" s="18" t="s">
        <v>147</v>
      </c>
      <c r="BM429" s="219" t="s">
        <v>418</v>
      </c>
    </row>
    <row r="430" s="12" customFormat="1">
      <c r="B430" s="221"/>
      <c r="C430" s="222"/>
      <c r="D430" s="223" t="s">
        <v>149</v>
      </c>
      <c r="E430" s="224" t="s">
        <v>19</v>
      </c>
      <c r="F430" s="225" t="s">
        <v>297</v>
      </c>
      <c r="G430" s="222"/>
      <c r="H430" s="226">
        <v>34.18</v>
      </c>
      <c r="I430" s="227"/>
      <c r="J430" s="222"/>
      <c r="K430" s="222"/>
      <c r="L430" s="228"/>
      <c r="M430" s="229"/>
      <c r="N430" s="230"/>
      <c r="O430" s="230"/>
      <c r="P430" s="230"/>
      <c r="Q430" s="230"/>
      <c r="R430" s="230"/>
      <c r="S430" s="230"/>
      <c r="T430" s="231"/>
      <c r="AT430" s="232" t="s">
        <v>149</v>
      </c>
      <c r="AU430" s="232" t="s">
        <v>84</v>
      </c>
      <c r="AV430" s="12" t="s">
        <v>84</v>
      </c>
      <c r="AW430" s="12" t="s">
        <v>37</v>
      </c>
      <c r="AX430" s="12" t="s">
        <v>75</v>
      </c>
      <c r="AY430" s="232" t="s">
        <v>140</v>
      </c>
    </row>
    <row r="431" s="14" customFormat="1">
      <c r="B431" s="244"/>
      <c r="C431" s="245"/>
      <c r="D431" s="223" t="s">
        <v>149</v>
      </c>
      <c r="E431" s="246" t="s">
        <v>19</v>
      </c>
      <c r="F431" s="247" t="s">
        <v>301</v>
      </c>
      <c r="G431" s="245"/>
      <c r="H431" s="248">
        <v>34.18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AT431" s="254" t="s">
        <v>149</v>
      </c>
      <c r="AU431" s="254" t="s">
        <v>84</v>
      </c>
      <c r="AV431" s="14" t="s">
        <v>157</v>
      </c>
      <c r="AW431" s="14" t="s">
        <v>37</v>
      </c>
      <c r="AX431" s="14" t="s">
        <v>75</v>
      </c>
      <c r="AY431" s="254" t="s">
        <v>140</v>
      </c>
    </row>
    <row r="432" s="12" customFormat="1">
      <c r="B432" s="221"/>
      <c r="C432" s="222"/>
      <c r="D432" s="223" t="s">
        <v>149</v>
      </c>
      <c r="E432" s="224" t="s">
        <v>19</v>
      </c>
      <c r="F432" s="225" t="s">
        <v>302</v>
      </c>
      <c r="G432" s="222"/>
      <c r="H432" s="226">
        <v>60.479999999999997</v>
      </c>
      <c r="I432" s="227"/>
      <c r="J432" s="222"/>
      <c r="K432" s="222"/>
      <c r="L432" s="228"/>
      <c r="M432" s="229"/>
      <c r="N432" s="230"/>
      <c r="O432" s="230"/>
      <c r="P432" s="230"/>
      <c r="Q432" s="230"/>
      <c r="R432" s="230"/>
      <c r="S432" s="230"/>
      <c r="T432" s="231"/>
      <c r="AT432" s="232" t="s">
        <v>149</v>
      </c>
      <c r="AU432" s="232" t="s">
        <v>84</v>
      </c>
      <c r="AV432" s="12" t="s">
        <v>84</v>
      </c>
      <c r="AW432" s="12" t="s">
        <v>37</v>
      </c>
      <c r="AX432" s="12" t="s">
        <v>75</v>
      </c>
      <c r="AY432" s="232" t="s">
        <v>140</v>
      </c>
    </row>
    <row r="433" s="14" customFormat="1">
      <c r="B433" s="244"/>
      <c r="C433" s="245"/>
      <c r="D433" s="223" t="s">
        <v>149</v>
      </c>
      <c r="E433" s="246" t="s">
        <v>19</v>
      </c>
      <c r="F433" s="247" t="s">
        <v>306</v>
      </c>
      <c r="G433" s="245"/>
      <c r="H433" s="248">
        <v>60.479999999999997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AT433" s="254" t="s">
        <v>149</v>
      </c>
      <c r="AU433" s="254" t="s">
        <v>84</v>
      </c>
      <c r="AV433" s="14" t="s">
        <v>157</v>
      </c>
      <c r="AW433" s="14" t="s">
        <v>37</v>
      </c>
      <c r="AX433" s="14" t="s">
        <v>75</v>
      </c>
      <c r="AY433" s="254" t="s">
        <v>140</v>
      </c>
    </row>
    <row r="434" s="12" customFormat="1">
      <c r="B434" s="221"/>
      <c r="C434" s="222"/>
      <c r="D434" s="223" t="s">
        <v>149</v>
      </c>
      <c r="E434" s="224" t="s">
        <v>19</v>
      </c>
      <c r="F434" s="225" t="s">
        <v>307</v>
      </c>
      <c r="G434" s="222"/>
      <c r="H434" s="226">
        <v>18.699999999999999</v>
      </c>
      <c r="I434" s="227"/>
      <c r="J434" s="222"/>
      <c r="K434" s="222"/>
      <c r="L434" s="228"/>
      <c r="M434" s="229"/>
      <c r="N434" s="230"/>
      <c r="O434" s="230"/>
      <c r="P434" s="230"/>
      <c r="Q434" s="230"/>
      <c r="R434" s="230"/>
      <c r="S434" s="230"/>
      <c r="T434" s="231"/>
      <c r="AT434" s="232" t="s">
        <v>149</v>
      </c>
      <c r="AU434" s="232" t="s">
        <v>84</v>
      </c>
      <c r="AV434" s="12" t="s">
        <v>84</v>
      </c>
      <c r="AW434" s="12" t="s">
        <v>37</v>
      </c>
      <c r="AX434" s="12" t="s">
        <v>75</v>
      </c>
      <c r="AY434" s="232" t="s">
        <v>140</v>
      </c>
    </row>
    <row r="435" s="14" customFormat="1">
      <c r="B435" s="244"/>
      <c r="C435" s="245"/>
      <c r="D435" s="223" t="s">
        <v>149</v>
      </c>
      <c r="E435" s="246" t="s">
        <v>19</v>
      </c>
      <c r="F435" s="247" t="s">
        <v>311</v>
      </c>
      <c r="G435" s="245"/>
      <c r="H435" s="248">
        <v>18.699999999999999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AT435" s="254" t="s">
        <v>149</v>
      </c>
      <c r="AU435" s="254" t="s">
        <v>84</v>
      </c>
      <c r="AV435" s="14" t="s">
        <v>157</v>
      </c>
      <c r="AW435" s="14" t="s">
        <v>37</v>
      </c>
      <c r="AX435" s="14" t="s">
        <v>75</v>
      </c>
      <c r="AY435" s="254" t="s">
        <v>140</v>
      </c>
    </row>
    <row r="436" s="12" customFormat="1">
      <c r="B436" s="221"/>
      <c r="C436" s="222"/>
      <c r="D436" s="223" t="s">
        <v>149</v>
      </c>
      <c r="E436" s="224" t="s">
        <v>19</v>
      </c>
      <c r="F436" s="225" t="s">
        <v>312</v>
      </c>
      <c r="G436" s="222"/>
      <c r="H436" s="226">
        <v>22.41</v>
      </c>
      <c r="I436" s="227"/>
      <c r="J436" s="222"/>
      <c r="K436" s="222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149</v>
      </c>
      <c r="AU436" s="232" t="s">
        <v>84</v>
      </c>
      <c r="AV436" s="12" t="s">
        <v>84</v>
      </c>
      <c r="AW436" s="12" t="s">
        <v>37</v>
      </c>
      <c r="AX436" s="12" t="s">
        <v>75</v>
      </c>
      <c r="AY436" s="232" t="s">
        <v>140</v>
      </c>
    </row>
    <row r="437" s="14" customFormat="1">
      <c r="B437" s="244"/>
      <c r="C437" s="245"/>
      <c r="D437" s="223" t="s">
        <v>149</v>
      </c>
      <c r="E437" s="246" t="s">
        <v>19</v>
      </c>
      <c r="F437" s="247" t="s">
        <v>317</v>
      </c>
      <c r="G437" s="245"/>
      <c r="H437" s="248">
        <v>22.41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AT437" s="254" t="s">
        <v>149</v>
      </c>
      <c r="AU437" s="254" t="s">
        <v>84</v>
      </c>
      <c r="AV437" s="14" t="s">
        <v>157</v>
      </c>
      <c r="AW437" s="14" t="s">
        <v>37</v>
      </c>
      <c r="AX437" s="14" t="s">
        <v>75</v>
      </c>
      <c r="AY437" s="254" t="s">
        <v>140</v>
      </c>
    </row>
    <row r="438" s="13" customFormat="1">
      <c r="B438" s="233"/>
      <c r="C438" s="234"/>
      <c r="D438" s="223" t="s">
        <v>149</v>
      </c>
      <c r="E438" s="235" t="s">
        <v>19</v>
      </c>
      <c r="F438" s="236" t="s">
        <v>151</v>
      </c>
      <c r="G438" s="234"/>
      <c r="H438" s="237">
        <v>135.77000000000001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AT438" s="243" t="s">
        <v>149</v>
      </c>
      <c r="AU438" s="243" t="s">
        <v>84</v>
      </c>
      <c r="AV438" s="13" t="s">
        <v>147</v>
      </c>
      <c r="AW438" s="13" t="s">
        <v>37</v>
      </c>
      <c r="AX438" s="13" t="s">
        <v>82</v>
      </c>
      <c r="AY438" s="243" t="s">
        <v>140</v>
      </c>
    </row>
    <row r="439" s="1" customFormat="1" ht="24" customHeight="1">
      <c r="B439" s="39"/>
      <c r="C439" s="208" t="s">
        <v>419</v>
      </c>
      <c r="D439" s="208" t="s">
        <v>142</v>
      </c>
      <c r="E439" s="209" t="s">
        <v>420</v>
      </c>
      <c r="F439" s="210" t="s">
        <v>421</v>
      </c>
      <c r="G439" s="211" t="s">
        <v>145</v>
      </c>
      <c r="H439" s="212">
        <v>680.21799999999996</v>
      </c>
      <c r="I439" s="213"/>
      <c r="J439" s="214">
        <f>ROUND(I439*H439,2)</f>
        <v>0</v>
      </c>
      <c r="K439" s="210" t="s">
        <v>146</v>
      </c>
      <c r="L439" s="44"/>
      <c r="M439" s="215" t="s">
        <v>19</v>
      </c>
      <c r="N439" s="216" t="s">
        <v>46</v>
      </c>
      <c r="O439" s="84"/>
      <c r="P439" s="217">
        <f>O439*H439</f>
        <v>0</v>
      </c>
      <c r="Q439" s="217">
        <v>0.00348</v>
      </c>
      <c r="R439" s="217">
        <f>Q439*H439</f>
        <v>2.36715864</v>
      </c>
      <c r="S439" s="217">
        <v>0</v>
      </c>
      <c r="T439" s="218">
        <f>S439*H439</f>
        <v>0</v>
      </c>
      <c r="AR439" s="219" t="s">
        <v>147</v>
      </c>
      <c r="AT439" s="219" t="s">
        <v>142</v>
      </c>
      <c r="AU439" s="219" t="s">
        <v>84</v>
      </c>
      <c r="AY439" s="18" t="s">
        <v>140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18" t="s">
        <v>82</v>
      </c>
      <c r="BK439" s="220">
        <f>ROUND(I439*H439,2)</f>
        <v>0</v>
      </c>
      <c r="BL439" s="18" t="s">
        <v>147</v>
      </c>
      <c r="BM439" s="219" t="s">
        <v>422</v>
      </c>
    </row>
    <row r="440" s="12" customFormat="1">
      <c r="B440" s="221"/>
      <c r="C440" s="222"/>
      <c r="D440" s="223" t="s">
        <v>149</v>
      </c>
      <c r="E440" s="224" t="s">
        <v>19</v>
      </c>
      <c r="F440" s="225" t="s">
        <v>345</v>
      </c>
      <c r="G440" s="222"/>
      <c r="H440" s="226">
        <v>0.28799999999999998</v>
      </c>
      <c r="I440" s="227"/>
      <c r="J440" s="222"/>
      <c r="K440" s="222"/>
      <c r="L440" s="228"/>
      <c r="M440" s="229"/>
      <c r="N440" s="230"/>
      <c r="O440" s="230"/>
      <c r="P440" s="230"/>
      <c r="Q440" s="230"/>
      <c r="R440" s="230"/>
      <c r="S440" s="230"/>
      <c r="T440" s="231"/>
      <c r="AT440" s="232" t="s">
        <v>149</v>
      </c>
      <c r="AU440" s="232" t="s">
        <v>84</v>
      </c>
      <c r="AV440" s="12" t="s">
        <v>84</v>
      </c>
      <c r="AW440" s="12" t="s">
        <v>37</v>
      </c>
      <c r="AX440" s="12" t="s">
        <v>75</v>
      </c>
      <c r="AY440" s="232" t="s">
        <v>140</v>
      </c>
    </row>
    <row r="441" s="12" customFormat="1">
      <c r="B441" s="221"/>
      <c r="C441" s="222"/>
      <c r="D441" s="223" t="s">
        <v>149</v>
      </c>
      <c r="E441" s="224" t="s">
        <v>19</v>
      </c>
      <c r="F441" s="225" t="s">
        <v>346</v>
      </c>
      <c r="G441" s="222"/>
      <c r="H441" s="226">
        <v>0.28799999999999998</v>
      </c>
      <c r="I441" s="227"/>
      <c r="J441" s="222"/>
      <c r="K441" s="222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149</v>
      </c>
      <c r="AU441" s="232" t="s">
        <v>84</v>
      </c>
      <c r="AV441" s="12" t="s">
        <v>84</v>
      </c>
      <c r="AW441" s="12" t="s">
        <v>37</v>
      </c>
      <c r="AX441" s="12" t="s">
        <v>75</v>
      </c>
      <c r="AY441" s="232" t="s">
        <v>140</v>
      </c>
    </row>
    <row r="442" s="12" customFormat="1">
      <c r="B442" s="221"/>
      <c r="C442" s="222"/>
      <c r="D442" s="223" t="s">
        <v>149</v>
      </c>
      <c r="E442" s="224" t="s">
        <v>19</v>
      </c>
      <c r="F442" s="225" t="s">
        <v>347</v>
      </c>
      <c r="G442" s="222"/>
      <c r="H442" s="226">
        <v>6.6959999999999997</v>
      </c>
      <c r="I442" s="227"/>
      <c r="J442" s="222"/>
      <c r="K442" s="222"/>
      <c r="L442" s="228"/>
      <c r="M442" s="229"/>
      <c r="N442" s="230"/>
      <c r="O442" s="230"/>
      <c r="P442" s="230"/>
      <c r="Q442" s="230"/>
      <c r="R442" s="230"/>
      <c r="S442" s="230"/>
      <c r="T442" s="231"/>
      <c r="AT442" s="232" t="s">
        <v>149</v>
      </c>
      <c r="AU442" s="232" t="s">
        <v>84</v>
      </c>
      <c r="AV442" s="12" t="s">
        <v>84</v>
      </c>
      <c r="AW442" s="12" t="s">
        <v>37</v>
      </c>
      <c r="AX442" s="12" t="s">
        <v>75</v>
      </c>
      <c r="AY442" s="232" t="s">
        <v>140</v>
      </c>
    </row>
    <row r="443" s="12" customFormat="1">
      <c r="B443" s="221"/>
      <c r="C443" s="222"/>
      <c r="D443" s="223" t="s">
        <v>149</v>
      </c>
      <c r="E443" s="224" t="s">
        <v>19</v>
      </c>
      <c r="F443" s="225" t="s">
        <v>348</v>
      </c>
      <c r="G443" s="222"/>
      <c r="H443" s="226">
        <v>0.74399999999999999</v>
      </c>
      <c r="I443" s="227"/>
      <c r="J443" s="222"/>
      <c r="K443" s="222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149</v>
      </c>
      <c r="AU443" s="232" t="s">
        <v>84</v>
      </c>
      <c r="AV443" s="12" t="s">
        <v>84</v>
      </c>
      <c r="AW443" s="12" t="s">
        <v>37</v>
      </c>
      <c r="AX443" s="12" t="s">
        <v>75</v>
      </c>
      <c r="AY443" s="232" t="s">
        <v>140</v>
      </c>
    </row>
    <row r="444" s="12" customFormat="1">
      <c r="B444" s="221"/>
      <c r="C444" s="222"/>
      <c r="D444" s="223" t="s">
        <v>149</v>
      </c>
      <c r="E444" s="224" t="s">
        <v>19</v>
      </c>
      <c r="F444" s="225" t="s">
        <v>349</v>
      </c>
      <c r="G444" s="222"/>
      <c r="H444" s="226">
        <v>1.044</v>
      </c>
      <c r="I444" s="227"/>
      <c r="J444" s="222"/>
      <c r="K444" s="222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149</v>
      </c>
      <c r="AU444" s="232" t="s">
        <v>84</v>
      </c>
      <c r="AV444" s="12" t="s">
        <v>84</v>
      </c>
      <c r="AW444" s="12" t="s">
        <v>37</v>
      </c>
      <c r="AX444" s="12" t="s">
        <v>75</v>
      </c>
      <c r="AY444" s="232" t="s">
        <v>140</v>
      </c>
    </row>
    <row r="445" s="12" customFormat="1">
      <c r="B445" s="221"/>
      <c r="C445" s="222"/>
      <c r="D445" s="223" t="s">
        <v>149</v>
      </c>
      <c r="E445" s="224" t="s">
        <v>19</v>
      </c>
      <c r="F445" s="225" t="s">
        <v>350</v>
      </c>
      <c r="G445" s="222"/>
      <c r="H445" s="226">
        <v>1.512</v>
      </c>
      <c r="I445" s="227"/>
      <c r="J445" s="222"/>
      <c r="K445" s="222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149</v>
      </c>
      <c r="AU445" s="232" t="s">
        <v>84</v>
      </c>
      <c r="AV445" s="12" t="s">
        <v>84</v>
      </c>
      <c r="AW445" s="12" t="s">
        <v>37</v>
      </c>
      <c r="AX445" s="12" t="s">
        <v>75</v>
      </c>
      <c r="AY445" s="232" t="s">
        <v>140</v>
      </c>
    </row>
    <row r="446" s="12" customFormat="1">
      <c r="B446" s="221"/>
      <c r="C446" s="222"/>
      <c r="D446" s="223" t="s">
        <v>149</v>
      </c>
      <c r="E446" s="224" t="s">
        <v>19</v>
      </c>
      <c r="F446" s="225" t="s">
        <v>351</v>
      </c>
      <c r="G446" s="222"/>
      <c r="H446" s="226">
        <v>2.2320000000000002</v>
      </c>
      <c r="I446" s="227"/>
      <c r="J446" s="222"/>
      <c r="K446" s="222"/>
      <c r="L446" s="228"/>
      <c r="M446" s="229"/>
      <c r="N446" s="230"/>
      <c r="O446" s="230"/>
      <c r="P446" s="230"/>
      <c r="Q446" s="230"/>
      <c r="R446" s="230"/>
      <c r="S446" s="230"/>
      <c r="T446" s="231"/>
      <c r="AT446" s="232" t="s">
        <v>149</v>
      </c>
      <c r="AU446" s="232" t="s">
        <v>84</v>
      </c>
      <c r="AV446" s="12" t="s">
        <v>84</v>
      </c>
      <c r="AW446" s="12" t="s">
        <v>37</v>
      </c>
      <c r="AX446" s="12" t="s">
        <v>75</v>
      </c>
      <c r="AY446" s="232" t="s">
        <v>140</v>
      </c>
    </row>
    <row r="447" s="12" customFormat="1">
      <c r="B447" s="221"/>
      <c r="C447" s="222"/>
      <c r="D447" s="223" t="s">
        <v>149</v>
      </c>
      <c r="E447" s="224" t="s">
        <v>19</v>
      </c>
      <c r="F447" s="225" t="s">
        <v>352</v>
      </c>
      <c r="G447" s="222"/>
      <c r="H447" s="226">
        <v>0.47999999999999998</v>
      </c>
      <c r="I447" s="227"/>
      <c r="J447" s="222"/>
      <c r="K447" s="222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149</v>
      </c>
      <c r="AU447" s="232" t="s">
        <v>84</v>
      </c>
      <c r="AV447" s="12" t="s">
        <v>84</v>
      </c>
      <c r="AW447" s="12" t="s">
        <v>37</v>
      </c>
      <c r="AX447" s="12" t="s">
        <v>75</v>
      </c>
      <c r="AY447" s="232" t="s">
        <v>140</v>
      </c>
    </row>
    <row r="448" s="14" customFormat="1">
      <c r="B448" s="244"/>
      <c r="C448" s="245"/>
      <c r="D448" s="223" t="s">
        <v>149</v>
      </c>
      <c r="E448" s="246" t="s">
        <v>19</v>
      </c>
      <c r="F448" s="247" t="s">
        <v>423</v>
      </c>
      <c r="G448" s="245"/>
      <c r="H448" s="248">
        <v>13.284000000000001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AT448" s="254" t="s">
        <v>149</v>
      </c>
      <c r="AU448" s="254" t="s">
        <v>84</v>
      </c>
      <c r="AV448" s="14" t="s">
        <v>157</v>
      </c>
      <c r="AW448" s="14" t="s">
        <v>37</v>
      </c>
      <c r="AX448" s="14" t="s">
        <v>75</v>
      </c>
      <c r="AY448" s="254" t="s">
        <v>140</v>
      </c>
    </row>
    <row r="449" s="12" customFormat="1">
      <c r="B449" s="221"/>
      <c r="C449" s="222"/>
      <c r="D449" s="223" t="s">
        <v>149</v>
      </c>
      <c r="E449" s="224" t="s">
        <v>19</v>
      </c>
      <c r="F449" s="225" t="s">
        <v>424</v>
      </c>
      <c r="G449" s="222"/>
      <c r="H449" s="226">
        <v>5.04</v>
      </c>
      <c r="I449" s="227"/>
      <c r="J449" s="222"/>
      <c r="K449" s="222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149</v>
      </c>
      <c r="AU449" s="232" t="s">
        <v>84</v>
      </c>
      <c r="AV449" s="12" t="s">
        <v>84</v>
      </c>
      <c r="AW449" s="12" t="s">
        <v>37</v>
      </c>
      <c r="AX449" s="12" t="s">
        <v>75</v>
      </c>
      <c r="AY449" s="232" t="s">
        <v>140</v>
      </c>
    </row>
    <row r="450" s="14" customFormat="1">
      <c r="B450" s="244"/>
      <c r="C450" s="245"/>
      <c r="D450" s="223" t="s">
        <v>149</v>
      </c>
      <c r="E450" s="246" t="s">
        <v>19</v>
      </c>
      <c r="F450" s="247" t="s">
        <v>425</v>
      </c>
      <c r="G450" s="245"/>
      <c r="H450" s="248">
        <v>5.04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AT450" s="254" t="s">
        <v>149</v>
      </c>
      <c r="AU450" s="254" t="s">
        <v>84</v>
      </c>
      <c r="AV450" s="14" t="s">
        <v>157</v>
      </c>
      <c r="AW450" s="14" t="s">
        <v>37</v>
      </c>
      <c r="AX450" s="14" t="s">
        <v>75</v>
      </c>
      <c r="AY450" s="254" t="s">
        <v>140</v>
      </c>
    </row>
    <row r="451" s="12" customFormat="1">
      <c r="B451" s="221"/>
      <c r="C451" s="222"/>
      <c r="D451" s="223" t="s">
        <v>149</v>
      </c>
      <c r="E451" s="224" t="s">
        <v>19</v>
      </c>
      <c r="F451" s="225" t="s">
        <v>299</v>
      </c>
      <c r="G451" s="222"/>
      <c r="H451" s="226">
        <v>111.97</v>
      </c>
      <c r="I451" s="227"/>
      <c r="J451" s="222"/>
      <c r="K451" s="222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149</v>
      </c>
      <c r="AU451" s="232" t="s">
        <v>84</v>
      </c>
      <c r="AV451" s="12" t="s">
        <v>84</v>
      </c>
      <c r="AW451" s="12" t="s">
        <v>37</v>
      </c>
      <c r="AX451" s="12" t="s">
        <v>75</v>
      </c>
      <c r="AY451" s="232" t="s">
        <v>140</v>
      </c>
    </row>
    <row r="452" s="12" customFormat="1">
      <c r="B452" s="221"/>
      <c r="C452" s="222"/>
      <c r="D452" s="223" t="s">
        <v>149</v>
      </c>
      <c r="E452" s="224" t="s">
        <v>19</v>
      </c>
      <c r="F452" s="225" t="s">
        <v>300</v>
      </c>
      <c r="G452" s="222"/>
      <c r="H452" s="226">
        <v>-24.960000000000001</v>
      </c>
      <c r="I452" s="227"/>
      <c r="J452" s="222"/>
      <c r="K452" s="222"/>
      <c r="L452" s="228"/>
      <c r="M452" s="229"/>
      <c r="N452" s="230"/>
      <c r="O452" s="230"/>
      <c r="P452" s="230"/>
      <c r="Q452" s="230"/>
      <c r="R452" s="230"/>
      <c r="S452" s="230"/>
      <c r="T452" s="231"/>
      <c r="AT452" s="232" t="s">
        <v>149</v>
      </c>
      <c r="AU452" s="232" t="s">
        <v>84</v>
      </c>
      <c r="AV452" s="12" t="s">
        <v>84</v>
      </c>
      <c r="AW452" s="12" t="s">
        <v>37</v>
      </c>
      <c r="AX452" s="12" t="s">
        <v>75</v>
      </c>
      <c r="AY452" s="232" t="s">
        <v>140</v>
      </c>
    </row>
    <row r="453" s="14" customFormat="1">
      <c r="B453" s="244"/>
      <c r="C453" s="245"/>
      <c r="D453" s="223" t="s">
        <v>149</v>
      </c>
      <c r="E453" s="246" t="s">
        <v>19</v>
      </c>
      <c r="F453" s="247" t="s">
        <v>301</v>
      </c>
      <c r="G453" s="245"/>
      <c r="H453" s="248">
        <v>87.010000000000005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AT453" s="254" t="s">
        <v>149</v>
      </c>
      <c r="AU453" s="254" t="s">
        <v>84</v>
      </c>
      <c r="AV453" s="14" t="s">
        <v>157</v>
      </c>
      <c r="AW453" s="14" t="s">
        <v>37</v>
      </c>
      <c r="AX453" s="14" t="s">
        <v>75</v>
      </c>
      <c r="AY453" s="254" t="s">
        <v>140</v>
      </c>
    </row>
    <row r="454" s="12" customFormat="1">
      <c r="B454" s="221"/>
      <c r="C454" s="222"/>
      <c r="D454" s="223" t="s">
        <v>149</v>
      </c>
      <c r="E454" s="224" t="s">
        <v>19</v>
      </c>
      <c r="F454" s="225" t="s">
        <v>304</v>
      </c>
      <c r="G454" s="222"/>
      <c r="H454" s="226">
        <v>230.83000000000001</v>
      </c>
      <c r="I454" s="227"/>
      <c r="J454" s="222"/>
      <c r="K454" s="222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149</v>
      </c>
      <c r="AU454" s="232" t="s">
        <v>84</v>
      </c>
      <c r="AV454" s="12" t="s">
        <v>84</v>
      </c>
      <c r="AW454" s="12" t="s">
        <v>37</v>
      </c>
      <c r="AX454" s="12" t="s">
        <v>75</v>
      </c>
      <c r="AY454" s="232" t="s">
        <v>140</v>
      </c>
    </row>
    <row r="455" s="12" customFormat="1">
      <c r="B455" s="221"/>
      <c r="C455" s="222"/>
      <c r="D455" s="223" t="s">
        <v>149</v>
      </c>
      <c r="E455" s="224" t="s">
        <v>19</v>
      </c>
      <c r="F455" s="225" t="s">
        <v>305</v>
      </c>
      <c r="G455" s="222"/>
      <c r="H455" s="226">
        <v>-54.149999999999999</v>
      </c>
      <c r="I455" s="227"/>
      <c r="J455" s="222"/>
      <c r="K455" s="222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149</v>
      </c>
      <c r="AU455" s="232" t="s">
        <v>84</v>
      </c>
      <c r="AV455" s="12" t="s">
        <v>84</v>
      </c>
      <c r="AW455" s="12" t="s">
        <v>37</v>
      </c>
      <c r="AX455" s="12" t="s">
        <v>75</v>
      </c>
      <c r="AY455" s="232" t="s">
        <v>140</v>
      </c>
    </row>
    <row r="456" s="14" customFormat="1">
      <c r="B456" s="244"/>
      <c r="C456" s="245"/>
      <c r="D456" s="223" t="s">
        <v>149</v>
      </c>
      <c r="E456" s="246" t="s">
        <v>19</v>
      </c>
      <c r="F456" s="247" t="s">
        <v>306</v>
      </c>
      <c r="G456" s="245"/>
      <c r="H456" s="248">
        <v>176.68000000000001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AT456" s="254" t="s">
        <v>149</v>
      </c>
      <c r="AU456" s="254" t="s">
        <v>84</v>
      </c>
      <c r="AV456" s="14" t="s">
        <v>157</v>
      </c>
      <c r="AW456" s="14" t="s">
        <v>37</v>
      </c>
      <c r="AX456" s="14" t="s">
        <v>75</v>
      </c>
      <c r="AY456" s="254" t="s">
        <v>140</v>
      </c>
    </row>
    <row r="457" s="12" customFormat="1">
      <c r="B457" s="221"/>
      <c r="C457" s="222"/>
      <c r="D457" s="223" t="s">
        <v>149</v>
      </c>
      <c r="E457" s="224" t="s">
        <v>19</v>
      </c>
      <c r="F457" s="225" t="s">
        <v>309</v>
      </c>
      <c r="G457" s="222"/>
      <c r="H457" s="226">
        <v>151.31</v>
      </c>
      <c r="I457" s="227"/>
      <c r="J457" s="222"/>
      <c r="K457" s="222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149</v>
      </c>
      <c r="AU457" s="232" t="s">
        <v>84</v>
      </c>
      <c r="AV457" s="12" t="s">
        <v>84</v>
      </c>
      <c r="AW457" s="12" t="s">
        <v>37</v>
      </c>
      <c r="AX457" s="12" t="s">
        <v>75</v>
      </c>
      <c r="AY457" s="232" t="s">
        <v>140</v>
      </c>
    </row>
    <row r="458" s="12" customFormat="1">
      <c r="B458" s="221"/>
      <c r="C458" s="222"/>
      <c r="D458" s="223" t="s">
        <v>149</v>
      </c>
      <c r="E458" s="224" t="s">
        <v>19</v>
      </c>
      <c r="F458" s="225" t="s">
        <v>310</v>
      </c>
      <c r="G458" s="222"/>
      <c r="H458" s="226">
        <v>-13.210000000000001</v>
      </c>
      <c r="I458" s="227"/>
      <c r="J458" s="222"/>
      <c r="K458" s="222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149</v>
      </c>
      <c r="AU458" s="232" t="s">
        <v>84</v>
      </c>
      <c r="AV458" s="12" t="s">
        <v>84</v>
      </c>
      <c r="AW458" s="12" t="s">
        <v>37</v>
      </c>
      <c r="AX458" s="12" t="s">
        <v>75</v>
      </c>
      <c r="AY458" s="232" t="s">
        <v>140</v>
      </c>
    </row>
    <row r="459" s="14" customFormat="1">
      <c r="B459" s="244"/>
      <c r="C459" s="245"/>
      <c r="D459" s="223" t="s">
        <v>149</v>
      </c>
      <c r="E459" s="246" t="s">
        <v>19</v>
      </c>
      <c r="F459" s="247" t="s">
        <v>311</v>
      </c>
      <c r="G459" s="245"/>
      <c r="H459" s="248">
        <v>138.09999999999999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AT459" s="254" t="s">
        <v>149</v>
      </c>
      <c r="AU459" s="254" t="s">
        <v>84</v>
      </c>
      <c r="AV459" s="14" t="s">
        <v>157</v>
      </c>
      <c r="AW459" s="14" t="s">
        <v>37</v>
      </c>
      <c r="AX459" s="14" t="s">
        <v>75</v>
      </c>
      <c r="AY459" s="254" t="s">
        <v>140</v>
      </c>
    </row>
    <row r="460" s="12" customFormat="1">
      <c r="B460" s="221"/>
      <c r="C460" s="222"/>
      <c r="D460" s="223" t="s">
        <v>149</v>
      </c>
      <c r="E460" s="224" t="s">
        <v>19</v>
      </c>
      <c r="F460" s="225" t="s">
        <v>314</v>
      </c>
      <c r="G460" s="222"/>
      <c r="H460" s="226">
        <v>181.22999999999999</v>
      </c>
      <c r="I460" s="227"/>
      <c r="J460" s="222"/>
      <c r="K460" s="222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149</v>
      </c>
      <c r="AU460" s="232" t="s">
        <v>84</v>
      </c>
      <c r="AV460" s="12" t="s">
        <v>84</v>
      </c>
      <c r="AW460" s="12" t="s">
        <v>37</v>
      </c>
      <c r="AX460" s="12" t="s">
        <v>75</v>
      </c>
      <c r="AY460" s="232" t="s">
        <v>140</v>
      </c>
    </row>
    <row r="461" s="12" customFormat="1">
      <c r="B461" s="221"/>
      <c r="C461" s="222"/>
      <c r="D461" s="223" t="s">
        <v>149</v>
      </c>
      <c r="E461" s="224" t="s">
        <v>19</v>
      </c>
      <c r="F461" s="225" t="s">
        <v>336</v>
      </c>
      <c r="G461" s="222"/>
      <c r="H461" s="226">
        <v>5.04</v>
      </c>
      <c r="I461" s="227"/>
      <c r="J461" s="222"/>
      <c r="K461" s="222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149</v>
      </c>
      <c r="AU461" s="232" t="s">
        <v>84</v>
      </c>
      <c r="AV461" s="12" t="s">
        <v>84</v>
      </c>
      <c r="AW461" s="12" t="s">
        <v>37</v>
      </c>
      <c r="AX461" s="12" t="s">
        <v>75</v>
      </c>
      <c r="AY461" s="232" t="s">
        <v>140</v>
      </c>
    </row>
    <row r="462" s="12" customFormat="1">
      <c r="B462" s="221"/>
      <c r="C462" s="222"/>
      <c r="D462" s="223" t="s">
        <v>149</v>
      </c>
      <c r="E462" s="224" t="s">
        <v>19</v>
      </c>
      <c r="F462" s="225" t="s">
        <v>316</v>
      </c>
      <c r="G462" s="222"/>
      <c r="H462" s="226">
        <v>-33.079999999999998</v>
      </c>
      <c r="I462" s="227"/>
      <c r="J462" s="222"/>
      <c r="K462" s="222"/>
      <c r="L462" s="228"/>
      <c r="M462" s="229"/>
      <c r="N462" s="230"/>
      <c r="O462" s="230"/>
      <c r="P462" s="230"/>
      <c r="Q462" s="230"/>
      <c r="R462" s="230"/>
      <c r="S462" s="230"/>
      <c r="T462" s="231"/>
      <c r="AT462" s="232" t="s">
        <v>149</v>
      </c>
      <c r="AU462" s="232" t="s">
        <v>84</v>
      </c>
      <c r="AV462" s="12" t="s">
        <v>84</v>
      </c>
      <c r="AW462" s="12" t="s">
        <v>37</v>
      </c>
      <c r="AX462" s="12" t="s">
        <v>75</v>
      </c>
      <c r="AY462" s="232" t="s">
        <v>140</v>
      </c>
    </row>
    <row r="463" s="14" customFormat="1">
      <c r="B463" s="244"/>
      <c r="C463" s="245"/>
      <c r="D463" s="223" t="s">
        <v>149</v>
      </c>
      <c r="E463" s="246" t="s">
        <v>19</v>
      </c>
      <c r="F463" s="247" t="s">
        <v>317</v>
      </c>
      <c r="G463" s="245"/>
      <c r="H463" s="248">
        <v>153.19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AT463" s="254" t="s">
        <v>149</v>
      </c>
      <c r="AU463" s="254" t="s">
        <v>84</v>
      </c>
      <c r="AV463" s="14" t="s">
        <v>157</v>
      </c>
      <c r="AW463" s="14" t="s">
        <v>37</v>
      </c>
      <c r="AX463" s="14" t="s">
        <v>75</v>
      </c>
      <c r="AY463" s="254" t="s">
        <v>140</v>
      </c>
    </row>
    <row r="464" s="12" customFormat="1">
      <c r="B464" s="221"/>
      <c r="C464" s="222"/>
      <c r="D464" s="223" t="s">
        <v>149</v>
      </c>
      <c r="E464" s="224" t="s">
        <v>19</v>
      </c>
      <c r="F464" s="225" t="s">
        <v>318</v>
      </c>
      <c r="G464" s="222"/>
      <c r="H464" s="226">
        <v>41.491999999999997</v>
      </c>
      <c r="I464" s="227"/>
      <c r="J464" s="222"/>
      <c r="K464" s="222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149</v>
      </c>
      <c r="AU464" s="232" t="s">
        <v>84</v>
      </c>
      <c r="AV464" s="12" t="s">
        <v>84</v>
      </c>
      <c r="AW464" s="12" t="s">
        <v>37</v>
      </c>
      <c r="AX464" s="12" t="s">
        <v>75</v>
      </c>
      <c r="AY464" s="232" t="s">
        <v>140</v>
      </c>
    </row>
    <row r="465" s="12" customFormat="1">
      <c r="B465" s="221"/>
      <c r="C465" s="222"/>
      <c r="D465" s="223" t="s">
        <v>149</v>
      </c>
      <c r="E465" s="224" t="s">
        <v>19</v>
      </c>
      <c r="F465" s="225" t="s">
        <v>319</v>
      </c>
      <c r="G465" s="222"/>
      <c r="H465" s="226">
        <v>18.859999999999999</v>
      </c>
      <c r="I465" s="227"/>
      <c r="J465" s="222"/>
      <c r="K465" s="222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149</v>
      </c>
      <c r="AU465" s="232" t="s">
        <v>84</v>
      </c>
      <c r="AV465" s="12" t="s">
        <v>84</v>
      </c>
      <c r="AW465" s="12" t="s">
        <v>37</v>
      </c>
      <c r="AX465" s="12" t="s">
        <v>75</v>
      </c>
      <c r="AY465" s="232" t="s">
        <v>140</v>
      </c>
    </row>
    <row r="466" s="14" customFormat="1">
      <c r="B466" s="244"/>
      <c r="C466" s="245"/>
      <c r="D466" s="223" t="s">
        <v>149</v>
      </c>
      <c r="E466" s="246" t="s">
        <v>19</v>
      </c>
      <c r="F466" s="247" t="s">
        <v>320</v>
      </c>
      <c r="G466" s="245"/>
      <c r="H466" s="248">
        <v>60.351999999999997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AT466" s="254" t="s">
        <v>149</v>
      </c>
      <c r="AU466" s="254" t="s">
        <v>84</v>
      </c>
      <c r="AV466" s="14" t="s">
        <v>157</v>
      </c>
      <c r="AW466" s="14" t="s">
        <v>37</v>
      </c>
      <c r="AX466" s="14" t="s">
        <v>75</v>
      </c>
      <c r="AY466" s="254" t="s">
        <v>140</v>
      </c>
    </row>
    <row r="467" s="12" customFormat="1">
      <c r="B467" s="221"/>
      <c r="C467" s="222"/>
      <c r="D467" s="223" t="s">
        <v>149</v>
      </c>
      <c r="E467" s="224" t="s">
        <v>19</v>
      </c>
      <c r="F467" s="225" t="s">
        <v>321</v>
      </c>
      <c r="G467" s="222"/>
      <c r="H467" s="226">
        <v>18.635999999999999</v>
      </c>
      <c r="I467" s="227"/>
      <c r="J467" s="222"/>
      <c r="K467" s="222"/>
      <c r="L467" s="228"/>
      <c r="M467" s="229"/>
      <c r="N467" s="230"/>
      <c r="O467" s="230"/>
      <c r="P467" s="230"/>
      <c r="Q467" s="230"/>
      <c r="R467" s="230"/>
      <c r="S467" s="230"/>
      <c r="T467" s="231"/>
      <c r="AT467" s="232" t="s">
        <v>149</v>
      </c>
      <c r="AU467" s="232" t="s">
        <v>84</v>
      </c>
      <c r="AV467" s="12" t="s">
        <v>84</v>
      </c>
      <c r="AW467" s="12" t="s">
        <v>37</v>
      </c>
      <c r="AX467" s="12" t="s">
        <v>75</v>
      </c>
      <c r="AY467" s="232" t="s">
        <v>140</v>
      </c>
    </row>
    <row r="468" s="14" customFormat="1">
      <c r="B468" s="244"/>
      <c r="C468" s="245"/>
      <c r="D468" s="223" t="s">
        <v>149</v>
      </c>
      <c r="E468" s="246" t="s">
        <v>19</v>
      </c>
      <c r="F468" s="247" t="s">
        <v>323</v>
      </c>
      <c r="G468" s="245"/>
      <c r="H468" s="248">
        <v>18.635999999999999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AT468" s="254" t="s">
        <v>149</v>
      </c>
      <c r="AU468" s="254" t="s">
        <v>84</v>
      </c>
      <c r="AV468" s="14" t="s">
        <v>157</v>
      </c>
      <c r="AW468" s="14" t="s">
        <v>37</v>
      </c>
      <c r="AX468" s="14" t="s">
        <v>75</v>
      </c>
      <c r="AY468" s="254" t="s">
        <v>140</v>
      </c>
    </row>
    <row r="469" s="12" customFormat="1">
      <c r="B469" s="221"/>
      <c r="C469" s="222"/>
      <c r="D469" s="223" t="s">
        <v>149</v>
      </c>
      <c r="E469" s="224" t="s">
        <v>19</v>
      </c>
      <c r="F469" s="225" t="s">
        <v>324</v>
      </c>
      <c r="G469" s="222"/>
      <c r="H469" s="226">
        <v>20.556000000000001</v>
      </c>
      <c r="I469" s="227"/>
      <c r="J469" s="222"/>
      <c r="K469" s="222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149</v>
      </c>
      <c r="AU469" s="232" t="s">
        <v>84</v>
      </c>
      <c r="AV469" s="12" t="s">
        <v>84</v>
      </c>
      <c r="AW469" s="12" t="s">
        <v>37</v>
      </c>
      <c r="AX469" s="12" t="s">
        <v>75</v>
      </c>
      <c r="AY469" s="232" t="s">
        <v>140</v>
      </c>
    </row>
    <row r="470" s="12" customFormat="1">
      <c r="B470" s="221"/>
      <c r="C470" s="222"/>
      <c r="D470" s="223" t="s">
        <v>149</v>
      </c>
      <c r="E470" s="224" t="s">
        <v>19</v>
      </c>
      <c r="F470" s="225" t="s">
        <v>325</v>
      </c>
      <c r="G470" s="222"/>
      <c r="H470" s="226">
        <v>7.3700000000000001</v>
      </c>
      <c r="I470" s="227"/>
      <c r="J470" s="222"/>
      <c r="K470" s="222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149</v>
      </c>
      <c r="AU470" s="232" t="s">
        <v>84</v>
      </c>
      <c r="AV470" s="12" t="s">
        <v>84</v>
      </c>
      <c r="AW470" s="12" t="s">
        <v>37</v>
      </c>
      <c r="AX470" s="12" t="s">
        <v>75</v>
      </c>
      <c r="AY470" s="232" t="s">
        <v>140</v>
      </c>
    </row>
    <row r="471" s="14" customFormat="1">
      <c r="B471" s="244"/>
      <c r="C471" s="245"/>
      <c r="D471" s="223" t="s">
        <v>149</v>
      </c>
      <c r="E471" s="246" t="s">
        <v>19</v>
      </c>
      <c r="F471" s="247" t="s">
        <v>327</v>
      </c>
      <c r="G471" s="245"/>
      <c r="H471" s="248">
        <v>27.925999999999998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AT471" s="254" t="s">
        <v>149</v>
      </c>
      <c r="AU471" s="254" t="s">
        <v>84</v>
      </c>
      <c r="AV471" s="14" t="s">
        <v>157</v>
      </c>
      <c r="AW471" s="14" t="s">
        <v>37</v>
      </c>
      <c r="AX471" s="14" t="s">
        <v>75</v>
      </c>
      <c r="AY471" s="254" t="s">
        <v>140</v>
      </c>
    </row>
    <row r="472" s="13" customFormat="1">
      <c r="B472" s="233"/>
      <c r="C472" s="234"/>
      <c r="D472" s="223" t="s">
        <v>149</v>
      </c>
      <c r="E472" s="235" t="s">
        <v>19</v>
      </c>
      <c r="F472" s="236" t="s">
        <v>151</v>
      </c>
      <c r="G472" s="234"/>
      <c r="H472" s="237">
        <v>680.21799999999996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AT472" s="243" t="s">
        <v>149</v>
      </c>
      <c r="AU472" s="243" t="s">
        <v>84</v>
      </c>
      <c r="AV472" s="13" t="s">
        <v>147</v>
      </c>
      <c r="AW472" s="13" t="s">
        <v>37</v>
      </c>
      <c r="AX472" s="13" t="s">
        <v>82</v>
      </c>
      <c r="AY472" s="243" t="s">
        <v>140</v>
      </c>
    </row>
    <row r="473" s="1" customFormat="1" ht="16.5" customHeight="1">
      <c r="B473" s="39"/>
      <c r="C473" s="208" t="s">
        <v>426</v>
      </c>
      <c r="D473" s="208" t="s">
        <v>142</v>
      </c>
      <c r="E473" s="209" t="s">
        <v>427</v>
      </c>
      <c r="F473" s="210" t="s">
        <v>428</v>
      </c>
      <c r="G473" s="211" t="s">
        <v>145</v>
      </c>
      <c r="H473" s="212">
        <v>874.83500000000004</v>
      </c>
      <c r="I473" s="213"/>
      <c r="J473" s="214">
        <f>ROUND(I473*H473,2)</f>
        <v>0</v>
      </c>
      <c r="K473" s="210" t="s">
        <v>146</v>
      </c>
      <c r="L473" s="44"/>
      <c r="M473" s="215" t="s">
        <v>19</v>
      </c>
      <c r="N473" s="216" t="s">
        <v>46</v>
      </c>
      <c r="O473" s="84"/>
      <c r="P473" s="217">
        <f>O473*H473</f>
        <v>0</v>
      </c>
      <c r="Q473" s="217">
        <v>0</v>
      </c>
      <c r="R473" s="217">
        <f>Q473*H473</f>
        <v>0</v>
      </c>
      <c r="S473" s="217">
        <v>0</v>
      </c>
      <c r="T473" s="218">
        <f>S473*H473</f>
        <v>0</v>
      </c>
      <c r="AR473" s="219" t="s">
        <v>147</v>
      </c>
      <c r="AT473" s="219" t="s">
        <v>142</v>
      </c>
      <c r="AU473" s="219" t="s">
        <v>84</v>
      </c>
      <c r="AY473" s="18" t="s">
        <v>140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18" t="s">
        <v>82</v>
      </c>
      <c r="BK473" s="220">
        <f>ROUND(I473*H473,2)</f>
        <v>0</v>
      </c>
      <c r="BL473" s="18" t="s">
        <v>147</v>
      </c>
      <c r="BM473" s="219" t="s">
        <v>429</v>
      </c>
    </row>
    <row r="474" s="12" customFormat="1">
      <c r="B474" s="221"/>
      <c r="C474" s="222"/>
      <c r="D474" s="223" t="s">
        <v>149</v>
      </c>
      <c r="E474" s="224" t="s">
        <v>19</v>
      </c>
      <c r="F474" s="225" t="s">
        <v>297</v>
      </c>
      <c r="G474" s="222"/>
      <c r="H474" s="226">
        <v>34.18</v>
      </c>
      <c r="I474" s="227"/>
      <c r="J474" s="222"/>
      <c r="K474" s="222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149</v>
      </c>
      <c r="AU474" s="232" t="s">
        <v>84</v>
      </c>
      <c r="AV474" s="12" t="s">
        <v>84</v>
      </c>
      <c r="AW474" s="12" t="s">
        <v>37</v>
      </c>
      <c r="AX474" s="12" t="s">
        <v>75</v>
      </c>
      <c r="AY474" s="232" t="s">
        <v>140</v>
      </c>
    </row>
    <row r="475" s="12" customFormat="1">
      <c r="B475" s="221"/>
      <c r="C475" s="222"/>
      <c r="D475" s="223" t="s">
        <v>149</v>
      </c>
      <c r="E475" s="224" t="s">
        <v>19</v>
      </c>
      <c r="F475" s="225" t="s">
        <v>298</v>
      </c>
      <c r="G475" s="222"/>
      <c r="H475" s="226">
        <v>8.9100000000000001</v>
      </c>
      <c r="I475" s="227"/>
      <c r="J475" s="222"/>
      <c r="K475" s="222"/>
      <c r="L475" s="228"/>
      <c r="M475" s="229"/>
      <c r="N475" s="230"/>
      <c r="O475" s="230"/>
      <c r="P475" s="230"/>
      <c r="Q475" s="230"/>
      <c r="R475" s="230"/>
      <c r="S475" s="230"/>
      <c r="T475" s="231"/>
      <c r="AT475" s="232" t="s">
        <v>149</v>
      </c>
      <c r="AU475" s="232" t="s">
        <v>84</v>
      </c>
      <c r="AV475" s="12" t="s">
        <v>84</v>
      </c>
      <c r="AW475" s="12" t="s">
        <v>37</v>
      </c>
      <c r="AX475" s="12" t="s">
        <v>75</v>
      </c>
      <c r="AY475" s="232" t="s">
        <v>140</v>
      </c>
    </row>
    <row r="476" s="12" customFormat="1">
      <c r="B476" s="221"/>
      <c r="C476" s="222"/>
      <c r="D476" s="223" t="s">
        <v>149</v>
      </c>
      <c r="E476" s="224" t="s">
        <v>19</v>
      </c>
      <c r="F476" s="225" t="s">
        <v>299</v>
      </c>
      <c r="G476" s="222"/>
      <c r="H476" s="226">
        <v>111.97</v>
      </c>
      <c r="I476" s="227"/>
      <c r="J476" s="222"/>
      <c r="K476" s="222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149</v>
      </c>
      <c r="AU476" s="232" t="s">
        <v>84</v>
      </c>
      <c r="AV476" s="12" t="s">
        <v>84</v>
      </c>
      <c r="AW476" s="12" t="s">
        <v>37</v>
      </c>
      <c r="AX476" s="12" t="s">
        <v>75</v>
      </c>
      <c r="AY476" s="232" t="s">
        <v>140</v>
      </c>
    </row>
    <row r="477" s="12" customFormat="1">
      <c r="B477" s="221"/>
      <c r="C477" s="222"/>
      <c r="D477" s="223" t="s">
        <v>149</v>
      </c>
      <c r="E477" s="224" t="s">
        <v>19</v>
      </c>
      <c r="F477" s="225" t="s">
        <v>300</v>
      </c>
      <c r="G477" s="222"/>
      <c r="H477" s="226">
        <v>-24.960000000000001</v>
      </c>
      <c r="I477" s="227"/>
      <c r="J477" s="222"/>
      <c r="K477" s="222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149</v>
      </c>
      <c r="AU477" s="232" t="s">
        <v>84</v>
      </c>
      <c r="AV477" s="12" t="s">
        <v>84</v>
      </c>
      <c r="AW477" s="12" t="s">
        <v>37</v>
      </c>
      <c r="AX477" s="12" t="s">
        <v>75</v>
      </c>
      <c r="AY477" s="232" t="s">
        <v>140</v>
      </c>
    </row>
    <row r="478" s="14" customFormat="1">
      <c r="B478" s="244"/>
      <c r="C478" s="245"/>
      <c r="D478" s="223" t="s">
        <v>149</v>
      </c>
      <c r="E478" s="246" t="s">
        <v>19</v>
      </c>
      <c r="F478" s="247" t="s">
        <v>301</v>
      </c>
      <c r="G478" s="245"/>
      <c r="H478" s="248">
        <v>130.09999999999999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AT478" s="254" t="s">
        <v>149</v>
      </c>
      <c r="AU478" s="254" t="s">
        <v>84</v>
      </c>
      <c r="AV478" s="14" t="s">
        <v>157</v>
      </c>
      <c r="AW478" s="14" t="s">
        <v>37</v>
      </c>
      <c r="AX478" s="14" t="s">
        <v>75</v>
      </c>
      <c r="AY478" s="254" t="s">
        <v>140</v>
      </c>
    </row>
    <row r="479" s="12" customFormat="1">
      <c r="B479" s="221"/>
      <c r="C479" s="222"/>
      <c r="D479" s="223" t="s">
        <v>149</v>
      </c>
      <c r="E479" s="224" t="s">
        <v>19</v>
      </c>
      <c r="F479" s="225" t="s">
        <v>302</v>
      </c>
      <c r="G479" s="222"/>
      <c r="H479" s="226">
        <v>60.479999999999997</v>
      </c>
      <c r="I479" s="227"/>
      <c r="J479" s="222"/>
      <c r="K479" s="222"/>
      <c r="L479" s="228"/>
      <c r="M479" s="229"/>
      <c r="N479" s="230"/>
      <c r="O479" s="230"/>
      <c r="P479" s="230"/>
      <c r="Q479" s="230"/>
      <c r="R479" s="230"/>
      <c r="S479" s="230"/>
      <c r="T479" s="231"/>
      <c r="AT479" s="232" t="s">
        <v>149</v>
      </c>
      <c r="AU479" s="232" t="s">
        <v>84</v>
      </c>
      <c r="AV479" s="12" t="s">
        <v>84</v>
      </c>
      <c r="AW479" s="12" t="s">
        <v>37</v>
      </c>
      <c r="AX479" s="12" t="s">
        <v>75</v>
      </c>
      <c r="AY479" s="232" t="s">
        <v>140</v>
      </c>
    </row>
    <row r="480" s="12" customFormat="1">
      <c r="B480" s="221"/>
      <c r="C480" s="222"/>
      <c r="D480" s="223" t="s">
        <v>149</v>
      </c>
      <c r="E480" s="224" t="s">
        <v>19</v>
      </c>
      <c r="F480" s="225" t="s">
        <v>303</v>
      </c>
      <c r="G480" s="222"/>
      <c r="H480" s="226">
        <v>18.094999999999999</v>
      </c>
      <c r="I480" s="227"/>
      <c r="J480" s="222"/>
      <c r="K480" s="222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149</v>
      </c>
      <c r="AU480" s="232" t="s">
        <v>84</v>
      </c>
      <c r="AV480" s="12" t="s">
        <v>84</v>
      </c>
      <c r="AW480" s="12" t="s">
        <v>37</v>
      </c>
      <c r="AX480" s="12" t="s">
        <v>75</v>
      </c>
      <c r="AY480" s="232" t="s">
        <v>140</v>
      </c>
    </row>
    <row r="481" s="12" customFormat="1">
      <c r="B481" s="221"/>
      <c r="C481" s="222"/>
      <c r="D481" s="223" t="s">
        <v>149</v>
      </c>
      <c r="E481" s="224" t="s">
        <v>19</v>
      </c>
      <c r="F481" s="225" t="s">
        <v>304</v>
      </c>
      <c r="G481" s="222"/>
      <c r="H481" s="226">
        <v>230.83000000000001</v>
      </c>
      <c r="I481" s="227"/>
      <c r="J481" s="222"/>
      <c r="K481" s="222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149</v>
      </c>
      <c r="AU481" s="232" t="s">
        <v>84</v>
      </c>
      <c r="AV481" s="12" t="s">
        <v>84</v>
      </c>
      <c r="AW481" s="12" t="s">
        <v>37</v>
      </c>
      <c r="AX481" s="12" t="s">
        <v>75</v>
      </c>
      <c r="AY481" s="232" t="s">
        <v>140</v>
      </c>
    </row>
    <row r="482" s="12" customFormat="1">
      <c r="B482" s="221"/>
      <c r="C482" s="222"/>
      <c r="D482" s="223" t="s">
        <v>149</v>
      </c>
      <c r="E482" s="224" t="s">
        <v>19</v>
      </c>
      <c r="F482" s="225" t="s">
        <v>305</v>
      </c>
      <c r="G482" s="222"/>
      <c r="H482" s="226">
        <v>-54.149999999999999</v>
      </c>
      <c r="I482" s="227"/>
      <c r="J482" s="222"/>
      <c r="K482" s="222"/>
      <c r="L482" s="228"/>
      <c r="M482" s="229"/>
      <c r="N482" s="230"/>
      <c r="O482" s="230"/>
      <c r="P482" s="230"/>
      <c r="Q482" s="230"/>
      <c r="R482" s="230"/>
      <c r="S482" s="230"/>
      <c r="T482" s="231"/>
      <c r="AT482" s="232" t="s">
        <v>149</v>
      </c>
      <c r="AU482" s="232" t="s">
        <v>84</v>
      </c>
      <c r="AV482" s="12" t="s">
        <v>84</v>
      </c>
      <c r="AW482" s="12" t="s">
        <v>37</v>
      </c>
      <c r="AX482" s="12" t="s">
        <v>75</v>
      </c>
      <c r="AY482" s="232" t="s">
        <v>140</v>
      </c>
    </row>
    <row r="483" s="14" customFormat="1">
      <c r="B483" s="244"/>
      <c r="C483" s="245"/>
      <c r="D483" s="223" t="s">
        <v>149</v>
      </c>
      <c r="E483" s="246" t="s">
        <v>19</v>
      </c>
      <c r="F483" s="247" t="s">
        <v>306</v>
      </c>
      <c r="G483" s="245"/>
      <c r="H483" s="248">
        <v>255.255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AT483" s="254" t="s">
        <v>149</v>
      </c>
      <c r="AU483" s="254" t="s">
        <v>84</v>
      </c>
      <c r="AV483" s="14" t="s">
        <v>157</v>
      </c>
      <c r="AW483" s="14" t="s">
        <v>37</v>
      </c>
      <c r="AX483" s="14" t="s">
        <v>75</v>
      </c>
      <c r="AY483" s="254" t="s">
        <v>140</v>
      </c>
    </row>
    <row r="484" s="12" customFormat="1">
      <c r="B484" s="221"/>
      <c r="C484" s="222"/>
      <c r="D484" s="223" t="s">
        <v>149</v>
      </c>
      <c r="E484" s="224" t="s">
        <v>19</v>
      </c>
      <c r="F484" s="225" t="s">
        <v>307</v>
      </c>
      <c r="G484" s="222"/>
      <c r="H484" s="226">
        <v>18.699999999999999</v>
      </c>
      <c r="I484" s="227"/>
      <c r="J484" s="222"/>
      <c r="K484" s="222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149</v>
      </c>
      <c r="AU484" s="232" t="s">
        <v>84</v>
      </c>
      <c r="AV484" s="12" t="s">
        <v>84</v>
      </c>
      <c r="AW484" s="12" t="s">
        <v>37</v>
      </c>
      <c r="AX484" s="12" t="s">
        <v>75</v>
      </c>
      <c r="AY484" s="232" t="s">
        <v>140</v>
      </c>
    </row>
    <row r="485" s="12" customFormat="1">
      <c r="B485" s="221"/>
      <c r="C485" s="222"/>
      <c r="D485" s="223" t="s">
        <v>149</v>
      </c>
      <c r="E485" s="224" t="s">
        <v>19</v>
      </c>
      <c r="F485" s="225" t="s">
        <v>308</v>
      </c>
      <c r="G485" s="222"/>
      <c r="H485" s="226">
        <v>8.9100000000000001</v>
      </c>
      <c r="I485" s="227"/>
      <c r="J485" s="222"/>
      <c r="K485" s="222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149</v>
      </c>
      <c r="AU485" s="232" t="s">
        <v>84</v>
      </c>
      <c r="AV485" s="12" t="s">
        <v>84</v>
      </c>
      <c r="AW485" s="12" t="s">
        <v>37</v>
      </c>
      <c r="AX485" s="12" t="s">
        <v>75</v>
      </c>
      <c r="AY485" s="232" t="s">
        <v>140</v>
      </c>
    </row>
    <row r="486" s="12" customFormat="1">
      <c r="B486" s="221"/>
      <c r="C486" s="222"/>
      <c r="D486" s="223" t="s">
        <v>149</v>
      </c>
      <c r="E486" s="224" t="s">
        <v>19</v>
      </c>
      <c r="F486" s="225" t="s">
        <v>309</v>
      </c>
      <c r="G486" s="222"/>
      <c r="H486" s="226">
        <v>151.31</v>
      </c>
      <c r="I486" s="227"/>
      <c r="J486" s="222"/>
      <c r="K486" s="222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149</v>
      </c>
      <c r="AU486" s="232" t="s">
        <v>84</v>
      </c>
      <c r="AV486" s="12" t="s">
        <v>84</v>
      </c>
      <c r="AW486" s="12" t="s">
        <v>37</v>
      </c>
      <c r="AX486" s="12" t="s">
        <v>75</v>
      </c>
      <c r="AY486" s="232" t="s">
        <v>140</v>
      </c>
    </row>
    <row r="487" s="12" customFormat="1">
      <c r="B487" s="221"/>
      <c r="C487" s="222"/>
      <c r="D487" s="223" t="s">
        <v>149</v>
      </c>
      <c r="E487" s="224" t="s">
        <v>19</v>
      </c>
      <c r="F487" s="225" t="s">
        <v>310</v>
      </c>
      <c r="G487" s="222"/>
      <c r="H487" s="226">
        <v>-13.210000000000001</v>
      </c>
      <c r="I487" s="227"/>
      <c r="J487" s="222"/>
      <c r="K487" s="222"/>
      <c r="L487" s="228"/>
      <c r="M487" s="229"/>
      <c r="N487" s="230"/>
      <c r="O487" s="230"/>
      <c r="P487" s="230"/>
      <c r="Q487" s="230"/>
      <c r="R487" s="230"/>
      <c r="S487" s="230"/>
      <c r="T487" s="231"/>
      <c r="AT487" s="232" t="s">
        <v>149</v>
      </c>
      <c r="AU487" s="232" t="s">
        <v>84</v>
      </c>
      <c r="AV487" s="12" t="s">
        <v>84</v>
      </c>
      <c r="AW487" s="12" t="s">
        <v>37</v>
      </c>
      <c r="AX487" s="12" t="s">
        <v>75</v>
      </c>
      <c r="AY487" s="232" t="s">
        <v>140</v>
      </c>
    </row>
    <row r="488" s="14" customFormat="1">
      <c r="B488" s="244"/>
      <c r="C488" s="245"/>
      <c r="D488" s="223" t="s">
        <v>149</v>
      </c>
      <c r="E488" s="246" t="s">
        <v>19</v>
      </c>
      <c r="F488" s="247" t="s">
        <v>311</v>
      </c>
      <c r="G488" s="245"/>
      <c r="H488" s="248">
        <v>165.71000000000001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AT488" s="254" t="s">
        <v>149</v>
      </c>
      <c r="AU488" s="254" t="s">
        <v>84</v>
      </c>
      <c r="AV488" s="14" t="s">
        <v>157</v>
      </c>
      <c r="AW488" s="14" t="s">
        <v>37</v>
      </c>
      <c r="AX488" s="14" t="s">
        <v>75</v>
      </c>
      <c r="AY488" s="254" t="s">
        <v>140</v>
      </c>
    </row>
    <row r="489" s="12" customFormat="1">
      <c r="B489" s="221"/>
      <c r="C489" s="222"/>
      <c r="D489" s="223" t="s">
        <v>149</v>
      </c>
      <c r="E489" s="224" t="s">
        <v>19</v>
      </c>
      <c r="F489" s="225" t="s">
        <v>312</v>
      </c>
      <c r="G489" s="222"/>
      <c r="H489" s="226">
        <v>22.41</v>
      </c>
      <c r="I489" s="227"/>
      <c r="J489" s="222"/>
      <c r="K489" s="222"/>
      <c r="L489" s="228"/>
      <c r="M489" s="229"/>
      <c r="N489" s="230"/>
      <c r="O489" s="230"/>
      <c r="P489" s="230"/>
      <c r="Q489" s="230"/>
      <c r="R489" s="230"/>
      <c r="S489" s="230"/>
      <c r="T489" s="231"/>
      <c r="AT489" s="232" t="s">
        <v>149</v>
      </c>
      <c r="AU489" s="232" t="s">
        <v>84</v>
      </c>
      <c r="AV489" s="12" t="s">
        <v>84</v>
      </c>
      <c r="AW489" s="12" t="s">
        <v>37</v>
      </c>
      <c r="AX489" s="12" t="s">
        <v>75</v>
      </c>
      <c r="AY489" s="232" t="s">
        <v>140</v>
      </c>
    </row>
    <row r="490" s="12" customFormat="1">
      <c r="B490" s="221"/>
      <c r="C490" s="222"/>
      <c r="D490" s="223" t="s">
        <v>149</v>
      </c>
      <c r="E490" s="224" t="s">
        <v>19</v>
      </c>
      <c r="F490" s="225" t="s">
        <v>313</v>
      </c>
      <c r="G490" s="222"/>
      <c r="H490" s="226">
        <v>10.68</v>
      </c>
      <c r="I490" s="227"/>
      <c r="J490" s="222"/>
      <c r="K490" s="222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149</v>
      </c>
      <c r="AU490" s="232" t="s">
        <v>84</v>
      </c>
      <c r="AV490" s="12" t="s">
        <v>84</v>
      </c>
      <c r="AW490" s="12" t="s">
        <v>37</v>
      </c>
      <c r="AX490" s="12" t="s">
        <v>75</v>
      </c>
      <c r="AY490" s="232" t="s">
        <v>140</v>
      </c>
    </row>
    <row r="491" s="12" customFormat="1">
      <c r="B491" s="221"/>
      <c r="C491" s="222"/>
      <c r="D491" s="223" t="s">
        <v>149</v>
      </c>
      <c r="E491" s="224" t="s">
        <v>19</v>
      </c>
      <c r="F491" s="225" t="s">
        <v>314</v>
      </c>
      <c r="G491" s="222"/>
      <c r="H491" s="226">
        <v>181.22999999999999</v>
      </c>
      <c r="I491" s="227"/>
      <c r="J491" s="222"/>
      <c r="K491" s="222"/>
      <c r="L491" s="228"/>
      <c r="M491" s="229"/>
      <c r="N491" s="230"/>
      <c r="O491" s="230"/>
      <c r="P491" s="230"/>
      <c r="Q491" s="230"/>
      <c r="R491" s="230"/>
      <c r="S491" s="230"/>
      <c r="T491" s="231"/>
      <c r="AT491" s="232" t="s">
        <v>149</v>
      </c>
      <c r="AU491" s="232" t="s">
        <v>84</v>
      </c>
      <c r="AV491" s="12" t="s">
        <v>84</v>
      </c>
      <c r="AW491" s="12" t="s">
        <v>37</v>
      </c>
      <c r="AX491" s="12" t="s">
        <v>75</v>
      </c>
      <c r="AY491" s="232" t="s">
        <v>140</v>
      </c>
    </row>
    <row r="492" s="12" customFormat="1">
      <c r="B492" s="221"/>
      <c r="C492" s="222"/>
      <c r="D492" s="223" t="s">
        <v>149</v>
      </c>
      <c r="E492" s="224" t="s">
        <v>19</v>
      </c>
      <c r="F492" s="225" t="s">
        <v>315</v>
      </c>
      <c r="G492" s="222"/>
      <c r="H492" s="226">
        <v>10.08</v>
      </c>
      <c r="I492" s="227"/>
      <c r="J492" s="222"/>
      <c r="K492" s="222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149</v>
      </c>
      <c r="AU492" s="232" t="s">
        <v>84</v>
      </c>
      <c r="AV492" s="12" t="s">
        <v>84</v>
      </c>
      <c r="AW492" s="12" t="s">
        <v>37</v>
      </c>
      <c r="AX492" s="12" t="s">
        <v>75</v>
      </c>
      <c r="AY492" s="232" t="s">
        <v>140</v>
      </c>
    </row>
    <row r="493" s="12" customFormat="1">
      <c r="B493" s="221"/>
      <c r="C493" s="222"/>
      <c r="D493" s="223" t="s">
        <v>149</v>
      </c>
      <c r="E493" s="224" t="s">
        <v>19</v>
      </c>
      <c r="F493" s="225" t="s">
        <v>316</v>
      </c>
      <c r="G493" s="222"/>
      <c r="H493" s="226">
        <v>-33.079999999999998</v>
      </c>
      <c r="I493" s="227"/>
      <c r="J493" s="222"/>
      <c r="K493" s="222"/>
      <c r="L493" s="228"/>
      <c r="M493" s="229"/>
      <c r="N493" s="230"/>
      <c r="O493" s="230"/>
      <c r="P493" s="230"/>
      <c r="Q493" s="230"/>
      <c r="R493" s="230"/>
      <c r="S493" s="230"/>
      <c r="T493" s="231"/>
      <c r="AT493" s="232" t="s">
        <v>149</v>
      </c>
      <c r="AU493" s="232" t="s">
        <v>84</v>
      </c>
      <c r="AV493" s="12" t="s">
        <v>84</v>
      </c>
      <c r="AW493" s="12" t="s">
        <v>37</v>
      </c>
      <c r="AX493" s="12" t="s">
        <v>75</v>
      </c>
      <c r="AY493" s="232" t="s">
        <v>140</v>
      </c>
    </row>
    <row r="494" s="14" customFormat="1">
      <c r="B494" s="244"/>
      <c r="C494" s="245"/>
      <c r="D494" s="223" t="s">
        <v>149</v>
      </c>
      <c r="E494" s="246" t="s">
        <v>19</v>
      </c>
      <c r="F494" s="247" t="s">
        <v>317</v>
      </c>
      <c r="G494" s="245"/>
      <c r="H494" s="248">
        <v>191.31999999999999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AT494" s="254" t="s">
        <v>149</v>
      </c>
      <c r="AU494" s="254" t="s">
        <v>84</v>
      </c>
      <c r="AV494" s="14" t="s">
        <v>157</v>
      </c>
      <c r="AW494" s="14" t="s">
        <v>37</v>
      </c>
      <c r="AX494" s="14" t="s">
        <v>75</v>
      </c>
      <c r="AY494" s="254" t="s">
        <v>140</v>
      </c>
    </row>
    <row r="495" s="12" customFormat="1">
      <c r="B495" s="221"/>
      <c r="C495" s="222"/>
      <c r="D495" s="223" t="s">
        <v>149</v>
      </c>
      <c r="E495" s="224" t="s">
        <v>19</v>
      </c>
      <c r="F495" s="225" t="s">
        <v>318</v>
      </c>
      <c r="G495" s="222"/>
      <c r="H495" s="226">
        <v>41.491999999999997</v>
      </c>
      <c r="I495" s="227"/>
      <c r="J495" s="222"/>
      <c r="K495" s="222"/>
      <c r="L495" s="228"/>
      <c r="M495" s="229"/>
      <c r="N495" s="230"/>
      <c r="O495" s="230"/>
      <c r="P495" s="230"/>
      <c r="Q495" s="230"/>
      <c r="R495" s="230"/>
      <c r="S495" s="230"/>
      <c r="T495" s="231"/>
      <c r="AT495" s="232" t="s">
        <v>149</v>
      </c>
      <c r="AU495" s="232" t="s">
        <v>84</v>
      </c>
      <c r="AV495" s="12" t="s">
        <v>84</v>
      </c>
      <c r="AW495" s="12" t="s">
        <v>37</v>
      </c>
      <c r="AX495" s="12" t="s">
        <v>75</v>
      </c>
      <c r="AY495" s="232" t="s">
        <v>140</v>
      </c>
    </row>
    <row r="496" s="12" customFormat="1">
      <c r="B496" s="221"/>
      <c r="C496" s="222"/>
      <c r="D496" s="223" t="s">
        <v>149</v>
      </c>
      <c r="E496" s="224" t="s">
        <v>19</v>
      </c>
      <c r="F496" s="225" t="s">
        <v>319</v>
      </c>
      <c r="G496" s="222"/>
      <c r="H496" s="226">
        <v>18.859999999999999</v>
      </c>
      <c r="I496" s="227"/>
      <c r="J496" s="222"/>
      <c r="K496" s="222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149</v>
      </c>
      <c r="AU496" s="232" t="s">
        <v>84</v>
      </c>
      <c r="AV496" s="12" t="s">
        <v>84</v>
      </c>
      <c r="AW496" s="12" t="s">
        <v>37</v>
      </c>
      <c r="AX496" s="12" t="s">
        <v>75</v>
      </c>
      <c r="AY496" s="232" t="s">
        <v>140</v>
      </c>
    </row>
    <row r="497" s="14" customFormat="1">
      <c r="B497" s="244"/>
      <c r="C497" s="245"/>
      <c r="D497" s="223" t="s">
        <v>149</v>
      </c>
      <c r="E497" s="246" t="s">
        <v>19</v>
      </c>
      <c r="F497" s="247" t="s">
        <v>320</v>
      </c>
      <c r="G497" s="245"/>
      <c r="H497" s="248">
        <v>60.351999999999997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AT497" s="254" t="s">
        <v>149</v>
      </c>
      <c r="AU497" s="254" t="s">
        <v>84</v>
      </c>
      <c r="AV497" s="14" t="s">
        <v>157</v>
      </c>
      <c r="AW497" s="14" t="s">
        <v>37</v>
      </c>
      <c r="AX497" s="14" t="s">
        <v>75</v>
      </c>
      <c r="AY497" s="254" t="s">
        <v>140</v>
      </c>
    </row>
    <row r="498" s="12" customFormat="1">
      <c r="B498" s="221"/>
      <c r="C498" s="222"/>
      <c r="D498" s="223" t="s">
        <v>149</v>
      </c>
      <c r="E498" s="224" t="s">
        <v>19</v>
      </c>
      <c r="F498" s="225" t="s">
        <v>321</v>
      </c>
      <c r="G498" s="222"/>
      <c r="H498" s="226">
        <v>18.635999999999999</v>
      </c>
      <c r="I498" s="227"/>
      <c r="J498" s="222"/>
      <c r="K498" s="222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149</v>
      </c>
      <c r="AU498" s="232" t="s">
        <v>84</v>
      </c>
      <c r="AV498" s="12" t="s">
        <v>84</v>
      </c>
      <c r="AW498" s="12" t="s">
        <v>37</v>
      </c>
      <c r="AX498" s="12" t="s">
        <v>75</v>
      </c>
      <c r="AY498" s="232" t="s">
        <v>140</v>
      </c>
    </row>
    <row r="499" s="12" customFormat="1">
      <c r="B499" s="221"/>
      <c r="C499" s="222"/>
      <c r="D499" s="223" t="s">
        <v>149</v>
      </c>
      <c r="E499" s="224" t="s">
        <v>19</v>
      </c>
      <c r="F499" s="225" t="s">
        <v>286</v>
      </c>
      <c r="G499" s="222"/>
      <c r="H499" s="226">
        <v>3.198</v>
      </c>
      <c r="I499" s="227"/>
      <c r="J499" s="222"/>
      <c r="K499" s="222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149</v>
      </c>
      <c r="AU499" s="232" t="s">
        <v>84</v>
      </c>
      <c r="AV499" s="12" t="s">
        <v>84</v>
      </c>
      <c r="AW499" s="12" t="s">
        <v>37</v>
      </c>
      <c r="AX499" s="12" t="s">
        <v>75</v>
      </c>
      <c r="AY499" s="232" t="s">
        <v>140</v>
      </c>
    </row>
    <row r="500" s="12" customFormat="1">
      <c r="B500" s="221"/>
      <c r="C500" s="222"/>
      <c r="D500" s="223" t="s">
        <v>149</v>
      </c>
      <c r="E500" s="224" t="s">
        <v>19</v>
      </c>
      <c r="F500" s="225" t="s">
        <v>322</v>
      </c>
      <c r="G500" s="222"/>
      <c r="H500" s="226">
        <v>3.198</v>
      </c>
      <c r="I500" s="227"/>
      <c r="J500" s="222"/>
      <c r="K500" s="222"/>
      <c r="L500" s="228"/>
      <c r="M500" s="229"/>
      <c r="N500" s="230"/>
      <c r="O500" s="230"/>
      <c r="P500" s="230"/>
      <c r="Q500" s="230"/>
      <c r="R500" s="230"/>
      <c r="S500" s="230"/>
      <c r="T500" s="231"/>
      <c r="AT500" s="232" t="s">
        <v>149</v>
      </c>
      <c r="AU500" s="232" t="s">
        <v>84</v>
      </c>
      <c r="AV500" s="12" t="s">
        <v>84</v>
      </c>
      <c r="AW500" s="12" t="s">
        <v>37</v>
      </c>
      <c r="AX500" s="12" t="s">
        <v>75</v>
      </c>
      <c r="AY500" s="232" t="s">
        <v>140</v>
      </c>
    </row>
    <row r="501" s="14" customFormat="1">
      <c r="B501" s="244"/>
      <c r="C501" s="245"/>
      <c r="D501" s="223" t="s">
        <v>149</v>
      </c>
      <c r="E501" s="246" t="s">
        <v>19</v>
      </c>
      <c r="F501" s="247" t="s">
        <v>323</v>
      </c>
      <c r="G501" s="245"/>
      <c r="H501" s="248">
        <v>25.032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AT501" s="254" t="s">
        <v>149</v>
      </c>
      <c r="AU501" s="254" t="s">
        <v>84</v>
      </c>
      <c r="AV501" s="14" t="s">
        <v>157</v>
      </c>
      <c r="AW501" s="14" t="s">
        <v>37</v>
      </c>
      <c r="AX501" s="14" t="s">
        <v>75</v>
      </c>
      <c r="AY501" s="254" t="s">
        <v>140</v>
      </c>
    </row>
    <row r="502" s="12" customFormat="1">
      <c r="B502" s="221"/>
      <c r="C502" s="222"/>
      <c r="D502" s="223" t="s">
        <v>149</v>
      </c>
      <c r="E502" s="224" t="s">
        <v>19</v>
      </c>
      <c r="F502" s="225" t="s">
        <v>324</v>
      </c>
      <c r="G502" s="222"/>
      <c r="H502" s="226">
        <v>20.556000000000001</v>
      </c>
      <c r="I502" s="227"/>
      <c r="J502" s="222"/>
      <c r="K502" s="222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149</v>
      </c>
      <c r="AU502" s="232" t="s">
        <v>84</v>
      </c>
      <c r="AV502" s="12" t="s">
        <v>84</v>
      </c>
      <c r="AW502" s="12" t="s">
        <v>37</v>
      </c>
      <c r="AX502" s="12" t="s">
        <v>75</v>
      </c>
      <c r="AY502" s="232" t="s">
        <v>140</v>
      </c>
    </row>
    <row r="503" s="12" customFormat="1">
      <c r="B503" s="221"/>
      <c r="C503" s="222"/>
      <c r="D503" s="223" t="s">
        <v>149</v>
      </c>
      <c r="E503" s="224" t="s">
        <v>19</v>
      </c>
      <c r="F503" s="225" t="s">
        <v>325</v>
      </c>
      <c r="G503" s="222"/>
      <c r="H503" s="226">
        <v>7.3700000000000001</v>
      </c>
      <c r="I503" s="227"/>
      <c r="J503" s="222"/>
      <c r="K503" s="222"/>
      <c r="L503" s="228"/>
      <c r="M503" s="229"/>
      <c r="N503" s="230"/>
      <c r="O503" s="230"/>
      <c r="P503" s="230"/>
      <c r="Q503" s="230"/>
      <c r="R503" s="230"/>
      <c r="S503" s="230"/>
      <c r="T503" s="231"/>
      <c r="AT503" s="232" t="s">
        <v>149</v>
      </c>
      <c r="AU503" s="232" t="s">
        <v>84</v>
      </c>
      <c r="AV503" s="12" t="s">
        <v>84</v>
      </c>
      <c r="AW503" s="12" t="s">
        <v>37</v>
      </c>
      <c r="AX503" s="12" t="s">
        <v>75</v>
      </c>
      <c r="AY503" s="232" t="s">
        <v>140</v>
      </c>
    </row>
    <row r="504" s="12" customFormat="1">
      <c r="B504" s="221"/>
      <c r="C504" s="222"/>
      <c r="D504" s="223" t="s">
        <v>149</v>
      </c>
      <c r="E504" s="224" t="s">
        <v>19</v>
      </c>
      <c r="F504" s="225" t="s">
        <v>287</v>
      </c>
      <c r="G504" s="222"/>
      <c r="H504" s="226">
        <v>3.6000000000000001</v>
      </c>
      <c r="I504" s="227"/>
      <c r="J504" s="222"/>
      <c r="K504" s="222"/>
      <c r="L504" s="228"/>
      <c r="M504" s="229"/>
      <c r="N504" s="230"/>
      <c r="O504" s="230"/>
      <c r="P504" s="230"/>
      <c r="Q504" s="230"/>
      <c r="R504" s="230"/>
      <c r="S504" s="230"/>
      <c r="T504" s="231"/>
      <c r="AT504" s="232" t="s">
        <v>149</v>
      </c>
      <c r="AU504" s="232" t="s">
        <v>84</v>
      </c>
      <c r="AV504" s="12" t="s">
        <v>84</v>
      </c>
      <c r="AW504" s="12" t="s">
        <v>37</v>
      </c>
      <c r="AX504" s="12" t="s">
        <v>75</v>
      </c>
      <c r="AY504" s="232" t="s">
        <v>140</v>
      </c>
    </row>
    <row r="505" s="12" customFormat="1">
      <c r="B505" s="221"/>
      <c r="C505" s="222"/>
      <c r="D505" s="223" t="s">
        <v>149</v>
      </c>
      <c r="E505" s="224" t="s">
        <v>19</v>
      </c>
      <c r="F505" s="225" t="s">
        <v>326</v>
      </c>
      <c r="G505" s="222"/>
      <c r="H505" s="226">
        <v>15.539999999999999</v>
      </c>
      <c r="I505" s="227"/>
      <c r="J505" s="222"/>
      <c r="K505" s="222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149</v>
      </c>
      <c r="AU505" s="232" t="s">
        <v>84</v>
      </c>
      <c r="AV505" s="12" t="s">
        <v>84</v>
      </c>
      <c r="AW505" s="12" t="s">
        <v>37</v>
      </c>
      <c r="AX505" s="12" t="s">
        <v>75</v>
      </c>
      <c r="AY505" s="232" t="s">
        <v>140</v>
      </c>
    </row>
    <row r="506" s="14" customFormat="1">
      <c r="B506" s="244"/>
      <c r="C506" s="245"/>
      <c r="D506" s="223" t="s">
        <v>149</v>
      </c>
      <c r="E506" s="246" t="s">
        <v>19</v>
      </c>
      <c r="F506" s="247" t="s">
        <v>327</v>
      </c>
      <c r="G506" s="245"/>
      <c r="H506" s="248">
        <v>47.066000000000002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AT506" s="254" t="s">
        <v>149</v>
      </c>
      <c r="AU506" s="254" t="s">
        <v>84</v>
      </c>
      <c r="AV506" s="14" t="s">
        <v>157</v>
      </c>
      <c r="AW506" s="14" t="s">
        <v>37</v>
      </c>
      <c r="AX506" s="14" t="s">
        <v>75</v>
      </c>
      <c r="AY506" s="254" t="s">
        <v>140</v>
      </c>
    </row>
    <row r="507" s="13" customFormat="1">
      <c r="B507" s="233"/>
      <c r="C507" s="234"/>
      <c r="D507" s="223" t="s">
        <v>149</v>
      </c>
      <c r="E507" s="235" t="s">
        <v>19</v>
      </c>
      <c r="F507" s="236" t="s">
        <v>151</v>
      </c>
      <c r="G507" s="234"/>
      <c r="H507" s="237">
        <v>874.83500000000004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AT507" s="243" t="s">
        <v>149</v>
      </c>
      <c r="AU507" s="243" t="s">
        <v>84</v>
      </c>
      <c r="AV507" s="13" t="s">
        <v>147</v>
      </c>
      <c r="AW507" s="13" t="s">
        <v>37</v>
      </c>
      <c r="AX507" s="13" t="s">
        <v>82</v>
      </c>
      <c r="AY507" s="243" t="s">
        <v>140</v>
      </c>
    </row>
    <row r="508" s="1" customFormat="1" ht="16.5" customHeight="1">
      <c r="B508" s="39"/>
      <c r="C508" s="208" t="s">
        <v>430</v>
      </c>
      <c r="D508" s="208" t="s">
        <v>142</v>
      </c>
      <c r="E508" s="209" t="s">
        <v>431</v>
      </c>
      <c r="F508" s="210" t="s">
        <v>432</v>
      </c>
      <c r="G508" s="211" t="s">
        <v>145</v>
      </c>
      <c r="H508" s="212">
        <v>15.074999999999999</v>
      </c>
      <c r="I508" s="213"/>
      <c r="J508" s="214">
        <f>ROUND(I508*H508,2)</f>
        <v>0</v>
      </c>
      <c r="K508" s="210" t="s">
        <v>146</v>
      </c>
      <c r="L508" s="44"/>
      <c r="M508" s="215" t="s">
        <v>19</v>
      </c>
      <c r="N508" s="216" t="s">
        <v>46</v>
      </c>
      <c r="O508" s="84"/>
      <c r="P508" s="217">
        <f>O508*H508</f>
        <v>0</v>
      </c>
      <c r="Q508" s="217">
        <v>0.042000000000000003</v>
      </c>
      <c r="R508" s="217">
        <f>Q508*H508</f>
        <v>0.63314999999999999</v>
      </c>
      <c r="S508" s="217">
        <v>0</v>
      </c>
      <c r="T508" s="218">
        <f>S508*H508</f>
        <v>0</v>
      </c>
      <c r="AR508" s="219" t="s">
        <v>147</v>
      </c>
      <c r="AT508" s="219" t="s">
        <v>142</v>
      </c>
      <c r="AU508" s="219" t="s">
        <v>84</v>
      </c>
      <c r="AY508" s="18" t="s">
        <v>140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8" t="s">
        <v>82</v>
      </c>
      <c r="BK508" s="220">
        <f>ROUND(I508*H508,2)</f>
        <v>0</v>
      </c>
      <c r="BL508" s="18" t="s">
        <v>147</v>
      </c>
      <c r="BM508" s="219" t="s">
        <v>433</v>
      </c>
    </row>
    <row r="509" s="1" customFormat="1">
      <c r="B509" s="39"/>
      <c r="C509" s="40"/>
      <c r="D509" s="223" t="s">
        <v>434</v>
      </c>
      <c r="E509" s="40"/>
      <c r="F509" s="265" t="s">
        <v>435</v>
      </c>
      <c r="G509" s="40"/>
      <c r="H509" s="40"/>
      <c r="I509" s="132"/>
      <c r="J509" s="40"/>
      <c r="K509" s="40"/>
      <c r="L509" s="44"/>
      <c r="M509" s="266"/>
      <c r="N509" s="84"/>
      <c r="O509" s="84"/>
      <c r="P509" s="84"/>
      <c r="Q509" s="84"/>
      <c r="R509" s="84"/>
      <c r="S509" s="84"/>
      <c r="T509" s="85"/>
      <c r="AT509" s="18" t="s">
        <v>434</v>
      </c>
      <c r="AU509" s="18" t="s">
        <v>84</v>
      </c>
    </row>
    <row r="510" s="12" customFormat="1">
      <c r="B510" s="221"/>
      <c r="C510" s="222"/>
      <c r="D510" s="223" t="s">
        <v>149</v>
      </c>
      <c r="E510" s="224" t="s">
        <v>19</v>
      </c>
      <c r="F510" s="225" t="s">
        <v>436</v>
      </c>
      <c r="G510" s="222"/>
      <c r="H510" s="226">
        <v>2.25</v>
      </c>
      <c r="I510" s="227"/>
      <c r="J510" s="222"/>
      <c r="K510" s="222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149</v>
      </c>
      <c r="AU510" s="232" t="s">
        <v>84</v>
      </c>
      <c r="AV510" s="12" t="s">
        <v>84</v>
      </c>
      <c r="AW510" s="12" t="s">
        <v>37</v>
      </c>
      <c r="AX510" s="12" t="s">
        <v>75</v>
      </c>
      <c r="AY510" s="232" t="s">
        <v>140</v>
      </c>
    </row>
    <row r="511" s="12" customFormat="1">
      <c r="B511" s="221"/>
      <c r="C511" s="222"/>
      <c r="D511" s="223" t="s">
        <v>149</v>
      </c>
      <c r="E511" s="224" t="s">
        <v>19</v>
      </c>
      <c r="F511" s="225" t="s">
        <v>437</v>
      </c>
      <c r="G511" s="222"/>
      <c r="H511" s="226">
        <v>3.1499999999999999</v>
      </c>
      <c r="I511" s="227"/>
      <c r="J511" s="222"/>
      <c r="K511" s="222"/>
      <c r="L511" s="228"/>
      <c r="M511" s="229"/>
      <c r="N511" s="230"/>
      <c r="O511" s="230"/>
      <c r="P511" s="230"/>
      <c r="Q511" s="230"/>
      <c r="R511" s="230"/>
      <c r="S511" s="230"/>
      <c r="T511" s="231"/>
      <c r="AT511" s="232" t="s">
        <v>149</v>
      </c>
      <c r="AU511" s="232" t="s">
        <v>84</v>
      </c>
      <c r="AV511" s="12" t="s">
        <v>84</v>
      </c>
      <c r="AW511" s="12" t="s">
        <v>37</v>
      </c>
      <c r="AX511" s="12" t="s">
        <v>75</v>
      </c>
      <c r="AY511" s="232" t="s">
        <v>140</v>
      </c>
    </row>
    <row r="512" s="12" customFormat="1">
      <c r="B512" s="221"/>
      <c r="C512" s="222"/>
      <c r="D512" s="223" t="s">
        <v>149</v>
      </c>
      <c r="E512" s="224" t="s">
        <v>19</v>
      </c>
      <c r="F512" s="225" t="s">
        <v>438</v>
      </c>
      <c r="G512" s="222"/>
      <c r="H512" s="226">
        <v>1.575</v>
      </c>
      <c r="I512" s="227"/>
      <c r="J512" s="222"/>
      <c r="K512" s="222"/>
      <c r="L512" s="228"/>
      <c r="M512" s="229"/>
      <c r="N512" s="230"/>
      <c r="O512" s="230"/>
      <c r="P512" s="230"/>
      <c r="Q512" s="230"/>
      <c r="R512" s="230"/>
      <c r="S512" s="230"/>
      <c r="T512" s="231"/>
      <c r="AT512" s="232" t="s">
        <v>149</v>
      </c>
      <c r="AU512" s="232" t="s">
        <v>84</v>
      </c>
      <c r="AV512" s="12" t="s">
        <v>84</v>
      </c>
      <c r="AW512" s="12" t="s">
        <v>37</v>
      </c>
      <c r="AX512" s="12" t="s">
        <v>75</v>
      </c>
      <c r="AY512" s="232" t="s">
        <v>140</v>
      </c>
    </row>
    <row r="513" s="12" customFormat="1">
      <c r="B513" s="221"/>
      <c r="C513" s="222"/>
      <c r="D513" s="223" t="s">
        <v>149</v>
      </c>
      <c r="E513" s="224" t="s">
        <v>19</v>
      </c>
      <c r="F513" s="225" t="s">
        <v>439</v>
      </c>
      <c r="G513" s="222"/>
      <c r="H513" s="226">
        <v>3.375</v>
      </c>
      <c r="I513" s="227"/>
      <c r="J513" s="222"/>
      <c r="K513" s="222"/>
      <c r="L513" s="228"/>
      <c r="M513" s="229"/>
      <c r="N513" s="230"/>
      <c r="O513" s="230"/>
      <c r="P513" s="230"/>
      <c r="Q513" s="230"/>
      <c r="R513" s="230"/>
      <c r="S513" s="230"/>
      <c r="T513" s="231"/>
      <c r="AT513" s="232" t="s">
        <v>149</v>
      </c>
      <c r="AU513" s="232" t="s">
        <v>84</v>
      </c>
      <c r="AV513" s="12" t="s">
        <v>84</v>
      </c>
      <c r="AW513" s="12" t="s">
        <v>37</v>
      </c>
      <c r="AX513" s="12" t="s">
        <v>75</v>
      </c>
      <c r="AY513" s="232" t="s">
        <v>140</v>
      </c>
    </row>
    <row r="514" s="12" customFormat="1">
      <c r="B514" s="221"/>
      <c r="C514" s="222"/>
      <c r="D514" s="223" t="s">
        <v>149</v>
      </c>
      <c r="E514" s="224" t="s">
        <v>19</v>
      </c>
      <c r="F514" s="225" t="s">
        <v>440</v>
      </c>
      <c r="G514" s="222"/>
      <c r="H514" s="226">
        <v>4.7249999999999996</v>
      </c>
      <c r="I514" s="227"/>
      <c r="J514" s="222"/>
      <c r="K514" s="222"/>
      <c r="L514" s="228"/>
      <c r="M514" s="229"/>
      <c r="N514" s="230"/>
      <c r="O514" s="230"/>
      <c r="P514" s="230"/>
      <c r="Q514" s="230"/>
      <c r="R514" s="230"/>
      <c r="S514" s="230"/>
      <c r="T514" s="231"/>
      <c r="AT514" s="232" t="s">
        <v>149</v>
      </c>
      <c r="AU514" s="232" t="s">
        <v>84</v>
      </c>
      <c r="AV514" s="12" t="s">
        <v>84</v>
      </c>
      <c r="AW514" s="12" t="s">
        <v>37</v>
      </c>
      <c r="AX514" s="12" t="s">
        <v>75</v>
      </c>
      <c r="AY514" s="232" t="s">
        <v>140</v>
      </c>
    </row>
    <row r="515" s="14" customFormat="1">
      <c r="B515" s="244"/>
      <c r="C515" s="245"/>
      <c r="D515" s="223" t="s">
        <v>149</v>
      </c>
      <c r="E515" s="246" t="s">
        <v>19</v>
      </c>
      <c r="F515" s="247" t="s">
        <v>441</v>
      </c>
      <c r="G515" s="245"/>
      <c r="H515" s="248">
        <v>15.074999999999999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AT515" s="254" t="s">
        <v>149</v>
      </c>
      <c r="AU515" s="254" t="s">
        <v>84</v>
      </c>
      <c r="AV515" s="14" t="s">
        <v>157</v>
      </c>
      <c r="AW515" s="14" t="s">
        <v>37</v>
      </c>
      <c r="AX515" s="14" t="s">
        <v>82</v>
      </c>
      <c r="AY515" s="254" t="s">
        <v>140</v>
      </c>
    </row>
    <row r="516" s="11" customFormat="1" ht="22.8" customHeight="1">
      <c r="B516" s="192"/>
      <c r="C516" s="193"/>
      <c r="D516" s="194" t="s">
        <v>74</v>
      </c>
      <c r="E516" s="206" t="s">
        <v>192</v>
      </c>
      <c r="F516" s="206" t="s">
        <v>442</v>
      </c>
      <c r="G516" s="193"/>
      <c r="H516" s="193"/>
      <c r="I516" s="196"/>
      <c r="J516" s="207">
        <f>BK516</f>
        <v>0</v>
      </c>
      <c r="K516" s="193"/>
      <c r="L516" s="198"/>
      <c r="M516" s="199"/>
      <c r="N516" s="200"/>
      <c r="O516" s="200"/>
      <c r="P516" s="201">
        <f>SUM(P517:P648)</f>
        <v>0</v>
      </c>
      <c r="Q516" s="200"/>
      <c r="R516" s="201">
        <f>SUM(R517:R648)</f>
        <v>8.7129511999999991</v>
      </c>
      <c r="S516" s="200"/>
      <c r="T516" s="202">
        <f>SUM(T517:T648)</f>
        <v>7.3376459999999994</v>
      </c>
      <c r="AR516" s="203" t="s">
        <v>82</v>
      </c>
      <c r="AT516" s="204" t="s">
        <v>74</v>
      </c>
      <c r="AU516" s="204" t="s">
        <v>82</v>
      </c>
      <c r="AY516" s="203" t="s">
        <v>140</v>
      </c>
      <c r="BK516" s="205">
        <f>SUM(BK517:BK648)</f>
        <v>0</v>
      </c>
    </row>
    <row r="517" s="1" customFormat="1" ht="24" customHeight="1">
      <c r="B517" s="39"/>
      <c r="C517" s="208" t="s">
        <v>443</v>
      </c>
      <c r="D517" s="208" t="s">
        <v>142</v>
      </c>
      <c r="E517" s="209" t="s">
        <v>444</v>
      </c>
      <c r="F517" s="210" t="s">
        <v>445</v>
      </c>
      <c r="G517" s="211" t="s">
        <v>247</v>
      </c>
      <c r="H517" s="212">
        <v>43.359999999999999</v>
      </c>
      <c r="I517" s="213"/>
      <c r="J517" s="214">
        <f>ROUND(I517*H517,2)</f>
        <v>0</v>
      </c>
      <c r="K517" s="210" t="s">
        <v>146</v>
      </c>
      <c r="L517" s="44"/>
      <c r="M517" s="215" t="s">
        <v>19</v>
      </c>
      <c r="N517" s="216" t="s">
        <v>46</v>
      </c>
      <c r="O517" s="84"/>
      <c r="P517" s="217">
        <f>O517*H517</f>
        <v>0</v>
      </c>
      <c r="Q517" s="217">
        <v>0.16849</v>
      </c>
      <c r="R517" s="217">
        <f>Q517*H517</f>
        <v>7.3057264000000002</v>
      </c>
      <c r="S517" s="217">
        <v>0</v>
      </c>
      <c r="T517" s="218">
        <f>S517*H517</f>
        <v>0</v>
      </c>
      <c r="AR517" s="219" t="s">
        <v>147</v>
      </c>
      <c r="AT517" s="219" t="s">
        <v>142</v>
      </c>
      <c r="AU517" s="219" t="s">
        <v>84</v>
      </c>
      <c r="AY517" s="18" t="s">
        <v>140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18" t="s">
        <v>82</v>
      </c>
      <c r="BK517" s="220">
        <f>ROUND(I517*H517,2)</f>
        <v>0</v>
      </c>
      <c r="BL517" s="18" t="s">
        <v>147</v>
      </c>
      <c r="BM517" s="219" t="s">
        <v>446</v>
      </c>
    </row>
    <row r="518" s="12" customFormat="1">
      <c r="B518" s="221"/>
      <c r="C518" s="222"/>
      <c r="D518" s="223" t="s">
        <v>149</v>
      </c>
      <c r="E518" s="224" t="s">
        <v>19</v>
      </c>
      <c r="F518" s="225" t="s">
        <v>447</v>
      </c>
      <c r="G518" s="222"/>
      <c r="H518" s="226">
        <v>24.149999999999999</v>
      </c>
      <c r="I518" s="227"/>
      <c r="J518" s="222"/>
      <c r="K518" s="222"/>
      <c r="L518" s="228"/>
      <c r="M518" s="229"/>
      <c r="N518" s="230"/>
      <c r="O518" s="230"/>
      <c r="P518" s="230"/>
      <c r="Q518" s="230"/>
      <c r="R518" s="230"/>
      <c r="S518" s="230"/>
      <c r="T518" s="231"/>
      <c r="AT518" s="232" t="s">
        <v>149</v>
      </c>
      <c r="AU518" s="232" t="s">
        <v>84</v>
      </c>
      <c r="AV518" s="12" t="s">
        <v>84</v>
      </c>
      <c r="AW518" s="12" t="s">
        <v>37</v>
      </c>
      <c r="AX518" s="12" t="s">
        <v>75</v>
      </c>
      <c r="AY518" s="232" t="s">
        <v>140</v>
      </c>
    </row>
    <row r="519" s="12" customFormat="1">
      <c r="B519" s="221"/>
      <c r="C519" s="222"/>
      <c r="D519" s="223" t="s">
        <v>149</v>
      </c>
      <c r="E519" s="224" t="s">
        <v>19</v>
      </c>
      <c r="F519" s="225" t="s">
        <v>448</v>
      </c>
      <c r="G519" s="222"/>
      <c r="H519" s="226">
        <v>19.210000000000001</v>
      </c>
      <c r="I519" s="227"/>
      <c r="J519" s="222"/>
      <c r="K519" s="222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149</v>
      </c>
      <c r="AU519" s="232" t="s">
        <v>84</v>
      </c>
      <c r="AV519" s="12" t="s">
        <v>84</v>
      </c>
      <c r="AW519" s="12" t="s">
        <v>37</v>
      </c>
      <c r="AX519" s="12" t="s">
        <v>75</v>
      </c>
      <c r="AY519" s="232" t="s">
        <v>140</v>
      </c>
    </row>
    <row r="520" s="13" customFormat="1">
      <c r="B520" s="233"/>
      <c r="C520" s="234"/>
      <c r="D520" s="223" t="s">
        <v>149</v>
      </c>
      <c r="E520" s="235" t="s">
        <v>19</v>
      </c>
      <c r="F520" s="236" t="s">
        <v>151</v>
      </c>
      <c r="G520" s="234"/>
      <c r="H520" s="237">
        <v>43.359999999999999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AT520" s="243" t="s">
        <v>149</v>
      </c>
      <c r="AU520" s="243" t="s">
        <v>84</v>
      </c>
      <c r="AV520" s="13" t="s">
        <v>147</v>
      </c>
      <c r="AW520" s="13" t="s">
        <v>37</v>
      </c>
      <c r="AX520" s="13" t="s">
        <v>82</v>
      </c>
      <c r="AY520" s="243" t="s">
        <v>140</v>
      </c>
    </row>
    <row r="521" s="1" customFormat="1" ht="16.5" customHeight="1">
      <c r="B521" s="39"/>
      <c r="C521" s="255" t="s">
        <v>449</v>
      </c>
      <c r="D521" s="255" t="s">
        <v>206</v>
      </c>
      <c r="E521" s="256" t="s">
        <v>450</v>
      </c>
      <c r="F521" s="257" t="s">
        <v>451</v>
      </c>
      <c r="G521" s="258" t="s">
        <v>247</v>
      </c>
      <c r="H521" s="259">
        <v>45.527999999999999</v>
      </c>
      <c r="I521" s="260"/>
      <c r="J521" s="261">
        <f>ROUND(I521*H521,2)</f>
        <v>0</v>
      </c>
      <c r="K521" s="257" t="s">
        <v>146</v>
      </c>
      <c r="L521" s="262"/>
      <c r="M521" s="263" t="s">
        <v>19</v>
      </c>
      <c r="N521" s="264" t="s">
        <v>46</v>
      </c>
      <c r="O521" s="84"/>
      <c r="P521" s="217">
        <f>O521*H521</f>
        <v>0</v>
      </c>
      <c r="Q521" s="217">
        <v>0.024</v>
      </c>
      <c r="R521" s="217">
        <f>Q521*H521</f>
        <v>1.0926720000000001</v>
      </c>
      <c r="S521" s="217">
        <v>0</v>
      </c>
      <c r="T521" s="218">
        <f>S521*H521</f>
        <v>0</v>
      </c>
      <c r="AR521" s="219" t="s">
        <v>185</v>
      </c>
      <c r="AT521" s="219" t="s">
        <v>206</v>
      </c>
      <c r="AU521" s="219" t="s">
        <v>84</v>
      </c>
      <c r="AY521" s="18" t="s">
        <v>140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18" t="s">
        <v>82</v>
      </c>
      <c r="BK521" s="220">
        <f>ROUND(I521*H521,2)</f>
        <v>0</v>
      </c>
      <c r="BL521" s="18" t="s">
        <v>147</v>
      </c>
      <c r="BM521" s="219" t="s">
        <v>452</v>
      </c>
    </row>
    <row r="522" s="12" customFormat="1">
      <c r="B522" s="221"/>
      <c r="C522" s="222"/>
      <c r="D522" s="223" t="s">
        <v>149</v>
      </c>
      <c r="E522" s="222"/>
      <c r="F522" s="225" t="s">
        <v>453</v>
      </c>
      <c r="G522" s="222"/>
      <c r="H522" s="226">
        <v>45.527999999999999</v>
      </c>
      <c r="I522" s="227"/>
      <c r="J522" s="222"/>
      <c r="K522" s="222"/>
      <c r="L522" s="228"/>
      <c r="M522" s="229"/>
      <c r="N522" s="230"/>
      <c r="O522" s="230"/>
      <c r="P522" s="230"/>
      <c r="Q522" s="230"/>
      <c r="R522" s="230"/>
      <c r="S522" s="230"/>
      <c r="T522" s="231"/>
      <c r="AT522" s="232" t="s">
        <v>149</v>
      </c>
      <c r="AU522" s="232" t="s">
        <v>84</v>
      </c>
      <c r="AV522" s="12" t="s">
        <v>84</v>
      </c>
      <c r="AW522" s="12" t="s">
        <v>4</v>
      </c>
      <c r="AX522" s="12" t="s">
        <v>82</v>
      </c>
      <c r="AY522" s="232" t="s">
        <v>140</v>
      </c>
    </row>
    <row r="523" s="1" customFormat="1" ht="24" customHeight="1">
      <c r="B523" s="39"/>
      <c r="C523" s="208" t="s">
        <v>454</v>
      </c>
      <c r="D523" s="208" t="s">
        <v>142</v>
      </c>
      <c r="E523" s="209" t="s">
        <v>455</v>
      </c>
      <c r="F523" s="210" t="s">
        <v>456</v>
      </c>
      <c r="G523" s="211" t="s">
        <v>247</v>
      </c>
      <c r="H523" s="212">
        <v>1.2</v>
      </c>
      <c r="I523" s="213"/>
      <c r="J523" s="214">
        <f>ROUND(I523*H523,2)</f>
        <v>0</v>
      </c>
      <c r="K523" s="210" t="s">
        <v>146</v>
      </c>
      <c r="L523" s="44"/>
      <c r="M523" s="215" t="s">
        <v>19</v>
      </c>
      <c r="N523" s="216" t="s">
        <v>46</v>
      </c>
      <c r="O523" s="84"/>
      <c r="P523" s="217">
        <f>O523*H523</f>
        <v>0</v>
      </c>
      <c r="Q523" s="217">
        <v>0.23236000000000001</v>
      </c>
      <c r="R523" s="217">
        <f>Q523*H523</f>
        <v>0.27883200000000002</v>
      </c>
      <c r="S523" s="217">
        <v>0</v>
      </c>
      <c r="T523" s="218">
        <f>S523*H523</f>
        <v>0</v>
      </c>
      <c r="AR523" s="219" t="s">
        <v>147</v>
      </c>
      <c r="AT523" s="219" t="s">
        <v>142</v>
      </c>
      <c r="AU523" s="219" t="s">
        <v>84</v>
      </c>
      <c r="AY523" s="18" t="s">
        <v>140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8" t="s">
        <v>82</v>
      </c>
      <c r="BK523" s="220">
        <f>ROUND(I523*H523,2)</f>
        <v>0</v>
      </c>
      <c r="BL523" s="18" t="s">
        <v>147</v>
      </c>
      <c r="BM523" s="219" t="s">
        <v>457</v>
      </c>
    </row>
    <row r="524" s="12" customFormat="1">
      <c r="B524" s="221"/>
      <c r="C524" s="222"/>
      <c r="D524" s="223" t="s">
        <v>149</v>
      </c>
      <c r="E524" s="224" t="s">
        <v>19</v>
      </c>
      <c r="F524" s="225" t="s">
        <v>458</v>
      </c>
      <c r="G524" s="222"/>
      <c r="H524" s="226">
        <v>1.2</v>
      </c>
      <c r="I524" s="227"/>
      <c r="J524" s="222"/>
      <c r="K524" s="222"/>
      <c r="L524" s="228"/>
      <c r="M524" s="229"/>
      <c r="N524" s="230"/>
      <c r="O524" s="230"/>
      <c r="P524" s="230"/>
      <c r="Q524" s="230"/>
      <c r="R524" s="230"/>
      <c r="S524" s="230"/>
      <c r="T524" s="231"/>
      <c r="AT524" s="232" t="s">
        <v>149</v>
      </c>
      <c r="AU524" s="232" t="s">
        <v>84</v>
      </c>
      <c r="AV524" s="12" t="s">
        <v>84</v>
      </c>
      <c r="AW524" s="12" t="s">
        <v>37</v>
      </c>
      <c r="AX524" s="12" t="s">
        <v>82</v>
      </c>
      <c r="AY524" s="232" t="s">
        <v>140</v>
      </c>
    </row>
    <row r="525" s="1" customFormat="1" ht="16.5" customHeight="1">
      <c r="B525" s="39"/>
      <c r="C525" s="208" t="s">
        <v>459</v>
      </c>
      <c r="D525" s="208" t="s">
        <v>142</v>
      </c>
      <c r="E525" s="209" t="s">
        <v>460</v>
      </c>
      <c r="F525" s="210" t="s">
        <v>461</v>
      </c>
      <c r="G525" s="211" t="s">
        <v>247</v>
      </c>
      <c r="H525" s="212">
        <v>23.100000000000001</v>
      </c>
      <c r="I525" s="213"/>
      <c r="J525" s="214">
        <f>ROUND(I525*H525,2)</f>
        <v>0</v>
      </c>
      <c r="K525" s="210" t="s">
        <v>146</v>
      </c>
      <c r="L525" s="44"/>
      <c r="M525" s="215" t="s">
        <v>19</v>
      </c>
      <c r="N525" s="216" t="s">
        <v>46</v>
      </c>
      <c r="O525" s="84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AR525" s="219" t="s">
        <v>147</v>
      </c>
      <c r="AT525" s="219" t="s">
        <v>142</v>
      </c>
      <c r="AU525" s="219" t="s">
        <v>84</v>
      </c>
      <c r="AY525" s="18" t="s">
        <v>140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18" t="s">
        <v>82</v>
      </c>
      <c r="BK525" s="220">
        <f>ROUND(I525*H525,2)</f>
        <v>0</v>
      </c>
      <c r="BL525" s="18" t="s">
        <v>147</v>
      </c>
      <c r="BM525" s="219" t="s">
        <v>462</v>
      </c>
    </row>
    <row r="526" s="12" customFormat="1">
      <c r="B526" s="221"/>
      <c r="C526" s="222"/>
      <c r="D526" s="223" t="s">
        <v>149</v>
      </c>
      <c r="E526" s="224" t="s">
        <v>19</v>
      </c>
      <c r="F526" s="225" t="s">
        <v>463</v>
      </c>
      <c r="G526" s="222"/>
      <c r="H526" s="226">
        <v>23.100000000000001</v>
      </c>
      <c r="I526" s="227"/>
      <c r="J526" s="222"/>
      <c r="K526" s="222"/>
      <c r="L526" s="228"/>
      <c r="M526" s="229"/>
      <c r="N526" s="230"/>
      <c r="O526" s="230"/>
      <c r="P526" s="230"/>
      <c r="Q526" s="230"/>
      <c r="R526" s="230"/>
      <c r="S526" s="230"/>
      <c r="T526" s="231"/>
      <c r="AT526" s="232" t="s">
        <v>149</v>
      </c>
      <c r="AU526" s="232" t="s">
        <v>84</v>
      </c>
      <c r="AV526" s="12" t="s">
        <v>84</v>
      </c>
      <c r="AW526" s="12" t="s">
        <v>37</v>
      </c>
      <c r="AX526" s="12" t="s">
        <v>75</v>
      </c>
      <c r="AY526" s="232" t="s">
        <v>140</v>
      </c>
    </row>
    <row r="527" s="13" customFormat="1">
      <c r="B527" s="233"/>
      <c r="C527" s="234"/>
      <c r="D527" s="223" t="s">
        <v>149</v>
      </c>
      <c r="E527" s="235" t="s">
        <v>19</v>
      </c>
      <c r="F527" s="236" t="s">
        <v>151</v>
      </c>
      <c r="G527" s="234"/>
      <c r="H527" s="237">
        <v>23.100000000000001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AT527" s="243" t="s">
        <v>149</v>
      </c>
      <c r="AU527" s="243" t="s">
        <v>84</v>
      </c>
      <c r="AV527" s="13" t="s">
        <v>147</v>
      </c>
      <c r="AW527" s="13" t="s">
        <v>37</v>
      </c>
      <c r="AX527" s="13" t="s">
        <v>82</v>
      </c>
      <c r="AY527" s="243" t="s">
        <v>140</v>
      </c>
    </row>
    <row r="528" s="1" customFormat="1" ht="24" customHeight="1">
      <c r="B528" s="39"/>
      <c r="C528" s="208" t="s">
        <v>464</v>
      </c>
      <c r="D528" s="208" t="s">
        <v>142</v>
      </c>
      <c r="E528" s="209" t="s">
        <v>465</v>
      </c>
      <c r="F528" s="210" t="s">
        <v>466</v>
      </c>
      <c r="G528" s="211" t="s">
        <v>145</v>
      </c>
      <c r="H528" s="212">
        <v>766.27999999999997</v>
      </c>
      <c r="I528" s="213"/>
      <c r="J528" s="214">
        <f>ROUND(I528*H528,2)</f>
        <v>0</v>
      </c>
      <c r="K528" s="210" t="s">
        <v>146</v>
      </c>
      <c r="L528" s="44"/>
      <c r="M528" s="215" t="s">
        <v>19</v>
      </c>
      <c r="N528" s="216" t="s">
        <v>46</v>
      </c>
      <c r="O528" s="84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AR528" s="219" t="s">
        <v>147</v>
      </c>
      <c r="AT528" s="219" t="s">
        <v>142</v>
      </c>
      <c r="AU528" s="219" t="s">
        <v>84</v>
      </c>
      <c r="AY528" s="18" t="s">
        <v>140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18" t="s">
        <v>82</v>
      </c>
      <c r="BK528" s="220">
        <f>ROUND(I528*H528,2)</f>
        <v>0</v>
      </c>
      <c r="BL528" s="18" t="s">
        <v>147</v>
      </c>
      <c r="BM528" s="219" t="s">
        <v>467</v>
      </c>
    </row>
    <row r="529" s="12" customFormat="1">
      <c r="B529" s="221"/>
      <c r="C529" s="222"/>
      <c r="D529" s="223" t="s">
        <v>149</v>
      </c>
      <c r="E529" s="224" t="s">
        <v>19</v>
      </c>
      <c r="F529" s="225" t="s">
        <v>468</v>
      </c>
      <c r="G529" s="222"/>
      <c r="H529" s="226">
        <v>140.59999999999999</v>
      </c>
      <c r="I529" s="227"/>
      <c r="J529" s="222"/>
      <c r="K529" s="222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149</v>
      </c>
      <c r="AU529" s="232" t="s">
        <v>84</v>
      </c>
      <c r="AV529" s="12" t="s">
        <v>84</v>
      </c>
      <c r="AW529" s="12" t="s">
        <v>37</v>
      </c>
      <c r="AX529" s="12" t="s">
        <v>75</v>
      </c>
      <c r="AY529" s="232" t="s">
        <v>140</v>
      </c>
    </row>
    <row r="530" s="12" customFormat="1">
      <c r="B530" s="221"/>
      <c r="C530" s="222"/>
      <c r="D530" s="223" t="s">
        <v>149</v>
      </c>
      <c r="E530" s="224" t="s">
        <v>19</v>
      </c>
      <c r="F530" s="225" t="s">
        <v>469</v>
      </c>
      <c r="G530" s="222"/>
      <c r="H530" s="226">
        <v>284.80000000000001</v>
      </c>
      <c r="I530" s="227"/>
      <c r="J530" s="222"/>
      <c r="K530" s="222"/>
      <c r="L530" s="228"/>
      <c r="M530" s="229"/>
      <c r="N530" s="230"/>
      <c r="O530" s="230"/>
      <c r="P530" s="230"/>
      <c r="Q530" s="230"/>
      <c r="R530" s="230"/>
      <c r="S530" s="230"/>
      <c r="T530" s="231"/>
      <c r="AT530" s="232" t="s">
        <v>149</v>
      </c>
      <c r="AU530" s="232" t="s">
        <v>84</v>
      </c>
      <c r="AV530" s="12" t="s">
        <v>84</v>
      </c>
      <c r="AW530" s="12" t="s">
        <v>37</v>
      </c>
      <c r="AX530" s="12" t="s">
        <v>75</v>
      </c>
      <c r="AY530" s="232" t="s">
        <v>140</v>
      </c>
    </row>
    <row r="531" s="12" customFormat="1">
      <c r="B531" s="221"/>
      <c r="C531" s="222"/>
      <c r="D531" s="223" t="s">
        <v>149</v>
      </c>
      <c r="E531" s="224" t="s">
        <v>19</v>
      </c>
      <c r="F531" s="225" t="s">
        <v>470</v>
      </c>
      <c r="G531" s="222"/>
      <c r="H531" s="226">
        <v>140.88</v>
      </c>
      <c r="I531" s="227"/>
      <c r="J531" s="222"/>
      <c r="K531" s="222"/>
      <c r="L531" s="228"/>
      <c r="M531" s="229"/>
      <c r="N531" s="230"/>
      <c r="O531" s="230"/>
      <c r="P531" s="230"/>
      <c r="Q531" s="230"/>
      <c r="R531" s="230"/>
      <c r="S531" s="230"/>
      <c r="T531" s="231"/>
      <c r="AT531" s="232" t="s">
        <v>149</v>
      </c>
      <c r="AU531" s="232" t="s">
        <v>84</v>
      </c>
      <c r="AV531" s="12" t="s">
        <v>84</v>
      </c>
      <c r="AW531" s="12" t="s">
        <v>37</v>
      </c>
      <c r="AX531" s="12" t="s">
        <v>75</v>
      </c>
      <c r="AY531" s="232" t="s">
        <v>140</v>
      </c>
    </row>
    <row r="532" s="12" customFormat="1">
      <c r="B532" s="221"/>
      <c r="C532" s="222"/>
      <c r="D532" s="223" t="s">
        <v>149</v>
      </c>
      <c r="E532" s="224" t="s">
        <v>19</v>
      </c>
      <c r="F532" s="225" t="s">
        <v>471</v>
      </c>
      <c r="G532" s="222"/>
      <c r="H532" s="226">
        <v>152</v>
      </c>
      <c r="I532" s="227"/>
      <c r="J532" s="222"/>
      <c r="K532" s="222"/>
      <c r="L532" s="228"/>
      <c r="M532" s="229"/>
      <c r="N532" s="230"/>
      <c r="O532" s="230"/>
      <c r="P532" s="230"/>
      <c r="Q532" s="230"/>
      <c r="R532" s="230"/>
      <c r="S532" s="230"/>
      <c r="T532" s="231"/>
      <c r="AT532" s="232" t="s">
        <v>149</v>
      </c>
      <c r="AU532" s="232" t="s">
        <v>84</v>
      </c>
      <c r="AV532" s="12" t="s">
        <v>84</v>
      </c>
      <c r="AW532" s="12" t="s">
        <v>37</v>
      </c>
      <c r="AX532" s="12" t="s">
        <v>75</v>
      </c>
      <c r="AY532" s="232" t="s">
        <v>140</v>
      </c>
    </row>
    <row r="533" s="12" customFormat="1">
      <c r="B533" s="221"/>
      <c r="C533" s="222"/>
      <c r="D533" s="223" t="s">
        <v>149</v>
      </c>
      <c r="E533" s="224" t="s">
        <v>19</v>
      </c>
      <c r="F533" s="225" t="s">
        <v>472</v>
      </c>
      <c r="G533" s="222"/>
      <c r="H533" s="226">
        <v>48</v>
      </c>
      <c r="I533" s="227"/>
      <c r="J533" s="222"/>
      <c r="K533" s="222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149</v>
      </c>
      <c r="AU533" s="232" t="s">
        <v>84</v>
      </c>
      <c r="AV533" s="12" t="s">
        <v>84</v>
      </c>
      <c r="AW533" s="12" t="s">
        <v>37</v>
      </c>
      <c r="AX533" s="12" t="s">
        <v>75</v>
      </c>
      <c r="AY533" s="232" t="s">
        <v>140</v>
      </c>
    </row>
    <row r="534" s="13" customFormat="1">
      <c r="B534" s="233"/>
      <c r="C534" s="234"/>
      <c r="D534" s="223" t="s">
        <v>149</v>
      </c>
      <c r="E534" s="235" t="s">
        <v>19</v>
      </c>
      <c r="F534" s="236" t="s">
        <v>151</v>
      </c>
      <c r="G534" s="234"/>
      <c r="H534" s="237">
        <v>766.27999999999997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AT534" s="243" t="s">
        <v>149</v>
      </c>
      <c r="AU534" s="243" t="s">
        <v>84</v>
      </c>
      <c r="AV534" s="13" t="s">
        <v>147</v>
      </c>
      <c r="AW534" s="13" t="s">
        <v>37</v>
      </c>
      <c r="AX534" s="13" t="s">
        <v>82</v>
      </c>
      <c r="AY534" s="243" t="s">
        <v>140</v>
      </c>
    </row>
    <row r="535" s="1" customFormat="1" ht="24" customHeight="1">
      <c r="B535" s="39"/>
      <c r="C535" s="208" t="s">
        <v>473</v>
      </c>
      <c r="D535" s="208" t="s">
        <v>142</v>
      </c>
      <c r="E535" s="209" t="s">
        <v>474</v>
      </c>
      <c r="F535" s="210" t="s">
        <v>475</v>
      </c>
      <c r="G535" s="211" t="s">
        <v>145</v>
      </c>
      <c r="H535" s="212">
        <v>68965.199999999997</v>
      </c>
      <c r="I535" s="213"/>
      <c r="J535" s="214">
        <f>ROUND(I535*H535,2)</f>
        <v>0</v>
      </c>
      <c r="K535" s="210" t="s">
        <v>146</v>
      </c>
      <c r="L535" s="44"/>
      <c r="M535" s="215" t="s">
        <v>19</v>
      </c>
      <c r="N535" s="216" t="s">
        <v>46</v>
      </c>
      <c r="O535" s="84"/>
      <c r="P535" s="217">
        <f>O535*H535</f>
        <v>0</v>
      </c>
      <c r="Q535" s="217">
        <v>0</v>
      </c>
      <c r="R535" s="217">
        <f>Q535*H535</f>
        <v>0</v>
      </c>
      <c r="S535" s="217">
        <v>0</v>
      </c>
      <c r="T535" s="218">
        <f>S535*H535</f>
        <v>0</v>
      </c>
      <c r="AR535" s="219" t="s">
        <v>147</v>
      </c>
      <c r="AT535" s="219" t="s">
        <v>142</v>
      </c>
      <c r="AU535" s="219" t="s">
        <v>84</v>
      </c>
      <c r="AY535" s="18" t="s">
        <v>140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18" t="s">
        <v>82</v>
      </c>
      <c r="BK535" s="220">
        <f>ROUND(I535*H535,2)</f>
        <v>0</v>
      </c>
      <c r="BL535" s="18" t="s">
        <v>147</v>
      </c>
      <c r="BM535" s="219" t="s">
        <v>476</v>
      </c>
    </row>
    <row r="536" s="15" customFormat="1">
      <c r="B536" s="267"/>
      <c r="C536" s="268"/>
      <c r="D536" s="223" t="s">
        <v>149</v>
      </c>
      <c r="E536" s="269" t="s">
        <v>19</v>
      </c>
      <c r="F536" s="270" t="s">
        <v>477</v>
      </c>
      <c r="G536" s="268"/>
      <c r="H536" s="269" t="s">
        <v>19</v>
      </c>
      <c r="I536" s="271"/>
      <c r="J536" s="268"/>
      <c r="K536" s="268"/>
      <c r="L536" s="272"/>
      <c r="M536" s="273"/>
      <c r="N536" s="274"/>
      <c r="O536" s="274"/>
      <c r="P536" s="274"/>
      <c r="Q536" s="274"/>
      <c r="R536" s="274"/>
      <c r="S536" s="274"/>
      <c r="T536" s="275"/>
      <c r="AT536" s="276" t="s">
        <v>149</v>
      </c>
      <c r="AU536" s="276" t="s">
        <v>84</v>
      </c>
      <c r="AV536" s="15" t="s">
        <v>82</v>
      </c>
      <c r="AW536" s="15" t="s">
        <v>37</v>
      </c>
      <c r="AX536" s="15" t="s">
        <v>75</v>
      </c>
      <c r="AY536" s="276" t="s">
        <v>140</v>
      </c>
    </row>
    <row r="537" s="12" customFormat="1">
      <c r="B537" s="221"/>
      <c r="C537" s="222"/>
      <c r="D537" s="223" t="s">
        <v>149</v>
      </c>
      <c r="E537" s="224" t="s">
        <v>19</v>
      </c>
      <c r="F537" s="225" t="s">
        <v>468</v>
      </c>
      <c r="G537" s="222"/>
      <c r="H537" s="226">
        <v>140.59999999999999</v>
      </c>
      <c r="I537" s="227"/>
      <c r="J537" s="222"/>
      <c r="K537" s="222"/>
      <c r="L537" s="228"/>
      <c r="M537" s="229"/>
      <c r="N537" s="230"/>
      <c r="O537" s="230"/>
      <c r="P537" s="230"/>
      <c r="Q537" s="230"/>
      <c r="R537" s="230"/>
      <c r="S537" s="230"/>
      <c r="T537" s="231"/>
      <c r="AT537" s="232" t="s">
        <v>149</v>
      </c>
      <c r="AU537" s="232" t="s">
        <v>84</v>
      </c>
      <c r="AV537" s="12" t="s">
        <v>84</v>
      </c>
      <c r="AW537" s="12" t="s">
        <v>37</v>
      </c>
      <c r="AX537" s="12" t="s">
        <v>75</v>
      </c>
      <c r="AY537" s="232" t="s">
        <v>140</v>
      </c>
    </row>
    <row r="538" s="12" customFormat="1">
      <c r="B538" s="221"/>
      <c r="C538" s="222"/>
      <c r="D538" s="223" t="s">
        <v>149</v>
      </c>
      <c r="E538" s="224" t="s">
        <v>19</v>
      </c>
      <c r="F538" s="225" t="s">
        <v>469</v>
      </c>
      <c r="G538" s="222"/>
      <c r="H538" s="226">
        <v>284.80000000000001</v>
      </c>
      <c r="I538" s="227"/>
      <c r="J538" s="222"/>
      <c r="K538" s="222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149</v>
      </c>
      <c r="AU538" s="232" t="s">
        <v>84</v>
      </c>
      <c r="AV538" s="12" t="s">
        <v>84</v>
      </c>
      <c r="AW538" s="12" t="s">
        <v>37</v>
      </c>
      <c r="AX538" s="12" t="s">
        <v>75</v>
      </c>
      <c r="AY538" s="232" t="s">
        <v>140</v>
      </c>
    </row>
    <row r="539" s="12" customFormat="1">
      <c r="B539" s="221"/>
      <c r="C539" s="222"/>
      <c r="D539" s="223" t="s">
        <v>149</v>
      </c>
      <c r="E539" s="224" t="s">
        <v>19</v>
      </c>
      <c r="F539" s="225" t="s">
        <v>470</v>
      </c>
      <c r="G539" s="222"/>
      <c r="H539" s="226">
        <v>140.88</v>
      </c>
      <c r="I539" s="227"/>
      <c r="J539" s="222"/>
      <c r="K539" s="222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149</v>
      </c>
      <c r="AU539" s="232" t="s">
        <v>84</v>
      </c>
      <c r="AV539" s="12" t="s">
        <v>84</v>
      </c>
      <c r="AW539" s="12" t="s">
        <v>37</v>
      </c>
      <c r="AX539" s="12" t="s">
        <v>75</v>
      </c>
      <c r="AY539" s="232" t="s">
        <v>140</v>
      </c>
    </row>
    <row r="540" s="12" customFormat="1">
      <c r="B540" s="221"/>
      <c r="C540" s="222"/>
      <c r="D540" s="223" t="s">
        <v>149</v>
      </c>
      <c r="E540" s="224" t="s">
        <v>19</v>
      </c>
      <c r="F540" s="225" t="s">
        <v>471</v>
      </c>
      <c r="G540" s="222"/>
      <c r="H540" s="226">
        <v>152</v>
      </c>
      <c r="I540" s="227"/>
      <c r="J540" s="222"/>
      <c r="K540" s="222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149</v>
      </c>
      <c r="AU540" s="232" t="s">
        <v>84</v>
      </c>
      <c r="AV540" s="12" t="s">
        <v>84</v>
      </c>
      <c r="AW540" s="12" t="s">
        <v>37</v>
      </c>
      <c r="AX540" s="12" t="s">
        <v>75</v>
      </c>
      <c r="AY540" s="232" t="s">
        <v>140</v>
      </c>
    </row>
    <row r="541" s="12" customFormat="1">
      <c r="B541" s="221"/>
      <c r="C541" s="222"/>
      <c r="D541" s="223" t="s">
        <v>149</v>
      </c>
      <c r="E541" s="224" t="s">
        <v>19</v>
      </c>
      <c r="F541" s="225" t="s">
        <v>472</v>
      </c>
      <c r="G541" s="222"/>
      <c r="H541" s="226">
        <v>48</v>
      </c>
      <c r="I541" s="227"/>
      <c r="J541" s="222"/>
      <c r="K541" s="222"/>
      <c r="L541" s="228"/>
      <c r="M541" s="229"/>
      <c r="N541" s="230"/>
      <c r="O541" s="230"/>
      <c r="P541" s="230"/>
      <c r="Q541" s="230"/>
      <c r="R541" s="230"/>
      <c r="S541" s="230"/>
      <c r="T541" s="231"/>
      <c r="AT541" s="232" t="s">
        <v>149</v>
      </c>
      <c r="AU541" s="232" t="s">
        <v>84</v>
      </c>
      <c r="AV541" s="12" t="s">
        <v>84</v>
      </c>
      <c r="AW541" s="12" t="s">
        <v>37</v>
      </c>
      <c r="AX541" s="12" t="s">
        <v>75</v>
      </c>
      <c r="AY541" s="232" t="s">
        <v>140</v>
      </c>
    </row>
    <row r="542" s="13" customFormat="1">
      <c r="B542" s="233"/>
      <c r="C542" s="234"/>
      <c r="D542" s="223" t="s">
        <v>149</v>
      </c>
      <c r="E542" s="235" t="s">
        <v>19</v>
      </c>
      <c r="F542" s="236" t="s">
        <v>151</v>
      </c>
      <c r="G542" s="234"/>
      <c r="H542" s="237">
        <v>766.27999999999997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AT542" s="243" t="s">
        <v>149</v>
      </c>
      <c r="AU542" s="243" t="s">
        <v>84</v>
      </c>
      <c r="AV542" s="13" t="s">
        <v>147</v>
      </c>
      <c r="AW542" s="13" t="s">
        <v>37</v>
      </c>
      <c r="AX542" s="13" t="s">
        <v>82</v>
      </c>
      <c r="AY542" s="243" t="s">
        <v>140</v>
      </c>
    </row>
    <row r="543" s="12" customFormat="1">
      <c r="B543" s="221"/>
      <c r="C543" s="222"/>
      <c r="D543" s="223" t="s">
        <v>149</v>
      </c>
      <c r="E543" s="222"/>
      <c r="F543" s="225" t="s">
        <v>478</v>
      </c>
      <c r="G543" s="222"/>
      <c r="H543" s="226">
        <v>68965.199999999997</v>
      </c>
      <c r="I543" s="227"/>
      <c r="J543" s="222"/>
      <c r="K543" s="222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149</v>
      </c>
      <c r="AU543" s="232" t="s">
        <v>84</v>
      </c>
      <c r="AV543" s="12" t="s">
        <v>84</v>
      </c>
      <c r="AW543" s="12" t="s">
        <v>4</v>
      </c>
      <c r="AX543" s="12" t="s">
        <v>82</v>
      </c>
      <c r="AY543" s="232" t="s">
        <v>140</v>
      </c>
    </row>
    <row r="544" s="1" customFormat="1" ht="24" customHeight="1">
      <c r="B544" s="39"/>
      <c r="C544" s="208" t="s">
        <v>479</v>
      </c>
      <c r="D544" s="208" t="s">
        <v>142</v>
      </c>
      <c r="E544" s="209" t="s">
        <v>480</v>
      </c>
      <c r="F544" s="210" t="s">
        <v>481</v>
      </c>
      <c r="G544" s="211" t="s">
        <v>145</v>
      </c>
      <c r="H544" s="212">
        <v>766.27999999999997</v>
      </c>
      <c r="I544" s="213"/>
      <c r="J544" s="214">
        <f>ROUND(I544*H544,2)</f>
        <v>0</v>
      </c>
      <c r="K544" s="210" t="s">
        <v>146</v>
      </c>
      <c r="L544" s="44"/>
      <c r="M544" s="215" t="s">
        <v>19</v>
      </c>
      <c r="N544" s="216" t="s">
        <v>46</v>
      </c>
      <c r="O544" s="84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AR544" s="219" t="s">
        <v>147</v>
      </c>
      <c r="AT544" s="219" t="s">
        <v>142</v>
      </c>
      <c r="AU544" s="219" t="s">
        <v>84</v>
      </c>
      <c r="AY544" s="18" t="s">
        <v>140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18" t="s">
        <v>82</v>
      </c>
      <c r="BK544" s="220">
        <f>ROUND(I544*H544,2)</f>
        <v>0</v>
      </c>
      <c r="BL544" s="18" t="s">
        <v>147</v>
      </c>
      <c r="BM544" s="219" t="s">
        <v>482</v>
      </c>
    </row>
    <row r="545" s="12" customFormat="1">
      <c r="B545" s="221"/>
      <c r="C545" s="222"/>
      <c r="D545" s="223" t="s">
        <v>149</v>
      </c>
      <c r="E545" s="224" t="s">
        <v>19</v>
      </c>
      <c r="F545" s="225" t="s">
        <v>468</v>
      </c>
      <c r="G545" s="222"/>
      <c r="H545" s="226">
        <v>140.59999999999999</v>
      </c>
      <c r="I545" s="227"/>
      <c r="J545" s="222"/>
      <c r="K545" s="222"/>
      <c r="L545" s="228"/>
      <c r="M545" s="229"/>
      <c r="N545" s="230"/>
      <c r="O545" s="230"/>
      <c r="P545" s="230"/>
      <c r="Q545" s="230"/>
      <c r="R545" s="230"/>
      <c r="S545" s="230"/>
      <c r="T545" s="231"/>
      <c r="AT545" s="232" t="s">
        <v>149</v>
      </c>
      <c r="AU545" s="232" t="s">
        <v>84</v>
      </c>
      <c r="AV545" s="12" t="s">
        <v>84</v>
      </c>
      <c r="AW545" s="12" t="s">
        <v>37</v>
      </c>
      <c r="AX545" s="12" t="s">
        <v>75</v>
      </c>
      <c r="AY545" s="232" t="s">
        <v>140</v>
      </c>
    </row>
    <row r="546" s="12" customFormat="1">
      <c r="B546" s="221"/>
      <c r="C546" s="222"/>
      <c r="D546" s="223" t="s">
        <v>149</v>
      </c>
      <c r="E546" s="224" t="s">
        <v>19</v>
      </c>
      <c r="F546" s="225" t="s">
        <v>469</v>
      </c>
      <c r="G546" s="222"/>
      <c r="H546" s="226">
        <v>284.80000000000001</v>
      </c>
      <c r="I546" s="227"/>
      <c r="J546" s="222"/>
      <c r="K546" s="222"/>
      <c r="L546" s="228"/>
      <c r="M546" s="229"/>
      <c r="N546" s="230"/>
      <c r="O546" s="230"/>
      <c r="P546" s="230"/>
      <c r="Q546" s="230"/>
      <c r="R546" s="230"/>
      <c r="S546" s="230"/>
      <c r="T546" s="231"/>
      <c r="AT546" s="232" t="s">
        <v>149</v>
      </c>
      <c r="AU546" s="232" t="s">
        <v>84</v>
      </c>
      <c r="AV546" s="12" t="s">
        <v>84</v>
      </c>
      <c r="AW546" s="12" t="s">
        <v>37</v>
      </c>
      <c r="AX546" s="12" t="s">
        <v>75</v>
      </c>
      <c r="AY546" s="232" t="s">
        <v>140</v>
      </c>
    </row>
    <row r="547" s="12" customFormat="1">
      <c r="B547" s="221"/>
      <c r="C547" s="222"/>
      <c r="D547" s="223" t="s">
        <v>149</v>
      </c>
      <c r="E547" s="224" t="s">
        <v>19</v>
      </c>
      <c r="F547" s="225" t="s">
        <v>470</v>
      </c>
      <c r="G547" s="222"/>
      <c r="H547" s="226">
        <v>140.88</v>
      </c>
      <c r="I547" s="227"/>
      <c r="J547" s="222"/>
      <c r="K547" s="222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149</v>
      </c>
      <c r="AU547" s="232" t="s">
        <v>84</v>
      </c>
      <c r="AV547" s="12" t="s">
        <v>84</v>
      </c>
      <c r="AW547" s="12" t="s">
        <v>37</v>
      </c>
      <c r="AX547" s="12" t="s">
        <v>75</v>
      </c>
      <c r="AY547" s="232" t="s">
        <v>140</v>
      </c>
    </row>
    <row r="548" s="12" customFormat="1">
      <c r="B548" s="221"/>
      <c r="C548" s="222"/>
      <c r="D548" s="223" t="s">
        <v>149</v>
      </c>
      <c r="E548" s="224" t="s">
        <v>19</v>
      </c>
      <c r="F548" s="225" t="s">
        <v>471</v>
      </c>
      <c r="G548" s="222"/>
      <c r="H548" s="226">
        <v>152</v>
      </c>
      <c r="I548" s="227"/>
      <c r="J548" s="222"/>
      <c r="K548" s="222"/>
      <c r="L548" s="228"/>
      <c r="M548" s="229"/>
      <c r="N548" s="230"/>
      <c r="O548" s="230"/>
      <c r="P548" s="230"/>
      <c r="Q548" s="230"/>
      <c r="R548" s="230"/>
      <c r="S548" s="230"/>
      <c r="T548" s="231"/>
      <c r="AT548" s="232" t="s">
        <v>149</v>
      </c>
      <c r="AU548" s="232" t="s">
        <v>84</v>
      </c>
      <c r="AV548" s="12" t="s">
        <v>84</v>
      </c>
      <c r="AW548" s="12" t="s">
        <v>37</v>
      </c>
      <c r="AX548" s="12" t="s">
        <v>75</v>
      </c>
      <c r="AY548" s="232" t="s">
        <v>140</v>
      </c>
    </row>
    <row r="549" s="12" customFormat="1">
      <c r="B549" s="221"/>
      <c r="C549" s="222"/>
      <c r="D549" s="223" t="s">
        <v>149</v>
      </c>
      <c r="E549" s="224" t="s">
        <v>19</v>
      </c>
      <c r="F549" s="225" t="s">
        <v>472</v>
      </c>
      <c r="G549" s="222"/>
      <c r="H549" s="226">
        <v>48</v>
      </c>
      <c r="I549" s="227"/>
      <c r="J549" s="222"/>
      <c r="K549" s="222"/>
      <c r="L549" s="228"/>
      <c r="M549" s="229"/>
      <c r="N549" s="230"/>
      <c r="O549" s="230"/>
      <c r="P549" s="230"/>
      <c r="Q549" s="230"/>
      <c r="R549" s="230"/>
      <c r="S549" s="230"/>
      <c r="T549" s="231"/>
      <c r="AT549" s="232" t="s">
        <v>149</v>
      </c>
      <c r="AU549" s="232" t="s">
        <v>84</v>
      </c>
      <c r="AV549" s="12" t="s">
        <v>84</v>
      </c>
      <c r="AW549" s="12" t="s">
        <v>37</v>
      </c>
      <c r="AX549" s="12" t="s">
        <v>75</v>
      </c>
      <c r="AY549" s="232" t="s">
        <v>140</v>
      </c>
    </row>
    <row r="550" s="13" customFormat="1">
      <c r="B550" s="233"/>
      <c r="C550" s="234"/>
      <c r="D550" s="223" t="s">
        <v>149</v>
      </c>
      <c r="E550" s="235" t="s">
        <v>19</v>
      </c>
      <c r="F550" s="236" t="s">
        <v>151</v>
      </c>
      <c r="G550" s="234"/>
      <c r="H550" s="237">
        <v>766.27999999999997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AT550" s="243" t="s">
        <v>149</v>
      </c>
      <c r="AU550" s="243" t="s">
        <v>84</v>
      </c>
      <c r="AV550" s="13" t="s">
        <v>147</v>
      </c>
      <c r="AW550" s="13" t="s">
        <v>37</v>
      </c>
      <c r="AX550" s="13" t="s">
        <v>82</v>
      </c>
      <c r="AY550" s="243" t="s">
        <v>140</v>
      </c>
    </row>
    <row r="551" s="1" customFormat="1" ht="16.5" customHeight="1">
      <c r="B551" s="39"/>
      <c r="C551" s="208" t="s">
        <v>483</v>
      </c>
      <c r="D551" s="208" t="s">
        <v>142</v>
      </c>
      <c r="E551" s="209" t="s">
        <v>484</v>
      </c>
      <c r="F551" s="210" t="s">
        <v>485</v>
      </c>
      <c r="G551" s="211" t="s">
        <v>145</v>
      </c>
      <c r="H551" s="212">
        <v>766.27999999999997</v>
      </c>
      <c r="I551" s="213"/>
      <c r="J551" s="214">
        <f>ROUND(I551*H551,2)</f>
        <v>0</v>
      </c>
      <c r="K551" s="210" t="s">
        <v>146</v>
      </c>
      <c r="L551" s="44"/>
      <c r="M551" s="215" t="s">
        <v>19</v>
      </c>
      <c r="N551" s="216" t="s">
        <v>46</v>
      </c>
      <c r="O551" s="84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AR551" s="219" t="s">
        <v>147</v>
      </c>
      <c r="AT551" s="219" t="s">
        <v>142</v>
      </c>
      <c r="AU551" s="219" t="s">
        <v>84</v>
      </c>
      <c r="AY551" s="18" t="s">
        <v>140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18" t="s">
        <v>82</v>
      </c>
      <c r="BK551" s="220">
        <f>ROUND(I551*H551,2)</f>
        <v>0</v>
      </c>
      <c r="BL551" s="18" t="s">
        <v>147</v>
      </c>
      <c r="BM551" s="219" t="s">
        <v>486</v>
      </c>
    </row>
    <row r="552" s="12" customFormat="1">
      <c r="B552" s="221"/>
      <c r="C552" s="222"/>
      <c r="D552" s="223" t="s">
        <v>149</v>
      </c>
      <c r="E552" s="224" t="s">
        <v>19</v>
      </c>
      <c r="F552" s="225" t="s">
        <v>468</v>
      </c>
      <c r="G552" s="222"/>
      <c r="H552" s="226">
        <v>140.59999999999999</v>
      </c>
      <c r="I552" s="227"/>
      <c r="J552" s="222"/>
      <c r="K552" s="222"/>
      <c r="L552" s="228"/>
      <c r="M552" s="229"/>
      <c r="N552" s="230"/>
      <c r="O552" s="230"/>
      <c r="P552" s="230"/>
      <c r="Q552" s="230"/>
      <c r="R552" s="230"/>
      <c r="S552" s="230"/>
      <c r="T552" s="231"/>
      <c r="AT552" s="232" t="s">
        <v>149</v>
      </c>
      <c r="AU552" s="232" t="s">
        <v>84</v>
      </c>
      <c r="AV552" s="12" t="s">
        <v>84</v>
      </c>
      <c r="AW552" s="12" t="s">
        <v>37</v>
      </c>
      <c r="AX552" s="12" t="s">
        <v>75</v>
      </c>
      <c r="AY552" s="232" t="s">
        <v>140</v>
      </c>
    </row>
    <row r="553" s="12" customFormat="1">
      <c r="B553" s="221"/>
      <c r="C553" s="222"/>
      <c r="D553" s="223" t="s">
        <v>149</v>
      </c>
      <c r="E553" s="224" t="s">
        <v>19</v>
      </c>
      <c r="F553" s="225" t="s">
        <v>469</v>
      </c>
      <c r="G553" s="222"/>
      <c r="H553" s="226">
        <v>284.80000000000001</v>
      </c>
      <c r="I553" s="227"/>
      <c r="J553" s="222"/>
      <c r="K553" s="222"/>
      <c r="L553" s="228"/>
      <c r="M553" s="229"/>
      <c r="N553" s="230"/>
      <c r="O553" s="230"/>
      <c r="P553" s="230"/>
      <c r="Q553" s="230"/>
      <c r="R553" s="230"/>
      <c r="S553" s="230"/>
      <c r="T553" s="231"/>
      <c r="AT553" s="232" t="s">
        <v>149</v>
      </c>
      <c r="AU553" s="232" t="s">
        <v>84</v>
      </c>
      <c r="AV553" s="12" t="s">
        <v>84</v>
      </c>
      <c r="AW553" s="12" t="s">
        <v>37</v>
      </c>
      <c r="AX553" s="12" t="s">
        <v>75</v>
      </c>
      <c r="AY553" s="232" t="s">
        <v>140</v>
      </c>
    </row>
    <row r="554" s="12" customFormat="1">
      <c r="B554" s="221"/>
      <c r="C554" s="222"/>
      <c r="D554" s="223" t="s">
        <v>149</v>
      </c>
      <c r="E554" s="224" t="s">
        <v>19</v>
      </c>
      <c r="F554" s="225" t="s">
        <v>470</v>
      </c>
      <c r="G554" s="222"/>
      <c r="H554" s="226">
        <v>140.88</v>
      </c>
      <c r="I554" s="227"/>
      <c r="J554" s="222"/>
      <c r="K554" s="222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149</v>
      </c>
      <c r="AU554" s="232" t="s">
        <v>84</v>
      </c>
      <c r="AV554" s="12" t="s">
        <v>84</v>
      </c>
      <c r="AW554" s="12" t="s">
        <v>37</v>
      </c>
      <c r="AX554" s="12" t="s">
        <v>75</v>
      </c>
      <c r="AY554" s="232" t="s">
        <v>140</v>
      </c>
    </row>
    <row r="555" s="12" customFormat="1">
      <c r="B555" s="221"/>
      <c r="C555" s="222"/>
      <c r="D555" s="223" t="s">
        <v>149</v>
      </c>
      <c r="E555" s="224" t="s">
        <v>19</v>
      </c>
      <c r="F555" s="225" t="s">
        <v>471</v>
      </c>
      <c r="G555" s="222"/>
      <c r="H555" s="226">
        <v>152</v>
      </c>
      <c r="I555" s="227"/>
      <c r="J555" s="222"/>
      <c r="K555" s="222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149</v>
      </c>
      <c r="AU555" s="232" t="s">
        <v>84</v>
      </c>
      <c r="AV555" s="12" t="s">
        <v>84</v>
      </c>
      <c r="AW555" s="12" t="s">
        <v>37</v>
      </c>
      <c r="AX555" s="12" t="s">
        <v>75</v>
      </c>
      <c r="AY555" s="232" t="s">
        <v>140</v>
      </c>
    </row>
    <row r="556" s="12" customFormat="1">
      <c r="B556" s="221"/>
      <c r="C556" s="222"/>
      <c r="D556" s="223" t="s">
        <v>149</v>
      </c>
      <c r="E556" s="224" t="s">
        <v>19</v>
      </c>
      <c r="F556" s="225" t="s">
        <v>472</v>
      </c>
      <c r="G556" s="222"/>
      <c r="H556" s="226">
        <v>48</v>
      </c>
      <c r="I556" s="227"/>
      <c r="J556" s="222"/>
      <c r="K556" s="222"/>
      <c r="L556" s="228"/>
      <c r="M556" s="229"/>
      <c r="N556" s="230"/>
      <c r="O556" s="230"/>
      <c r="P556" s="230"/>
      <c r="Q556" s="230"/>
      <c r="R556" s="230"/>
      <c r="S556" s="230"/>
      <c r="T556" s="231"/>
      <c r="AT556" s="232" t="s">
        <v>149</v>
      </c>
      <c r="AU556" s="232" t="s">
        <v>84</v>
      </c>
      <c r="AV556" s="12" t="s">
        <v>84</v>
      </c>
      <c r="AW556" s="12" t="s">
        <v>37</v>
      </c>
      <c r="AX556" s="12" t="s">
        <v>75</v>
      </c>
      <c r="AY556" s="232" t="s">
        <v>140</v>
      </c>
    </row>
    <row r="557" s="13" customFormat="1">
      <c r="B557" s="233"/>
      <c r="C557" s="234"/>
      <c r="D557" s="223" t="s">
        <v>149</v>
      </c>
      <c r="E557" s="235" t="s">
        <v>19</v>
      </c>
      <c r="F557" s="236" t="s">
        <v>151</v>
      </c>
      <c r="G557" s="234"/>
      <c r="H557" s="237">
        <v>766.27999999999997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AT557" s="243" t="s">
        <v>149</v>
      </c>
      <c r="AU557" s="243" t="s">
        <v>84</v>
      </c>
      <c r="AV557" s="13" t="s">
        <v>147</v>
      </c>
      <c r="AW557" s="13" t="s">
        <v>37</v>
      </c>
      <c r="AX557" s="13" t="s">
        <v>82</v>
      </c>
      <c r="AY557" s="243" t="s">
        <v>140</v>
      </c>
    </row>
    <row r="558" s="1" customFormat="1" ht="16.5" customHeight="1">
      <c r="B558" s="39"/>
      <c r="C558" s="208" t="s">
        <v>487</v>
      </c>
      <c r="D558" s="208" t="s">
        <v>142</v>
      </c>
      <c r="E558" s="209" t="s">
        <v>488</v>
      </c>
      <c r="F558" s="210" t="s">
        <v>489</v>
      </c>
      <c r="G558" s="211" t="s">
        <v>145</v>
      </c>
      <c r="H558" s="212">
        <v>68965.199999999997</v>
      </c>
      <c r="I558" s="213"/>
      <c r="J558" s="214">
        <f>ROUND(I558*H558,2)</f>
        <v>0</v>
      </c>
      <c r="K558" s="210" t="s">
        <v>146</v>
      </c>
      <c r="L558" s="44"/>
      <c r="M558" s="215" t="s">
        <v>19</v>
      </c>
      <c r="N558" s="216" t="s">
        <v>46</v>
      </c>
      <c r="O558" s="84"/>
      <c r="P558" s="217">
        <f>O558*H558</f>
        <v>0</v>
      </c>
      <c r="Q558" s="217">
        <v>0</v>
      </c>
      <c r="R558" s="217">
        <f>Q558*H558</f>
        <v>0</v>
      </c>
      <c r="S558" s="217">
        <v>0</v>
      </c>
      <c r="T558" s="218">
        <f>S558*H558</f>
        <v>0</v>
      </c>
      <c r="AR558" s="219" t="s">
        <v>147</v>
      </c>
      <c r="AT558" s="219" t="s">
        <v>142</v>
      </c>
      <c r="AU558" s="219" t="s">
        <v>84</v>
      </c>
      <c r="AY558" s="18" t="s">
        <v>140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18" t="s">
        <v>82</v>
      </c>
      <c r="BK558" s="220">
        <f>ROUND(I558*H558,2)</f>
        <v>0</v>
      </c>
      <c r="BL558" s="18" t="s">
        <v>147</v>
      </c>
      <c r="BM558" s="219" t="s">
        <v>490</v>
      </c>
    </row>
    <row r="559" s="12" customFormat="1">
      <c r="B559" s="221"/>
      <c r="C559" s="222"/>
      <c r="D559" s="223" t="s">
        <v>149</v>
      </c>
      <c r="E559" s="224" t="s">
        <v>19</v>
      </c>
      <c r="F559" s="225" t="s">
        <v>468</v>
      </c>
      <c r="G559" s="222"/>
      <c r="H559" s="226">
        <v>140.59999999999999</v>
      </c>
      <c r="I559" s="227"/>
      <c r="J559" s="222"/>
      <c r="K559" s="222"/>
      <c r="L559" s="228"/>
      <c r="M559" s="229"/>
      <c r="N559" s="230"/>
      <c r="O559" s="230"/>
      <c r="P559" s="230"/>
      <c r="Q559" s="230"/>
      <c r="R559" s="230"/>
      <c r="S559" s="230"/>
      <c r="T559" s="231"/>
      <c r="AT559" s="232" t="s">
        <v>149</v>
      </c>
      <c r="AU559" s="232" t="s">
        <v>84</v>
      </c>
      <c r="AV559" s="12" t="s">
        <v>84</v>
      </c>
      <c r="AW559" s="12" t="s">
        <v>37</v>
      </c>
      <c r="AX559" s="12" t="s">
        <v>75</v>
      </c>
      <c r="AY559" s="232" t="s">
        <v>140</v>
      </c>
    </row>
    <row r="560" s="12" customFormat="1">
      <c r="B560" s="221"/>
      <c r="C560" s="222"/>
      <c r="D560" s="223" t="s">
        <v>149</v>
      </c>
      <c r="E560" s="224" t="s">
        <v>19</v>
      </c>
      <c r="F560" s="225" t="s">
        <v>469</v>
      </c>
      <c r="G560" s="222"/>
      <c r="H560" s="226">
        <v>284.80000000000001</v>
      </c>
      <c r="I560" s="227"/>
      <c r="J560" s="222"/>
      <c r="K560" s="222"/>
      <c r="L560" s="228"/>
      <c r="M560" s="229"/>
      <c r="N560" s="230"/>
      <c r="O560" s="230"/>
      <c r="P560" s="230"/>
      <c r="Q560" s="230"/>
      <c r="R560" s="230"/>
      <c r="S560" s="230"/>
      <c r="T560" s="231"/>
      <c r="AT560" s="232" t="s">
        <v>149</v>
      </c>
      <c r="AU560" s="232" t="s">
        <v>84</v>
      </c>
      <c r="AV560" s="12" t="s">
        <v>84</v>
      </c>
      <c r="AW560" s="12" t="s">
        <v>37</v>
      </c>
      <c r="AX560" s="12" t="s">
        <v>75</v>
      </c>
      <c r="AY560" s="232" t="s">
        <v>140</v>
      </c>
    </row>
    <row r="561" s="12" customFormat="1">
      <c r="B561" s="221"/>
      <c r="C561" s="222"/>
      <c r="D561" s="223" t="s">
        <v>149</v>
      </c>
      <c r="E561" s="224" t="s">
        <v>19</v>
      </c>
      <c r="F561" s="225" t="s">
        <v>470</v>
      </c>
      <c r="G561" s="222"/>
      <c r="H561" s="226">
        <v>140.88</v>
      </c>
      <c r="I561" s="227"/>
      <c r="J561" s="222"/>
      <c r="K561" s="222"/>
      <c r="L561" s="228"/>
      <c r="M561" s="229"/>
      <c r="N561" s="230"/>
      <c r="O561" s="230"/>
      <c r="P561" s="230"/>
      <c r="Q561" s="230"/>
      <c r="R561" s="230"/>
      <c r="S561" s="230"/>
      <c r="T561" s="231"/>
      <c r="AT561" s="232" t="s">
        <v>149</v>
      </c>
      <c r="AU561" s="232" t="s">
        <v>84</v>
      </c>
      <c r="AV561" s="12" t="s">
        <v>84</v>
      </c>
      <c r="AW561" s="12" t="s">
        <v>37</v>
      </c>
      <c r="AX561" s="12" t="s">
        <v>75</v>
      </c>
      <c r="AY561" s="232" t="s">
        <v>140</v>
      </c>
    </row>
    <row r="562" s="12" customFormat="1">
      <c r="B562" s="221"/>
      <c r="C562" s="222"/>
      <c r="D562" s="223" t="s">
        <v>149</v>
      </c>
      <c r="E562" s="224" t="s">
        <v>19</v>
      </c>
      <c r="F562" s="225" t="s">
        <v>471</v>
      </c>
      <c r="G562" s="222"/>
      <c r="H562" s="226">
        <v>152</v>
      </c>
      <c r="I562" s="227"/>
      <c r="J562" s="222"/>
      <c r="K562" s="222"/>
      <c r="L562" s="228"/>
      <c r="M562" s="229"/>
      <c r="N562" s="230"/>
      <c r="O562" s="230"/>
      <c r="P562" s="230"/>
      <c r="Q562" s="230"/>
      <c r="R562" s="230"/>
      <c r="S562" s="230"/>
      <c r="T562" s="231"/>
      <c r="AT562" s="232" t="s">
        <v>149</v>
      </c>
      <c r="AU562" s="232" t="s">
        <v>84</v>
      </c>
      <c r="AV562" s="12" t="s">
        <v>84</v>
      </c>
      <c r="AW562" s="12" t="s">
        <v>37</v>
      </c>
      <c r="AX562" s="12" t="s">
        <v>75</v>
      </c>
      <c r="AY562" s="232" t="s">
        <v>140</v>
      </c>
    </row>
    <row r="563" s="12" customFormat="1">
      <c r="B563" s="221"/>
      <c r="C563" s="222"/>
      <c r="D563" s="223" t="s">
        <v>149</v>
      </c>
      <c r="E563" s="224" t="s">
        <v>19</v>
      </c>
      <c r="F563" s="225" t="s">
        <v>472</v>
      </c>
      <c r="G563" s="222"/>
      <c r="H563" s="226">
        <v>48</v>
      </c>
      <c r="I563" s="227"/>
      <c r="J563" s="222"/>
      <c r="K563" s="222"/>
      <c r="L563" s="228"/>
      <c r="M563" s="229"/>
      <c r="N563" s="230"/>
      <c r="O563" s="230"/>
      <c r="P563" s="230"/>
      <c r="Q563" s="230"/>
      <c r="R563" s="230"/>
      <c r="S563" s="230"/>
      <c r="T563" s="231"/>
      <c r="AT563" s="232" t="s">
        <v>149</v>
      </c>
      <c r="AU563" s="232" t="s">
        <v>84</v>
      </c>
      <c r="AV563" s="12" t="s">
        <v>84</v>
      </c>
      <c r="AW563" s="12" t="s">
        <v>37</v>
      </c>
      <c r="AX563" s="12" t="s">
        <v>75</v>
      </c>
      <c r="AY563" s="232" t="s">
        <v>140</v>
      </c>
    </row>
    <row r="564" s="13" customFormat="1">
      <c r="B564" s="233"/>
      <c r="C564" s="234"/>
      <c r="D564" s="223" t="s">
        <v>149</v>
      </c>
      <c r="E564" s="235" t="s">
        <v>19</v>
      </c>
      <c r="F564" s="236" t="s">
        <v>151</v>
      </c>
      <c r="G564" s="234"/>
      <c r="H564" s="237">
        <v>766.27999999999997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AT564" s="243" t="s">
        <v>149</v>
      </c>
      <c r="AU564" s="243" t="s">
        <v>84</v>
      </c>
      <c r="AV564" s="13" t="s">
        <v>147</v>
      </c>
      <c r="AW564" s="13" t="s">
        <v>37</v>
      </c>
      <c r="AX564" s="13" t="s">
        <v>82</v>
      </c>
      <c r="AY564" s="243" t="s">
        <v>140</v>
      </c>
    </row>
    <row r="565" s="12" customFormat="1">
      <c r="B565" s="221"/>
      <c r="C565" s="222"/>
      <c r="D565" s="223" t="s">
        <v>149</v>
      </c>
      <c r="E565" s="222"/>
      <c r="F565" s="225" t="s">
        <v>478</v>
      </c>
      <c r="G565" s="222"/>
      <c r="H565" s="226">
        <v>68965.199999999997</v>
      </c>
      <c r="I565" s="227"/>
      <c r="J565" s="222"/>
      <c r="K565" s="222"/>
      <c r="L565" s="228"/>
      <c r="M565" s="229"/>
      <c r="N565" s="230"/>
      <c r="O565" s="230"/>
      <c r="P565" s="230"/>
      <c r="Q565" s="230"/>
      <c r="R565" s="230"/>
      <c r="S565" s="230"/>
      <c r="T565" s="231"/>
      <c r="AT565" s="232" t="s">
        <v>149</v>
      </c>
      <c r="AU565" s="232" t="s">
        <v>84</v>
      </c>
      <c r="AV565" s="12" t="s">
        <v>84</v>
      </c>
      <c r="AW565" s="12" t="s">
        <v>4</v>
      </c>
      <c r="AX565" s="12" t="s">
        <v>82</v>
      </c>
      <c r="AY565" s="232" t="s">
        <v>140</v>
      </c>
    </row>
    <row r="566" s="1" customFormat="1" ht="16.5" customHeight="1">
      <c r="B566" s="39"/>
      <c r="C566" s="208" t="s">
        <v>491</v>
      </c>
      <c r="D566" s="208" t="s">
        <v>142</v>
      </c>
      <c r="E566" s="209" t="s">
        <v>492</v>
      </c>
      <c r="F566" s="210" t="s">
        <v>493</v>
      </c>
      <c r="G566" s="211" t="s">
        <v>145</v>
      </c>
      <c r="H566" s="212">
        <v>766.27999999999997</v>
      </c>
      <c r="I566" s="213"/>
      <c r="J566" s="214">
        <f>ROUND(I566*H566,2)</f>
        <v>0</v>
      </c>
      <c r="K566" s="210" t="s">
        <v>146</v>
      </c>
      <c r="L566" s="44"/>
      <c r="M566" s="215" t="s">
        <v>19</v>
      </c>
      <c r="N566" s="216" t="s">
        <v>46</v>
      </c>
      <c r="O566" s="84"/>
      <c r="P566" s="217">
        <f>O566*H566</f>
        <v>0</v>
      </c>
      <c r="Q566" s="217">
        <v>0</v>
      </c>
      <c r="R566" s="217">
        <f>Q566*H566</f>
        <v>0</v>
      </c>
      <c r="S566" s="217">
        <v>0</v>
      </c>
      <c r="T566" s="218">
        <f>S566*H566</f>
        <v>0</v>
      </c>
      <c r="AR566" s="219" t="s">
        <v>147</v>
      </c>
      <c r="AT566" s="219" t="s">
        <v>142</v>
      </c>
      <c r="AU566" s="219" t="s">
        <v>84</v>
      </c>
      <c r="AY566" s="18" t="s">
        <v>140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18" t="s">
        <v>82</v>
      </c>
      <c r="BK566" s="220">
        <f>ROUND(I566*H566,2)</f>
        <v>0</v>
      </c>
      <c r="BL566" s="18" t="s">
        <v>147</v>
      </c>
      <c r="BM566" s="219" t="s">
        <v>494</v>
      </c>
    </row>
    <row r="567" s="12" customFormat="1">
      <c r="B567" s="221"/>
      <c r="C567" s="222"/>
      <c r="D567" s="223" t="s">
        <v>149</v>
      </c>
      <c r="E567" s="224" t="s">
        <v>19</v>
      </c>
      <c r="F567" s="225" t="s">
        <v>468</v>
      </c>
      <c r="G567" s="222"/>
      <c r="H567" s="226">
        <v>140.59999999999999</v>
      </c>
      <c r="I567" s="227"/>
      <c r="J567" s="222"/>
      <c r="K567" s="222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149</v>
      </c>
      <c r="AU567" s="232" t="s">
        <v>84</v>
      </c>
      <c r="AV567" s="12" t="s">
        <v>84</v>
      </c>
      <c r="AW567" s="12" t="s">
        <v>37</v>
      </c>
      <c r="AX567" s="12" t="s">
        <v>75</v>
      </c>
      <c r="AY567" s="232" t="s">
        <v>140</v>
      </c>
    </row>
    <row r="568" s="12" customFormat="1">
      <c r="B568" s="221"/>
      <c r="C568" s="222"/>
      <c r="D568" s="223" t="s">
        <v>149</v>
      </c>
      <c r="E568" s="224" t="s">
        <v>19</v>
      </c>
      <c r="F568" s="225" t="s">
        <v>469</v>
      </c>
      <c r="G568" s="222"/>
      <c r="H568" s="226">
        <v>284.80000000000001</v>
      </c>
      <c r="I568" s="227"/>
      <c r="J568" s="222"/>
      <c r="K568" s="222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149</v>
      </c>
      <c r="AU568" s="232" t="s">
        <v>84</v>
      </c>
      <c r="AV568" s="12" t="s">
        <v>84</v>
      </c>
      <c r="AW568" s="12" t="s">
        <v>37</v>
      </c>
      <c r="AX568" s="12" t="s">
        <v>75</v>
      </c>
      <c r="AY568" s="232" t="s">
        <v>140</v>
      </c>
    </row>
    <row r="569" s="12" customFormat="1">
      <c r="B569" s="221"/>
      <c r="C569" s="222"/>
      <c r="D569" s="223" t="s">
        <v>149</v>
      </c>
      <c r="E569" s="224" t="s">
        <v>19</v>
      </c>
      <c r="F569" s="225" t="s">
        <v>470</v>
      </c>
      <c r="G569" s="222"/>
      <c r="H569" s="226">
        <v>140.88</v>
      </c>
      <c r="I569" s="227"/>
      <c r="J569" s="222"/>
      <c r="K569" s="222"/>
      <c r="L569" s="228"/>
      <c r="M569" s="229"/>
      <c r="N569" s="230"/>
      <c r="O569" s="230"/>
      <c r="P569" s="230"/>
      <c r="Q569" s="230"/>
      <c r="R569" s="230"/>
      <c r="S569" s="230"/>
      <c r="T569" s="231"/>
      <c r="AT569" s="232" t="s">
        <v>149</v>
      </c>
      <c r="AU569" s="232" t="s">
        <v>84</v>
      </c>
      <c r="AV569" s="12" t="s">
        <v>84</v>
      </c>
      <c r="AW569" s="12" t="s">
        <v>37</v>
      </c>
      <c r="AX569" s="12" t="s">
        <v>75</v>
      </c>
      <c r="AY569" s="232" t="s">
        <v>140</v>
      </c>
    </row>
    <row r="570" s="12" customFormat="1">
      <c r="B570" s="221"/>
      <c r="C570" s="222"/>
      <c r="D570" s="223" t="s">
        <v>149</v>
      </c>
      <c r="E570" s="224" t="s">
        <v>19</v>
      </c>
      <c r="F570" s="225" t="s">
        <v>471</v>
      </c>
      <c r="G570" s="222"/>
      <c r="H570" s="226">
        <v>152</v>
      </c>
      <c r="I570" s="227"/>
      <c r="J570" s="222"/>
      <c r="K570" s="222"/>
      <c r="L570" s="228"/>
      <c r="M570" s="229"/>
      <c r="N570" s="230"/>
      <c r="O570" s="230"/>
      <c r="P570" s="230"/>
      <c r="Q570" s="230"/>
      <c r="R570" s="230"/>
      <c r="S570" s="230"/>
      <c r="T570" s="231"/>
      <c r="AT570" s="232" t="s">
        <v>149</v>
      </c>
      <c r="AU570" s="232" t="s">
        <v>84</v>
      </c>
      <c r="AV570" s="12" t="s">
        <v>84</v>
      </c>
      <c r="AW570" s="12" t="s">
        <v>37</v>
      </c>
      <c r="AX570" s="12" t="s">
        <v>75</v>
      </c>
      <c r="AY570" s="232" t="s">
        <v>140</v>
      </c>
    </row>
    <row r="571" s="12" customFormat="1">
      <c r="B571" s="221"/>
      <c r="C571" s="222"/>
      <c r="D571" s="223" t="s">
        <v>149</v>
      </c>
      <c r="E571" s="224" t="s">
        <v>19</v>
      </c>
      <c r="F571" s="225" t="s">
        <v>472</v>
      </c>
      <c r="G571" s="222"/>
      <c r="H571" s="226">
        <v>48</v>
      </c>
      <c r="I571" s="227"/>
      <c r="J571" s="222"/>
      <c r="K571" s="222"/>
      <c r="L571" s="228"/>
      <c r="M571" s="229"/>
      <c r="N571" s="230"/>
      <c r="O571" s="230"/>
      <c r="P571" s="230"/>
      <c r="Q571" s="230"/>
      <c r="R571" s="230"/>
      <c r="S571" s="230"/>
      <c r="T571" s="231"/>
      <c r="AT571" s="232" t="s">
        <v>149</v>
      </c>
      <c r="AU571" s="232" t="s">
        <v>84</v>
      </c>
      <c r="AV571" s="12" t="s">
        <v>84</v>
      </c>
      <c r="AW571" s="12" t="s">
        <v>37</v>
      </c>
      <c r="AX571" s="12" t="s">
        <v>75</v>
      </c>
      <c r="AY571" s="232" t="s">
        <v>140</v>
      </c>
    </row>
    <row r="572" s="13" customFormat="1">
      <c r="B572" s="233"/>
      <c r="C572" s="234"/>
      <c r="D572" s="223" t="s">
        <v>149</v>
      </c>
      <c r="E572" s="235" t="s">
        <v>19</v>
      </c>
      <c r="F572" s="236" t="s">
        <v>151</v>
      </c>
      <c r="G572" s="234"/>
      <c r="H572" s="237">
        <v>766.27999999999997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AT572" s="243" t="s">
        <v>149</v>
      </c>
      <c r="AU572" s="243" t="s">
        <v>84</v>
      </c>
      <c r="AV572" s="13" t="s">
        <v>147</v>
      </c>
      <c r="AW572" s="13" t="s">
        <v>37</v>
      </c>
      <c r="AX572" s="13" t="s">
        <v>82</v>
      </c>
      <c r="AY572" s="243" t="s">
        <v>140</v>
      </c>
    </row>
    <row r="573" s="1" customFormat="1" ht="16.5" customHeight="1">
      <c r="B573" s="39"/>
      <c r="C573" s="208" t="s">
        <v>495</v>
      </c>
      <c r="D573" s="208" t="s">
        <v>142</v>
      </c>
      <c r="E573" s="209" t="s">
        <v>496</v>
      </c>
      <c r="F573" s="210" t="s">
        <v>497</v>
      </c>
      <c r="G573" s="211" t="s">
        <v>145</v>
      </c>
      <c r="H573" s="212">
        <v>64.097999999999999</v>
      </c>
      <c r="I573" s="213"/>
      <c r="J573" s="214">
        <f>ROUND(I573*H573,2)</f>
        <v>0</v>
      </c>
      <c r="K573" s="210" t="s">
        <v>146</v>
      </c>
      <c r="L573" s="44"/>
      <c r="M573" s="215" t="s">
        <v>19</v>
      </c>
      <c r="N573" s="216" t="s">
        <v>46</v>
      </c>
      <c r="O573" s="84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AR573" s="219" t="s">
        <v>147</v>
      </c>
      <c r="AT573" s="219" t="s">
        <v>142</v>
      </c>
      <c r="AU573" s="219" t="s">
        <v>84</v>
      </c>
      <c r="AY573" s="18" t="s">
        <v>140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18" t="s">
        <v>82</v>
      </c>
      <c r="BK573" s="220">
        <f>ROUND(I573*H573,2)</f>
        <v>0</v>
      </c>
      <c r="BL573" s="18" t="s">
        <v>147</v>
      </c>
      <c r="BM573" s="219" t="s">
        <v>498</v>
      </c>
    </row>
    <row r="574" s="12" customFormat="1">
      <c r="B574" s="221"/>
      <c r="C574" s="222"/>
      <c r="D574" s="223" t="s">
        <v>149</v>
      </c>
      <c r="E574" s="224" t="s">
        <v>19</v>
      </c>
      <c r="F574" s="225" t="s">
        <v>499</v>
      </c>
      <c r="G574" s="222"/>
      <c r="H574" s="226">
        <v>64.097999999999999</v>
      </c>
      <c r="I574" s="227"/>
      <c r="J574" s="222"/>
      <c r="K574" s="222"/>
      <c r="L574" s="228"/>
      <c r="M574" s="229"/>
      <c r="N574" s="230"/>
      <c r="O574" s="230"/>
      <c r="P574" s="230"/>
      <c r="Q574" s="230"/>
      <c r="R574" s="230"/>
      <c r="S574" s="230"/>
      <c r="T574" s="231"/>
      <c r="AT574" s="232" t="s">
        <v>149</v>
      </c>
      <c r="AU574" s="232" t="s">
        <v>84</v>
      </c>
      <c r="AV574" s="12" t="s">
        <v>84</v>
      </c>
      <c r="AW574" s="12" t="s">
        <v>37</v>
      </c>
      <c r="AX574" s="12" t="s">
        <v>75</v>
      </c>
      <c r="AY574" s="232" t="s">
        <v>140</v>
      </c>
    </row>
    <row r="575" s="13" customFormat="1">
      <c r="B575" s="233"/>
      <c r="C575" s="234"/>
      <c r="D575" s="223" t="s">
        <v>149</v>
      </c>
      <c r="E575" s="235" t="s">
        <v>19</v>
      </c>
      <c r="F575" s="236" t="s">
        <v>151</v>
      </c>
      <c r="G575" s="234"/>
      <c r="H575" s="237">
        <v>64.097999999999999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AT575" s="243" t="s">
        <v>149</v>
      </c>
      <c r="AU575" s="243" t="s">
        <v>84</v>
      </c>
      <c r="AV575" s="13" t="s">
        <v>147</v>
      </c>
      <c r="AW575" s="13" t="s">
        <v>37</v>
      </c>
      <c r="AX575" s="13" t="s">
        <v>82</v>
      </c>
      <c r="AY575" s="243" t="s">
        <v>140</v>
      </c>
    </row>
    <row r="576" s="1" customFormat="1" ht="16.5" customHeight="1">
      <c r="B576" s="39"/>
      <c r="C576" s="208" t="s">
        <v>500</v>
      </c>
      <c r="D576" s="208" t="s">
        <v>142</v>
      </c>
      <c r="E576" s="209" t="s">
        <v>501</v>
      </c>
      <c r="F576" s="210" t="s">
        <v>502</v>
      </c>
      <c r="G576" s="211" t="s">
        <v>145</v>
      </c>
      <c r="H576" s="212">
        <v>640.98000000000002</v>
      </c>
      <c r="I576" s="213"/>
      <c r="J576" s="214">
        <f>ROUND(I576*H576,2)</f>
        <v>0</v>
      </c>
      <c r="K576" s="210" t="s">
        <v>146</v>
      </c>
      <c r="L576" s="44"/>
      <c r="M576" s="215" t="s">
        <v>19</v>
      </c>
      <c r="N576" s="216" t="s">
        <v>46</v>
      </c>
      <c r="O576" s="84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AR576" s="219" t="s">
        <v>147</v>
      </c>
      <c r="AT576" s="219" t="s">
        <v>142</v>
      </c>
      <c r="AU576" s="219" t="s">
        <v>84</v>
      </c>
      <c r="AY576" s="18" t="s">
        <v>140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18" t="s">
        <v>82</v>
      </c>
      <c r="BK576" s="220">
        <f>ROUND(I576*H576,2)</f>
        <v>0</v>
      </c>
      <c r="BL576" s="18" t="s">
        <v>147</v>
      </c>
      <c r="BM576" s="219" t="s">
        <v>503</v>
      </c>
    </row>
    <row r="577" s="12" customFormat="1">
      <c r="B577" s="221"/>
      <c r="C577" s="222"/>
      <c r="D577" s="223" t="s">
        <v>149</v>
      </c>
      <c r="E577" s="224" t="s">
        <v>19</v>
      </c>
      <c r="F577" s="225" t="s">
        <v>499</v>
      </c>
      <c r="G577" s="222"/>
      <c r="H577" s="226">
        <v>64.097999999999999</v>
      </c>
      <c r="I577" s="227"/>
      <c r="J577" s="222"/>
      <c r="K577" s="222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149</v>
      </c>
      <c r="AU577" s="232" t="s">
        <v>84</v>
      </c>
      <c r="AV577" s="12" t="s">
        <v>84</v>
      </c>
      <c r="AW577" s="12" t="s">
        <v>37</v>
      </c>
      <c r="AX577" s="12" t="s">
        <v>75</v>
      </c>
      <c r="AY577" s="232" t="s">
        <v>140</v>
      </c>
    </row>
    <row r="578" s="13" customFormat="1">
      <c r="B578" s="233"/>
      <c r="C578" s="234"/>
      <c r="D578" s="223" t="s">
        <v>149</v>
      </c>
      <c r="E578" s="235" t="s">
        <v>19</v>
      </c>
      <c r="F578" s="236" t="s">
        <v>151</v>
      </c>
      <c r="G578" s="234"/>
      <c r="H578" s="237">
        <v>64.097999999999999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AT578" s="243" t="s">
        <v>149</v>
      </c>
      <c r="AU578" s="243" t="s">
        <v>84</v>
      </c>
      <c r="AV578" s="13" t="s">
        <v>147</v>
      </c>
      <c r="AW578" s="13" t="s">
        <v>37</v>
      </c>
      <c r="AX578" s="13" t="s">
        <v>82</v>
      </c>
      <c r="AY578" s="243" t="s">
        <v>140</v>
      </c>
    </row>
    <row r="579" s="12" customFormat="1">
      <c r="B579" s="221"/>
      <c r="C579" s="222"/>
      <c r="D579" s="223" t="s">
        <v>149</v>
      </c>
      <c r="E579" s="222"/>
      <c r="F579" s="225" t="s">
        <v>504</v>
      </c>
      <c r="G579" s="222"/>
      <c r="H579" s="226">
        <v>640.98000000000002</v>
      </c>
      <c r="I579" s="227"/>
      <c r="J579" s="222"/>
      <c r="K579" s="222"/>
      <c r="L579" s="228"/>
      <c r="M579" s="229"/>
      <c r="N579" s="230"/>
      <c r="O579" s="230"/>
      <c r="P579" s="230"/>
      <c r="Q579" s="230"/>
      <c r="R579" s="230"/>
      <c r="S579" s="230"/>
      <c r="T579" s="231"/>
      <c r="AT579" s="232" t="s">
        <v>149</v>
      </c>
      <c r="AU579" s="232" t="s">
        <v>84</v>
      </c>
      <c r="AV579" s="12" t="s">
        <v>84</v>
      </c>
      <c r="AW579" s="12" t="s">
        <v>4</v>
      </c>
      <c r="AX579" s="12" t="s">
        <v>82</v>
      </c>
      <c r="AY579" s="232" t="s">
        <v>140</v>
      </c>
    </row>
    <row r="580" s="1" customFormat="1" ht="16.5" customHeight="1">
      <c r="B580" s="39"/>
      <c r="C580" s="208" t="s">
        <v>505</v>
      </c>
      <c r="D580" s="208" t="s">
        <v>142</v>
      </c>
      <c r="E580" s="209" t="s">
        <v>506</v>
      </c>
      <c r="F580" s="210" t="s">
        <v>507</v>
      </c>
      <c r="G580" s="211" t="s">
        <v>145</v>
      </c>
      <c r="H580" s="212">
        <v>64.097999999999999</v>
      </c>
      <c r="I580" s="213"/>
      <c r="J580" s="214">
        <f>ROUND(I580*H580,2)</f>
        <v>0</v>
      </c>
      <c r="K580" s="210" t="s">
        <v>146</v>
      </c>
      <c r="L580" s="44"/>
      <c r="M580" s="215" t="s">
        <v>19</v>
      </c>
      <c r="N580" s="216" t="s">
        <v>46</v>
      </c>
      <c r="O580" s="84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AR580" s="219" t="s">
        <v>147</v>
      </c>
      <c r="AT580" s="219" t="s">
        <v>142</v>
      </c>
      <c r="AU580" s="219" t="s">
        <v>84</v>
      </c>
      <c r="AY580" s="18" t="s">
        <v>140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18" t="s">
        <v>82</v>
      </c>
      <c r="BK580" s="220">
        <f>ROUND(I580*H580,2)</f>
        <v>0</v>
      </c>
      <c r="BL580" s="18" t="s">
        <v>147</v>
      </c>
      <c r="BM580" s="219" t="s">
        <v>508</v>
      </c>
    </row>
    <row r="581" s="12" customFormat="1">
      <c r="B581" s="221"/>
      <c r="C581" s="222"/>
      <c r="D581" s="223" t="s">
        <v>149</v>
      </c>
      <c r="E581" s="224" t="s">
        <v>19</v>
      </c>
      <c r="F581" s="225" t="s">
        <v>499</v>
      </c>
      <c r="G581" s="222"/>
      <c r="H581" s="226">
        <v>64.097999999999999</v>
      </c>
      <c r="I581" s="227"/>
      <c r="J581" s="222"/>
      <c r="K581" s="222"/>
      <c r="L581" s="228"/>
      <c r="M581" s="229"/>
      <c r="N581" s="230"/>
      <c r="O581" s="230"/>
      <c r="P581" s="230"/>
      <c r="Q581" s="230"/>
      <c r="R581" s="230"/>
      <c r="S581" s="230"/>
      <c r="T581" s="231"/>
      <c r="AT581" s="232" t="s">
        <v>149</v>
      </c>
      <c r="AU581" s="232" t="s">
        <v>84</v>
      </c>
      <c r="AV581" s="12" t="s">
        <v>84</v>
      </c>
      <c r="AW581" s="12" t="s">
        <v>37</v>
      </c>
      <c r="AX581" s="12" t="s">
        <v>75</v>
      </c>
      <c r="AY581" s="232" t="s">
        <v>140</v>
      </c>
    </row>
    <row r="582" s="13" customFormat="1">
      <c r="B582" s="233"/>
      <c r="C582" s="234"/>
      <c r="D582" s="223" t="s">
        <v>149</v>
      </c>
      <c r="E582" s="235" t="s">
        <v>19</v>
      </c>
      <c r="F582" s="236" t="s">
        <v>151</v>
      </c>
      <c r="G582" s="234"/>
      <c r="H582" s="237">
        <v>64.097999999999999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AT582" s="243" t="s">
        <v>149</v>
      </c>
      <c r="AU582" s="243" t="s">
        <v>84</v>
      </c>
      <c r="AV582" s="13" t="s">
        <v>147</v>
      </c>
      <c r="AW582" s="13" t="s">
        <v>37</v>
      </c>
      <c r="AX582" s="13" t="s">
        <v>82</v>
      </c>
      <c r="AY582" s="243" t="s">
        <v>140</v>
      </c>
    </row>
    <row r="583" s="1" customFormat="1" ht="24" customHeight="1">
      <c r="B583" s="39"/>
      <c r="C583" s="208" t="s">
        <v>509</v>
      </c>
      <c r="D583" s="208" t="s">
        <v>142</v>
      </c>
      <c r="E583" s="209" t="s">
        <v>510</v>
      </c>
      <c r="F583" s="210" t="s">
        <v>511</v>
      </c>
      <c r="G583" s="211" t="s">
        <v>512</v>
      </c>
      <c r="H583" s="212">
        <v>3</v>
      </c>
      <c r="I583" s="213"/>
      <c r="J583" s="214">
        <f>ROUND(I583*H583,2)</f>
        <v>0</v>
      </c>
      <c r="K583" s="210" t="s">
        <v>146</v>
      </c>
      <c r="L583" s="44"/>
      <c r="M583" s="215" t="s">
        <v>19</v>
      </c>
      <c r="N583" s="216" t="s">
        <v>46</v>
      </c>
      <c r="O583" s="84"/>
      <c r="P583" s="217">
        <f>O583*H583</f>
        <v>0</v>
      </c>
      <c r="Q583" s="217">
        <v>0</v>
      </c>
      <c r="R583" s="217">
        <f>Q583*H583</f>
        <v>0</v>
      </c>
      <c r="S583" s="217">
        <v>0</v>
      </c>
      <c r="T583" s="218">
        <f>S583*H583</f>
        <v>0</v>
      </c>
      <c r="AR583" s="219" t="s">
        <v>147</v>
      </c>
      <c r="AT583" s="219" t="s">
        <v>142</v>
      </c>
      <c r="AU583" s="219" t="s">
        <v>84</v>
      </c>
      <c r="AY583" s="18" t="s">
        <v>140</v>
      </c>
      <c r="BE583" s="220">
        <f>IF(N583="základní",J583,0)</f>
        <v>0</v>
      </c>
      <c r="BF583" s="220">
        <f>IF(N583="snížená",J583,0)</f>
        <v>0</v>
      </c>
      <c r="BG583" s="220">
        <f>IF(N583="zákl. přenesená",J583,0)</f>
        <v>0</v>
      </c>
      <c r="BH583" s="220">
        <f>IF(N583="sníž. přenesená",J583,0)</f>
        <v>0</v>
      </c>
      <c r="BI583" s="220">
        <f>IF(N583="nulová",J583,0)</f>
        <v>0</v>
      </c>
      <c r="BJ583" s="18" t="s">
        <v>82</v>
      </c>
      <c r="BK583" s="220">
        <f>ROUND(I583*H583,2)</f>
        <v>0</v>
      </c>
      <c r="BL583" s="18" t="s">
        <v>147</v>
      </c>
      <c r="BM583" s="219" t="s">
        <v>513</v>
      </c>
    </row>
    <row r="584" s="12" customFormat="1">
      <c r="B584" s="221"/>
      <c r="C584" s="222"/>
      <c r="D584" s="223" t="s">
        <v>149</v>
      </c>
      <c r="E584" s="224" t="s">
        <v>19</v>
      </c>
      <c r="F584" s="225" t="s">
        <v>514</v>
      </c>
      <c r="G584" s="222"/>
      <c r="H584" s="226">
        <v>1</v>
      </c>
      <c r="I584" s="227"/>
      <c r="J584" s="222"/>
      <c r="K584" s="222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149</v>
      </c>
      <c r="AU584" s="232" t="s">
        <v>84</v>
      </c>
      <c r="AV584" s="12" t="s">
        <v>84</v>
      </c>
      <c r="AW584" s="12" t="s">
        <v>37</v>
      </c>
      <c r="AX584" s="12" t="s">
        <v>75</v>
      </c>
      <c r="AY584" s="232" t="s">
        <v>140</v>
      </c>
    </row>
    <row r="585" s="12" customFormat="1">
      <c r="B585" s="221"/>
      <c r="C585" s="222"/>
      <c r="D585" s="223" t="s">
        <v>149</v>
      </c>
      <c r="E585" s="224" t="s">
        <v>19</v>
      </c>
      <c r="F585" s="225" t="s">
        <v>515</v>
      </c>
      <c r="G585" s="222"/>
      <c r="H585" s="226">
        <v>2</v>
      </c>
      <c r="I585" s="227"/>
      <c r="J585" s="222"/>
      <c r="K585" s="222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149</v>
      </c>
      <c r="AU585" s="232" t="s">
        <v>84</v>
      </c>
      <c r="AV585" s="12" t="s">
        <v>84</v>
      </c>
      <c r="AW585" s="12" t="s">
        <v>37</v>
      </c>
      <c r="AX585" s="12" t="s">
        <v>75</v>
      </c>
      <c r="AY585" s="232" t="s">
        <v>140</v>
      </c>
    </row>
    <row r="586" s="13" customFormat="1">
      <c r="B586" s="233"/>
      <c r="C586" s="234"/>
      <c r="D586" s="223" t="s">
        <v>149</v>
      </c>
      <c r="E586" s="235" t="s">
        <v>19</v>
      </c>
      <c r="F586" s="236" t="s">
        <v>151</v>
      </c>
      <c r="G586" s="234"/>
      <c r="H586" s="237">
        <v>3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AT586" s="243" t="s">
        <v>149</v>
      </c>
      <c r="AU586" s="243" t="s">
        <v>84</v>
      </c>
      <c r="AV586" s="13" t="s">
        <v>147</v>
      </c>
      <c r="AW586" s="13" t="s">
        <v>37</v>
      </c>
      <c r="AX586" s="13" t="s">
        <v>82</v>
      </c>
      <c r="AY586" s="243" t="s">
        <v>140</v>
      </c>
    </row>
    <row r="587" s="1" customFormat="1" ht="24" customHeight="1">
      <c r="B587" s="39"/>
      <c r="C587" s="208" t="s">
        <v>516</v>
      </c>
      <c r="D587" s="208" t="s">
        <v>142</v>
      </c>
      <c r="E587" s="209" t="s">
        <v>517</v>
      </c>
      <c r="F587" s="210" t="s">
        <v>518</v>
      </c>
      <c r="G587" s="211" t="s">
        <v>512</v>
      </c>
      <c r="H587" s="212">
        <v>22.5</v>
      </c>
      <c r="I587" s="213"/>
      <c r="J587" s="214">
        <f>ROUND(I587*H587,2)</f>
        <v>0</v>
      </c>
      <c r="K587" s="210" t="s">
        <v>146</v>
      </c>
      <c r="L587" s="44"/>
      <c r="M587" s="215" t="s">
        <v>19</v>
      </c>
      <c r="N587" s="216" t="s">
        <v>46</v>
      </c>
      <c r="O587" s="84"/>
      <c r="P587" s="217">
        <f>O587*H587</f>
        <v>0</v>
      </c>
      <c r="Q587" s="217">
        <v>0</v>
      </c>
      <c r="R587" s="217">
        <f>Q587*H587</f>
        <v>0</v>
      </c>
      <c r="S587" s="217">
        <v>0</v>
      </c>
      <c r="T587" s="218">
        <f>S587*H587</f>
        <v>0</v>
      </c>
      <c r="AR587" s="219" t="s">
        <v>147</v>
      </c>
      <c r="AT587" s="219" t="s">
        <v>142</v>
      </c>
      <c r="AU587" s="219" t="s">
        <v>84</v>
      </c>
      <c r="AY587" s="18" t="s">
        <v>140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18" t="s">
        <v>82</v>
      </c>
      <c r="BK587" s="220">
        <f>ROUND(I587*H587,2)</f>
        <v>0</v>
      </c>
      <c r="BL587" s="18" t="s">
        <v>147</v>
      </c>
      <c r="BM587" s="219" t="s">
        <v>519</v>
      </c>
    </row>
    <row r="588" s="12" customFormat="1">
      <c r="B588" s="221"/>
      <c r="C588" s="222"/>
      <c r="D588" s="223" t="s">
        <v>149</v>
      </c>
      <c r="E588" s="224" t="s">
        <v>19</v>
      </c>
      <c r="F588" s="225" t="s">
        <v>520</v>
      </c>
      <c r="G588" s="222"/>
      <c r="H588" s="226">
        <v>6</v>
      </c>
      <c r="I588" s="227"/>
      <c r="J588" s="222"/>
      <c r="K588" s="222"/>
      <c r="L588" s="228"/>
      <c r="M588" s="229"/>
      <c r="N588" s="230"/>
      <c r="O588" s="230"/>
      <c r="P588" s="230"/>
      <c r="Q588" s="230"/>
      <c r="R588" s="230"/>
      <c r="S588" s="230"/>
      <c r="T588" s="231"/>
      <c r="AT588" s="232" t="s">
        <v>149</v>
      </c>
      <c r="AU588" s="232" t="s">
        <v>84</v>
      </c>
      <c r="AV588" s="12" t="s">
        <v>84</v>
      </c>
      <c r="AW588" s="12" t="s">
        <v>37</v>
      </c>
      <c r="AX588" s="12" t="s">
        <v>75</v>
      </c>
      <c r="AY588" s="232" t="s">
        <v>140</v>
      </c>
    </row>
    <row r="589" s="12" customFormat="1">
      <c r="B589" s="221"/>
      <c r="C589" s="222"/>
      <c r="D589" s="223" t="s">
        <v>149</v>
      </c>
      <c r="E589" s="224" t="s">
        <v>19</v>
      </c>
      <c r="F589" s="225" t="s">
        <v>521</v>
      </c>
      <c r="G589" s="222"/>
      <c r="H589" s="226">
        <v>3</v>
      </c>
      <c r="I589" s="227"/>
      <c r="J589" s="222"/>
      <c r="K589" s="222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149</v>
      </c>
      <c r="AU589" s="232" t="s">
        <v>84</v>
      </c>
      <c r="AV589" s="12" t="s">
        <v>84</v>
      </c>
      <c r="AW589" s="12" t="s">
        <v>37</v>
      </c>
      <c r="AX589" s="12" t="s">
        <v>75</v>
      </c>
      <c r="AY589" s="232" t="s">
        <v>140</v>
      </c>
    </row>
    <row r="590" s="12" customFormat="1">
      <c r="B590" s="221"/>
      <c r="C590" s="222"/>
      <c r="D590" s="223" t="s">
        <v>149</v>
      </c>
      <c r="E590" s="224" t="s">
        <v>19</v>
      </c>
      <c r="F590" s="225" t="s">
        <v>522</v>
      </c>
      <c r="G590" s="222"/>
      <c r="H590" s="226">
        <v>3</v>
      </c>
      <c r="I590" s="227"/>
      <c r="J590" s="222"/>
      <c r="K590" s="222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149</v>
      </c>
      <c r="AU590" s="232" t="s">
        <v>84</v>
      </c>
      <c r="AV590" s="12" t="s">
        <v>84</v>
      </c>
      <c r="AW590" s="12" t="s">
        <v>37</v>
      </c>
      <c r="AX590" s="12" t="s">
        <v>75</v>
      </c>
      <c r="AY590" s="232" t="s">
        <v>140</v>
      </c>
    </row>
    <row r="591" s="12" customFormat="1">
      <c r="B591" s="221"/>
      <c r="C591" s="222"/>
      <c r="D591" s="223" t="s">
        <v>149</v>
      </c>
      <c r="E591" s="224" t="s">
        <v>19</v>
      </c>
      <c r="F591" s="225" t="s">
        <v>523</v>
      </c>
      <c r="G591" s="222"/>
      <c r="H591" s="226">
        <v>8.5</v>
      </c>
      <c r="I591" s="227"/>
      <c r="J591" s="222"/>
      <c r="K591" s="222"/>
      <c r="L591" s="228"/>
      <c r="M591" s="229"/>
      <c r="N591" s="230"/>
      <c r="O591" s="230"/>
      <c r="P591" s="230"/>
      <c r="Q591" s="230"/>
      <c r="R591" s="230"/>
      <c r="S591" s="230"/>
      <c r="T591" s="231"/>
      <c r="AT591" s="232" t="s">
        <v>149</v>
      </c>
      <c r="AU591" s="232" t="s">
        <v>84</v>
      </c>
      <c r="AV591" s="12" t="s">
        <v>84</v>
      </c>
      <c r="AW591" s="12" t="s">
        <v>37</v>
      </c>
      <c r="AX591" s="12" t="s">
        <v>75</v>
      </c>
      <c r="AY591" s="232" t="s">
        <v>140</v>
      </c>
    </row>
    <row r="592" s="12" customFormat="1">
      <c r="B592" s="221"/>
      <c r="C592" s="222"/>
      <c r="D592" s="223" t="s">
        <v>149</v>
      </c>
      <c r="E592" s="224" t="s">
        <v>19</v>
      </c>
      <c r="F592" s="225" t="s">
        <v>524</v>
      </c>
      <c r="G592" s="222"/>
      <c r="H592" s="226">
        <v>2</v>
      </c>
      <c r="I592" s="227"/>
      <c r="J592" s="222"/>
      <c r="K592" s="222"/>
      <c r="L592" s="228"/>
      <c r="M592" s="229"/>
      <c r="N592" s="230"/>
      <c r="O592" s="230"/>
      <c r="P592" s="230"/>
      <c r="Q592" s="230"/>
      <c r="R592" s="230"/>
      <c r="S592" s="230"/>
      <c r="T592" s="231"/>
      <c r="AT592" s="232" t="s">
        <v>149</v>
      </c>
      <c r="AU592" s="232" t="s">
        <v>84</v>
      </c>
      <c r="AV592" s="12" t="s">
        <v>84</v>
      </c>
      <c r="AW592" s="12" t="s">
        <v>37</v>
      </c>
      <c r="AX592" s="12" t="s">
        <v>75</v>
      </c>
      <c r="AY592" s="232" t="s">
        <v>140</v>
      </c>
    </row>
    <row r="593" s="13" customFormat="1">
      <c r="B593" s="233"/>
      <c r="C593" s="234"/>
      <c r="D593" s="223" t="s">
        <v>149</v>
      </c>
      <c r="E593" s="235" t="s">
        <v>19</v>
      </c>
      <c r="F593" s="236" t="s">
        <v>151</v>
      </c>
      <c r="G593" s="234"/>
      <c r="H593" s="237">
        <v>22.5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AT593" s="243" t="s">
        <v>149</v>
      </c>
      <c r="AU593" s="243" t="s">
        <v>84</v>
      </c>
      <c r="AV593" s="13" t="s">
        <v>147</v>
      </c>
      <c r="AW593" s="13" t="s">
        <v>37</v>
      </c>
      <c r="AX593" s="13" t="s">
        <v>82</v>
      </c>
      <c r="AY593" s="243" t="s">
        <v>140</v>
      </c>
    </row>
    <row r="594" s="1" customFormat="1" ht="24" customHeight="1">
      <c r="B594" s="39"/>
      <c r="C594" s="208" t="s">
        <v>525</v>
      </c>
      <c r="D594" s="208" t="s">
        <v>142</v>
      </c>
      <c r="E594" s="209" t="s">
        <v>526</v>
      </c>
      <c r="F594" s="210" t="s">
        <v>527</v>
      </c>
      <c r="G594" s="211" t="s">
        <v>512</v>
      </c>
      <c r="H594" s="212">
        <v>3</v>
      </c>
      <c r="I594" s="213"/>
      <c r="J594" s="214">
        <f>ROUND(I594*H594,2)</f>
        <v>0</v>
      </c>
      <c r="K594" s="210" t="s">
        <v>146</v>
      </c>
      <c r="L594" s="44"/>
      <c r="M594" s="215" t="s">
        <v>19</v>
      </c>
      <c r="N594" s="216" t="s">
        <v>46</v>
      </c>
      <c r="O594" s="84"/>
      <c r="P594" s="217">
        <f>O594*H594</f>
        <v>0</v>
      </c>
      <c r="Q594" s="217">
        <v>0</v>
      </c>
      <c r="R594" s="217">
        <f>Q594*H594</f>
        <v>0</v>
      </c>
      <c r="S594" s="217">
        <v>0</v>
      </c>
      <c r="T594" s="218">
        <f>S594*H594</f>
        <v>0</v>
      </c>
      <c r="AR594" s="219" t="s">
        <v>147</v>
      </c>
      <c r="AT594" s="219" t="s">
        <v>142</v>
      </c>
      <c r="AU594" s="219" t="s">
        <v>84</v>
      </c>
      <c r="AY594" s="18" t="s">
        <v>140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18" t="s">
        <v>82</v>
      </c>
      <c r="BK594" s="220">
        <f>ROUND(I594*H594,2)</f>
        <v>0</v>
      </c>
      <c r="BL594" s="18" t="s">
        <v>147</v>
      </c>
      <c r="BM594" s="219" t="s">
        <v>528</v>
      </c>
    </row>
    <row r="595" s="12" customFormat="1">
      <c r="B595" s="221"/>
      <c r="C595" s="222"/>
      <c r="D595" s="223" t="s">
        <v>149</v>
      </c>
      <c r="E595" s="224" t="s">
        <v>19</v>
      </c>
      <c r="F595" s="225" t="s">
        <v>514</v>
      </c>
      <c r="G595" s="222"/>
      <c r="H595" s="226">
        <v>1</v>
      </c>
      <c r="I595" s="227"/>
      <c r="J595" s="222"/>
      <c r="K595" s="222"/>
      <c r="L595" s="228"/>
      <c r="M595" s="229"/>
      <c r="N595" s="230"/>
      <c r="O595" s="230"/>
      <c r="P595" s="230"/>
      <c r="Q595" s="230"/>
      <c r="R595" s="230"/>
      <c r="S595" s="230"/>
      <c r="T595" s="231"/>
      <c r="AT595" s="232" t="s">
        <v>149</v>
      </c>
      <c r="AU595" s="232" t="s">
        <v>84</v>
      </c>
      <c r="AV595" s="12" t="s">
        <v>84</v>
      </c>
      <c r="AW595" s="12" t="s">
        <v>37</v>
      </c>
      <c r="AX595" s="12" t="s">
        <v>75</v>
      </c>
      <c r="AY595" s="232" t="s">
        <v>140</v>
      </c>
    </row>
    <row r="596" s="12" customFormat="1">
      <c r="B596" s="221"/>
      <c r="C596" s="222"/>
      <c r="D596" s="223" t="s">
        <v>149</v>
      </c>
      <c r="E596" s="224" t="s">
        <v>19</v>
      </c>
      <c r="F596" s="225" t="s">
        <v>515</v>
      </c>
      <c r="G596" s="222"/>
      <c r="H596" s="226">
        <v>2</v>
      </c>
      <c r="I596" s="227"/>
      <c r="J596" s="222"/>
      <c r="K596" s="222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149</v>
      </c>
      <c r="AU596" s="232" t="s">
        <v>84</v>
      </c>
      <c r="AV596" s="12" t="s">
        <v>84</v>
      </c>
      <c r="AW596" s="12" t="s">
        <v>37</v>
      </c>
      <c r="AX596" s="12" t="s">
        <v>75</v>
      </c>
      <c r="AY596" s="232" t="s">
        <v>140</v>
      </c>
    </row>
    <row r="597" s="13" customFormat="1">
      <c r="B597" s="233"/>
      <c r="C597" s="234"/>
      <c r="D597" s="223" t="s">
        <v>149</v>
      </c>
      <c r="E597" s="235" t="s">
        <v>19</v>
      </c>
      <c r="F597" s="236" t="s">
        <v>151</v>
      </c>
      <c r="G597" s="234"/>
      <c r="H597" s="237">
        <v>3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AT597" s="243" t="s">
        <v>149</v>
      </c>
      <c r="AU597" s="243" t="s">
        <v>84</v>
      </c>
      <c r="AV597" s="13" t="s">
        <v>147</v>
      </c>
      <c r="AW597" s="13" t="s">
        <v>37</v>
      </c>
      <c r="AX597" s="13" t="s">
        <v>82</v>
      </c>
      <c r="AY597" s="243" t="s">
        <v>140</v>
      </c>
    </row>
    <row r="598" s="1" customFormat="1" ht="24" customHeight="1">
      <c r="B598" s="39"/>
      <c r="C598" s="208" t="s">
        <v>529</v>
      </c>
      <c r="D598" s="208" t="s">
        <v>142</v>
      </c>
      <c r="E598" s="209" t="s">
        <v>530</v>
      </c>
      <c r="F598" s="210" t="s">
        <v>531</v>
      </c>
      <c r="G598" s="211" t="s">
        <v>145</v>
      </c>
      <c r="H598" s="212">
        <v>100</v>
      </c>
      <c r="I598" s="213"/>
      <c r="J598" s="214">
        <f>ROUND(I598*H598,2)</f>
        <v>0</v>
      </c>
      <c r="K598" s="210" t="s">
        <v>146</v>
      </c>
      <c r="L598" s="44"/>
      <c r="M598" s="215" t="s">
        <v>19</v>
      </c>
      <c r="N598" s="216" t="s">
        <v>46</v>
      </c>
      <c r="O598" s="84"/>
      <c r="P598" s="217">
        <f>O598*H598</f>
        <v>0</v>
      </c>
      <c r="Q598" s="217">
        <v>0.00012999999999999999</v>
      </c>
      <c r="R598" s="217">
        <f>Q598*H598</f>
        <v>0.012999999999999999</v>
      </c>
      <c r="S598" s="217">
        <v>0</v>
      </c>
      <c r="T598" s="218">
        <f>S598*H598</f>
        <v>0</v>
      </c>
      <c r="AR598" s="219" t="s">
        <v>147</v>
      </c>
      <c r="AT598" s="219" t="s">
        <v>142</v>
      </c>
      <c r="AU598" s="219" t="s">
        <v>84</v>
      </c>
      <c r="AY598" s="18" t="s">
        <v>140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18" t="s">
        <v>82</v>
      </c>
      <c r="BK598" s="220">
        <f>ROUND(I598*H598,2)</f>
        <v>0</v>
      </c>
      <c r="BL598" s="18" t="s">
        <v>147</v>
      </c>
      <c r="BM598" s="219" t="s">
        <v>532</v>
      </c>
    </row>
    <row r="599" s="12" customFormat="1">
      <c r="B599" s="221"/>
      <c r="C599" s="222"/>
      <c r="D599" s="223" t="s">
        <v>149</v>
      </c>
      <c r="E599" s="224" t="s">
        <v>19</v>
      </c>
      <c r="F599" s="225" t="s">
        <v>533</v>
      </c>
      <c r="G599" s="222"/>
      <c r="H599" s="226">
        <v>100</v>
      </c>
      <c r="I599" s="227"/>
      <c r="J599" s="222"/>
      <c r="K599" s="222"/>
      <c r="L599" s="228"/>
      <c r="M599" s="229"/>
      <c r="N599" s="230"/>
      <c r="O599" s="230"/>
      <c r="P599" s="230"/>
      <c r="Q599" s="230"/>
      <c r="R599" s="230"/>
      <c r="S599" s="230"/>
      <c r="T599" s="231"/>
      <c r="AT599" s="232" t="s">
        <v>149</v>
      </c>
      <c r="AU599" s="232" t="s">
        <v>84</v>
      </c>
      <c r="AV599" s="12" t="s">
        <v>84</v>
      </c>
      <c r="AW599" s="12" t="s">
        <v>37</v>
      </c>
      <c r="AX599" s="12" t="s">
        <v>82</v>
      </c>
      <c r="AY599" s="232" t="s">
        <v>140</v>
      </c>
    </row>
    <row r="600" s="1" customFormat="1" ht="16.5" customHeight="1">
      <c r="B600" s="39"/>
      <c r="C600" s="208" t="s">
        <v>534</v>
      </c>
      <c r="D600" s="208" t="s">
        <v>142</v>
      </c>
      <c r="E600" s="209" t="s">
        <v>535</v>
      </c>
      <c r="F600" s="210" t="s">
        <v>536</v>
      </c>
      <c r="G600" s="211" t="s">
        <v>145</v>
      </c>
      <c r="H600" s="212">
        <v>294.15199999999999</v>
      </c>
      <c r="I600" s="213"/>
      <c r="J600" s="214">
        <f>ROUND(I600*H600,2)</f>
        <v>0</v>
      </c>
      <c r="K600" s="210" t="s">
        <v>146</v>
      </c>
      <c r="L600" s="44"/>
      <c r="M600" s="215" t="s">
        <v>19</v>
      </c>
      <c r="N600" s="216" t="s">
        <v>46</v>
      </c>
      <c r="O600" s="84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AR600" s="219" t="s">
        <v>147</v>
      </c>
      <c r="AT600" s="219" t="s">
        <v>142</v>
      </c>
      <c r="AU600" s="219" t="s">
        <v>84</v>
      </c>
      <c r="AY600" s="18" t="s">
        <v>140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18" t="s">
        <v>82</v>
      </c>
      <c r="BK600" s="220">
        <f>ROUND(I600*H600,2)</f>
        <v>0</v>
      </c>
      <c r="BL600" s="18" t="s">
        <v>147</v>
      </c>
      <c r="BM600" s="219" t="s">
        <v>537</v>
      </c>
    </row>
    <row r="601" s="12" customFormat="1">
      <c r="B601" s="221"/>
      <c r="C601" s="222"/>
      <c r="D601" s="223" t="s">
        <v>149</v>
      </c>
      <c r="E601" s="224" t="s">
        <v>19</v>
      </c>
      <c r="F601" s="225" t="s">
        <v>538</v>
      </c>
      <c r="G601" s="222"/>
      <c r="H601" s="226">
        <v>294.15199999999999</v>
      </c>
      <c r="I601" s="227"/>
      <c r="J601" s="222"/>
      <c r="K601" s="222"/>
      <c r="L601" s="228"/>
      <c r="M601" s="229"/>
      <c r="N601" s="230"/>
      <c r="O601" s="230"/>
      <c r="P601" s="230"/>
      <c r="Q601" s="230"/>
      <c r="R601" s="230"/>
      <c r="S601" s="230"/>
      <c r="T601" s="231"/>
      <c r="AT601" s="232" t="s">
        <v>149</v>
      </c>
      <c r="AU601" s="232" t="s">
        <v>84</v>
      </c>
      <c r="AV601" s="12" t="s">
        <v>84</v>
      </c>
      <c r="AW601" s="12" t="s">
        <v>37</v>
      </c>
      <c r="AX601" s="12" t="s">
        <v>82</v>
      </c>
      <c r="AY601" s="232" t="s">
        <v>140</v>
      </c>
    </row>
    <row r="602" s="1" customFormat="1" ht="24" customHeight="1">
      <c r="B602" s="39"/>
      <c r="C602" s="208" t="s">
        <v>539</v>
      </c>
      <c r="D602" s="208" t="s">
        <v>142</v>
      </c>
      <c r="E602" s="209" t="s">
        <v>540</v>
      </c>
      <c r="F602" s="210" t="s">
        <v>541</v>
      </c>
      <c r="G602" s="211" t="s">
        <v>145</v>
      </c>
      <c r="H602" s="212">
        <v>568.01999999999998</v>
      </c>
      <c r="I602" s="213"/>
      <c r="J602" s="214">
        <f>ROUND(I602*H602,2)</f>
        <v>0</v>
      </c>
      <c r="K602" s="210" t="s">
        <v>146</v>
      </c>
      <c r="L602" s="44"/>
      <c r="M602" s="215" t="s">
        <v>19</v>
      </c>
      <c r="N602" s="216" t="s">
        <v>46</v>
      </c>
      <c r="O602" s="84"/>
      <c r="P602" s="217">
        <f>O602*H602</f>
        <v>0</v>
      </c>
      <c r="Q602" s="217">
        <v>4.0000000000000003E-05</v>
      </c>
      <c r="R602" s="217">
        <f>Q602*H602</f>
        <v>0.022720800000000003</v>
      </c>
      <c r="S602" s="217">
        <v>0</v>
      </c>
      <c r="T602" s="218">
        <f>S602*H602</f>
        <v>0</v>
      </c>
      <c r="AR602" s="219" t="s">
        <v>147</v>
      </c>
      <c r="AT602" s="219" t="s">
        <v>142</v>
      </c>
      <c r="AU602" s="219" t="s">
        <v>84</v>
      </c>
      <c r="AY602" s="18" t="s">
        <v>140</v>
      </c>
      <c r="BE602" s="220">
        <f>IF(N602="základní",J602,0)</f>
        <v>0</v>
      </c>
      <c r="BF602" s="220">
        <f>IF(N602="snížená",J602,0)</f>
        <v>0</v>
      </c>
      <c r="BG602" s="220">
        <f>IF(N602="zákl. přenesená",J602,0)</f>
        <v>0</v>
      </c>
      <c r="BH602" s="220">
        <f>IF(N602="sníž. přenesená",J602,0)</f>
        <v>0</v>
      </c>
      <c r="BI602" s="220">
        <f>IF(N602="nulová",J602,0)</f>
        <v>0</v>
      </c>
      <c r="BJ602" s="18" t="s">
        <v>82</v>
      </c>
      <c r="BK602" s="220">
        <f>ROUND(I602*H602,2)</f>
        <v>0</v>
      </c>
      <c r="BL602" s="18" t="s">
        <v>147</v>
      </c>
      <c r="BM602" s="219" t="s">
        <v>542</v>
      </c>
    </row>
    <row r="603" s="12" customFormat="1">
      <c r="B603" s="221"/>
      <c r="C603" s="222"/>
      <c r="D603" s="223" t="s">
        <v>149</v>
      </c>
      <c r="E603" s="224" t="s">
        <v>19</v>
      </c>
      <c r="F603" s="225" t="s">
        <v>543</v>
      </c>
      <c r="G603" s="222"/>
      <c r="H603" s="226">
        <v>335.86000000000001</v>
      </c>
      <c r="I603" s="227"/>
      <c r="J603" s="222"/>
      <c r="K603" s="222"/>
      <c r="L603" s="228"/>
      <c r="M603" s="229"/>
      <c r="N603" s="230"/>
      <c r="O603" s="230"/>
      <c r="P603" s="230"/>
      <c r="Q603" s="230"/>
      <c r="R603" s="230"/>
      <c r="S603" s="230"/>
      <c r="T603" s="231"/>
      <c r="AT603" s="232" t="s">
        <v>149</v>
      </c>
      <c r="AU603" s="232" t="s">
        <v>84</v>
      </c>
      <c r="AV603" s="12" t="s">
        <v>84</v>
      </c>
      <c r="AW603" s="12" t="s">
        <v>37</v>
      </c>
      <c r="AX603" s="12" t="s">
        <v>75</v>
      </c>
      <c r="AY603" s="232" t="s">
        <v>140</v>
      </c>
    </row>
    <row r="604" s="12" customFormat="1">
      <c r="B604" s="221"/>
      <c r="C604" s="222"/>
      <c r="D604" s="223" t="s">
        <v>149</v>
      </c>
      <c r="E604" s="224" t="s">
        <v>19</v>
      </c>
      <c r="F604" s="225" t="s">
        <v>544</v>
      </c>
      <c r="G604" s="222"/>
      <c r="H604" s="226">
        <v>19.440000000000001</v>
      </c>
      <c r="I604" s="227"/>
      <c r="J604" s="222"/>
      <c r="K604" s="222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149</v>
      </c>
      <c r="AU604" s="232" t="s">
        <v>84</v>
      </c>
      <c r="AV604" s="12" t="s">
        <v>84</v>
      </c>
      <c r="AW604" s="12" t="s">
        <v>37</v>
      </c>
      <c r="AX604" s="12" t="s">
        <v>75</v>
      </c>
      <c r="AY604" s="232" t="s">
        <v>140</v>
      </c>
    </row>
    <row r="605" s="12" customFormat="1">
      <c r="B605" s="221"/>
      <c r="C605" s="222"/>
      <c r="D605" s="223" t="s">
        <v>149</v>
      </c>
      <c r="E605" s="224" t="s">
        <v>19</v>
      </c>
      <c r="F605" s="225" t="s">
        <v>545</v>
      </c>
      <c r="G605" s="222"/>
      <c r="H605" s="226">
        <v>8.1099999999999994</v>
      </c>
      <c r="I605" s="227"/>
      <c r="J605" s="222"/>
      <c r="K605" s="222"/>
      <c r="L605" s="228"/>
      <c r="M605" s="229"/>
      <c r="N605" s="230"/>
      <c r="O605" s="230"/>
      <c r="P605" s="230"/>
      <c r="Q605" s="230"/>
      <c r="R605" s="230"/>
      <c r="S605" s="230"/>
      <c r="T605" s="231"/>
      <c r="AT605" s="232" t="s">
        <v>149</v>
      </c>
      <c r="AU605" s="232" t="s">
        <v>84</v>
      </c>
      <c r="AV605" s="12" t="s">
        <v>84</v>
      </c>
      <c r="AW605" s="12" t="s">
        <v>37</v>
      </c>
      <c r="AX605" s="12" t="s">
        <v>75</v>
      </c>
      <c r="AY605" s="232" t="s">
        <v>140</v>
      </c>
    </row>
    <row r="606" s="12" customFormat="1">
      <c r="B606" s="221"/>
      <c r="C606" s="222"/>
      <c r="D606" s="223" t="s">
        <v>149</v>
      </c>
      <c r="E606" s="224" t="s">
        <v>19</v>
      </c>
      <c r="F606" s="225" t="s">
        <v>546</v>
      </c>
      <c r="G606" s="222"/>
      <c r="H606" s="226">
        <v>12</v>
      </c>
      <c r="I606" s="227"/>
      <c r="J606" s="222"/>
      <c r="K606" s="222"/>
      <c r="L606" s="228"/>
      <c r="M606" s="229"/>
      <c r="N606" s="230"/>
      <c r="O606" s="230"/>
      <c r="P606" s="230"/>
      <c r="Q606" s="230"/>
      <c r="R606" s="230"/>
      <c r="S606" s="230"/>
      <c r="T606" s="231"/>
      <c r="AT606" s="232" t="s">
        <v>149</v>
      </c>
      <c r="AU606" s="232" t="s">
        <v>84</v>
      </c>
      <c r="AV606" s="12" t="s">
        <v>84</v>
      </c>
      <c r="AW606" s="12" t="s">
        <v>37</v>
      </c>
      <c r="AX606" s="12" t="s">
        <v>75</v>
      </c>
      <c r="AY606" s="232" t="s">
        <v>140</v>
      </c>
    </row>
    <row r="607" s="12" customFormat="1">
      <c r="B607" s="221"/>
      <c r="C607" s="222"/>
      <c r="D607" s="223" t="s">
        <v>149</v>
      </c>
      <c r="E607" s="224" t="s">
        <v>19</v>
      </c>
      <c r="F607" s="225" t="s">
        <v>547</v>
      </c>
      <c r="G607" s="222"/>
      <c r="H607" s="226">
        <v>12.039999999999999</v>
      </c>
      <c r="I607" s="227"/>
      <c r="J607" s="222"/>
      <c r="K607" s="222"/>
      <c r="L607" s="228"/>
      <c r="M607" s="229"/>
      <c r="N607" s="230"/>
      <c r="O607" s="230"/>
      <c r="P607" s="230"/>
      <c r="Q607" s="230"/>
      <c r="R607" s="230"/>
      <c r="S607" s="230"/>
      <c r="T607" s="231"/>
      <c r="AT607" s="232" t="s">
        <v>149</v>
      </c>
      <c r="AU607" s="232" t="s">
        <v>84</v>
      </c>
      <c r="AV607" s="12" t="s">
        <v>84</v>
      </c>
      <c r="AW607" s="12" t="s">
        <v>37</v>
      </c>
      <c r="AX607" s="12" t="s">
        <v>75</v>
      </c>
      <c r="AY607" s="232" t="s">
        <v>140</v>
      </c>
    </row>
    <row r="608" s="12" customFormat="1">
      <c r="B608" s="221"/>
      <c r="C608" s="222"/>
      <c r="D608" s="223" t="s">
        <v>149</v>
      </c>
      <c r="E608" s="224" t="s">
        <v>19</v>
      </c>
      <c r="F608" s="225" t="s">
        <v>548</v>
      </c>
      <c r="G608" s="222"/>
      <c r="H608" s="226">
        <v>7.7000000000000002</v>
      </c>
      <c r="I608" s="227"/>
      <c r="J608" s="222"/>
      <c r="K608" s="222"/>
      <c r="L608" s="228"/>
      <c r="M608" s="229"/>
      <c r="N608" s="230"/>
      <c r="O608" s="230"/>
      <c r="P608" s="230"/>
      <c r="Q608" s="230"/>
      <c r="R608" s="230"/>
      <c r="S608" s="230"/>
      <c r="T608" s="231"/>
      <c r="AT608" s="232" t="s">
        <v>149</v>
      </c>
      <c r="AU608" s="232" t="s">
        <v>84</v>
      </c>
      <c r="AV608" s="12" t="s">
        <v>84</v>
      </c>
      <c r="AW608" s="12" t="s">
        <v>37</v>
      </c>
      <c r="AX608" s="12" t="s">
        <v>75</v>
      </c>
      <c r="AY608" s="232" t="s">
        <v>140</v>
      </c>
    </row>
    <row r="609" s="12" customFormat="1">
      <c r="B609" s="221"/>
      <c r="C609" s="222"/>
      <c r="D609" s="223" t="s">
        <v>149</v>
      </c>
      <c r="E609" s="224" t="s">
        <v>19</v>
      </c>
      <c r="F609" s="225" t="s">
        <v>549</v>
      </c>
      <c r="G609" s="222"/>
      <c r="H609" s="226">
        <v>39.340000000000003</v>
      </c>
      <c r="I609" s="227"/>
      <c r="J609" s="222"/>
      <c r="K609" s="222"/>
      <c r="L609" s="228"/>
      <c r="M609" s="229"/>
      <c r="N609" s="230"/>
      <c r="O609" s="230"/>
      <c r="P609" s="230"/>
      <c r="Q609" s="230"/>
      <c r="R609" s="230"/>
      <c r="S609" s="230"/>
      <c r="T609" s="231"/>
      <c r="AT609" s="232" t="s">
        <v>149</v>
      </c>
      <c r="AU609" s="232" t="s">
        <v>84</v>
      </c>
      <c r="AV609" s="12" t="s">
        <v>84</v>
      </c>
      <c r="AW609" s="12" t="s">
        <v>37</v>
      </c>
      <c r="AX609" s="12" t="s">
        <v>75</v>
      </c>
      <c r="AY609" s="232" t="s">
        <v>140</v>
      </c>
    </row>
    <row r="610" s="12" customFormat="1">
      <c r="B610" s="221"/>
      <c r="C610" s="222"/>
      <c r="D610" s="223" t="s">
        <v>149</v>
      </c>
      <c r="E610" s="224" t="s">
        <v>19</v>
      </c>
      <c r="F610" s="225" t="s">
        <v>550</v>
      </c>
      <c r="G610" s="222"/>
      <c r="H610" s="226">
        <v>63.939999999999998</v>
      </c>
      <c r="I610" s="227"/>
      <c r="J610" s="222"/>
      <c r="K610" s="222"/>
      <c r="L610" s="228"/>
      <c r="M610" s="229"/>
      <c r="N610" s="230"/>
      <c r="O610" s="230"/>
      <c r="P610" s="230"/>
      <c r="Q610" s="230"/>
      <c r="R610" s="230"/>
      <c r="S610" s="230"/>
      <c r="T610" s="231"/>
      <c r="AT610" s="232" t="s">
        <v>149</v>
      </c>
      <c r="AU610" s="232" t="s">
        <v>84</v>
      </c>
      <c r="AV610" s="12" t="s">
        <v>84</v>
      </c>
      <c r="AW610" s="12" t="s">
        <v>37</v>
      </c>
      <c r="AX610" s="12" t="s">
        <v>75</v>
      </c>
      <c r="AY610" s="232" t="s">
        <v>140</v>
      </c>
    </row>
    <row r="611" s="12" customFormat="1">
      <c r="B611" s="221"/>
      <c r="C611" s="222"/>
      <c r="D611" s="223" t="s">
        <v>149</v>
      </c>
      <c r="E611" s="224" t="s">
        <v>19</v>
      </c>
      <c r="F611" s="225" t="s">
        <v>551</v>
      </c>
      <c r="G611" s="222"/>
      <c r="H611" s="226">
        <v>19.800000000000001</v>
      </c>
      <c r="I611" s="227"/>
      <c r="J611" s="222"/>
      <c r="K611" s="222"/>
      <c r="L611" s="228"/>
      <c r="M611" s="229"/>
      <c r="N611" s="230"/>
      <c r="O611" s="230"/>
      <c r="P611" s="230"/>
      <c r="Q611" s="230"/>
      <c r="R611" s="230"/>
      <c r="S611" s="230"/>
      <c r="T611" s="231"/>
      <c r="AT611" s="232" t="s">
        <v>149</v>
      </c>
      <c r="AU611" s="232" t="s">
        <v>84</v>
      </c>
      <c r="AV611" s="12" t="s">
        <v>84</v>
      </c>
      <c r="AW611" s="12" t="s">
        <v>37</v>
      </c>
      <c r="AX611" s="12" t="s">
        <v>75</v>
      </c>
      <c r="AY611" s="232" t="s">
        <v>140</v>
      </c>
    </row>
    <row r="612" s="12" customFormat="1">
      <c r="B612" s="221"/>
      <c r="C612" s="222"/>
      <c r="D612" s="223" t="s">
        <v>149</v>
      </c>
      <c r="E612" s="224" t="s">
        <v>19</v>
      </c>
      <c r="F612" s="225" t="s">
        <v>552</v>
      </c>
      <c r="G612" s="222"/>
      <c r="H612" s="226">
        <v>13.560000000000001</v>
      </c>
      <c r="I612" s="227"/>
      <c r="J612" s="222"/>
      <c r="K612" s="222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149</v>
      </c>
      <c r="AU612" s="232" t="s">
        <v>84</v>
      </c>
      <c r="AV612" s="12" t="s">
        <v>84</v>
      </c>
      <c r="AW612" s="12" t="s">
        <v>37</v>
      </c>
      <c r="AX612" s="12" t="s">
        <v>75</v>
      </c>
      <c r="AY612" s="232" t="s">
        <v>140</v>
      </c>
    </row>
    <row r="613" s="12" customFormat="1">
      <c r="B613" s="221"/>
      <c r="C613" s="222"/>
      <c r="D613" s="223" t="s">
        <v>149</v>
      </c>
      <c r="E613" s="224" t="s">
        <v>19</v>
      </c>
      <c r="F613" s="225" t="s">
        <v>553</v>
      </c>
      <c r="G613" s="222"/>
      <c r="H613" s="226">
        <v>36.229999999999997</v>
      </c>
      <c r="I613" s="227"/>
      <c r="J613" s="222"/>
      <c r="K613" s="222"/>
      <c r="L613" s="228"/>
      <c r="M613" s="229"/>
      <c r="N613" s="230"/>
      <c r="O613" s="230"/>
      <c r="P613" s="230"/>
      <c r="Q613" s="230"/>
      <c r="R613" s="230"/>
      <c r="S613" s="230"/>
      <c r="T613" s="231"/>
      <c r="AT613" s="232" t="s">
        <v>149</v>
      </c>
      <c r="AU613" s="232" t="s">
        <v>84</v>
      </c>
      <c r="AV613" s="12" t="s">
        <v>84</v>
      </c>
      <c r="AW613" s="12" t="s">
        <v>37</v>
      </c>
      <c r="AX613" s="12" t="s">
        <v>75</v>
      </c>
      <c r="AY613" s="232" t="s">
        <v>140</v>
      </c>
    </row>
    <row r="614" s="13" customFormat="1">
      <c r="B614" s="233"/>
      <c r="C614" s="234"/>
      <c r="D614" s="223" t="s">
        <v>149</v>
      </c>
      <c r="E614" s="235" t="s">
        <v>19</v>
      </c>
      <c r="F614" s="236" t="s">
        <v>151</v>
      </c>
      <c r="G614" s="234"/>
      <c r="H614" s="237">
        <v>568.01999999999998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AT614" s="243" t="s">
        <v>149</v>
      </c>
      <c r="AU614" s="243" t="s">
        <v>84</v>
      </c>
      <c r="AV614" s="13" t="s">
        <v>147</v>
      </c>
      <c r="AW614" s="13" t="s">
        <v>37</v>
      </c>
      <c r="AX614" s="13" t="s">
        <v>82</v>
      </c>
      <c r="AY614" s="243" t="s">
        <v>140</v>
      </c>
    </row>
    <row r="615" s="1" customFormat="1" ht="16.5" customHeight="1">
      <c r="B615" s="39"/>
      <c r="C615" s="208" t="s">
        <v>554</v>
      </c>
      <c r="D615" s="208" t="s">
        <v>142</v>
      </c>
      <c r="E615" s="209" t="s">
        <v>555</v>
      </c>
      <c r="F615" s="210" t="s">
        <v>556</v>
      </c>
      <c r="G615" s="211" t="s">
        <v>145</v>
      </c>
      <c r="H615" s="212">
        <v>54.963000000000001</v>
      </c>
      <c r="I615" s="213"/>
      <c r="J615" s="214">
        <f>ROUND(I615*H615,2)</f>
        <v>0</v>
      </c>
      <c r="K615" s="210" t="s">
        <v>146</v>
      </c>
      <c r="L615" s="44"/>
      <c r="M615" s="215" t="s">
        <v>19</v>
      </c>
      <c r="N615" s="216" t="s">
        <v>46</v>
      </c>
      <c r="O615" s="84"/>
      <c r="P615" s="217">
        <f>O615*H615</f>
        <v>0</v>
      </c>
      <c r="Q615" s="217">
        <v>0</v>
      </c>
      <c r="R615" s="217">
        <f>Q615*H615</f>
        <v>0</v>
      </c>
      <c r="S615" s="217">
        <v>0.082000000000000003</v>
      </c>
      <c r="T615" s="218">
        <f>S615*H615</f>
        <v>4.5069660000000002</v>
      </c>
      <c r="AR615" s="219" t="s">
        <v>147</v>
      </c>
      <c r="AT615" s="219" t="s">
        <v>142</v>
      </c>
      <c r="AU615" s="219" t="s">
        <v>84</v>
      </c>
      <c r="AY615" s="18" t="s">
        <v>140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18" t="s">
        <v>82</v>
      </c>
      <c r="BK615" s="220">
        <f>ROUND(I615*H615,2)</f>
        <v>0</v>
      </c>
      <c r="BL615" s="18" t="s">
        <v>147</v>
      </c>
      <c r="BM615" s="219" t="s">
        <v>557</v>
      </c>
    </row>
    <row r="616" s="12" customFormat="1">
      <c r="B616" s="221"/>
      <c r="C616" s="222"/>
      <c r="D616" s="223" t="s">
        <v>149</v>
      </c>
      <c r="E616" s="224" t="s">
        <v>19</v>
      </c>
      <c r="F616" s="225" t="s">
        <v>558</v>
      </c>
      <c r="G616" s="222"/>
      <c r="H616" s="226">
        <v>54.963000000000001</v>
      </c>
      <c r="I616" s="227"/>
      <c r="J616" s="222"/>
      <c r="K616" s="222"/>
      <c r="L616" s="228"/>
      <c r="M616" s="229"/>
      <c r="N616" s="230"/>
      <c r="O616" s="230"/>
      <c r="P616" s="230"/>
      <c r="Q616" s="230"/>
      <c r="R616" s="230"/>
      <c r="S616" s="230"/>
      <c r="T616" s="231"/>
      <c r="AT616" s="232" t="s">
        <v>149</v>
      </c>
      <c r="AU616" s="232" t="s">
        <v>84</v>
      </c>
      <c r="AV616" s="12" t="s">
        <v>84</v>
      </c>
      <c r="AW616" s="12" t="s">
        <v>37</v>
      </c>
      <c r="AX616" s="12" t="s">
        <v>75</v>
      </c>
      <c r="AY616" s="232" t="s">
        <v>140</v>
      </c>
    </row>
    <row r="617" s="13" customFormat="1">
      <c r="B617" s="233"/>
      <c r="C617" s="234"/>
      <c r="D617" s="223" t="s">
        <v>149</v>
      </c>
      <c r="E617" s="235" t="s">
        <v>19</v>
      </c>
      <c r="F617" s="236" t="s">
        <v>151</v>
      </c>
      <c r="G617" s="234"/>
      <c r="H617" s="237">
        <v>54.963000000000001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AT617" s="243" t="s">
        <v>149</v>
      </c>
      <c r="AU617" s="243" t="s">
        <v>84</v>
      </c>
      <c r="AV617" s="13" t="s">
        <v>147</v>
      </c>
      <c r="AW617" s="13" t="s">
        <v>37</v>
      </c>
      <c r="AX617" s="13" t="s">
        <v>82</v>
      </c>
      <c r="AY617" s="243" t="s">
        <v>140</v>
      </c>
    </row>
    <row r="618" s="1" customFormat="1" ht="24" customHeight="1">
      <c r="B618" s="39"/>
      <c r="C618" s="208" t="s">
        <v>559</v>
      </c>
      <c r="D618" s="208" t="s">
        <v>142</v>
      </c>
      <c r="E618" s="209" t="s">
        <v>560</v>
      </c>
      <c r="F618" s="210" t="s">
        <v>561</v>
      </c>
      <c r="G618" s="211" t="s">
        <v>145</v>
      </c>
      <c r="H618" s="212">
        <v>4.3200000000000003</v>
      </c>
      <c r="I618" s="213"/>
      <c r="J618" s="214">
        <f>ROUND(I618*H618,2)</f>
        <v>0</v>
      </c>
      <c r="K618" s="210" t="s">
        <v>146</v>
      </c>
      <c r="L618" s="44"/>
      <c r="M618" s="215" t="s">
        <v>19</v>
      </c>
      <c r="N618" s="216" t="s">
        <v>46</v>
      </c>
      <c r="O618" s="84"/>
      <c r="P618" s="217">
        <f>O618*H618</f>
        <v>0</v>
      </c>
      <c r="Q618" s="217">
        <v>0</v>
      </c>
      <c r="R618" s="217">
        <f>Q618*H618</f>
        <v>0</v>
      </c>
      <c r="S618" s="217">
        <v>0.062</v>
      </c>
      <c r="T618" s="218">
        <f>S618*H618</f>
        <v>0.26784000000000002</v>
      </c>
      <c r="AR618" s="219" t="s">
        <v>147</v>
      </c>
      <c r="AT618" s="219" t="s">
        <v>142</v>
      </c>
      <c r="AU618" s="219" t="s">
        <v>84</v>
      </c>
      <c r="AY618" s="18" t="s">
        <v>140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8" t="s">
        <v>82</v>
      </c>
      <c r="BK618" s="220">
        <f>ROUND(I618*H618,2)</f>
        <v>0</v>
      </c>
      <c r="BL618" s="18" t="s">
        <v>147</v>
      </c>
      <c r="BM618" s="219" t="s">
        <v>562</v>
      </c>
    </row>
    <row r="619" s="12" customFormat="1">
      <c r="B619" s="221"/>
      <c r="C619" s="222"/>
      <c r="D619" s="223" t="s">
        <v>149</v>
      </c>
      <c r="E619" s="224" t="s">
        <v>19</v>
      </c>
      <c r="F619" s="225" t="s">
        <v>563</v>
      </c>
      <c r="G619" s="222"/>
      <c r="H619" s="226">
        <v>1.26</v>
      </c>
      <c r="I619" s="227"/>
      <c r="J619" s="222"/>
      <c r="K619" s="222"/>
      <c r="L619" s="228"/>
      <c r="M619" s="229"/>
      <c r="N619" s="230"/>
      <c r="O619" s="230"/>
      <c r="P619" s="230"/>
      <c r="Q619" s="230"/>
      <c r="R619" s="230"/>
      <c r="S619" s="230"/>
      <c r="T619" s="231"/>
      <c r="AT619" s="232" t="s">
        <v>149</v>
      </c>
      <c r="AU619" s="232" t="s">
        <v>84</v>
      </c>
      <c r="AV619" s="12" t="s">
        <v>84</v>
      </c>
      <c r="AW619" s="12" t="s">
        <v>37</v>
      </c>
      <c r="AX619" s="12" t="s">
        <v>75</v>
      </c>
      <c r="AY619" s="232" t="s">
        <v>140</v>
      </c>
    </row>
    <row r="620" s="12" customFormat="1">
      <c r="B620" s="221"/>
      <c r="C620" s="222"/>
      <c r="D620" s="223" t="s">
        <v>149</v>
      </c>
      <c r="E620" s="224" t="s">
        <v>19</v>
      </c>
      <c r="F620" s="225" t="s">
        <v>564</v>
      </c>
      <c r="G620" s="222"/>
      <c r="H620" s="226">
        <v>1.26</v>
      </c>
      <c r="I620" s="227"/>
      <c r="J620" s="222"/>
      <c r="K620" s="222"/>
      <c r="L620" s="228"/>
      <c r="M620" s="229"/>
      <c r="N620" s="230"/>
      <c r="O620" s="230"/>
      <c r="P620" s="230"/>
      <c r="Q620" s="230"/>
      <c r="R620" s="230"/>
      <c r="S620" s="230"/>
      <c r="T620" s="231"/>
      <c r="AT620" s="232" t="s">
        <v>149</v>
      </c>
      <c r="AU620" s="232" t="s">
        <v>84</v>
      </c>
      <c r="AV620" s="12" t="s">
        <v>84</v>
      </c>
      <c r="AW620" s="12" t="s">
        <v>37</v>
      </c>
      <c r="AX620" s="12" t="s">
        <v>75</v>
      </c>
      <c r="AY620" s="232" t="s">
        <v>140</v>
      </c>
    </row>
    <row r="621" s="12" customFormat="1">
      <c r="B621" s="221"/>
      <c r="C621" s="222"/>
      <c r="D621" s="223" t="s">
        <v>149</v>
      </c>
      <c r="E621" s="224" t="s">
        <v>19</v>
      </c>
      <c r="F621" s="225" t="s">
        <v>565</v>
      </c>
      <c r="G621" s="222"/>
      <c r="H621" s="226">
        <v>0.90000000000000002</v>
      </c>
      <c r="I621" s="227"/>
      <c r="J621" s="222"/>
      <c r="K621" s="222"/>
      <c r="L621" s="228"/>
      <c r="M621" s="229"/>
      <c r="N621" s="230"/>
      <c r="O621" s="230"/>
      <c r="P621" s="230"/>
      <c r="Q621" s="230"/>
      <c r="R621" s="230"/>
      <c r="S621" s="230"/>
      <c r="T621" s="231"/>
      <c r="AT621" s="232" t="s">
        <v>149</v>
      </c>
      <c r="AU621" s="232" t="s">
        <v>84</v>
      </c>
      <c r="AV621" s="12" t="s">
        <v>84</v>
      </c>
      <c r="AW621" s="12" t="s">
        <v>37</v>
      </c>
      <c r="AX621" s="12" t="s">
        <v>75</v>
      </c>
      <c r="AY621" s="232" t="s">
        <v>140</v>
      </c>
    </row>
    <row r="622" s="12" customFormat="1">
      <c r="B622" s="221"/>
      <c r="C622" s="222"/>
      <c r="D622" s="223" t="s">
        <v>149</v>
      </c>
      <c r="E622" s="224" t="s">
        <v>19</v>
      </c>
      <c r="F622" s="225" t="s">
        <v>566</v>
      </c>
      <c r="G622" s="222"/>
      <c r="H622" s="226">
        <v>0.90000000000000002</v>
      </c>
      <c r="I622" s="227"/>
      <c r="J622" s="222"/>
      <c r="K622" s="222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149</v>
      </c>
      <c r="AU622" s="232" t="s">
        <v>84</v>
      </c>
      <c r="AV622" s="12" t="s">
        <v>84</v>
      </c>
      <c r="AW622" s="12" t="s">
        <v>37</v>
      </c>
      <c r="AX622" s="12" t="s">
        <v>75</v>
      </c>
      <c r="AY622" s="232" t="s">
        <v>140</v>
      </c>
    </row>
    <row r="623" s="13" customFormat="1">
      <c r="B623" s="233"/>
      <c r="C623" s="234"/>
      <c r="D623" s="223" t="s">
        <v>149</v>
      </c>
      <c r="E623" s="235" t="s">
        <v>19</v>
      </c>
      <c r="F623" s="236" t="s">
        <v>151</v>
      </c>
      <c r="G623" s="234"/>
      <c r="H623" s="237">
        <v>4.3200000000000003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AT623" s="243" t="s">
        <v>149</v>
      </c>
      <c r="AU623" s="243" t="s">
        <v>84</v>
      </c>
      <c r="AV623" s="13" t="s">
        <v>147</v>
      </c>
      <c r="AW623" s="13" t="s">
        <v>37</v>
      </c>
      <c r="AX623" s="13" t="s">
        <v>82</v>
      </c>
      <c r="AY623" s="243" t="s">
        <v>140</v>
      </c>
    </row>
    <row r="624" s="1" customFormat="1" ht="24" customHeight="1">
      <c r="B624" s="39"/>
      <c r="C624" s="208" t="s">
        <v>567</v>
      </c>
      <c r="D624" s="208" t="s">
        <v>142</v>
      </c>
      <c r="E624" s="209" t="s">
        <v>568</v>
      </c>
      <c r="F624" s="210" t="s">
        <v>569</v>
      </c>
      <c r="G624" s="211" t="s">
        <v>145</v>
      </c>
      <c r="H624" s="212">
        <v>15.75</v>
      </c>
      <c r="I624" s="213"/>
      <c r="J624" s="214">
        <f>ROUND(I624*H624,2)</f>
        <v>0</v>
      </c>
      <c r="K624" s="210" t="s">
        <v>146</v>
      </c>
      <c r="L624" s="44"/>
      <c r="M624" s="215" t="s">
        <v>19</v>
      </c>
      <c r="N624" s="216" t="s">
        <v>46</v>
      </c>
      <c r="O624" s="84"/>
      <c r="P624" s="217">
        <f>O624*H624</f>
        <v>0</v>
      </c>
      <c r="Q624" s="217">
        <v>0</v>
      </c>
      <c r="R624" s="217">
        <f>Q624*H624</f>
        <v>0</v>
      </c>
      <c r="S624" s="217">
        <v>0.053999999999999999</v>
      </c>
      <c r="T624" s="218">
        <f>S624*H624</f>
        <v>0.85050000000000003</v>
      </c>
      <c r="AR624" s="219" t="s">
        <v>147</v>
      </c>
      <c r="AT624" s="219" t="s">
        <v>142</v>
      </c>
      <c r="AU624" s="219" t="s">
        <v>84</v>
      </c>
      <c r="AY624" s="18" t="s">
        <v>140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18" t="s">
        <v>82</v>
      </c>
      <c r="BK624" s="220">
        <f>ROUND(I624*H624,2)</f>
        <v>0</v>
      </c>
      <c r="BL624" s="18" t="s">
        <v>147</v>
      </c>
      <c r="BM624" s="219" t="s">
        <v>570</v>
      </c>
    </row>
    <row r="625" s="12" customFormat="1">
      <c r="B625" s="221"/>
      <c r="C625" s="222"/>
      <c r="D625" s="223" t="s">
        <v>149</v>
      </c>
      <c r="E625" s="224" t="s">
        <v>19</v>
      </c>
      <c r="F625" s="225" t="s">
        <v>571</v>
      </c>
      <c r="G625" s="222"/>
      <c r="H625" s="226">
        <v>3.1499999999999999</v>
      </c>
      <c r="I625" s="227"/>
      <c r="J625" s="222"/>
      <c r="K625" s="222"/>
      <c r="L625" s="228"/>
      <c r="M625" s="229"/>
      <c r="N625" s="230"/>
      <c r="O625" s="230"/>
      <c r="P625" s="230"/>
      <c r="Q625" s="230"/>
      <c r="R625" s="230"/>
      <c r="S625" s="230"/>
      <c r="T625" s="231"/>
      <c r="AT625" s="232" t="s">
        <v>149</v>
      </c>
      <c r="AU625" s="232" t="s">
        <v>84</v>
      </c>
      <c r="AV625" s="12" t="s">
        <v>84</v>
      </c>
      <c r="AW625" s="12" t="s">
        <v>37</v>
      </c>
      <c r="AX625" s="12" t="s">
        <v>75</v>
      </c>
      <c r="AY625" s="232" t="s">
        <v>140</v>
      </c>
    </row>
    <row r="626" s="12" customFormat="1">
      <c r="B626" s="221"/>
      <c r="C626" s="222"/>
      <c r="D626" s="223" t="s">
        <v>149</v>
      </c>
      <c r="E626" s="224" t="s">
        <v>19</v>
      </c>
      <c r="F626" s="225" t="s">
        <v>572</v>
      </c>
      <c r="G626" s="222"/>
      <c r="H626" s="226">
        <v>3.1499999999999999</v>
      </c>
      <c r="I626" s="227"/>
      <c r="J626" s="222"/>
      <c r="K626" s="222"/>
      <c r="L626" s="228"/>
      <c r="M626" s="229"/>
      <c r="N626" s="230"/>
      <c r="O626" s="230"/>
      <c r="P626" s="230"/>
      <c r="Q626" s="230"/>
      <c r="R626" s="230"/>
      <c r="S626" s="230"/>
      <c r="T626" s="231"/>
      <c r="AT626" s="232" t="s">
        <v>149</v>
      </c>
      <c r="AU626" s="232" t="s">
        <v>84</v>
      </c>
      <c r="AV626" s="12" t="s">
        <v>84</v>
      </c>
      <c r="AW626" s="12" t="s">
        <v>37</v>
      </c>
      <c r="AX626" s="12" t="s">
        <v>75</v>
      </c>
      <c r="AY626" s="232" t="s">
        <v>140</v>
      </c>
    </row>
    <row r="627" s="12" customFormat="1">
      <c r="B627" s="221"/>
      <c r="C627" s="222"/>
      <c r="D627" s="223" t="s">
        <v>149</v>
      </c>
      <c r="E627" s="224" t="s">
        <v>19</v>
      </c>
      <c r="F627" s="225" t="s">
        <v>573</v>
      </c>
      <c r="G627" s="222"/>
      <c r="H627" s="226">
        <v>9.4499999999999993</v>
      </c>
      <c r="I627" s="227"/>
      <c r="J627" s="222"/>
      <c r="K627" s="222"/>
      <c r="L627" s="228"/>
      <c r="M627" s="229"/>
      <c r="N627" s="230"/>
      <c r="O627" s="230"/>
      <c r="P627" s="230"/>
      <c r="Q627" s="230"/>
      <c r="R627" s="230"/>
      <c r="S627" s="230"/>
      <c r="T627" s="231"/>
      <c r="AT627" s="232" t="s">
        <v>149</v>
      </c>
      <c r="AU627" s="232" t="s">
        <v>84</v>
      </c>
      <c r="AV627" s="12" t="s">
        <v>84</v>
      </c>
      <c r="AW627" s="12" t="s">
        <v>37</v>
      </c>
      <c r="AX627" s="12" t="s">
        <v>75</v>
      </c>
      <c r="AY627" s="232" t="s">
        <v>140</v>
      </c>
    </row>
    <row r="628" s="13" customFormat="1">
      <c r="B628" s="233"/>
      <c r="C628" s="234"/>
      <c r="D628" s="223" t="s">
        <v>149</v>
      </c>
      <c r="E628" s="235" t="s">
        <v>19</v>
      </c>
      <c r="F628" s="236" t="s">
        <v>151</v>
      </c>
      <c r="G628" s="234"/>
      <c r="H628" s="237">
        <v>15.75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AT628" s="243" t="s">
        <v>149</v>
      </c>
      <c r="AU628" s="243" t="s">
        <v>84</v>
      </c>
      <c r="AV628" s="13" t="s">
        <v>147</v>
      </c>
      <c r="AW628" s="13" t="s">
        <v>37</v>
      </c>
      <c r="AX628" s="13" t="s">
        <v>82</v>
      </c>
      <c r="AY628" s="243" t="s">
        <v>140</v>
      </c>
    </row>
    <row r="629" s="1" customFormat="1" ht="24" customHeight="1">
      <c r="B629" s="39"/>
      <c r="C629" s="208" t="s">
        <v>574</v>
      </c>
      <c r="D629" s="208" t="s">
        <v>142</v>
      </c>
      <c r="E629" s="209" t="s">
        <v>575</v>
      </c>
      <c r="F629" s="210" t="s">
        <v>576</v>
      </c>
      <c r="G629" s="211" t="s">
        <v>145</v>
      </c>
      <c r="H629" s="212">
        <v>7.5599999999999996</v>
      </c>
      <c r="I629" s="213"/>
      <c r="J629" s="214">
        <f>ROUND(I629*H629,2)</f>
        <v>0</v>
      </c>
      <c r="K629" s="210" t="s">
        <v>146</v>
      </c>
      <c r="L629" s="44"/>
      <c r="M629" s="215" t="s">
        <v>19</v>
      </c>
      <c r="N629" s="216" t="s">
        <v>46</v>
      </c>
      <c r="O629" s="84"/>
      <c r="P629" s="217">
        <f>O629*H629</f>
        <v>0</v>
      </c>
      <c r="Q629" s="217">
        <v>0</v>
      </c>
      <c r="R629" s="217">
        <f>Q629*H629</f>
        <v>0</v>
      </c>
      <c r="S629" s="217">
        <v>0.047</v>
      </c>
      <c r="T629" s="218">
        <f>S629*H629</f>
        <v>0.35531999999999997</v>
      </c>
      <c r="AR629" s="219" t="s">
        <v>147</v>
      </c>
      <c r="AT629" s="219" t="s">
        <v>142</v>
      </c>
      <c r="AU629" s="219" t="s">
        <v>84</v>
      </c>
      <c r="AY629" s="18" t="s">
        <v>140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18" t="s">
        <v>82</v>
      </c>
      <c r="BK629" s="220">
        <f>ROUND(I629*H629,2)</f>
        <v>0</v>
      </c>
      <c r="BL629" s="18" t="s">
        <v>147</v>
      </c>
      <c r="BM629" s="219" t="s">
        <v>577</v>
      </c>
    </row>
    <row r="630" s="12" customFormat="1">
      <c r="B630" s="221"/>
      <c r="C630" s="222"/>
      <c r="D630" s="223" t="s">
        <v>149</v>
      </c>
      <c r="E630" s="224" t="s">
        <v>19</v>
      </c>
      <c r="F630" s="225" t="s">
        <v>578</v>
      </c>
      <c r="G630" s="222"/>
      <c r="H630" s="226">
        <v>7.5599999999999996</v>
      </c>
      <c r="I630" s="227"/>
      <c r="J630" s="222"/>
      <c r="K630" s="222"/>
      <c r="L630" s="228"/>
      <c r="M630" s="229"/>
      <c r="N630" s="230"/>
      <c r="O630" s="230"/>
      <c r="P630" s="230"/>
      <c r="Q630" s="230"/>
      <c r="R630" s="230"/>
      <c r="S630" s="230"/>
      <c r="T630" s="231"/>
      <c r="AT630" s="232" t="s">
        <v>149</v>
      </c>
      <c r="AU630" s="232" t="s">
        <v>84</v>
      </c>
      <c r="AV630" s="12" t="s">
        <v>84</v>
      </c>
      <c r="AW630" s="12" t="s">
        <v>37</v>
      </c>
      <c r="AX630" s="12" t="s">
        <v>75</v>
      </c>
      <c r="AY630" s="232" t="s">
        <v>140</v>
      </c>
    </row>
    <row r="631" s="13" customFormat="1">
      <c r="B631" s="233"/>
      <c r="C631" s="234"/>
      <c r="D631" s="223" t="s">
        <v>149</v>
      </c>
      <c r="E631" s="235" t="s">
        <v>19</v>
      </c>
      <c r="F631" s="236" t="s">
        <v>151</v>
      </c>
      <c r="G631" s="234"/>
      <c r="H631" s="237">
        <v>7.5599999999999996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AT631" s="243" t="s">
        <v>149</v>
      </c>
      <c r="AU631" s="243" t="s">
        <v>84</v>
      </c>
      <c r="AV631" s="13" t="s">
        <v>147</v>
      </c>
      <c r="AW631" s="13" t="s">
        <v>37</v>
      </c>
      <c r="AX631" s="13" t="s">
        <v>82</v>
      </c>
      <c r="AY631" s="243" t="s">
        <v>140</v>
      </c>
    </row>
    <row r="632" s="1" customFormat="1" ht="24" customHeight="1">
      <c r="B632" s="39"/>
      <c r="C632" s="208" t="s">
        <v>579</v>
      </c>
      <c r="D632" s="208" t="s">
        <v>142</v>
      </c>
      <c r="E632" s="209" t="s">
        <v>580</v>
      </c>
      <c r="F632" s="210" t="s">
        <v>581</v>
      </c>
      <c r="G632" s="211" t="s">
        <v>145</v>
      </c>
      <c r="H632" s="212">
        <v>7.5599999999999996</v>
      </c>
      <c r="I632" s="213"/>
      <c r="J632" s="214">
        <f>ROUND(I632*H632,2)</f>
        <v>0</v>
      </c>
      <c r="K632" s="210" t="s">
        <v>146</v>
      </c>
      <c r="L632" s="44"/>
      <c r="M632" s="215" t="s">
        <v>19</v>
      </c>
      <c r="N632" s="216" t="s">
        <v>46</v>
      </c>
      <c r="O632" s="84"/>
      <c r="P632" s="217">
        <f>O632*H632</f>
        <v>0</v>
      </c>
      <c r="Q632" s="217">
        <v>0</v>
      </c>
      <c r="R632" s="217">
        <f>Q632*H632</f>
        <v>0</v>
      </c>
      <c r="S632" s="217">
        <v>0.067000000000000004</v>
      </c>
      <c r="T632" s="218">
        <f>S632*H632</f>
        <v>0.50651999999999997</v>
      </c>
      <c r="AR632" s="219" t="s">
        <v>147</v>
      </c>
      <c r="AT632" s="219" t="s">
        <v>142</v>
      </c>
      <c r="AU632" s="219" t="s">
        <v>84</v>
      </c>
      <c r="AY632" s="18" t="s">
        <v>140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18" t="s">
        <v>82</v>
      </c>
      <c r="BK632" s="220">
        <f>ROUND(I632*H632,2)</f>
        <v>0</v>
      </c>
      <c r="BL632" s="18" t="s">
        <v>147</v>
      </c>
      <c r="BM632" s="219" t="s">
        <v>582</v>
      </c>
    </row>
    <row r="633" s="12" customFormat="1">
      <c r="B633" s="221"/>
      <c r="C633" s="222"/>
      <c r="D633" s="223" t="s">
        <v>149</v>
      </c>
      <c r="E633" s="224" t="s">
        <v>19</v>
      </c>
      <c r="F633" s="225" t="s">
        <v>583</v>
      </c>
      <c r="G633" s="222"/>
      <c r="H633" s="226">
        <v>7.5599999999999996</v>
      </c>
      <c r="I633" s="227"/>
      <c r="J633" s="222"/>
      <c r="K633" s="222"/>
      <c r="L633" s="228"/>
      <c r="M633" s="229"/>
      <c r="N633" s="230"/>
      <c r="O633" s="230"/>
      <c r="P633" s="230"/>
      <c r="Q633" s="230"/>
      <c r="R633" s="230"/>
      <c r="S633" s="230"/>
      <c r="T633" s="231"/>
      <c r="AT633" s="232" t="s">
        <v>149</v>
      </c>
      <c r="AU633" s="232" t="s">
        <v>84</v>
      </c>
      <c r="AV633" s="12" t="s">
        <v>84</v>
      </c>
      <c r="AW633" s="12" t="s">
        <v>37</v>
      </c>
      <c r="AX633" s="12" t="s">
        <v>75</v>
      </c>
      <c r="AY633" s="232" t="s">
        <v>140</v>
      </c>
    </row>
    <row r="634" s="13" customFormat="1">
      <c r="B634" s="233"/>
      <c r="C634" s="234"/>
      <c r="D634" s="223" t="s">
        <v>149</v>
      </c>
      <c r="E634" s="235" t="s">
        <v>19</v>
      </c>
      <c r="F634" s="236" t="s">
        <v>151</v>
      </c>
      <c r="G634" s="234"/>
      <c r="H634" s="237">
        <v>7.5599999999999996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AT634" s="243" t="s">
        <v>149</v>
      </c>
      <c r="AU634" s="243" t="s">
        <v>84</v>
      </c>
      <c r="AV634" s="13" t="s">
        <v>147</v>
      </c>
      <c r="AW634" s="13" t="s">
        <v>37</v>
      </c>
      <c r="AX634" s="13" t="s">
        <v>82</v>
      </c>
      <c r="AY634" s="243" t="s">
        <v>140</v>
      </c>
    </row>
    <row r="635" s="1" customFormat="1" ht="24" customHeight="1">
      <c r="B635" s="39"/>
      <c r="C635" s="208" t="s">
        <v>584</v>
      </c>
      <c r="D635" s="208" t="s">
        <v>142</v>
      </c>
      <c r="E635" s="209" t="s">
        <v>585</v>
      </c>
      <c r="F635" s="210" t="s">
        <v>586</v>
      </c>
      <c r="G635" s="211" t="s">
        <v>145</v>
      </c>
      <c r="H635" s="212">
        <v>4.5</v>
      </c>
      <c r="I635" s="213"/>
      <c r="J635" s="214">
        <f>ROUND(I635*H635,2)</f>
        <v>0</v>
      </c>
      <c r="K635" s="210" t="s">
        <v>146</v>
      </c>
      <c r="L635" s="44"/>
      <c r="M635" s="215" t="s">
        <v>19</v>
      </c>
      <c r="N635" s="216" t="s">
        <v>46</v>
      </c>
      <c r="O635" s="84"/>
      <c r="P635" s="217">
        <f>O635*H635</f>
        <v>0</v>
      </c>
      <c r="Q635" s="217">
        <v>0</v>
      </c>
      <c r="R635" s="217">
        <f>Q635*H635</f>
        <v>0</v>
      </c>
      <c r="S635" s="217">
        <v>0.065000000000000002</v>
      </c>
      <c r="T635" s="218">
        <f>S635*H635</f>
        <v>0.29249999999999998</v>
      </c>
      <c r="AR635" s="219" t="s">
        <v>147</v>
      </c>
      <c r="AT635" s="219" t="s">
        <v>142</v>
      </c>
      <c r="AU635" s="219" t="s">
        <v>84</v>
      </c>
      <c r="AY635" s="18" t="s">
        <v>140</v>
      </c>
      <c r="BE635" s="220">
        <f>IF(N635="základní",J635,0)</f>
        <v>0</v>
      </c>
      <c r="BF635" s="220">
        <f>IF(N635="snížená",J635,0)</f>
        <v>0</v>
      </c>
      <c r="BG635" s="220">
        <f>IF(N635="zákl. přenesená",J635,0)</f>
        <v>0</v>
      </c>
      <c r="BH635" s="220">
        <f>IF(N635="sníž. přenesená",J635,0)</f>
        <v>0</v>
      </c>
      <c r="BI635" s="220">
        <f>IF(N635="nulová",J635,0)</f>
        <v>0</v>
      </c>
      <c r="BJ635" s="18" t="s">
        <v>82</v>
      </c>
      <c r="BK635" s="220">
        <f>ROUND(I635*H635,2)</f>
        <v>0</v>
      </c>
      <c r="BL635" s="18" t="s">
        <v>147</v>
      </c>
      <c r="BM635" s="219" t="s">
        <v>587</v>
      </c>
    </row>
    <row r="636" s="12" customFormat="1">
      <c r="B636" s="221"/>
      <c r="C636" s="222"/>
      <c r="D636" s="223" t="s">
        <v>149</v>
      </c>
      <c r="E636" s="224" t="s">
        <v>19</v>
      </c>
      <c r="F636" s="225" t="s">
        <v>588</v>
      </c>
      <c r="G636" s="222"/>
      <c r="H636" s="226">
        <v>4.5</v>
      </c>
      <c r="I636" s="227"/>
      <c r="J636" s="222"/>
      <c r="K636" s="222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149</v>
      </c>
      <c r="AU636" s="232" t="s">
        <v>84</v>
      </c>
      <c r="AV636" s="12" t="s">
        <v>84</v>
      </c>
      <c r="AW636" s="12" t="s">
        <v>37</v>
      </c>
      <c r="AX636" s="12" t="s">
        <v>75</v>
      </c>
      <c r="AY636" s="232" t="s">
        <v>140</v>
      </c>
    </row>
    <row r="637" s="13" customFormat="1">
      <c r="B637" s="233"/>
      <c r="C637" s="234"/>
      <c r="D637" s="223" t="s">
        <v>149</v>
      </c>
      <c r="E637" s="235" t="s">
        <v>19</v>
      </c>
      <c r="F637" s="236" t="s">
        <v>151</v>
      </c>
      <c r="G637" s="234"/>
      <c r="H637" s="237">
        <v>4.5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AT637" s="243" t="s">
        <v>149</v>
      </c>
      <c r="AU637" s="243" t="s">
        <v>84</v>
      </c>
      <c r="AV637" s="13" t="s">
        <v>147</v>
      </c>
      <c r="AW637" s="13" t="s">
        <v>37</v>
      </c>
      <c r="AX637" s="13" t="s">
        <v>82</v>
      </c>
      <c r="AY637" s="243" t="s">
        <v>140</v>
      </c>
    </row>
    <row r="638" s="1" customFormat="1" ht="24" customHeight="1">
      <c r="B638" s="39"/>
      <c r="C638" s="208" t="s">
        <v>589</v>
      </c>
      <c r="D638" s="208" t="s">
        <v>142</v>
      </c>
      <c r="E638" s="209" t="s">
        <v>590</v>
      </c>
      <c r="F638" s="210" t="s">
        <v>591</v>
      </c>
      <c r="G638" s="211" t="s">
        <v>145</v>
      </c>
      <c r="H638" s="212">
        <v>11.16</v>
      </c>
      <c r="I638" s="213"/>
      <c r="J638" s="214">
        <f>ROUND(I638*H638,2)</f>
        <v>0</v>
      </c>
      <c r="K638" s="210" t="s">
        <v>146</v>
      </c>
      <c r="L638" s="44"/>
      <c r="M638" s="215" t="s">
        <v>19</v>
      </c>
      <c r="N638" s="216" t="s">
        <v>46</v>
      </c>
      <c r="O638" s="84"/>
      <c r="P638" s="217">
        <f>O638*H638</f>
        <v>0</v>
      </c>
      <c r="Q638" s="217">
        <v>0</v>
      </c>
      <c r="R638" s="217">
        <f>Q638*H638</f>
        <v>0</v>
      </c>
      <c r="S638" s="217">
        <v>0.050000000000000003</v>
      </c>
      <c r="T638" s="218">
        <f>S638*H638</f>
        <v>0.55800000000000005</v>
      </c>
      <c r="AR638" s="219" t="s">
        <v>147</v>
      </c>
      <c r="AT638" s="219" t="s">
        <v>142</v>
      </c>
      <c r="AU638" s="219" t="s">
        <v>84</v>
      </c>
      <c r="AY638" s="18" t="s">
        <v>140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8" t="s">
        <v>82</v>
      </c>
      <c r="BK638" s="220">
        <f>ROUND(I638*H638,2)</f>
        <v>0</v>
      </c>
      <c r="BL638" s="18" t="s">
        <v>147</v>
      </c>
      <c r="BM638" s="219" t="s">
        <v>592</v>
      </c>
    </row>
    <row r="639" s="12" customFormat="1">
      <c r="B639" s="221"/>
      <c r="C639" s="222"/>
      <c r="D639" s="223" t="s">
        <v>149</v>
      </c>
      <c r="E639" s="224" t="s">
        <v>19</v>
      </c>
      <c r="F639" s="225" t="s">
        <v>593</v>
      </c>
      <c r="G639" s="222"/>
      <c r="H639" s="226">
        <v>1.2</v>
      </c>
      <c r="I639" s="227"/>
      <c r="J639" s="222"/>
      <c r="K639" s="222"/>
      <c r="L639" s="228"/>
      <c r="M639" s="229"/>
      <c r="N639" s="230"/>
      <c r="O639" s="230"/>
      <c r="P639" s="230"/>
      <c r="Q639" s="230"/>
      <c r="R639" s="230"/>
      <c r="S639" s="230"/>
      <c r="T639" s="231"/>
      <c r="AT639" s="232" t="s">
        <v>149</v>
      </c>
      <c r="AU639" s="232" t="s">
        <v>84</v>
      </c>
      <c r="AV639" s="12" t="s">
        <v>84</v>
      </c>
      <c r="AW639" s="12" t="s">
        <v>37</v>
      </c>
      <c r="AX639" s="12" t="s">
        <v>75</v>
      </c>
      <c r="AY639" s="232" t="s">
        <v>140</v>
      </c>
    </row>
    <row r="640" s="12" customFormat="1">
      <c r="B640" s="221"/>
      <c r="C640" s="222"/>
      <c r="D640" s="223" t="s">
        <v>149</v>
      </c>
      <c r="E640" s="224" t="s">
        <v>19</v>
      </c>
      <c r="F640" s="225" t="s">
        <v>594</v>
      </c>
      <c r="G640" s="222"/>
      <c r="H640" s="226">
        <v>1.8600000000000001</v>
      </c>
      <c r="I640" s="227"/>
      <c r="J640" s="222"/>
      <c r="K640" s="222"/>
      <c r="L640" s="228"/>
      <c r="M640" s="229"/>
      <c r="N640" s="230"/>
      <c r="O640" s="230"/>
      <c r="P640" s="230"/>
      <c r="Q640" s="230"/>
      <c r="R640" s="230"/>
      <c r="S640" s="230"/>
      <c r="T640" s="231"/>
      <c r="AT640" s="232" t="s">
        <v>149</v>
      </c>
      <c r="AU640" s="232" t="s">
        <v>84</v>
      </c>
      <c r="AV640" s="12" t="s">
        <v>84</v>
      </c>
      <c r="AW640" s="12" t="s">
        <v>37</v>
      </c>
      <c r="AX640" s="12" t="s">
        <v>75</v>
      </c>
      <c r="AY640" s="232" t="s">
        <v>140</v>
      </c>
    </row>
    <row r="641" s="12" customFormat="1">
      <c r="B641" s="221"/>
      <c r="C641" s="222"/>
      <c r="D641" s="223" t="s">
        <v>149</v>
      </c>
      <c r="E641" s="224" t="s">
        <v>19</v>
      </c>
      <c r="F641" s="225" t="s">
        <v>595</v>
      </c>
      <c r="G641" s="222"/>
      <c r="H641" s="226">
        <v>1.1399999999999999</v>
      </c>
      <c r="I641" s="227"/>
      <c r="J641" s="222"/>
      <c r="K641" s="222"/>
      <c r="L641" s="228"/>
      <c r="M641" s="229"/>
      <c r="N641" s="230"/>
      <c r="O641" s="230"/>
      <c r="P641" s="230"/>
      <c r="Q641" s="230"/>
      <c r="R641" s="230"/>
      <c r="S641" s="230"/>
      <c r="T641" s="231"/>
      <c r="AT641" s="232" t="s">
        <v>149</v>
      </c>
      <c r="AU641" s="232" t="s">
        <v>84</v>
      </c>
      <c r="AV641" s="12" t="s">
        <v>84</v>
      </c>
      <c r="AW641" s="12" t="s">
        <v>37</v>
      </c>
      <c r="AX641" s="12" t="s">
        <v>75</v>
      </c>
      <c r="AY641" s="232" t="s">
        <v>140</v>
      </c>
    </row>
    <row r="642" s="12" customFormat="1">
      <c r="B642" s="221"/>
      <c r="C642" s="222"/>
      <c r="D642" s="223" t="s">
        <v>149</v>
      </c>
      <c r="E642" s="224" t="s">
        <v>19</v>
      </c>
      <c r="F642" s="225" t="s">
        <v>596</v>
      </c>
      <c r="G642" s="222"/>
      <c r="H642" s="226">
        <v>1.1399999999999999</v>
      </c>
      <c r="I642" s="227"/>
      <c r="J642" s="222"/>
      <c r="K642" s="222"/>
      <c r="L642" s="228"/>
      <c r="M642" s="229"/>
      <c r="N642" s="230"/>
      <c r="O642" s="230"/>
      <c r="P642" s="230"/>
      <c r="Q642" s="230"/>
      <c r="R642" s="230"/>
      <c r="S642" s="230"/>
      <c r="T642" s="231"/>
      <c r="AT642" s="232" t="s">
        <v>149</v>
      </c>
      <c r="AU642" s="232" t="s">
        <v>84</v>
      </c>
      <c r="AV642" s="12" t="s">
        <v>84</v>
      </c>
      <c r="AW642" s="12" t="s">
        <v>37</v>
      </c>
      <c r="AX642" s="12" t="s">
        <v>75</v>
      </c>
      <c r="AY642" s="232" t="s">
        <v>140</v>
      </c>
    </row>
    <row r="643" s="12" customFormat="1">
      <c r="B643" s="221"/>
      <c r="C643" s="222"/>
      <c r="D643" s="223" t="s">
        <v>149</v>
      </c>
      <c r="E643" s="224" t="s">
        <v>19</v>
      </c>
      <c r="F643" s="225" t="s">
        <v>597</v>
      </c>
      <c r="G643" s="222"/>
      <c r="H643" s="226">
        <v>3.4199999999999999</v>
      </c>
      <c r="I643" s="227"/>
      <c r="J643" s="222"/>
      <c r="K643" s="222"/>
      <c r="L643" s="228"/>
      <c r="M643" s="229"/>
      <c r="N643" s="230"/>
      <c r="O643" s="230"/>
      <c r="P643" s="230"/>
      <c r="Q643" s="230"/>
      <c r="R643" s="230"/>
      <c r="S643" s="230"/>
      <c r="T643" s="231"/>
      <c r="AT643" s="232" t="s">
        <v>149</v>
      </c>
      <c r="AU643" s="232" t="s">
        <v>84</v>
      </c>
      <c r="AV643" s="12" t="s">
        <v>84</v>
      </c>
      <c r="AW643" s="12" t="s">
        <v>37</v>
      </c>
      <c r="AX643" s="12" t="s">
        <v>75</v>
      </c>
      <c r="AY643" s="232" t="s">
        <v>140</v>
      </c>
    </row>
    <row r="644" s="12" customFormat="1">
      <c r="B644" s="221"/>
      <c r="C644" s="222"/>
      <c r="D644" s="223" t="s">
        <v>149</v>
      </c>
      <c r="E644" s="224" t="s">
        <v>19</v>
      </c>
      <c r="F644" s="225" t="s">
        <v>598</v>
      </c>
      <c r="G644" s="222"/>
      <c r="H644" s="226">
        <v>0.66000000000000003</v>
      </c>
      <c r="I644" s="227"/>
      <c r="J644" s="222"/>
      <c r="K644" s="222"/>
      <c r="L644" s="228"/>
      <c r="M644" s="229"/>
      <c r="N644" s="230"/>
      <c r="O644" s="230"/>
      <c r="P644" s="230"/>
      <c r="Q644" s="230"/>
      <c r="R644" s="230"/>
      <c r="S644" s="230"/>
      <c r="T644" s="231"/>
      <c r="AT644" s="232" t="s">
        <v>149</v>
      </c>
      <c r="AU644" s="232" t="s">
        <v>84</v>
      </c>
      <c r="AV644" s="12" t="s">
        <v>84</v>
      </c>
      <c r="AW644" s="12" t="s">
        <v>37</v>
      </c>
      <c r="AX644" s="12" t="s">
        <v>75</v>
      </c>
      <c r="AY644" s="232" t="s">
        <v>140</v>
      </c>
    </row>
    <row r="645" s="12" customFormat="1">
      <c r="B645" s="221"/>
      <c r="C645" s="222"/>
      <c r="D645" s="223" t="s">
        <v>149</v>
      </c>
      <c r="E645" s="224" t="s">
        <v>19</v>
      </c>
      <c r="F645" s="225" t="s">
        <v>599</v>
      </c>
      <c r="G645" s="222"/>
      <c r="H645" s="226">
        <v>0.66000000000000003</v>
      </c>
      <c r="I645" s="227"/>
      <c r="J645" s="222"/>
      <c r="K645" s="222"/>
      <c r="L645" s="228"/>
      <c r="M645" s="229"/>
      <c r="N645" s="230"/>
      <c r="O645" s="230"/>
      <c r="P645" s="230"/>
      <c r="Q645" s="230"/>
      <c r="R645" s="230"/>
      <c r="S645" s="230"/>
      <c r="T645" s="231"/>
      <c r="AT645" s="232" t="s">
        <v>149</v>
      </c>
      <c r="AU645" s="232" t="s">
        <v>84</v>
      </c>
      <c r="AV645" s="12" t="s">
        <v>84</v>
      </c>
      <c r="AW645" s="12" t="s">
        <v>37</v>
      </c>
      <c r="AX645" s="12" t="s">
        <v>75</v>
      </c>
      <c r="AY645" s="232" t="s">
        <v>140</v>
      </c>
    </row>
    <row r="646" s="12" customFormat="1">
      <c r="B646" s="221"/>
      <c r="C646" s="222"/>
      <c r="D646" s="223" t="s">
        <v>149</v>
      </c>
      <c r="E646" s="224" t="s">
        <v>19</v>
      </c>
      <c r="F646" s="225" t="s">
        <v>600</v>
      </c>
      <c r="G646" s="222"/>
      <c r="H646" s="226">
        <v>0.54000000000000004</v>
      </c>
      <c r="I646" s="227"/>
      <c r="J646" s="222"/>
      <c r="K646" s="222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149</v>
      </c>
      <c r="AU646" s="232" t="s">
        <v>84</v>
      </c>
      <c r="AV646" s="12" t="s">
        <v>84</v>
      </c>
      <c r="AW646" s="12" t="s">
        <v>37</v>
      </c>
      <c r="AX646" s="12" t="s">
        <v>75</v>
      </c>
      <c r="AY646" s="232" t="s">
        <v>140</v>
      </c>
    </row>
    <row r="647" s="12" customFormat="1">
      <c r="B647" s="221"/>
      <c r="C647" s="222"/>
      <c r="D647" s="223" t="s">
        <v>149</v>
      </c>
      <c r="E647" s="224" t="s">
        <v>19</v>
      </c>
      <c r="F647" s="225" t="s">
        <v>601</v>
      </c>
      <c r="G647" s="222"/>
      <c r="H647" s="226">
        <v>0.54000000000000004</v>
      </c>
      <c r="I647" s="227"/>
      <c r="J647" s="222"/>
      <c r="K647" s="222"/>
      <c r="L647" s="228"/>
      <c r="M647" s="229"/>
      <c r="N647" s="230"/>
      <c r="O647" s="230"/>
      <c r="P647" s="230"/>
      <c r="Q647" s="230"/>
      <c r="R647" s="230"/>
      <c r="S647" s="230"/>
      <c r="T647" s="231"/>
      <c r="AT647" s="232" t="s">
        <v>149</v>
      </c>
      <c r="AU647" s="232" t="s">
        <v>84</v>
      </c>
      <c r="AV647" s="12" t="s">
        <v>84</v>
      </c>
      <c r="AW647" s="12" t="s">
        <v>37</v>
      </c>
      <c r="AX647" s="12" t="s">
        <v>75</v>
      </c>
      <c r="AY647" s="232" t="s">
        <v>140</v>
      </c>
    </row>
    <row r="648" s="13" customFormat="1">
      <c r="B648" s="233"/>
      <c r="C648" s="234"/>
      <c r="D648" s="223" t="s">
        <v>149</v>
      </c>
      <c r="E648" s="235" t="s">
        <v>19</v>
      </c>
      <c r="F648" s="236" t="s">
        <v>602</v>
      </c>
      <c r="G648" s="234"/>
      <c r="H648" s="237">
        <v>11.16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AT648" s="243" t="s">
        <v>149</v>
      </c>
      <c r="AU648" s="243" t="s">
        <v>84</v>
      </c>
      <c r="AV648" s="13" t="s">
        <v>147</v>
      </c>
      <c r="AW648" s="13" t="s">
        <v>37</v>
      </c>
      <c r="AX648" s="13" t="s">
        <v>82</v>
      </c>
      <c r="AY648" s="243" t="s">
        <v>140</v>
      </c>
    </row>
    <row r="649" s="11" customFormat="1" ht="22.8" customHeight="1">
      <c r="B649" s="192"/>
      <c r="C649" s="193"/>
      <c r="D649" s="194" t="s">
        <v>74</v>
      </c>
      <c r="E649" s="206" t="s">
        <v>603</v>
      </c>
      <c r="F649" s="206" t="s">
        <v>604</v>
      </c>
      <c r="G649" s="193"/>
      <c r="H649" s="193"/>
      <c r="I649" s="196"/>
      <c r="J649" s="207">
        <f>BK649</f>
        <v>0</v>
      </c>
      <c r="K649" s="193"/>
      <c r="L649" s="198"/>
      <c r="M649" s="199"/>
      <c r="N649" s="200"/>
      <c r="O649" s="200"/>
      <c r="P649" s="201">
        <f>SUM(P650:P672)</f>
        <v>0</v>
      </c>
      <c r="Q649" s="200"/>
      <c r="R649" s="201">
        <f>SUM(R650:R672)</f>
        <v>0</v>
      </c>
      <c r="S649" s="200"/>
      <c r="T649" s="202">
        <f>SUM(T650:T672)</f>
        <v>0</v>
      </c>
      <c r="AR649" s="203" t="s">
        <v>82</v>
      </c>
      <c r="AT649" s="204" t="s">
        <v>74</v>
      </c>
      <c r="AU649" s="204" t="s">
        <v>82</v>
      </c>
      <c r="AY649" s="203" t="s">
        <v>140</v>
      </c>
      <c r="BK649" s="205">
        <f>SUM(BK650:BK672)</f>
        <v>0</v>
      </c>
    </row>
    <row r="650" s="1" customFormat="1" ht="24" customHeight="1">
      <c r="B650" s="39"/>
      <c r="C650" s="208" t="s">
        <v>605</v>
      </c>
      <c r="D650" s="208" t="s">
        <v>142</v>
      </c>
      <c r="E650" s="209" t="s">
        <v>606</v>
      </c>
      <c r="F650" s="210" t="s">
        <v>607</v>
      </c>
      <c r="G650" s="211" t="s">
        <v>608</v>
      </c>
      <c r="H650" s="212">
        <v>59.551000000000002</v>
      </c>
      <c r="I650" s="213"/>
      <c r="J650" s="214">
        <f>ROUND(I650*H650,2)</f>
        <v>0</v>
      </c>
      <c r="K650" s="210" t="s">
        <v>146</v>
      </c>
      <c r="L650" s="44"/>
      <c r="M650" s="215" t="s">
        <v>19</v>
      </c>
      <c r="N650" s="216" t="s">
        <v>46</v>
      </c>
      <c r="O650" s="84"/>
      <c r="P650" s="217">
        <f>O650*H650</f>
        <v>0</v>
      </c>
      <c r="Q650" s="217">
        <v>0</v>
      </c>
      <c r="R650" s="217">
        <f>Q650*H650</f>
        <v>0</v>
      </c>
      <c r="S650" s="217">
        <v>0</v>
      </c>
      <c r="T650" s="218">
        <f>S650*H650</f>
        <v>0</v>
      </c>
      <c r="AR650" s="219" t="s">
        <v>147</v>
      </c>
      <c r="AT650" s="219" t="s">
        <v>142</v>
      </c>
      <c r="AU650" s="219" t="s">
        <v>84</v>
      </c>
      <c r="AY650" s="18" t="s">
        <v>140</v>
      </c>
      <c r="BE650" s="220">
        <f>IF(N650="základní",J650,0)</f>
        <v>0</v>
      </c>
      <c r="BF650" s="220">
        <f>IF(N650="snížená",J650,0)</f>
        <v>0</v>
      </c>
      <c r="BG650" s="220">
        <f>IF(N650="zákl. přenesená",J650,0)</f>
        <v>0</v>
      </c>
      <c r="BH650" s="220">
        <f>IF(N650="sníž. přenesená",J650,0)</f>
        <v>0</v>
      </c>
      <c r="BI650" s="220">
        <f>IF(N650="nulová",J650,0)</f>
        <v>0</v>
      </c>
      <c r="BJ650" s="18" t="s">
        <v>82</v>
      </c>
      <c r="BK650" s="220">
        <f>ROUND(I650*H650,2)</f>
        <v>0</v>
      </c>
      <c r="BL650" s="18" t="s">
        <v>147</v>
      </c>
      <c r="BM650" s="219" t="s">
        <v>609</v>
      </c>
    </row>
    <row r="651" s="1" customFormat="1" ht="24" customHeight="1">
      <c r="B651" s="39"/>
      <c r="C651" s="208" t="s">
        <v>610</v>
      </c>
      <c r="D651" s="208" t="s">
        <v>142</v>
      </c>
      <c r="E651" s="209" t="s">
        <v>611</v>
      </c>
      <c r="F651" s="210" t="s">
        <v>612</v>
      </c>
      <c r="G651" s="211" t="s">
        <v>608</v>
      </c>
      <c r="H651" s="212">
        <v>595.50999999999999</v>
      </c>
      <c r="I651" s="213"/>
      <c r="J651" s="214">
        <f>ROUND(I651*H651,2)</f>
        <v>0</v>
      </c>
      <c r="K651" s="210" t="s">
        <v>146</v>
      </c>
      <c r="L651" s="44"/>
      <c r="M651" s="215" t="s">
        <v>19</v>
      </c>
      <c r="N651" s="216" t="s">
        <v>46</v>
      </c>
      <c r="O651" s="84"/>
      <c r="P651" s="217">
        <f>O651*H651</f>
        <v>0</v>
      </c>
      <c r="Q651" s="217">
        <v>0</v>
      </c>
      <c r="R651" s="217">
        <f>Q651*H651</f>
        <v>0</v>
      </c>
      <c r="S651" s="217">
        <v>0</v>
      </c>
      <c r="T651" s="218">
        <f>S651*H651</f>
        <v>0</v>
      </c>
      <c r="AR651" s="219" t="s">
        <v>147</v>
      </c>
      <c r="AT651" s="219" t="s">
        <v>142</v>
      </c>
      <c r="AU651" s="219" t="s">
        <v>84</v>
      </c>
      <c r="AY651" s="18" t="s">
        <v>140</v>
      </c>
      <c r="BE651" s="220">
        <f>IF(N651="základní",J651,0)</f>
        <v>0</v>
      </c>
      <c r="BF651" s="220">
        <f>IF(N651="snížená",J651,0)</f>
        <v>0</v>
      </c>
      <c r="BG651" s="220">
        <f>IF(N651="zákl. přenesená",J651,0)</f>
        <v>0</v>
      </c>
      <c r="BH651" s="220">
        <f>IF(N651="sníž. přenesená",J651,0)</f>
        <v>0</v>
      </c>
      <c r="BI651" s="220">
        <f>IF(N651="nulová",J651,0)</f>
        <v>0</v>
      </c>
      <c r="BJ651" s="18" t="s">
        <v>82</v>
      </c>
      <c r="BK651" s="220">
        <f>ROUND(I651*H651,2)</f>
        <v>0</v>
      </c>
      <c r="BL651" s="18" t="s">
        <v>147</v>
      </c>
      <c r="BM651" s="219" t="s">
        <v>613</v>
      </c>
    </row>
    <row r="652" s="12" customFormat="1">
      <c r="B652" s="221"/>
      <c r="C652" s="222"/>
      <c r="D652" s="223" t="s">
        <v>149</v>
      </c>
      <c r="E652" s="222"/>
      <c r="F652" s="225" t="s">
        <v>614</v>
      </c>
      <c r="G652" s="222"/>
      <c r="H652" s="226">
        <v>595.50999999999999</v>
      </c>
      <c r="I652" s="227"/>
      <c r="J652" s="222"/>
      <c r="K652" s="222"/>
      <c r="L652" s="228"/>
      <c r="M652" s="229"/>
      <c r="N652" s="230"/>
      <c r="O652" s="230"/>
      <c r="P652" s="230"/>
      <c r="Q652" s="230"/>
      <c r="R652" s="230"/>
      <c r="S652" s="230"/>
      <c r="T652" s="231"/>
      <c r="AT652" s="232" t="s">
        <v>149</v>
      </c>
      <c r="AU652" s="232" t="s">
        <v>84</v>
      </c>
      <c r="AV652" s="12" t="s">
        <v>84</v>
      </c>
      <c r="AW652" s="12" t="s">
        <v>4</v>
      </c>
      <c r="AX652" s="12" t="s">
        <v>82</v>
      </c>
      <c r="AY652" s="232" t="s">
        <v>140</v>
      </c>
    </row>
    <row r="653" s="1" customFormat="1" ht="16.5" customHeight="1">
      <c r="B653" s="39"/>
      <c r="C653" s="208" t="s">
        <v>615</v>
      </c>
      <c r="D653" s="208" t="s">
        <v>142</v>
      </c>
      <c r="E653" s="209" t="s">
        <v>616</v>
      </c>
      <c r="F653" s="210" t="s">
        <v>617</v>
      </c>
      <c r="G653" s="211" t="s">
        <v>608</v>
      </c>
      <c r="H653" s="212">
        <v>59.551000000000002</v>
      </c>
      <c r="I653" s="213"/>
      <c r="J653" s="214">
        <f>ROUND(I653*H653,2)</f>
        <v>0</v>
      </c>
      <c r="K653" s="210" t="s">
        <v>146</v>
      </c>
      <c r="L653" s="44"/>
      <c r="M653" s="215" t="s">
        <v>19</v>
      </c>
      <c r="N653" s="216" t="s">
        <v>46</v>
      </c>
      <c r="O653" s="84"/>
      <c r="P653" s="217">
        <f>O653*H653</f>
        <v>0</v>
      </c>
      <c r="Q653" s="217">
        <v>0</v>
      </c>
      <c r="R653" s="217">
        <f>Q653*H653</f>
        <v>0</v>
      </c>
      <c r="S653" s="217">
        <v>0</v>
      </c>
      <c r="T653" s="218">
        <f>S653*H653</f>
        <v>0</v>
      </c>
      <c r="AR653" s="219" t="s">
        <v>147</v>
      </c>
      <c r="AT653" s="219" t="s">
        <v>142</v>
      </c>
      <c r="AU653" s="219" t="s">
        <v>84</v>
      </c>
      <c r="AY653" s="18" t="s">
        <v>140</v>
      </c>
      <c r="BE653" s="220">
        <f>IF(N653="základní",J653,0)</f>
        <v>0</v>
      </c>
      <c r="BF653" s="220">
        <f>IF(N653="snížená",J653,0)</f>
        <v>0</v>
      </c>
      <c r="BG653" s="220">
        <f>IF(N653="zákl. přenesená",J653,0)</f>
        <v>0</v>
      </c>
      <c r="BH653" s="220">
        <f>IF(N653="sníž. přenesená",J653,0)</f>
        <v>0</v>
      </c>
      <c r="BI653" s="220">
        <f>IF(N653="nulová",J653,0)</f>
        <v>0</v>
      </c>
      <c r="BJ653" s="18" t="s">
        <v>82</v>
      </c>
      <c r="BK653" s="220">
        <f>ROUND(I653*H653,2)</f>
        <v>0</v>
      </c>
      <c r="BL653" s="18" t="s">
        <v>147</v>
      </c>
      <c r="BM653" s="219" t="s">
        <v>618</v>
      </c>
    </row>
    <row r="654" s="1" customFormat="1" ht="24" customHeight="1">
      <c r="B654" s="39"/>
      <c r="C654" s="208" t="s">
        <v>619</v>
      </c>
      <c r="D654" s="208" t="s">
        <v>142</v>
      </c>
      <c r="E654" s="209" t="s">
        <v>620</v>
      </c>
      <c r="F654" s="210" t="s">
        <v>621</v>
      </c>
      <c r="G654" s="211" t="s">
        <v>608</v>
      </c>
      <c r="H654" s="212">
        <v>5.0060000000000002</v>
      </c>
      <c r="I654" s="213"/>
      <c r="J654" s="214">
        <f>ROUND(I654*H654,2)</f>
        <v>0</v>
      </c>
      <c r="K654" s="210" t="s">
        <v>146</v>
      </c>
      <c r="L654" s="44"/>
      <c r="M654" s="215" t="s">
        <v>19</v>
      </c>
      <c r="N654" s="216" t="s">
        <v>46</v>
      </c>
      <c r="O654" s="84"/>
      <c r="P654" s="217">
        <f>O654*H654</f>
        <v>0</v>
      </c>
      <c r="Q654" s="217">
        <v>0</v>
      </c>
      <c r="R654" s="217">
        <f>Q654*H654</f>
        <v>0</v>
      </c>
      <c r="S654" s="217">
        <v>0</v>
      </c>
      <c r="T654" s="218">
        <f>S654*H654</f>
        <v>0</v>
      </c>
      <c r="AR654" s="219" t="s">
        <v>147</v>
      </c>
      <c r="AT654" s="219" t="s">
        <v>142</v>
      </c>
      <c r="AU654" s="219" t="s">
        <v>84</v>
      </c>
      <c r="AY654" s="18" t="s">
        <v>140</v>
      </c>
      <c r="BE654" s="220">
        <f>IF(N654="základní",J654,0)</f>
        <v>0</v>
      </c>
      <c r="BF654" s="220">
        <f>IF(N654="snížená",J654,0)</f>
        <v>0</v>
      </c>
      <c r="BG654" s="220">
        <f>IF(N654="zákl. přenesená",J654,0)</f>
        <v>0</v>
      </c>
      <c r="BH654" s="220">
        <f>IF(N654="sníž. přenesená",J654,0)</f>
        <v>0</v>
      </c>
      <c r="BI654" s="220">
        <f>IF(N654="nulová",J654,0)</f>
        <v>0</v>
      </c>
      <c r="BJ654" s="18" t="s">
        <v>82</v>
      </c>
      <c r="BK654" s="220">
        <f>ROUND(I654*H654,2)</f>
        <v>0</v>
      </c>
      <c r="BL654" s="18" t="s">
        <v>147</v>
      </c>
      <c r="BM654" s="219" t="s">
        <v>622</v>
      </c>
    </row>
    <row r="655" s="12" customFormat="1">
      <c r="B655" s="221"/>
      <c r="C655" s="222"/>
      <c r="D655" s="223" t="s">
        <v>149</v>
      </c>
      <c r="E655" s="224" t="s">
        <v>19</v>
      </c>
      <c r="F655" s="225" t="s">
        <v>623</v>
      </c>
      <c r="G655" s="222"/>
      <c r="H655" s="226">
        <v>5.0060000000000002</v>
      </c>
      <c r="I655" s="227"/>
      <c r="J655" s="222"/>
      <c r="K655" s="222"/>
      <c r="L655" s="228"/>
      <c r="M655" s="229"/>
      <c r="N655" s="230"/>
      <c r="O655" s="230"/>
      <c r="P655" s="230"/>
      <c r="Q655" s="230"/>
      <c r="R655" s="230"/>
      <c r="S655" s="230"/>
      <c r="T655" s="231"/>
      <c r="AT655" s="232" t="s">
        <v>149</v>
      </c>
      <c r="AU655" s="232" t="s">
        <v>84</v>
      </c>
      <c r="AV655" s="12" t="s">
        <v>84</v>
      </c>
      <c r="AW655" s="12" t="s">
        <v>37</v>
      </c>
      <c r="AX655" s="12" t="s">
        <v>75</v>
      </c>
      <c r="AY655" s="232" t="s">
        <v>140</v>
      </c>
    </row>
    <row r="656" s="13" customFormat="1">
      <c r="B656" s="233"/>
      <c r="C656" s="234"/>
      <c r="D656" s="223" t="s">
        <v>149</v>
      </c>
      <c r="E656" s="235" t="s">
        <v>19</v>
      </c>
      <c r="F656" s="236" t="s">
        <v>151</v>
      </c>
      <c r="G656" s="234"/>
      <c r="H656" s="237">
        <v>5.0060000000000002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AT656" s="243" t="s">
        <v>149</v>
      </c>
      <c r="AU656" s="243" t="s">
        <v>84</v>
      </c>
      <c r="AV656" s="13" t="s">
        <v>147</v>
      </c>
      <c r="AW656" s="13" t="s">
        <v>37</v>
      </c>
      <c r="AX656" s="13" t="s">
        <v>82</v>
      </c>
      <c r="AY656" s="243" t="s">
        <v>140</v>
      </c>
    </row>
    <row r="657" s="1" customFormat="1" ht="24" customHeight="1">
      <c r="B657" s="39"/>
      <c r="C657" s="208" t="s">
        <v>624</v>
      </c>
      <c r="D657" s="208" t="s">
        <v>142</v>
      </c>
      <c r="E657" s="209" t="s">
        <v>625</v>
      </c>
      <c r="F657" s="210" t="s">
        <v>626</v>
      </c>
      <c r="G657" s="211" t="s">
        <v>608</v>
      </c>
      <c r="H657" s="212">
        <v>10.212</v>
      </c>
      <c r="I657" s="213"/>
      <c r="J657" s="214">
        <f>ROUND(I657*H657,2)</f>
        <v>0</v>
      </c>
      <c r="K657" s="210" t="s">
        <v>146</v>
      </c>
      <c r="L657" s="44"/>
      <c r="M657" s="215" t="s">
        <v>19</v>
      </c>
      <c r="N657" s="216" t="s">
        <v>46</v>
      </c>
      <c r="O657" s="84"/>
      <c r="P657" s="217">
        <f>O657*H657</f>
        <v>0</v>
      </c>
      <c r="Q657" s="217">
        <v>0</v>
      </c>
      <c r="R657" s="217">
        <f>Q657*H657</f>
        <v>0</v>
      </c>
      <c r="S657" s="217">
        <v>0</v>
      </c>
      <c r="T657" s="218">
        <f>S657*H657</f>
        <v>0</v>
      </c>
      <c r="AR657" s="219" t="s">
        <v>147</v>
      </c>
      <c r="AT657" s="219" t="s">
        <v>142</v>
      </c>
      <c r="AU657" s="219" t="s">
        <v>84</v>
      </c>
      <c r="AY657" s="18" t="s">
        <v>140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18" t="s">
        <v>82</v>
      </c>
      <c r="BK657" s="220">
        <f>ROUND(I657*H657,2)</f>
        <v>0</v>
      </c>
      <c r="BL657" s="18" t="s">
        <v>147</v>
      </c>
      <c r="BM657" s="219" t="s">
        <v>627</v>
      </c>
    </row>
    <row r="658" s="12" customFormat="1">
      <c r="B658" s="221"/>
      <c r="C658" s="222"/>
      <c r="D658" s="223" t="s">
        <v>149</v>
      </c>
      <c r="E658" s="224" t="s">
        <v>19</v>
      </c>
      <c r="F658" s="225" t="s">
        <v>628</v>
      </c>
      <c r="G658" s="222"/>
      <c r="H658" s="226">
        <v>9.4019999999999992</v>
      </c>
      <c r="I658" s="227"/>
      <c r="J658" s="222"/>
      <c r="K658" s="222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149</v>
      </c>
      <c r="AU658" s="232" t="s">
        <v>84</v>
      </c>
      <c r="AV658" s="12" t="s">
        <v>84</v>
      </c>
      <c r="AW658" s="12" t="s">
        <v>37</v>
      </c>
      <c r="AX658" s="12" t="s">
        <v>75</v>
      </c>
      <c r="AY658" s="232" t="s">
        <v>140</v>
      </c>
    </row>
    <row r="659" s="12" customFormat="1">
      <c r="B659" s="221"/>
      <c r="C659" s="222"/>
      <c r="D659" s="223" t="s">
        <v>149</v>
      </c>
      <c r="E659" s="224" t="s">
        <v>19</v>
      </c>
      <c r="F659" s="225" t="s">
        <v>629</v>
      </c>
      <c r="G659" s="222"/>
      <c r="H659" s="226">
        <v>0.81000000000000005</v>
      </c>
      <c r="I659" s="227"/>
      <c r="J659" s="222"/>
      <c r="K659" s="222"/>
      <c r="L659" s="228"/>
      <c r="M659" s="229"/>
      <c r="N659" s="230"/>
      <c r="O659" s="230"/>
      <c r="P659" s="230"/>
      <c r="Q659" s="230"/>
      <c r="R659" s="230"/>
      <c r="S659" s="230"/>
      <c r="T659" s="231"/>
      <c r="AT659" s="232" t="s">
        <v>149</v>
      </c>
      <c r="AU659" s="232" t="s">
        <v>84</v>
      </c>
      <c r="AV659" s="12" t="s">
        <v>84</v>
      </c>
      <c r="AW659" s="12" t="s">
        <v>37</v>
      </c>
      <c r="AX659" s="12" t="s">
        <v>75</v>
      </c>
      <c r="AY659" s="232" t="s">
        <v>140</v>
      </c>
    </row>
    <row r="660" s="13" customFormat="1">
      <c r="B660" s="233"/>
      <c r="C660" s="234"/>
      <c r="D660" s="223" t="s">
        <v>149</v>
      </c>
      <c r="E660" s="235" t="s">
        <v>19</v>
      </c>
      <c r="F660" s="236" t="s">
        <v>151</v>
      </c>
      <c r="G660" s="234"/>
      <c r="H660" s="237">
        <v>10.212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AT660" s="243" t="s">
        <v>149</v>
      </c>
      <c r="AU660" s="243" t="s">
        <v>84</v>
      </c>
      <c r="AV660" s="13" t="s">
        <v>147</v>
      </c>
      <c r="AW660" s="13" t="s">
        <v>37</v>
      </c>
      <c r="AX660" s="13" t="s">
        <v>82</v>
      </c>
      <c r="AY660" s="243" t="s">
        <v>140</v>
      </c>
    </row>
    <row r="661" s="1" customFormat="1" ht="24" customHeight="1">
      <c r="B661" s="39"/>
      <c r="C661" s="208" t="s">
        <v>630</v>
      </c>
      <c r="D661" s="208" t="s">
        <v>142</v>
      </c>
      <c r="E661" s="209" t="s">
        <v>631</v>
      </c>
      <c r="F661" s="210" t="s">
        <v>632</v>
      </c>
      <c r="G661" s="211" t="s">
        <v>608</v>
      </c>
      <c r="H661" s="212">
        <v>6.5999999999999996</v>
      </c>
      <c r="I661" s="213"/>
      <c r="J661" s="214">
        <f>ROUND(I661*H661,2)</f>
        <v>0</v>
      </c>
      <c r="K661" s="210" t="s">
        <v>146</v>
      </c>
      <c r="L661" s="44"/>
      <c r="M661" s="215" t="s">
        <v>19</v>
      </c>
      <c r="N661" s="216" t="s">
        <v>46</v>
      </c>
      <c r="O661" s="84"/>
      <c r="P661" s="217">
        <f>O661*H661</f>
        <v>0</v>
      </c>
      <c r="Q661" s="217">
        <v>0</v>
      </c>
      <c r="R661" s="217">
        <f>Q661*H661</f>
        <v>0</v>
      </c>
      <c r="S661" s="217">
        <v>0</v>
      </c>
      <c r="T661" s="218">
        <f>S661*H661</f>
        <v>0</v>
      </c>
      <c r="AR661" s="219" t="s">
        <v>147</v>
      </c>
      <c r="AT661" s="219" t="s">
        <v>142</v>
      </c>
      <c r="AU661" s="219" t="s">
        <v>84</v>
      </c>
      <c r="AY661" s="18" t="s">
        <v>140</v>
      </c>
      <c r="BE661" s="220">
        <f>IF(N661="základní",J661,0)</f>
        <v>0</v>
      </c>
      <c r="BF661" s="220">
        <f>IF(N661="snížená",J661,0)</f>
        <v>0</v>
      </c>
      <c r="BG661" s="220">
        <f>IF(N661="zákl. přenesená",J661,0)</f>
        <v>0</v>
      </c>
      <c r="BH661" s="220">
        <f>IF(N661="sníž. přenesená",J661,0)</f>
        <v>0</v>
      </c>
      <c r="BI661" s="220">
        <f>IF(N661="nulová",J661,0)</f>
        <v>0</v>
      </c>
      <c r="BJ661" s="18" t="s">
        <v>82</v>
      </c>
      <c r="BK661" s="220">
        <f>ROUND(I661*H661,2)</f>
        <v>0</v>
      </c>
      <c r="BL661" s="18" t="s">
        <v>147</v>
      </c>
      <c r="BM661" s="219" t="s">
        <v>633</v>
      </c>
    </row>
    <row r="662" s="12" customFormat="1">
      <c r="B662" s="221"/>
      <c r="C662" s="222"/>
      <c r="D662" s="223" t="s">
        <v>149</v>
      </c>
      <c r="E662" s="224" t="s">
        <v>19</v>
      </c>
      <c r="F662" s="225" t="s">
        <v>634</v>
      </c>
      <c r="G662" s="222"/>
      <c r="H662" s="226">
        <v>6.0599999999999996</v>
      </c>
      <c r="I662" s="227"/>
      <c r="J662" s="222"/>
      <c r="K662" s="222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149</v>
      </c>
      <c r="AU662" s="232" t="s">
        <v>84</v>
      </c>
      <c r="AV662" s="12" t="s">
        <v>84</v>
      </c>
      <c r="AW662" s="12" t="s">
        <v>37</v>
      </c>
      <c r="AX662" s="12" t="s">
        <v>75</v>
      </c>
      <c r="AY662" s="232" t="s">
        <v>140</v>
      </c>
    </row>
    <row r="663" s="12" customFormat="1">
      <c r="B663" s="221"/>
      <c r="C663" s="222"/>
      <c r="D663" s="223" t="s">
        <v>149</v>
      </c>
      <c r="E663" s="224" t="s">
        <v>19</v>
      </c>
      <c r="F663" s="225" t="s">
        <v>635</v>
      </c>
      <c r="G663" s="222"/>
      <c r="H663" s="226">
        <v>0.54000000000000004</v>
      </c>
      <c r="I663" s="227"/>
      <c r="J663" s="222"/>
      <c r="K663" s="222"/>
      <c r="L663" s="228"/>
      <c r="M663" s="229"/>
      <c r="N663" s="230"/>
      <c r="O663" s="230"/>
      <c r="P663" s="230"/>
      <c r="Q663" s="230"/>
      <c r="R663" s="230"/>
      <c r="S663" s="230"/>
      <c r="T663" s="231"/>
      <c r="AT663" s="232" t="s">
        <v>149</v>
      </c>
      <c r="AU663" s="232" t="s">
        <v>84</v>
      </c>
      <c r="AV663" s="12" t="s">
        <v>84</v>
      </c>
      <c r="AW663" s="12" t="s">
        <v>37</v>
      </c>
      <c r="AX663" s="12" t="s">
        <v>75</v>
      </c>
      <c r="AY663" s="232" t="s">
        <v>140</v>
      </c>
    </row>
    <row r="664" s="13" customFormat="1">
      <c r="B664" s="233"/>
      <c r="C664" s="234"/>
      <c r="D664" s="223" t="s">
        <v>149</v>
      </c>
      <c r="E664" s="235" t="s">
        <v>19</v>
      </c>
      <c r="F664" s="236" t="s">
        <v>151</v>
      </c>
      <c r="G664" s="234"/>
      <c r="H664" s="237">
        <v>6.5999999999999996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AT664" s="243" t="s">
        <v>149</v>
      </c>
      <c r="AU664" s="243" t="s">
        <v>84</v>
      </c>
      <c r="AV664" s="13" t="s">
        <v>147</v>
      </c>
      <c r="AW664" s="13" t="s">
        <v>37</v>
      </c>
      <c r="AX664" s="13" t="s">
        <v>82</v>
      </c>
      <c r="AY664" s="243" t="s">
        <v>140</v>
      </c>
    </row>
    <row r="665" s="1" customFormat="1" ht="24" customHeight="1">
      <c r="B665" s="39"/>
      <c r="C665" s="208" t="s">
        <v>636</v>
      </c>
      <c r="D665" s="208" t="s">
        <v>142</v>
      </c>
      <c r="E665" s="209" t="s">
        <v>637</v>
      </c>
      <c r="F665" s="210" t="s">
        <v>638</v>
      </c>
      <c r="G665" s="211" t="s">
        <v>608</v>
      </c>
      <c r="H665" s="212">
        <v>29.640999999999998</v>
      </c>
      <c r="I665" s="213"/>
      <c r="J665" s="214">
        <f>ROUND(I665*H665,2)</f>
        <v>0</v>
      </c>
      <c r="K665" s="210" t="s">
        <v>146</v>
      </c>
      <c r="L665" s="44"/>
      <c r="M665" s="215" t="s">
        <v>19</v>
      </c>
      <c r="N665" s="216" t="s">
        <v>46</v>
      </c>
      <c r="O665" s="84"/>
      <c r="P665" s="217">
        <f>O665*H665</f>
        <v>0</v>
      </c>
      <c r="Q665" s="217">
        <v>0</v>
      </c>
      <c r="R665" s="217">
        <f>Q665*H665</f>
        <v>0</v>
      </c>
      <c r="S665" s="217">
        <v>0</v>
      </c>
      <c r="T665" s="218">
        <f>S665*H665</f>
        <v>0</v>
      </c>
      <c r="AR665" s="219" t="s">
        <v>147</v>
      </c>
      <c r="AT665" s="219" t="s">
        <v>142</v>
      </c>
      <c r="AU665" s="219" t="s">
        <v>84</v>
      </c>
      <c r="AY665" s="18" t="s">
        <v>140</v>
      </c>
      <c r="BE665" s="220">
        <f>IF(N665="základní",J665,0)</f>
        <v>0</v>
      </c>
      <c r="BF665" s="220">
        <f>IF(N665="snížená",J665,0)</f>
        <v>0</v>
      </c>
      <c r="BG665" s="220">
        <f>IF(N665="zákl. přenesená",J665,0)</f>
        <v>0</v>
      </c>
      <c r="BH665" s="220">
        <f>IF(N665="sníž. přenesená",J665,0)</f>
        <v>0</v>
      </c>
      <c r="BI665" s="220">
        <f>IF(N665="nulová",J665,0)</f>
        <v>0</v>
      </c>
      <c r="BJ665" s="18" t="s">
        <v>82</v>
      </c>
      <c r="BK665" s="220">
        <f>ROUND(I665*H665,2)</f>
        <v>0</v>
      </c>
      <c r="BL665" s="18" t="s">
        <v>147</v>
      </c>
      <c r="BM665" s="219" t="s">
        <v>639</v>
      </c>
    </row>
    <row r="666" s="12" customFormat="1">
      <c r="B666" s="221"/>
      <c r="C666" s="222"/>
      <c r="D666" s="223" t="s">
        <v>149</v>
      </c>
      <c r="E666" s="224" t="s">
        <v>19</v>
      </c>
      <c r="F666" s="225" t="s">
        <v>640</v>
      </c>
      <c r="G666" s="222"/>
      <c r="H666" s="226">
        <v>59.551000000000002</v>
      </c>
      <c r="I666" s="227"/>
      <c r="J666" s="222"/>
      <c r="K666" s="222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149</v>
      </c>
      <c r="AU666" s="232" t="s">
        <v>84</v>
      </c>
      <c r="AV666" s="12" t="s">
        <v>84</v>
      </c>
      <c r="AW666" s="12" t="s">
        <v>37</v>
      </c>
      <c r="AX666" s="12" t="s">
        <v>75</v>
      </c>
      <c r="AY666" s="232" t="s">
        <v>140</v>
      </c>
    </row>
    <row r="667" s="12" customFormat="1">
      <c r="B667" s="221"/>
      <c r="C667" s="222"/>
      <c r="D667" s="223" t="s">
        <v>149</v>
      </c>
      <c r="E667" s="224" t="s">
        <v>19</v>
      </c>
      <c r="F667" s="225" t="s">
        <v>641</v>
      </c>
      <c r="G667" s="222"/>
      <c r="H667" s="226">
        <v>-6.5999999999999996</v>
      </c>
      <c r="I667" s="227"/>
      <c r="J667" s="222"/>
      <c r="K667" s="222"/>
      <c r="L667" s="228"/>
      <c r="M667" s="229"/>
      <c r="N667" s="230"/>
      <c r="O667" s="230"/>
      <c r="P667" s="230"/>
      <c r="Q667" s="230"/>
      <c r="R667" s="230"/>
      <c r="S667" s="230"/>
      <c r="T667" s="231"/>
      <c r="AT667" s="232" t="s">
        <v>149</v>
      </c>
      <c r="AU667" s="232" t="s">
        <v>84</v>
      </c>
      <c r="AV667" s="12" t="s">
        <v>84</v>
      </c>
      <c r="AW667" s="12" t="s">
        <v>37</v>
      </c>
      <c r="AX667" s="12" t="s">
        <v>75</v>
      </c>
      <c r="AY667" s="232" t="s">
        <v>140</v>
      </c>
    </row>
    <row r="668" s="12" customFormat="1">
      <c r="B668" s="221"/>
      <c r="C668" s="222"/>
      <c r="D668" s="223" t="s">
        <v>149</v>
      </c>
      <c r="E668" s="224" t="s">
        <v>19</v>
      </c>
      <c r="F668" s="225" t="s">
        <v>642</v>
      </c>
      <c r="G668" s="222"/>
      <c r="H668" s="226">
        <v>-5.0060000000000002</v>
      </c>
      <c r="I668" s="227"/>
      <c r="J668" s="222"/>
      <c r="K668" s="222"/>
      <c r="L668" s="228"/>
      <c r="M668" s="229"/>
      <c r="N668" s="230"/>
      <c r="O668" s="230"/>
      <c r="P668" s="230"/>
      <c r="Q668" s="230"/>
      <c r="R668" s="230"/>
      <c r="S668" s="230"/>
      <c r="T668" s="231"/>
      <c r="AT668" s="232" t="s">
        <v>149</v>
      </c>
      <c r="AU668" s="232" t="s">
        <v>84</v>
      </c>
      <c r="AV668" s="12" t="s">
        <v>84</v>
      </c>
      <c r="AW668" s="12" t="s">
        <v>37</v>
      </c>
      <c r="AX668" s="12" t="s">
        <v>75</v>
      </c>
      <c r="AY668" s="232" t="s">
        <v>140</v>
      </c>
    </row>
    <row r="669" s="12" customFormat="1">
      <c r="B669" s="221"/>
      <c r="C669" s="222"/>
      <c r="D669" s="223" t="s">
        <v>149</v>
      </c>
      <c r="E669" s="224" t="s">
        <v>19</v>
      </c>
      <c r="F669" s="225" t="s">
        <v>643</v>
      </c>
      <c r="G669" s="222"/>
      <c r="H669" s="226">
        <v>-0.81000000000000005</v>
      </c>
      <c r="I669" s="227"/>
      <c r="J669" s="222"/>
      <c r="K669" s="222"/>
      <c r="L669" s="228"/>
      <c r="M669" s="229"/>
      <c r="N669" s="230"/>
      <c r="O669" s="230"/>
      <c r="P669" s="230"/>
      <c r="Q669" s="230"/>
      <c r="R669" s="230"/>
      <c r="S669" s="230"/>
      <c r="T669" s="231"/>
      <c r="AT669" s="232" t="s">
        <v>149</v>
      </c>
      <c r="AU669" s="232" t="s">
        <v>84</v>
      </c>
      <c r="AV669" s="12" t="s">
        <v>84</v>
      </c>
      <c r="AW669" s="12" t="s">
        <v>37</v>
      </c>
      <c r="AX669" s="12" t="s">
        <v>75</v>
      </c>
      <c r="AY669" s="232" t="s">
        <v>140</v>
      </c>
    </row>
    <row r="670" s="12" customFormat="1">
      <c r="B670" s="221"/>
      <c r="C670" s="222"/>
      <c r="D670" s="223" t="s">
        <v>149</v>
      </c>
      <c r="E670" s="224" t="s">
        <v>19</v>
      </c>
      <c r="F670" s="225" t="s">
        <v>644</v>
      </c>
      <c r="G670" s="222"/>
      <c r="H670" s="226">
        <v>-9.4019999999999992</v>
      </c>
      <c r="I670" s="227"/>
      <c r="J670" s="222"/>
      <c r="K670" s="222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149</v>
      </c>
      <c r="AU670" s="232" t="s">
        <v>84</v>
      </c>
      <c r="AV670" s="12" t="s">
        <v>84</v>
      </c>
      <c r="AW670" s="12" t="s">
        <v>37</v>
      </c>
      <c r="AX670" s="12" t="s">
        <v>75</v>
      </c>
      <c r="AY670" s="232" t="s">
        <v>140</v>
      </c>
    </row>
    <row r="671" s="12" customFormat="1">
      <c r="B671" s="221"/>
      <c r="C671" s="222"/>
      <c r="D671" s="223" t="s">
        <v>149</v>
      </c>
      <c r="E671" s="224" t="s">
        <v>19</v>
      </c>
      <c r="F671" s="225" t="s">
        <v>645</v>
      </c>
      <c r="G671" s="222"/>
      <c r="H671" s="226">
        <v>-8.0920000000000005</v>
      </c>
      <c r="I671" s="227"/>
      <c r="J671" s="222"/>
      <c r="K671" s="222"/>
      <c r="L671" s="228"/>
      <c r="M671" s="229"/>
      <c r="N671" s="230"/>
      <c r="O671" s="230"/>
      <c r="P671" s="230"/>
      <c r="Q671" s="230"/>
      <c r="R671" s="230"/>
      <c r="S671" s="230"/>
      <c r="T671" s="231"/>
      <c r="AT671" s="232" t="s">
        <v>149</v>
      </c>
      <c r="AU671" s="232" t="s">
        <v>84</v>
      </c>
      <c r="AV671" s="12" t="s">
        <v>84</v>
      </c>
      <c r="AW671" s="12" t="s">
        <v>37</v>
      </c>
      <c r="AX671" s="12" t="s">
        <v>75</v>
      </c>
      <c r="AY671" s="232" t="s">
        <v>140</v>
      </c>
    </row>
    <row r="672" s="13" customFormat="1">
      <c r="B672" s="233"/>
      <c r="C672" s="234"/>
      <c r="D672" s="223" t="s">
        <v>149</v>
      </c>
      <c r="E672" s="235" t="s">
        <v>19</v>
      </c>
      <c r="F672" s="236" t="s">
        <v>151</v>
      </c>
      <c r="G672" s="234"/>
      <c r="H672" s="237">
        <v>29.640999999999998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AT672" s="243" t="s">
        <v>149</v>
      </c>
      <c r="AU672" s="243" t="s">
        <v>84</v>
      </c>
      <c r="AV672" s="13" t="s">
        <v>147</v>
      </c>
      <c r="AW672" s="13" t="s">
        <v>37</v>
      </c>
      <c r="AX672" s="13" t="s">
        <v>82</v>
      </c>
      <c r="AY672" s="243" t="s">
        <v>140</v>
      </c>
    </row>
    <row r="673" s="11" customFormat="1" ht="22.8" customHeight="1">
      <c r="B673" s="192"/>
      <c r="C673" s="193"/>
      <c r="D673" s="194" t="s">
        <v>74</v>
      </c>
      <c r="E673" s="206" t="s">
        <v>646</v>
      </c>
      <c r="F673" s="206" t="s">
        <v>647</v>
      </c>
      <c r="G673" s="193"/>
      <c r="H673" s="193"/>
      <c r="I673" s="196"/>
      <c r="J673" s="207">
        <f>BK673</f>
        <v>0</v>
      </c>
      <c r="K673" s="193"/>
      <c r="L673" s="198"/>
      <c r="M673" s="199"/>
      <c r="N673" s="200"/>
      <c r="O673" s="200"/>
      <c r="P673" s="201">
        <f>P674</f>
        <v>0</v>
      </c>
      <c r="Q673" s="200"/>
      <c r="R673" s="201">
        <f>R674</f>
        <v>0</v>
      </c>
      <c r="S673" s="200"/>
      <c r="T673" s="202">
        <f>T674</f>
        <v>0</v>
      </c>
      <c r="AR673" s="203" t="s">
        <v>82</v>
      </c>
      <c r="AT673" s="204" t="s">
        <v>74</v>
      </c>
      <c r="AU673" s="204" t="s">
        <v>82</v>
      </c>
      <c r="AY673" s="203" t="s">
        <v>140</v>
      </c>
      <c r="BK673" s="205">
        <f>BK674</f>
        <v>0</v>
      </c>
    </row>
    <row r="674" s="1" customFormat="1" ht="24" customHeight="1">
      <c r="B674" s="39"/>
      <c r="C674" s="208" t="s">
        <v>648</v>
      </c>
      <c r="D674" s="208" t="s">
        <v>142</v>
      </c>
      <c r="E674" s="209" t="s">
        <v>649</v>
      </c>
      <c r="F674" s="210" t="s">
        <v>650</v>
      </c>
      <c r="G674" s="211" t="s">
        <v>608</v>
      </c>
      <c r="H674" s="212">
        <v>44.606999999999999</v>
      </c>
      <c r="I674" s="213"/>
      <c r="J674" s="214">
        <f>ROUND(I674*H674,2)</f>
        <v>0</v>
      </c>
      <c r="K674" s="210" t="s">
        <v>146</v>
      </c>
      <c r="L674" s="44"/>
      <c r="M674" s="215" t="s">
        <v>19</v>
      </c>
      <c r="N674" s="216" t="s">
        <v>46</v>
      </c>
      <c r="O674" s="84"/>
      <c r="P674" s="217">
        <f>O674*H674</f>
        <v>0</v>
      </c>
      <c r="Q674" s="217">
        <v>0</v>
      </c>
      <c r="R674" s="217">
        <f>Q674*H674</f>
        <v>0</v>
      </c>
      <c r="S674" s="217">
        <v>0</v>
      </c>
      <c r="T674" s="218">
        <f>S674*H674</f>
        <v>0</v>
      </c>
      <c r="AR674" s="219" t="s">
        <v>147</v>
      </c>
      <c r="AT674" s="219" t="s">
        <v>142</v>
      </c>
      <c r="AU674" s="219" t="s">
        <v>84</v>
      </c>
      <c r="AY674" s="18" t="s">
        <v>140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18" t="s">
        <v>82</v>
      </c>
      <c r="BK674" s="220">
        <f>ROUND(I674*H674,2)</f>
        <v>0</v>
      </c>
      <c r="BL674" s="18" t="s">
        <v>147</v>
      </c>
      <c r="BM674" s="219" t="s">
        <v>651</v>
      </c>
    </row>
    <row r="675" s="11" customFormat="1" ht="25.92" customHeight="1">
      <c r="B675" s="192"/>
      <c r="C675" s="193"/>
      <c r="D675" s="194" t="s">
        <v>74</v>
      </c>
      <c r="E675" s="195" t="s">
        <v>652</v>
      </c>
      <c r="F675" s="195" t="s">
        <v>653</v>
      </c>
      <c r="G675" s="193"/>
      <c r="H675" s="193"/>
      <c r="I675" s="196"/>
      <c r="J675" s="197">
        <f>BK675</f>
        <v>0</v>
      </c>
      <c r="K675" s="193"/>
      <c r="L675" s="198"/>
      <c r="M675" s="199"/>
      <c r="N675" s="200"/>
      <c r="O675" s="200"/>
      <c r="P675" s="201">
        <f>P676+P695+P767+P803+P811+P828+P840+P861+P943+P948+P1054+P1078+P1099+P1149+P1198+P1207</f>
        <v>0</v>
      </c>
      <c r="Q675" s="200"/>
      <c r="R675" s="201">
        <f>R676+R695+R767+R803+R811+R828+R840+R861+R943+R948+R1054+R1078+R1099+R1149+R1198+R1207</f>
        <v>22.40461341</v>
      </c>
      <c r="S675" s="200"/>
      <c r="T675" s="202">
        <f>T676+T695+T767+T803+T811+T828+T840+T861+T943+T948+T1054+T1078+T1099+T1149+T1198+T1207</f>
        <v>29.196451489999998</v>
      </c>
      <c r="AR675" s="203" t="s">
        <v>84</v>
      </c>
      <c r="AT675" s="204" t="s">
        <v>74</v>
      </c>
      <c r="AU675" s="204" t="s">
        <v>75</v>
      </c>
      <c r="AY675" s="203" t="s">
        <v>140</v>
      </c>
      <c r="BK675" s="205">
        <f>BK676+BK695+BK767+BK803+BK811+BK828+BK840+BK861+BK943+BK948+BK1054+BK1078+BK1099+BK1149+BK1198+BK1207</f>
        <v>0</v>
      </c>
    </row>
    <row r="676" s="11" customFormat="1" ht="22.8" customHeight="1">
      <c r="B676" s="192"/>
      <c r="C676" s="193"/>
      <c r="D676" s="194" t="s">
        <v>74</v>
      </c>
      <c r="E676" s="206" t="s">
        <v>654</v>
      </c>
      <c r="F676" s="206" t="s">
        <v>655</v>
      </c>
      <c r="G676" s="193"/>
      <c r="H676" s="193"/>
      <c r="I676" s="196"/>
      <c r="J676" s="207">
        <f>BK676</f>
        <v>0</v>
      </c>
      <c r="K676" s="193"/>
      <c r="L676" s="198"/>
      <c r="M676" s="199"/>
      <c r="N676" s="200"/>
      <c r="O676" s="200"/>
      <c r="P676" s="201">
        <f>SUM(P677:P694)</f>
        <v>0</v>
      </c>
      <c r="Q676" s="200"/>
      <c r="R676" s="201">
        <f>SUM(R677:R694)</f>
        <v>1.4657993400000002</v>
      </c>
      <c r="S676" s="200"/>
      <c r="T676" s="202">
        <f>SUM(T677:T694)</f>
        <v>0</v>
      </c>
      <c r="AR676" s="203" t="s">
        <v>84</v>
      </c>
      <c r="AT676" s="204" t="s">
        <v>74</v>
      </c>
      <c r="AU676" s="204" t="s">
        <v>82</v>
      </c>
      <c r="AY676" s="203" t="s">
        <v>140</v>
      </c>
      <c r="BK676" s="205">
        <f>SUM(BK677:BK694)</f>
        <v>0</v>
      </c>
    </row>
    <row r="677" s="1" customFormat="1" ht="16.5" customHeight="1">
      <c r="B677" s="39"/>
      <c r="C677" s="208" t="s">
        <v>656</v>
      </c>
      <c r="D677" s="208" t="s">
        <v>142</v>
      </c>
      <c r="E677" s="209" t="s">
        <v>657</v>
      </c>
      <c r="F677" s="210" t="s">
        <v>658</v>
      </c>
      <c r="G677" s="211" t="s">
        <v>145</v>
      </c>
      <c r="H677" s="212">
        <v>294.15199999999999</v>
      </c>
      <c r="I677" s="213"/>
      <c r="J677" s="214">
        <f>ROUND(I677*H677,2)</f>
        <v>0</v>
      </c>
      <c r="K677" s="210" t="s">
        <v>146</v>
      </c>
      <c r="L677" s="44"/>
      <c r="M677" s="215" t="s">
        <v>19</v>
      </c>
      <c r="N677" s="216" t="s">
        <v>46</v>
      </c>
      <c r="O677" s="84"/>
      <c r="P677" s="217">
        <f>O677*H677</f>
        <v>0</v>
      </c>
      <c r="Q677" s="217">
        <v>0</v>
      </c>
      <c r="R677" s="217">
        <f>Q677*H677</f>
        <v>0</v>
      </c>
      <c r="S677" s="217">
        <v>0</v>
      </c>
      <c r="T677" s="218">
        <f>S677*H677</f>
        <v>0</v>
      </c>
      <c r="AR677" s="219" t="s">
        <v>244</v>
      </c>
      <c r="AT677" s="219" t="s">
        <v>142</v>
      </c>
      <c r="AU677" s="219" t="s">
        <v>84</v>
      </c>
      <c r="AY677" s="18" t="s">
        <v>140</v>
      </c>
      <c r="BE677" s="220">
        <f>IF(N677="základní",J677,0)</f>
        <v>0</v>
      </c>
      <c r="BF677" s="220">
        <f>IF(N677="snížená",J677,0)</f>
        <v>0</v>
      </c>
      <c r="BG677" s="220">
        <f>IF(N677="zákl. přenesená",J677,0)</f>
        <v>0</v>
      </c>
      <c r="BH677" s="220">
        <f>IF(N677="sníž. přenesená",J677,0)</f>
        <v>0</v>
      </c>
      <c r="BI677" s="220">
        <f>IF(N677="nulová",J677,0)</f>
        <v>0</v>
      </c>
      <c r="BJ677" s="18" t="s">
        <v>82</v>
      </c>
      <c r="BK677" s="220">
        <f>ROUND(I677*H677,2)</f>
        <v>0</v>
      </c>
      <c r="BL677" s="18" t="s">
        <v>244</v>
      </c>
      <c r="BM677" s="219" t="s">
        <v>659</v>
      </c>
    </row>
    <row r="678" s="12" customFormat="1">
      <c r="B678" s="221"/>
      <c r="C678" s="222"/>
      <c r="D678" s="223" t="s">
        <v>149</v>
      </c>
      <c r="E678" s="224" t="s">
        <v>19</v>
      </c>
      <c r="F678" s="225" t="s">
        <v>538</v>
      </c>
      <c r="G678" s="222"/>
      <c r="H678" s="226">
        <v>294.15199999999999</v>
      </c>
      <c r="I678" s="227"/>
      <c r="J678" s="222"/>
      <c r="K678" s="222"/>
      <c r="L678" s="228"/>
      <c r="M678" s="229"/>
      <c r="N678" s="230"/>
      <c r="O678" s="230"/>
      <c r="P678" s="230"/>
      <c r="Q678" s="230"/>
      <c r="R678" s="230"/>
      <c r="S678" s="230"/>
      <c r="T678" s="231"/>
      <c r="AT678" s="232" t="s">
        <v>149</v>
      </c>
      <c r="AU678" s="232" t="s">
        <v>84</v>
      </c>
      <c r="AV678" s="12" t="s">
        <v>84</v>
      </c>
      <c r="AW678" s="12" t="s">
        <v>37</v>
      </c>
      <c r="AX678" s="12" t="s">
        <v>75</v>
      </c>
      <c r="AY678" s="232" t="s">
        <v>140</v>
      </c>
    </row>
    <row r="679" s="13" customFormat="1">
      <c r="B679" s="233"/>
      <c r="C679" s="234"/>
      <c r="D679" s="223" t="s">
        <v>149</v>
      </c>
      <c r="E679" s="235" t="s">
        <v>19</v>
      </c>
      <c r="F679" s="236" t="s">
        <v>151</v>
      </c>
      <c r="G679" s="234"/>
      <c r="H679" s="237">
        <v>294.15199999999999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AT679" s="243" t="s">
        <v>149</v>
      </c>
      <c r="AU679" s="243" t="s">
        <v>84</v>
      </c>
      <c r="AV679" s="13" t="s">
        <v>147</v>
      </c>
      <c r="AW679" s="13" t="s">
        <v>37</v>
      </c>
      <c r="AX679" s="13" t="s">
        <v>82</v>
      </c>
      <c r="AY679" s="243" t="s">
        <v>140</v>
      </c>
    </row>
    <row r="680" s="1" customFormat="1" ht="24" customHeight="1">
      <c r="B680" s="39"/>
      <c r="C680" s="255" t="s">
        <v>660</v>
      </c>
      <c r="D680" s="255" t="s">
        <v>206</v>
      </c>
      <c r="E680" s="256" t="s">
        <v>661</v>
      </c>
      <c r="F680" s="257" t="s">
        <v>662</v>
      </c>
      <c r="G680" s="258" t="s">
        <v>145</v>
      </c>
      <c r="H680" s="259">
        <v>352.98200000000003</v>
      </c>
      <c r="I680" s="260"/>
      <c r="J680" s="261">
        <f>ROUND(I680*H680,2)</f>
        <v>0</v>
      </c>
      <c r="K680" s="257" t="s">
        <v>146</v>
      </c>
      <c r="L680" s="262"/>
      <c r="M680" s="263" t="s">
        <v>19</v>
      </c>
      <c r="N680" s="264" t="s">
        <v>46</v>
      </c>
      <c r="O680" s="84"/>
      <c r="P680" s="217">
        <f>O680*H680</f>
        <v>0</v>
      </c>
      <c r="Q680" s="217">
        <v>0.0040000000000000001</v>
      </c>
      <c r="R680" s="217">
        <f>Q680*H680</f>
        <v>1.4119280000000001</v>
      </c>
      <c r="S680" s="217">
        <v>0</v>
      </c>
      <c r="T680" s="218">
        <f>S680*H680</f>
        <v>0</v>
      </c>
      <c r="AR680" s="219" t="s">
        <v>386</v>
      </c>
      <c r="AT680" s="219" t="s">
        <v>206</v>
      </c>
      <c r="AU680" s="219" t="s">
        <v>84</v>
      </c>
      <c r="AY680" s="18" t="s">
        <v>140</v>
      </c>
      <c r="BE680" s="220">
        <f>IF(N680="základní",J680,0)</f>
        <v>0</v>
      </c>
      <c r="BF680" s="220">
        <f>IF(N680="snížená",J680,0)</f>
        <v>0</v>
      </c>
      <c r="BG680" s="220">
        <f>IF(N680="zákl. přenesená",J680,0)</f>
        <v>0</v>
      </c>
      <c r="BH680" s="220">
        <f>IF(N680="sníž. přenesená",J680,0)</f>
        <v>0</v>
      </c>
      <c r="BI680" s="220">
        <f>IF(N680="nulová",J680,0)</f>
        <v>0</v>
      </c>
      <c r="BJ680" s="18" t="s">
        <v>82</v>
      </c>
      <c r="BK680" s="220">
        <f>ROUND(I680*H680,2)</f>
        <v>0</v>
      </c>
      <c r="BL680" s="18" t="s">
        <v>244</v>
      </c>
      <c r="BM680" s="219" t="s">
        <v>663</v>
      </c>
    </row>
    <row r="681" s="12" customFormat="1">
      <c r="B681" s="221"/>
      <c r="C681" s="222"/>
      <c r="D681" s="223" t="s">
        <v>149</v>
      </c>
      <c r="E681" s="222"/>
      <c r="F681" s="225" t="s">
        <v>664</v>
      </c>
      <c r="G681" s="222"/>
      <c r="H681" s="226">
        <v>352.98200000000003</v>
      </c>
      <c r="I681" s="227"/>
      <c r="J681" s="222"/>
      <c r="K681" s="222"/>
      <c r="L681" s="228"/>
      <c r="M681" s="229"/>
      <c r="N681" s="230"/>
      <c r="O681" s="230"/>
      <c r="P681" s="230"/>
      <c r="Q681" s="230"/>
      <c r="R681" s="230"/>
      <c r="S681" s="230"/>
      <c r="T681" s="231"/>
      <c r="AT681" s="232" t="s">
        <v>149</v>
      </c>
      <c r="AU681" s="232" t="s">
        <v>84</v>
      </c>
      <c r="AV681" s="12" t="s">
        <v>84</v>
      </c>
      <c r="AW681" s="12" t="s">
        <v>4</v>
      </c>
      <c r="AX681" s="12" t="s">
        <v>82</v>
      </c>
      <c r="AY681" s="232" t="s">
        <v>140</v>
      </c>
    </row>
    <row r="682" s="1" customFormat="1" ht="24" customHeight="1">
      <c r="B682" s="39"/>
      <c r="C682" s="208" t="s">
        <v>665</v>
      </c>
      <c r="D682" s="208" t="s">
        <v>142</v>
      </c>
      <c r="E682" s="209" t="s">
        <v>666</v>
      </c>
      <c r="F682" s="210" t="s">
        <v>667</v>
      </c>
      <c r="G682" s="211" t="s">
        <v>145</v>
      </c>
      <c r="H682" s="212">
        <v>44.893000000000001</v>
      </c>
      <c r="I682" s="213"/>
      <c r="J682" s="214">
        <f>ROUND(I682*H682,2)</f>
        <v>0</v>
      </c>
      <c r="K682" s="210" t="s">
        <v>146</v>
      </c>
      <c r="L682" s="44"/>
      <c r="M682" s="215" t="s">
        <v>19</v>
      </c>
      <c r="N682" s="216" t="s">
        <v>46</v>
      </c>
      <c r="O682" s="84"/>
      <c r="P682" s="217">
        <f>O682*H682</f>
        <v>0</v>
      </c>
      <c r="Q682" s="217">
        <v>0.00068000000000000005</v>
      </c>
      <c r="R682" s="217">
        <f>Q682*H682</f>
        <v>0.030527240000000004</v>
      </c>
      <c r="S682" s="217">
        <v>0</v>
      </c>
      <c r="T682" s="218">
        <f>S682*H682</f>
        <v>0</v>
      </c>
      <c r="AR682" s="219" t="s">
        <v>244</v>
      </c>
      <c r="AT682" s="219" t="s">
        <v>142</v>
      </c>
      <c r="AU682" s="219" t="s">
        <v>84</v>
      </c>
      <c r="AY682" s="18" t="s">
        <v>140</v>
      </c>
      <c r="BE682" s="220">
        <f>IF(N682="základní",J682,0)</f>
        <v>0</v>
      </c>
      <c r="BF682" s="220">
        <f>IF(N682="snížená",J682,0)</f>
        <v>0</v>
      </c>
      <c r="BG682" s="220">
        <f>IF(N682="zákl. přenesená",J682,0)</f>
        <v>0</v>
      </c>
      <c r="BH682" s="220">
        <f>IF(N682="sníž. přenesená",J682,0)</f>
        <v>0</v>
      </c>
      <c r="BI682" s="220">
        <f>IF(N682="nulová",J682,0)</f>
        <v>0</v>
      </c>
      <c r="BJ682" s="18" t="s">
        <v>82</v>
      </c>
      <c r="BK682" s="220">
        <f>ROUND(I682*H682,2)</f>
        <v>0</v>
      </c>
      <c r="BL682" s="18" t="s">
        <v>244</v>
      </c>
      <c r="BM682" s="219" t="s">
        <v>668</v>
      </c>
    </row>
    <row r="683" s="12" customFormat="1">
      <c r="B683" s="221"/>
      <c r="C683" s="222"/>
      <c r="D683" s="223" t="s">
        <v>149</v>
      </c>
      <c r="E683" s="224" t="s">
        <v>19</v>
      </c>
      <c r="F683" s="225" t="s">
        <v>669</v>
      </c>
      <c r="G683" s="222"/>
      <c r="H683" s="226">
        <v>8.7880000000000003</v>
      </c>
      <c r="I683" s="227"/>
      <c r="J683" s="222"/>
      <c r="K683" s="222"/>
      <c r="L683" s="228"/>
      <c r="M683" s="229"/>
      <c r="N683" s="230"/>
      <c r="O683" s="230"/>
      <c r="P683" s="230"/>
      <c r="Q683" s="230"/>
      <c r="R683" s="230"/>
      <c r="S683" s="230"/>
      <c r="T683" s="231"/>
      <c r="AT683" s="232" t="s">
        <v>149</v>
      </c>
      <c r="AU683" s="232" t="s">
        <v>84</v>
      </c>
      <c r="AV683" s="12" t="s">
        <v>84</v>
      </c>
      <c r="AW683" s="12" t="s">
        <v>37</v>
      </c>
      <c r="AX683" s="12" t="s">
        <v>75</v>
      </c>
      <c r="AY683" s="232" t="s">
        <v>140</v>
      </c>
    </row>
    <row r="684" s="12" customFormat="1">
      <c r="B684" s="221"/>
      <c r="C684" s="222"/>
      <c r="D684" s="223" t="s">
        <v>149</v>
      </c>
      <c r="E684" s="224" t="s">
        <v>19</v>
      </c>
      <c r="F684" s="225" t="s">
        <v>670</v>
      </c>
      <c r="G684" s="222"/>
      <c r="H684" s="226">
        <v>17.800000000000001</v>
      </c>
      <c r="I684" s="227"/>
      <c r="J684" s="222"/>
      <c r="K684" s="222"/>
      <c r="L684" s="228"/>
      <c r="M684" s="229"/>
      <c r="N684" s="230"/>
      <c r="O684" s="230"/>
      <c r="P684" s="230"/>
      <c r="Q684" s="230"/>
      <c r="R684" s="230"/>
      <c r="S684" s="230"/>
      <c r="T684" s="231"/>
      <c r="AT684" s="232" t="s">
        <v>149</v>
      </c>
      <c r="AU684" s="232" t="s">
        <v>84</v>
      </c>
      <c r="AV684" s="12" t="s">
        <v>84</v>
      </c>
      <c r="AW684" s="12" t="s">
        <v>37</v>
      </c>
      <c r="AX684" s="12" t="s">
        <v>75</v>
      </c>
      <c r="AY684" s="232" t="s">
        <v>140</v>
      </c>
    </row>
    <row r="685" s="12" customFormat="1">
      <c r="B685" s="221"/>
      <c r="C685" s="222"/>
      <c r="D685" s="223" t="s">
        <v>149</v>
      </c>
      <c r="E685" s="224" t="s">
        <v>19</v>
      </c>
      <c r="F685" s="225" t="s">
        <v>671</v>
      </c>
      <c r="G685" s="222"/>
      <c r="H685" s="226">
        <v>8.8049999999999997</v>
      </c>
      <c r="I685" s="227"/>
      <c r="J685" s="222"/>
      <c r="K685" s="222"/>
      <c r="L685" s="228"/>
      <c r="M685" s="229"/>
      <c r="N685" s="230"/>
      <c r="O685" s="230"/>
      <c r="P685" s="230"/>
      <c r="Q685" s="230"/>
      <c r="R685" s="230"/>
      <c r="S685" s="230"/>
      <c r="T685" s="231"/>
      <c r="AT685" s="232" t="s">
        <v>149</v>
      </c>
      <c r="AU685" s="232" t="s">
        <v>84</v>
      </c>
      <c r="AV685" s="12" t="s">
        <v>84</v>
      </c>
      <c r="AW685" s="12" t="s">
        <v>37</v>
      </c>
      <c r="AX685" s="12" t="s">
        <v>75</v>
      </c>
      <c r="AY685" s="232" t="s">
        <v>140</v>
      </c>
    </row>
    <row r="686" s="12" customFormat="1">
      <c r="B686" s="221"/>
      <c r="C686" s="222"/>
      <c r="D686" s="223" t="s">
        <v>149</v>
      </c>
      <c r="E686" s="224" t="s">
        <v>19</v>
      </c>
      <c r="F686" s="225" t="s">
        <v>672</v>
      </c>
      <c r="G686" s="222"/>
      <c r="H686" s="226">
        <v>9.5</v>
      </c>
      <c r="I686" s="227"/>
      <c r="J686" s="222"/>
      <c r="K686" s="222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149</v>
      </c>
      <c r="AU686" s="232" t="s">
        <v>84</v>
      </c>
      <c r="AV686" s="12" t="s">
        <v>84</v>
      </c>
      <c r="AW686" s="12" t="s">
        <v>37</v>
      </c>
      <c r="AX686" s="12" t="s">
        <v>75</v>
      </c>
      <c r="AY686" s="232" t="s">
        <v>140</v>
      </c>
    </row>
    <row r="687" s="13" customFormat="1">
      <c r="B687" s="233"/>
      <c r="C687" s="234"/>
      <c r="D687" s="223" t="s">
        <v>149</v>
      </c>
      <c r="E687" s="235" t="s">
        <v>19</v>
      </c>
      <c r="F687" s="236" t="s">
        <v>151</v>
      </c>
      <c r="G687" s="234"/>
      <c r="H687" s="237">
        <v>44.893000000000001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AT687" s="243" t="s">
        <v>149</v>
      </c>
      <c r="AU687" s="243" t="s">
        <v>84</v>
      </c>
      <c r="AV687" s="13" t="s">
        <v>147</v>
      </c>
      <c r="AW687" s="13" t="s">
        <v>37</v>
      </c>
      <c r="AX687" s="13" t="s">
        <v>82</v>
      </c>
      <c r="AY687" s="243" t="s">
        <v>140</v>
      </c>
    </row>
    <row r="688" s="1" customFormat="1" ht="16.5" customHeight="1">
      <c r="B688" s="39"/>
      <c r="C688" s="208" t="s">
        <v>673</v>
      </c>
      <c r="D688" s="208" t="s">
        <v>142</v>
      </c>
      <c r="E688" s="209" t="s">
        <v>674</v>
      </c>
      <c r="F688" s="210" t="s">
        <v>675</v>
      </c>
      <c r="G688" s="211" t="s">
        <v>247</v>
      </c>
      <c r="H688" s="212">
        <v>89.784999999999997</v>
      </c>
      <c r="I688" s="213"/>
      <c r="J688" s="214">
        <f>ROUND(I688*H688,2)</f>
        <v>0</v>
      </c>
      <c r="K688" s="210" t="s">
        <v>146</v>
      </c>
      <c r="L688" s="44"/>
      <c r="M688" s="215" t="s">
        <v>19</v>
      </c>
      <c r="N688" s="216" t="s">
        <v>46</v>
      </c>
      <c r="O688" s="84"/>
      <c r="P688" s="217">
        <f>O688*H688</f>
        <v>0</v>
      </c>
      <c r="Q688" s="217">
        <v>0.00025999999999999998</v>
      </c>
      <c r="R688" s="217">
        <f>Q688*H688</f>
        <v>0.023344099999999996</v>
      </c>
      <c r="S688" s="217">
        <v>0</v>
      </c>
      <c r="T688" s="218">
        <f>S688*H688</f>
        <v>0</v>
      </c>
      <c r="AR688" s="219" t="s">
        <v>244</v>
      </c>
      <c r="AT688" s="219" t="s">
        <v>142</v>
      </c>
      <c r="AU688" s="219" t="s">
        <v>84</v>
      </c>
      <c r="AY688" s="18" t="s">
        <v>140</v>
      </c>
      <c r="BE688" s="220">
        <f>IF(N688="základní",J688,0)</f>
        <v>0</v>
      </c>
      <c r="BF688" s="220">
        <f>IF(N688="snížená",J688,0)</f>
        <v>0</v>
      </c>
      <c r="BG688" s="220">
        <f>IF(N688="zákl. přenesená",J688,0)</f>
        <v>0</v>
      </c>
      <c r="BH688" s="220">
        <f>IF(N688="sníž. přenesená",J688,0)</f>
        <v>0</v>
      </c>
      <c r="BI688" s="220">
        <f>IF(N688="nulová",J688,0)</f>
        <v>0</v>
      </c>
      <c r="BJ688" s="18" t="s">
        <v>82</v>
      </c>
      <c r="BK688" s="220">
        <f>ROUND(I688*H688,2)</f>
        <v>0</v>
      </c>
      <c r="BL688" s="18" t="s">
        <v>244</v>
      </c>
      <c r="BM688" s="219" t="s">
        <v>676</v>
      </c>
    </row>
    <row r="689" s="12" customFormat="1">
      <c r="B689" s="221"/>
      <c r="C689" s="222"/>
      <c r="D689" s="223" t="s">
        <v>149</v>
      </c>
      <c r="E689" s="224" t="s">
        <v>19</v>
      </c>
      <c r="F689" s="225" t="s">
        <v>677</v>
      </c>
      <c r="G689" s="222"/>
      <c r="H689" s="226">
        <v>17.574999999999999</v>
      </c>
      <c r="I689" s="227"/>
      <c r="J689" s="222"/>
      <c r="K689" s="222"/>
      <c r="L689" s="228"/>
      <c r="M689" s="229"/>
      <c r="N689" s="230"/>
      <c r="O689" s="230"/>
      <c r="P689" s="230"/>
      <c r="Q689" s="230"/>
      <c r="R689" s="230"/>
      <c r="S689" s="230"/>
      <c r="T689" s="231"/>
      <c r="AT689" s="232" t="s">
        <v>149</v>
      </c>
      <c r="AU689" s="232" t="s">
        <v>84</v>
      </c>
      <c r="AV689" s="12" t="s">
        <v>84</v>
      </c>
      <c r="AW689" s="12" t="s">
        <v>37</v>
      </c>
      <c r="AX689" s="12" t="s">
        <v>75</v>
      </c>
      <c r="AY689" s="232" t="s">
        <v>140</v>
      </c>
    </row>
    <row r="690" s="12" customFormat="1">
      <c r="B690" s="221"/>
      <c r="C690" s="222"/>
      <c r="D690" s="223" t="s">
        <v>149</v>
      </c>
      <c r="E690" s="224" t="s">
        <v>19</v>
      </c>
      <c r="F690" s="225" t="s">
        <v>678</v>
      </c>
      <c r="G690" s="222"/>
      <c r="H690" s="226">
        <v>35.600000000000001</v>
      </c>
      <c r="I690" s="227"/>
      <c r="J690" s="222"/>
      <c r="K690" s="222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149</v>
      </c>
      <c r="AU690" s="232" t="s">
        <v>84</v>
      </c>
      <c r="AV690" s="12" t="s">
        <v>84</v>
      </c>
      <c r="AW690" s="12" t="s">
        <v>37</v>
      </c>
      <c r="AX690" s="12" t="s">
        <v>75</v>
      </c>
      <c r="AY690" s="232" t="s">
        <v>140</v>
      </c>
    </row>
    <row r="691" s="12" customFormat="1">
      <c r="B691" s="221"/>
      <c r="C691" s="222"/>
      <c r="D691" s="223" t="s">
        <v>149</v>
      </c>
      <c r="E691" s="224" t="s">
        <v>19</v>
      </c>
      <c r="F691" s="225" t="s">
        <v>679</v>
      </c>
      <c r="G691" s="222"/>
      <c r="H691" s="226">
        <v>17.609999999999999</v>
      </c>
      <c r="I691" s="227"/>
      <c r="J691" s="222"/>
      <c r="K691" s="222"/>
      <c r="L691" s="228"/>
      <c r="M691" s="229"/>
      <c r="N691" s="230"/>
      <c r="O691" s="230"/>
      <c r="P691" s="230"/>
      <c r="Q691" s="230"/>
      <c r="R691" s="230"/>
      <c r="S691" s="230"/>
      <c r="T691" s="231"/>
      <c r="AT691" s="232" t="s">
        <v>149</v>
      </c>
      <c r="AU691" s="232" t="s">
        <v>84</v>
      </c>
      <c r="AV691" s="12" t="s">
        <v>84</v>
      </c>
      <c r="AW691" s="12" t="s">
        <v>37</v>
      </c>
      <c r="AX691" s="12" t="s">
        <v>75</v>
      </c>
      <c r="AY691" s="232" t="s">
        <v>140</v>
      </c>
    </row>
    <row r="692" s="12" customFormat="1">
      <c r="B692" s="221"/>
      <c r="C692" s="222"/>
      <c r="D692" s="223" t="s">
        <v>149</v>
      </c>
      <c r="E692" s="224" t="s">
        <v>19</v>
      </c>
      <c r="F692" s="225" t="s">
        <v>680</v>
      </c>
      <c r="G692" s="222"/>
      <c r="H692" s="226">
        <v>19</v>
      </c>
      <c r="I692" s="227"/>
      <c r="J692" s="222"/>
      <c r="K692" s="222"/>
      <c r="L692" s="228"/>
      <c r="M692" s="229"/>
      <c r="N692" s="230"/>
      <c r="O692" s="230"/>
      <c r="P692" s="230"/>
      <c r="Q692" s="230"/>
      <c r="R692" s="230"/>
      <c r="S692" s="230"/>
      <c r="T692" s="231"/>
      <c r="AT692" s="232" t="s">
        <v>149</v>
      </c>
      <c r="AU692" s="232" t="s">
        <v>84</v>
      </c>
      <c r="AV692" s="12" t="s">
        <v>84</v>
      </c>
      <c r="AW692" s="12" t="s">
        <v>37</v>
      </c>
      <c r="AX692" s="12" t="s">
        <v>75</v>
      </c>
      <c r="AY692" s="232" t="s">
        <v>140</v>
      </c>
    </row>
    <row r="693" s="13" customFormat="1">
      <c r="B693" s="233"/>
      <c r="C693" s="234"/>
      <c r="D693" s="223" t="s">
        <v>149</v>
      </c>
      <c r="E693" s="235" t="s">
        <v>19</v>
      </c>
      <c r="F693" s="236" t="s">
        <v>151</v>
      </c>
      <c r="G693" s="234"/>
      <c r="H693" s="237">
        <v>89.784999999999997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AT693" s="243" t="s">
        <v>149</v>
      </c>
      <c r="AU693" s="243" t="s">
        <v>84</v>
      </c>
      <c r="AV693" s="13" t="s">
        <v>147</v>
      </c>
      <c r="AW693" s="13" t="s">
        <v>37</v>
      </c>
      <c r="AX693" s="13" t="s">
        <v>82</v>
      </c>
      <c r="AY693" s="243" t="s">
        <v>140</v>
      </c>
    </row>
    <row r="694" s="1" customFormat="1" ht="24" customHeight="1">
      <c r="B694" s="39"/>
      <c r="C694" s="208" t="s">
        <v>681</v>
      </c>
      <c r="D694" s="208" t="s">
        <v>142</v>
      </c>
      <c r="E694" s="209" t="s">
        <v>682</v>
      </c>
      <c r="F694" s="210" t="s">
        <v>683</v>
      </c>
      <c r="G694" s="211" t="s">
        <v>608</v>
      </c>
      <c r="H694" s="212">
        <v>1.466</v>
      </c>
      <c r="I694" s="213"/>
      <c r="J694" s="214">
        <f>ROUND(I694*H694,2)</f>
        <v>0</v>
      </c>
      <c r="K694" s="210" t="s">
        <v>146</v>
      </c>
      <c r="L694" s="44"/>
      <c r="M694" s="215" t="s">
        <v>19</v>
      </c>
      <c r="N694" s="216" t="s">
        <v>46</v>
      </c>
      <c r="O694" s="84"/>
      <c r="P694" s="217">
        <f>O694*H694</f>
        <v>0</v>
      </c>
      <c r="Q694" s="217">
        <v>0</v>
      </c>
      <c r="R694" s="217">
        <f>Q694*H694</f>
        <v>0</v>
      </c>
      <c r="S694" s="217">
        <v>0</v>
      </c>
      <c r="T694" s="218">
        <f>S694*H694</f>
        <v>0</v>
      </c>
      <c r="AR694" s="219" t="s">
        <v>244</v>
      </c>
      <c r="AT694" s="219" t="s">
        <v>142</v>
      </c>
      <c r="AU694" s="219" t="s">
        <v>84</v>
      </c>
      <c r="AY694" s="18" t="s">
        <v>140</v>
      </c>
      <c r="BE694" s="220">
        <f>IF(N694="základní",J694,0)</f>
        <v>0</v>
      </c>
      <c r="BF694" s="220">
        <f>IF(N694="snížená",J694,0)</f>
        <v>0</v>
      </c>
      <c r="BG694" s="220">
        <f>IF(N694="zákl. přenesená",J694,0)</f>
        <v>0</v>
      </c>
      <c r="BH694" s="220">
        <f>IF(N694="sníž. přenesená",J694,0)</f>
        <v>0</v>
      </c>
      <c r="BI694" s="220">
        <f>IF(N694="nulová",J694,0)</f>
        <v>0</v>
      </c>
      <c r="BJ694" s="18" t="s">
        <v>82</v>
      </c>
      <c r="BK694" s="220">
        <f>ROUND(I694*H694,2)</f>
        <v>0</v>
      </c>
      <c r="BL694" s="18" t="s">
        <v>244</v>
      </c>
      <c r="BM694" s="219" t="s">
        <v>684</v>
      </c>
    </row>
    <row r="695" s="11" customFormat="1" ht="22.8" customHeight="1">
      <c r="B695" s="192"/>
      <c r="C695" s="193"/>
      <c r="D695" s="194" t="s">
        <v>74</v>
      </c>
      <c r="E695" s="206" t="s">
        <v>685</v>
      </c>
      <c r="F695" s="206" t="s">
        <v>686</v>
      </c>
      <c r="G695" s="193"/>
      <c r="H695" s="193"/>
      <c r="I695" s="196"/>
      <c r="J695" s="207">
        <f>BK695</f>
        <v>0</v>
      </c>
      <c r="K695" s="193"/>
      <c r="L695" s="198"/>
      <c r="M695" s="199"/>
      <c r="N695" s="200"/>
      <c r="O695" s="200"/>
      <c r="P695" s="201">
        <f>SUM(P696:P766)</f>
        <v>0</v>
      </c>
      <c r="Q695" s="200"/>
      <c r="R695" s="201">
        <f>SUM(R696:R766)</f>
        <v>3.6157715800000001</v>
      </c>
      <c r="S695" s="200"/>
      <c r="T695" s="202">
        <f>SUM(T696:T766)</f>
        <v>6.6067800000000005</v>
      </c>
      <c r="AR695" s="203" t="s">
        <v>84</v>
      </c>
      <c r="AT695" s="204" t="s">
        <v>74</v>
      </c>
      <c r="AU695" s="204" t="s">
        <v>82</v>
      </c>
      <c r="AY695" s="203" t="s">
        <v>140</v>
      </c>
      <c r="BK695" s="205">
        <f>SUM(BK696:BK766)</f>
        <v>0</v>
      </c>
    </row>
    <row r="696" s="1" customFormat="1" ht="24" customHeight="1">
      <c r="B696" s="39"/>
      <c r="C696" s="208" t="s">
        <v>687</v>
      </c>
      <c r="D696" s="208" t="s">
        <v>142</v>
      </c>
      <c r="E696" s="209" t="s">
        <v>688</v>
      </c>
      <c r="F696" s="210" t="s">
        <v>689</v>
      </c>
      <c r="G696" s="211" t="s">
        <v>247</v>
      </c>
      <c r="H696" s="212">
        <v>76</v>
      </c>
      <c r="I696" s="213"/>
      <c r="J696" s="214">
        <f>ROUND(I696*H696,2)</f>
        <v>0</v>
      </c>
      <c r="K696" s="210" t="s">
        <v>146</v>
      </c>
      <c r="L696" s="44"/>
      <c r="M696" s="215" t="s">
        <v>19</v>
      </c>
      <c r="N696" s="216" t="s">
        <v>46</v>
      </c>
      <c r="O696" s="84"/>
      <c r="P696" s="217">
        <f>O696*H696</f>
        <v>0</v>
      </c>
      <c r="Q696" s="217">
        <v>0.00059999999999999995</v>
      </c>
      <c r="R696" s="217">
        <f>Q696*H696</f>
        <v>0.045599999999999995</v>
      </c>
      <c r="S696" s="217">
        <v>0</v>
      </c>
      <c r="T696" s="218">
        <f>S696*H696</f>
        <v>0</v>
      </c>
      <c r="AR696" s="219" t="s">
        <v>244</v>
      </c>
      <c r="AT696" s="219" t="s">
        <v>142</v>
      </c>
      <c r="AU696" s="219" t="s">
        <v>84</v>
      </c>
      <c r="AY696" s="18" t="s">
        <v>140</v>
      </c>
      <c r="BE696" s="220">
        <f>IF(N696="základní",J696,0)</f>
        <v>0</v>
      </c>
      <c r="BF696" s="220">
        <f>IF(N696="snížená",J696,0)</f>
        <v>0</v>
      </c>
      <c r="BG696" s="220">
        <f>IF(N696="zákl. přenesená",J696,0)</f>
        <v>0</v>
      </c>
      <c r="BH696" s="220">
        <f>IF(N696="sníž. přenesená",J696,0)</f>
        <v>0</v>
      </c>
      <c r="BI696" s="220">
        <f>IF(N696="nulová",J696,0)</f>
        <v>0</v>
      </c>
      <c r="BJ696" s="18" t="s">
        <v>82</v>
      </c>
      <c r="BK696" s="220">
        <f>ROUND(I696*H696,2)</f>
        <v>0</v>
      </c>
      <c r="BL696" s="18" t="s">
        <v>244</v>
      </c>
      <c r="BM696" s="219" t="s">
        <v>690</v>
      </c>
    </row>
    <row r="697" s="12" customFormat="1">
      <c r="B697" s="221"/>
      <c r="C697" s="222"/>
      <c r="D697" s="223" t="s">
        <v>149</v>
      </c>
      <c r="E697" s="224" t="s">
        <v>19</v>
      </c>
      <c r="F697" s="225" t="s">
        <v>691</v>
      </c>
      <c r="G697" s="222"/>
      <c r="H697" s="226">
        <v>76</v>
      </c>
      <c r="I697" s="227"/>
      <c r="J697" s="222"/>
      <c r="K697" s="222"/>
      <c r="L697" s="228"/>
      <c r="M697" s="229"/>
      <c r="N697" s="230"/>
      <c r="O697" s="230"/>
      <c r="P697" s="230"/>
      <c r="Q697" s="230"/>
      <c r="R697" s="230"/>
      <c r="S697" s="230"/>
      <c r="T697" s="231"/>
      <c r="AT697" s="232" t="s">
        <v>149</v>
      </c>
      <c r="AU697" s="232" t="s">
        <v>84</v>
      </c>
      <c r="AV697" s="12" t="s">
        <v>84</v>
      </c>
      <c r="AW697" s="12" t="s">
        <v>37</v>
      </c>
      <c r="AX697" s="12" t="s">
        <v>82</v>
      </c>
      <c r="AY697" s="232" t="s">
        <v>140</v>
      </c>
    </row>
    <row r="698" s="1" customFormat="1" ht="24" customHeight="1">
      <c r="B698" s="39"/>
      <c r="C698" s="208" t="s">
        <v>692</v>
      </c>
      <c r="D698" s="208" t="s">
        <v>142</v>
      </c>
      <c r="E698" s="209" t="s">
        <v>693</v>
      </c>
      <c r="F698" s="210" t="s">
        <v>694</v>
      </c>
      <c r="G698" s="211" t="s">
        <v>247</v>
      </c>
      <c r="H698" s="212">
        <v>38</v>
      </c>
      <c r="I698" s="213"/>
      <c r="J698" s="214">
        <f>ROUND(I698*H698,2)</f>
        <v>0</v>
      </c>
      <c r="K698" s="210" t="s">
        <v>146</v>
      </c>
      <c r="L698" s="44"/>
      <c r="M698" s="215" t="s">
        <v>19</v>
      </c>
      <c r="N698" s="216" t="s">
        <v>46</v>
      </c>
      <c r="O698" s="84"/>
      <c r="P698" s="217">
        <f>O698*H698</f>
        <v>0</v>
      </c>
      <c r="Q698" s="217">
        <v>0.00059999999999999995</v>
      </c>
      <c r="R698" s="217">
        <f>Q698*H698</f>
        <v>0.022799999999999997</v>
      </c>
      <c r="S698" s="217">
        <v>0</v>
      </c>
      <c r="T698" s="218">
        <f>S698*H698</f>
        <v>0</v>
      </c>
      <c r="AR698" s="219" t="s">
        <v>244</v>
      </c>
      <c r="AT698" s="219" t="s">
        <v>142</v>
      </c>
      <c r="AU698" s="219" t="s">
        <v>84</v>
      </c>
      <c r="AY698" s="18" t="s">
        <v>140</v>
      </c>
      <c r="BE698" s="220">
        <f>IF(N698="základní",J698,0)</f>
        <v>0</v>
      </c>
      <c r="BF698" s="220">
        <f>IF(N698="snížená",J698,0)</f>
        <v>0</v>
      </c>
      <c r="BG698" s="220">
        <f>IF(N698="zákl. přenesená",J698,0)</f>
        <v>0</v>
      </c>
      <c r="BH698" s="220">
        <f>IF(N698="sníž. přenesená",J698,0)</f>
        <v>0</v>
      </c>
      <c r="BI698" s="220">
        <f>IF(N698="nulová",J698,0)</f>
        <v>0</v>
      </c>
      <c r="BJ698" s="18" t="s">
        <v>82</v>
      </c>
      <c r="BK698" s="220">
        <f>ROUND(I698*H698,2)</f>
        <v>0</v>
      </c>
      <c r="BL698" s="18" t="s">
        <v>244</v>
      </c>
      <c r="BM698" s="219" t="s">
        <v>695</v>
      </c>
    </row>
    <row r="699" s="12" customFormat="1">
      <c r="B699" s="221"/>
      <c r="C699" s="222"/>
      <c r="D699" s="223" t="s">
        <v>149</v>
      </c>
      <c r="E699" s="224" t="s">
        <v>19</v>
      </c>
      <c r="F699" s="225" t="s">
        <v>696</v>
      </c>
      <c r="G699" s="222"/>
      <c r="H699" s="226">
        <v>38</v>
      </c>
      <c r="I699" s="227"/>
      <c r="J699" s="222"/>
      <c r="K699" s="222"/>
      <c r="L699" s="228"/>
      <c r="M699" s="229"/>
      <c r="N699" s="230"/>
      <c r="O699" s="230"/>
      <c r="P699" s="230"/>
      <c r="Q699" s="230"/>
      <c r="R699" s="230"/>
      <c r="S699" s="230"/>
      <c r="T699" s="231"/>
      <c r="AT699" s="232" t="s">
        <v>149</v>
      </c>
      <c r="AU699" s="232" t="s">
        <v>84</v>
      </c>
      <c r="AV699" s="12" t="s">
        <v>84</v>
      </c>
      <c r="AW699" s="12" t="s">
        <v>37</v>
      </c>
      <c r="AX699" s="12" t="s">
        <v>82</v>
      </c>
      <c r="AY699" s="232" t="s">
        <v>140</v>
      </c>
    </row>
    <row r="700" s="1" customFormat="1" ht="16.5" customHeight="1">
      <c r="B700" s="39"/>
      <c r="C700" s="208" t="s">
        <v>697</v>
      </c>
      <c r="D700" s="208" t="s">
        <v>142</v>
      </c>
      <c r="E700" s="209" t="s">
        <v>698</v>
      </c>
      <c r="F700" s="210" t="s">
        <v>699</v>
      </c>
      <c r="G700" s="211" t="s">
        <v>247</v>
      </c>
      <c r="H700" s="212">
        <v>56</v>
      </c>
      <c r="I700" s="213"/>
      <c r="J700" s="214">
        <f>ROUND(I700*H700,2)</f>
        <v>0</v>
      </c>
      <c r="K700" s="210" t="s">
        <v>146</v>
      </c>
      <c r="L700" s="44"/>
      <c r="M700" s="215" t="s">
        <v>19</v>
      </c>
      <c r="N700" s="216" t="s">
        <v>46</v>
      </c>
      <c r="O700" s="84"/>
      <c r="P700" s="217">
        <f>O700*H700</f>
        <v>0</v>
      </c>
      <c r="Q700" s="217">
        <v>0.0015</v>
      </c>
      <c r="R700" s="217">
        <f>Q700*H700</f>
        <v>0.084000000000000005</v>
      </c>
      <c r="S700" s="217">
        <v>0</v>
      </c>
      <c r="T700" s="218">
        <f>S700*H700</f>
        <v>0</v>
      </c>
      <c r="AR700" s="219" t="s">
        <v>244</v>
      </c>
      <c r="AT700" s="219" t="s">
        <v>142</v>
      </c>
      <c r="AU700" s="219" t="s">
        <v>84</v>
      </c>
      <c r="AY700" s="18" t="s">
        <v>140</v>
      </c>
      <c r="BE700" s="220">
        <f>IF(N700="základní",J700,0)</f>
        <v>0</v>
      </c>
      <c r="BF700" s="220">
        <f>IF(N700="snížená",J700,0)</f>
        <v>0</v>
      </c>
      <c r="BG700" s="220">
        <f>IF(N700="zákl. přenesená",J700,0)</f>
        <v>0</v>
      </c>
      <c r="BH700" s="220">
        <f>IF(N700="sníž. přenesená",J700,0)</f>
        <v>0</v>
      </c>
      <c r="BI700" s="220">
        <f>IF(N700="nulová",J700,0)</f>
        <v>0</v>
      </c>
      <c r="BJ700" s="18" t="s">
        <v>82</v>
      </c>
      <c r="BK700" s="220">
        <f>ROUND(I700*H700,2)</f>
        <v>0</v>
      </c>
      <c r="BL700" s="18" t="s">
        <v>244</v>
      </c>
      <c r="BM700" s="219" t="s">
        <v>700</v>
      </c>
    </row>
    <row r="701" s="12" customFormat="1">
      <c r="B701" s="221"/>
      <c r="C701" s="222"/>
      <c r="D701" s="223" t="s">
        <v>149</v>
      </c>
      <c r="E701" s="224" t="s">
        <v>19</v>
      </c>
      <c r="F701" s="225" t="s">
        <v>701</v>
      </c>
      <c r="G701" s="222"/>
      <c r="H701" s="226">
        <v>56</v>
      </c>
      <c r="I701" s="227"/>
      <c r="J701" s="222"/>
      <c r="K701" s="222"/>
      <c r="L701" s="228"/>
      <c r="M701" s="229"/>
      <c r="N701" s="230"/>
      <c r="O701" s="230"/>
      <c r="P701" s="230"/>
      <c r="Q701" s="230"/>
      <c r="R701" s="230"/>
      <c r="S701" s="230"/>
      <c r="T701" s="231"/>
      <c r="AT701" s="232" t="s">
        <v>149</v>
      </c>
      <c r="AU701" s="232" t="s">
        <v>84</v>
      </c>
      <c r="AV701" s="12" t="s">
        <v>84</v>
      </c>
      <c r="AW701" s="12" t="s">
        <v>37</v>
      </c>
      <c r="AX701" s="12" t="s">
        <v>82</v>
      </c>
      <c r="AY701" s="232" t="s">
        <v>140</v>
      </c>
    </row>
    <row r="702" s="1" customFormat="1" ht="16.5" customHeight="1">
      <c r="B702" s="39"/>
      <c r="C702" s="208" t="s">
        <v>702</v>
      </c>
      <c r="D702" s="208" t="s">
        <v>142</v>
      </c>
      <c r="E702" s="209" t="s">
        <v>703</v>
      </c>
      <c r="F702" s="210" t="s">
        <v>704</v>
      </c>
      <c r="G702" s="211" t="s">
        <v>247</v>
      </c>
      <c r="H702" s="212">
        <v>80</v>
      </c>
      <c r="I702" s="213"/>
      <c r="J702" s="214">
        <f>ROUND(I702*H702,2)</f>
        <v>0</v>
      </c>
      <c r="K702" s="210" t="s">
        <v>146</v>
      </c>
      <c r="L702" s="44"/>
      <c r="M702" s="215" t="s">
        <v>19</v>
      </c>
      <c r="N702" s="216" t="s">
        <v>46</v>
      </c>
      <c r="O702" s="84"/>
      <c r="P702" s="217">
        <f>O702*H702</f>
        <v>0</v>
      </c>
      <c r="Q702" s="217">
        <v>0.0016199999999999999</v>
      </c>
      <c r="R702" s="217">
        <f>Q702*H702</f>
        <v>0.12959999999999999</v>
      </c>
      <c r="S702" s="217">
        <v>0</v>
      </c>
      <c r="T702" s="218">
        <f>S702*H702</f>
        <v>0</v>
      </c>
      <c r="AR702" s="219" t="s">
        <v>244</v>
      </c>
      <c r="AT702" s="219" t="s">
        <v>142</v>
      </c>
      <c r="AU702" s="219" t="s">
        <v>84</v>
      </c>
      <c r="AY702" s="18" t="s">
        <v>140</v>
      </c>
      <c r="BE702" s="220">
        <f>IF(N702="základní",J702,0)</f>
        <v>0</v>
      </c>
      <c r="BF702" s="220">
        <f>IF(N702="snížená",J702,0)</f>
        <v>0</v>
      </c>
      <c r="BG702" s="220">
        <f>IF(N702="zákl. přenesená",J702,0)</f>
        <v>0</v>
      </c>
      <c r="BH702" s="220">
        <f>IF(N702="sníž. přenesená",J702,0)</f>
        <v>0</v>
      </c>
      <c r="BI702" s="220">
        <f>IF(N702="nulová",J702,0)</f>
        <v>0</v>
      </c>
      <c r="BJ702" s="18" t="s">
        <v>82</v>
      </c>
      <c r="BK702" s="220">
        <f>ROUND(I702*H702,2)</f>
        <v>0</v>
      </c>
      <c r="BL702" s="18" t="s">
        <v>244</v>
      </c>
      <c r="BM702" s="219" t="s">
        <v>705</v>
      </c>
    </row>
    <row r="703" s="12" customFormat="1">
      <c r="B703" s="221"/>
      <c r="C703" s="222"/>
      <c r="D703" s="223" t="s">
        <v>149</v>
      </c>
      <c r="E703" s="224" t="s">
        <v>19</v>
      </c>
      <c r="F703" s="225" t="s">
        <v>706</v>
      </c>
      <c r="G703" s="222"/>
      <c r="H703" s="226">
        <v>41</v>
      </c>
      <c r="I703" s="227"/>
      <c r="J703" s="222"/>
      <c r="K703" s="222"/>
      <c r="L703" s="228"/>
      <c r="M703" s="229"/>
      <c r="N703" s="230"/>
      <c r="O703" s="230"/>
      <c r="P703" s="230"/>
      <c r="Q703" s="230"/>
      <c r="R703" s="230"/>
      <c r="S703" s="230"/>
      <c r="T703" s="231"/>
      <c r="AT703" s="232" t="s">
        <v>149</v>
      </c>
      <c r="AU703" s="232" t="s">
        <v>84</v>
      </c>
      <c r="AV703" s="12" t="s">
        <v>84</v>
      </c>
      <c r="AW703" s="12" t="s">
        <v>37</v>
      </c>
      <c r="AX703" s="12" t="s">
        <v>75</v>
      </c>
      <c r="AY703" s="232" t="s">
        <v>140</v>
      </c>
    </row>
    <row r="704" s="12" customFormat="1">
      <c r="B704" s="221"/>
      <c r="C704" s="222"/>
      <c r="D704" s="223" t="s">
        <v>149</v>
      </c>
      <c r="E704" s="224" t="s">
        <v>19</v>
      </c>
      <c r="F704" s="225" t="s">
        <v>707</v>
      </c>
      <c r="G704" s="222"/>
      <c r="H704" s="226">
        <v>39</v>
      </c>
      <c r="I704" s="227"/>
      <c r="J704" s="222"/>
      <c r="K704" s="222"/>
      <c r="L704" s="228"/>
      <c r="M704" s="229"/>
      <c r="N704" s="230"/>
      <c r="O704" s="230"/>
      <c r="P704" s="230"/>
      <c r="Q704" s="230"/>
      <c r="R704" s="230"/>
      <c r="S704" s="230"/>
      <c r="T704" s="231"/>
      <c r="AT704" s="232" t="s">
        <v>149</v>
      </c>
      <c r="AU704" s="232" t="s">
        <v>84</v>
      </c>
      <c r="AV704" s="12" t="s">
        <v>84</v>
      </c>
      <c r="AW704" s="12" t="s">
        <v>37</v>
      </c>
      <c r="AX704" s="12" t="s">
        <v>75</v>
      </c>
      <c r="AY704" s="232" t="s">
        <v>140</v>
      </c>
    </row>
    <row r="705" s="13" customFormat="1">
      <c r="B705" s="233"/>
      <c r="C705" s="234"/>
      <c r="D705" s="223" t="s">
        <v>149</v>
      </c>
      <c r="E705" s="235" t="s">
        <v>19</v>
      </c>
      <c r="F705" s="236" t="s">
        <v>151</v>
      </c>
      <c r="G705" s="234"/>
      <c r="H705" s="237">
        <v>80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AT705" s="243" t="s">
        <v>149</v>
      </c>
      <c r="AU705" s="243" t="s">
        <v>84</v>
      </c>
      <c r="AV705" s="13" t="s">
        <v>147</v>
      </c>
      <c r="AW705" s="13" t="s">
        <v>37</v>
      </c>
      <c r="AX705" s="13" t="s">
        <v>82</v>
      </c>
      <c r="AY705" s="243" t="s">
        <v>140</v>
      </c>
    </row>
    <row r="706" s="1" customFormat="1" ht="16.5" customHeight="1">
      <c r="B706" s="39"/>
      <c r="C706" s="208" t="s">
        <v>708</v>
      </c>
      <c r="D706" s="208" t="s">
        <v>142</v>
      </c>
      <c r="E706" s="209" t="s">
        <v>709</v>
      </c>
      <c r="F706" s="210" t="s">
        <v>710</v>
      </c>
      <c r="G706" s="211" t="s">
        <v>247</v>
      </c>
      <c r="H706" s="212">
        <v>37.399999999999999</v>
      </c>
      <c r="I706" s="213"/>
      <c r="J706" s="214">
        <f>ROUND(I706*H706,2)</f>
        <v>0</v>
      </c>
      <c r="K706" s="210" t="s">
        <v>146</v>
      </c>
      <c r="L706" s="44"/>
      <c r="M706" s="215" t="s">
        <v>19</v>
      </c>
      <c r="N706" s="216" t="s">
        <v>46</v>
      </c>
      <c r="O706" s="84"/>
      <c r="P706" s="217">
        <f>O706*H706</f>
        <v>0</v>
      </c>
      <c r="Q706" s="217">
        <v>0.00054000000000000001</v>
      </c>
      <c r="R706" s="217">
        <f>Q706*H706</f>
        <v>0.020195999999999999</v>
      </c>
      <c r="S706" s="217">
        <v>0</v>
      </c>
      <c r="T706" s="218">
        <f>S706*H706</f>
        <v>0</v>
      </c>
      <c r="AR706" s="219" t="s">
        <v>244</v>
      </c>
      <c r="AT706" s="219" t="s">
        <v>142</v>
      </c>
      <c r="AU706" s="219" t="s">
        <v>84</v>
      </c>
      <c r="AY706" s="18" t="s">
        <v>140</v>
      </c>
      <c r="BE706" s="220">
        <f>IF(N706="základní",J706,0)</f>
        <v>0</v>
      </c>
      <c r="BF706" s="220">
        <f>IF(N706="snížená",J706,0)</f>
        <v>0</v>
      </c>
      <c r="BG706" s="220">
        <f>IF(N706="zákl. přenesená",J706,0)</f>
        <v>0</v>
      </c>
      <c r="BH706" s="220">
        <f>IF(N706="sníž. přenesená",J706,0)</f>
        <v>0</v>
      </c>
      <c r="BI706" s="220">
        <f>IF(N706="nulová",J706,0)</f>
        <v>0</v>
      </c>
      <c r="BJ706" s="18" t="s">
        <v>82</v>
      </c>
      <c r="BK706" s="220">
        <f>ROUND(I706*H706,2)</f>
        <v>0</v>
      </c>
      <c r="BL706" s="18" t="s">
        <v>244</v>
      </c>
      <c r="BM706" s="219" t="s">
        <v>711</v>
      </c>
    </row>
    <row r="707" s="12" customFormat="1">
      <c r="B707" s="221"/>
      <c r="C707" s="222"/>
      <c r="D707" s="223" t="s">
        <v>149</v>
      </c>
      <c r="E707" s="224" t="s">
        <v>19</v>
      </c>
      <c r="F707" s="225" t="s">
        <v>712</v>
      </c>
      <c r="G707" s="222"/>
      <c r="H707" s="226">
        <v>37.399999999999999</v>
      </c>
      <c r="I707" s="227"/>
      <c r="J707" s="222"/>
      <c r="K707" s="222"/>
      <c r="L707" s="228"/>
      <c r="M707" s="229"/>
      <c r="N707" s="230"/>
      <c r="O707" s="230"/>
      <c r="P707" s="230"/>
      <c r="Q707" s="230"/>
      <c r="R707" s="230"/>
      <c r="S707" s="230"/>
      <c r="T707" s="231"/>
      <c r="AT707" s="232" t="s">
        <v>149</v>
      </c>
      <c r="AU707" s="232" t="s">
        <v>84</v>
      </c>
      <c r="AV707" s="12" t="s">
        <v>84</v>
      </c>
      <c r="AW707" s="12" t="s">
        <v>37</v>
      </c>
      <c r="AX707" s="12" t="s">
        <v>75</v>
      </c>
      <c r="AY707" s="232" t="s">
        <v>140</v>
      </c>
    </row>
    <row r="708" s="13" customFormat="1">
      <c r="B708" s="233"/>
      <c r="C708" s="234"/>
      <c r="D708" s="223" t="s">
        <v>149</v>
      </c>
      <c r="E708" s="235" t="s">
        <v>19</v>
      </c>
      <c r="F708" s="236" t="s">
        <v>151</v>
      </c>
      <c r="G708" s="234"/>
      <c r="H708" s="237">
        <v>37.399999999999999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AT708" s="243" t="s">
        <v>149</v>
      </c>
      <c r="AU708" s="243" t="s">
        <v>84</v>
      </c>
      <c r="AV708" s="13" t="s">
        <v>147</v>
      </c>
      <c r="AW708" s="13" t="s">
        <v>37</v>
      </c>
      <c r="AX708" s="13" t="s">
        <v>82</v>
      </c>
      <c r="AY708" s="243" t="s">
        <v>140</v>
      </c>
    </row>
    <row r="709" s="1" customFormat="1" ht="36" customHeight="1">
      <c r="B709" s="39"/>
      <c r="C709" s="208" t="s">
        <v>713</v>
      </c>
      <c r="D709" s="208" t="s">
        <v>142</v>
      </c>
      <c r="E709" s="209" t="s">
        <v>714</v>
      </c>
      <c r="F709" s="210" t="s">
        <v>715</v>
      </c>
      <c r="G709" s="211" t="s">
        <v>145</v>
      </c>
      <c r="H709" s="212">
        <v>533.63</v>
      </c>
      <c r="I709" s="213"/>
      <c r="J709" s="214">
        <f>ROUND(I709*H709,2)</f>
        <v>0</v>
      </c>
      <c r="K709" s="210" t="s">
        <v>146</v>
      </c>
      <c r="L709" s="44"/>
      <c r="M709" s="215" t="s">
        <v>19</v>
      </c>
      <c r="N709" s="216" t="s">
        <v>46</v>
      </c>
      <c r="O709" s="84"/>
      <c r="P709" s="217">
        <f>O709*H709</f>
        <v>0</v>
      </c>
      <c r="Q709" s="217">
        <v>0.00012999999999999999</v>
      </c>
      <c r="R709" s="217">
        <f>Q709*H709</f>
        <v>0.0693719</v>
      </c>
      <c r="S709" s="217">
        <v>0</v>
      </c>
      <c r="T709" s="218">
        <f>S709*H709</f>
        <v>0</v>
      </c>
      <c r="AR709" s="219" t="s">
        <v>244</v>
      </c>
      <c r="AT709" s="219" t="s">
        <v>142</v>
      </c>
      <c r="AU709" s="219" t="s">
        <v>84</v>
      </c>
      <c r="AY709" s="18" t="s">
        <v>140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18" t="s">
        <v>82</v>
      </c>
      <c r="BK709" s="220">
        <f>ROUND(I709*H709,2)</f>
        <v>0</v>
      </c>
      <c r="BL709" s="18" t="s">
        <v>244</v>
      </c>
      <c r="BM709" s="219" t="s">
        <v>716</v>
      </c>
    </row>
    <row r="710" s="12" customFormat="1">
      <c r="B710" s="221"/>
      <c r="C710" s="222"/>
      <c r="D710" s="223" t="s">
        <v>149</v>
      </c>
      <c r="E710" s="224" t="s">
        <v>19</v>
      </c>
      <c r="F710" s="225" t="s">
        <v>717</v>
      </c>
      <c r="G710" s="222"/>
      <c r="H710" s="226">
        <v>315.084</v>
      </c>
      <c r="I710" s="227"/>
      <c r="J710" s="222"/>
      <c r="K710" s="222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149</v>
      </c>
      <c r="AU710" s="232" t="s">
        <v>84</v>
      </c>
      <c r="AV710" s="12" t="s">
        <v>84</v>
      </c>
      <c r="AW710" s="12" t="s">
        <v>37</v>
      </c>
      <c r="AX710" s="12" t="s">
        <v>75</v>
      </c>
      <c r="AY710" s="232" t="s">
        <v>140</v>
      </c>
    </row>
    <row r="711" s="12" customFormat="1">
      <c r="B711" s="221"/>
      <c r="C711" s="222"/>
      <c r="D711" s="223" t="s">
        <v>149</v>
      </c>
      <c r="E711" s="224" t="s">
        <v>19</v>
      </c>
      <c r="F711" s="225" t="s">
        <v>718</v>
      </c>
      <c r="G711" s="222"/>
      <c r="H711" s="226">
        <v>76.480000000000004</v>
      </c>
      <c r="I711" s="227"/>
      <c r="J711" s="222"/>
      <c r="K711" s="222"/>
      <c r="L711" s="228"/>
      <c r="M711" s="229"/>
      <c r="N711" s="230"/>
      <c r="O711" s="230"/>
      <c r="P711" s="230"/>
      <c r="Q711" s="230"/>
      <c r="R711" s="230"/>
      <c r="S711" s="230"/>
      <c r="T711" s="231"/>
      <c r="AT711" s="232" t="s">
        <v>149</v>
      </c>
      <c r="AU711" s="232" t="s">
        <v>84</v>
      </c>
      <c r="AV711" s="12" t="s">
        <v>84</v>
      </c>
      <c r="AW711" s="12" t="s">
        <v>37</v>
      </c>
      <c r="AX711" s="12" t="s">
        <v>75</v>
      </c>
      <c r="AY711" s="232" t="s">
        <v>140</v>
      </c>
    </row>
    <row r="712" s="12" customFormat="1">
      <c r="B712" s="221"/>
      <c r="C712" s="222"/>
      <c r="D712" s="223" t="s">
        <v>149</v>
      </c>
      <c r="E712" s="224" t="s">
        <v>19</v>
      </c>
      <c r="F712" s="225" t="s">
        <v>719</v>
      </c>
      <c r="G712" s="222"/>
      <c r="H712" s="226">
        <v>311.69600000000003</v>
      </c>
      <c r="I712" s="227"/>
      <c r="J712" s="222"/>
      <c r="K712" s="222"/>
      <c r="L712" s="228"/>
      <c r="M712" s="229"/>
      <c r="N712" s="230"/>
      <c r="O712" s="230"/>
      <c r="P712" s="230"/>
      <c r="Q712" s="230"/>
      <c r="R712" s="230"/>
      <c r="S712" s="230"/>
      <c r="T712" s="231"/>
      <c r="AT712" s="232" t="s">
        <v>149</v>
      </c>
      <c r="AU712" s="232" t="s">
        <v>84</v>
      </c>
      <c r="AV712" s="12" t="s">
        <v>84</v>
      </c>
      <c r="AW712" s="12" t="s">
        <v>37</v>
      </c>
      <c r="AX712" s="12" t="s">
        <v>75</v>
      </c>
      <c r="AY712" s="232" t="s">
        <v>140</v>
      </c>
    </row>
    <row r="713" s="12" customFormat="1">
      <c r="B713" s="221"/>
      <c r="C713" s="222"/>
      <c r="D713" s="223" t="s">
        <v>149</v>
      </c>
      <c r="E713" s="224" t="s">
        <v>19</v>
      </c>
      <c r="F713" s="225" t="s">
        <v>720</v>
      </c>
      <c r="G713" s="222"/>
      <c r="H713" s="226">
        <v>-169.63</v>
      </c>
      <c r="I713" s="227"/>
      <c r="J713" s="222"/>
      <c r="K713" s="222"/>
      <c r="L713" s="228"/>
      <c r="M713" s="229"/>
      <c r="N713" s="230"/>
      <c r="O713" s="230"/>
      <c r="P713" s="230"/>
      <c r="Q713" s="230"/>
      <c r="R713" s="230"/>
      <c r="S713" s="230"/>
      <c r="T713" s="231"/>
      <c r="AT713" s="232" t="s">
        <v>149</v>
      </c>
      <c r="AU713" s="232" t="s">
        <v>84</v>
      </c>
      <c r="AV713" s="12" t="s">
        <v>84</v>
      </c>
      <c r="AW713" s="12" t="s">
        <v>37</v>
      </c>
      <c r="AX713" s="12" t="s">
        <v>75</v>
      </c>
      <c r="AY713" s="232" t="s">
        <v>140</v>
      </c>
    </row>
    <row r="714" s="13" customFormat="1">
      <c r="B714" s="233"/>
      <c r="C714" s="234"/>
      <c r="D714" s="223" t="s">
        <v>149</v>
      </c>
      <c r="E714" s="235" t="s">
        <v>19</v>
      </c>
      <c r="F714" s="236" t="s">
        <v>151</v>
      </c>
      <c r="G714" s="234"/>
      <c r="H714" s="237">
        <v>533.63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AT714" s="243" t="s">
        <v>149</v>
      </c>
      <c r="AU714" s="243" t="s">
        <v>84</v>
      </c>
      <c r="AV714" s="13" t="s">
        <v>147</v>
      </c>
      <c r="AW714" s="13" t="s">
        <v>37</v>
      </c>
      <c r="AX714" s="13" t="s">
        <v>82</v>
      </c>
      <c r="AY714" s="243" t="s">
        <v>140</v>
      </c>
    </row>
    <row r="715" s="1" customFormat="1" ht="36" customHeight="1">
      <c r="B715" s="39"/>
      <c r="C715" s="208" t="s">
        <v>721</v>
      </c>
      <c r="D715" s="208" t="s">
        <v>142</v>
      </c>
      <c r="E715" s="209" t="s">
        <v>722</v>
      </c>
      <c r="F715" s="210" t="s">
        <v>723</v>
      </c>
      <c r="G715" s="211" t="s">
        <v>145</v>
      </c>
      <c r="H715" s="212">
        <v>161.63</v>
      </c>
      <c r="I715" s="213"/>
      <c r="J715" s="214">
        <f>ROUND(I715*H715,2)</f>
        <v>0</v>
      </c>
      <c r="K715" s="210" t="s">
        <v>146</v>
      </c>
      <c r="L715" s="44"/>
      <c r="M715" s="215" t="s">
        <v>19</v>
      </c>
      <c r="N715" s="216" t="s">
        <v>46</v>
      </c>
      <c r="O715" s="84"/>
      <c r="P715" s="217">
        <f>O715*H715</f>
        <v>0</v>
      </c>
      <c r="Q715" s="217">
        <v>0.00020000000000000001</v>
      </c>
      <c r="R715" s="217">
        <f>Q715*H715</f>
        <v>0.032326000000000001</v>
      </c>
      <c r="S715" s="217">
        <v>0</v>
      </c>
      <c r="T715" s="218">
        <f>S715*H715</f>
        <v>0</v>
      </c>
      <c r="AR715" s="219" t="s">
        <v>244</v>
      </c>
      <c r="AT715" s="219" t="s">
        <v>142</v>
      </c>
      <c r="AU715" s="219" t="s">
        <v>84</v>
      </c>
      <c r="AY715" s="18" t="s">
        <v>140</v>
      </c>
      <c r="BE715" s="220">
        <f>IF(N715="základní",J715,0)</f>
        <v>0</v>
      </c>
      <c r="BF715" s="220">
        <f>IF(N715="snížená",J715,0)</f>
        <v>0</v>
      </c>
      <c r="BG715" s="220">
        <f>IF(N715="zákl. přenesená",J715,0)</f>
        <v>0</v>
      </c>
      <c r="BH715" s="220">
        <f>IF(N715="sníž. přenesená",J715,0)</f>
        <v>0</v>
      </c>
      <c r="BI715" s="220">
        <f>IF(N715="nulová",J715,0)</f>
        <v>0</v>
      </c>
      <c r="BJ715" s="18" t="s">
        <v>82</v>
      </c>
      <c r="BK715" s="220">
        <f>ROUND(I715*H715,2)</f>
        <v>0</v>
      </c>
      <c r="BL715" s="18" t="s">
        <v>244</v>
      </c>
      <c r="BM715" s="219" t="s">
        <v>724</v>
      </c>
    </row>
    <row r="716" s="12" customFormat="1">
      <c r="B716" s="221"/>
      <c r="C716" s="222"/>
      <c r="D716" s="223" t="s">
        <v>149</v>
      </c>
      <c r="E716" s="224" t="s">
        <v>19</v>
      </c>
      <c r="F716" s="225" t="s">
        <v>725</v>
      </c>
      <c r="G716" s="222"/>
      <c r="H716" s="226">
        <v>169.63</v>
      </c>
      <c r="I716" s="227"/>
      <c r="J716" s="222"/>
      <c r="K716" s="222"/>
      <c r="L716" s="228"/>
      <c r="M716" s="229"/>
      <c r="N716" s="230"/>
      <c r="O716" s="230"/>
      <c r="P716" s="230"/>
      <c r="Q716" s="230"/>
      <c r="R716" s="230"/>
      <c r="S716" s="230"/>
      <c r="T716" s="231"/>
      <c r="AT716" s="232" t="s">
        <v>149</v>
      </c>
      <c r="AU716" s="232" t="s">
        <v>84</v>
      </c>
      <c r="AV716" s="12" t="s">
        <v>84</v>
      </c>
      <c r="AW716" s="12" t="s">
        <v>37</v>
      </c>
      <c r="AX716" s="12" t="s">
        <v>75</v>
      </c>
      <c r="AY716" s="232" t="s">
        <v>140</v>
      </c>
    </row>
    <row r="717" s="12" customFormat="1">
      <c r="B717" s="221"/>
      <c r="C717" s="222"/>
      <c r="D717" s="223" t="s">
        <v>149</v>
      </c>
      <c r="E717" s="224" t="s">
        <v>19</v>
      </c>
      <c r="F717" s="225" t="s">
        <v>726</v>
      </c>
      <c r="G717" s="222"/>
      <c r="H717" s="226">
        <v>-8</v>
      </c>
      <c r="I717" s="227"/>
      <c r="J717" s="222"/>
      <c r="K717" s="222"/>
      <c r="L717" s="228"/>
      <c r="M717" s="229"/>
      <c r="N717" s="230"/>
      <c r="O717" s="230"/>
      <c r="P717" s="230"/>
      <c r="Q717" s="230"/>
      <c r="R717" s="230"/>
      <c r="S717" s="230"/>
      <c r="T717" s="231"/>
      <c r="AT717" s="232" t="s">
        <v>149</v>
      </c>
      <c r="AU717" s="232" t="s">
        <v>84</v>
      </c>
      <c r="AV717" s="12" t="s">
        <v>84</v>
      </c>
      <c r="AW717" s="12" t="s">
        <v>37</v>
      </c>
      <c r="AX717" s="12" t="s">
        <v>75</v>
      </c>
      <c r="AY717" s="232" t="s">
        <v>140</v>
      </c>
    </row>
    <row r="718" s="13" customFormat="1">
      <c r="B718" s="233"/>
      <c r="C718" s="234"/>
      <c r="D718" s="223" t="s">
        <v>149</v>
      </c>
      <c r="E718" s="235" t="s">
        <v>19</v>
      </c>
      <c r="F718" s="236" t="s">
        <v>151</v>
      </c>
      <c r="G718" s="234"/>
      <c r="H718" s="237">
        <v>161.63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AT718" s="243" t="s">
        <v>149</v>
      </c>
      <c r="AU718" s="243" t="s">
        <v>84</v>
      </c>
      <c r="AV718" s="13" t="s">
        <v>147</v>
      </c>
      <c r="AW718" s="13" t="s">
        <v>37</v>
      </c>
      <c r="AX718" s="13" t="s">
        <v>82</v>
      </c>
      <c r="AY718" s="243" t="s">
        <v>140</v>
      </c>
    </row>
    <row r="719" s="1" customFormat="1" ht="36" customHeight="1">
      <c r="B719" s="39"/>
      <c r="C719" s="208" t="s">
        <v>727</v>
      </c>
      <c r="D719" s="208" t="s">
        <v>142</v>
      </c>
      <c r="E719" s="209" t="s">
        <v>728</v>
      </c>
      <c r="F719" s="210" t="s">
        <v>729</v>
      </c>
      <c r="G719" s="211" t="s">
        <v>145</v>
      </c>
      <c r="H719" s="212">
        <v>8</v>
      </c>
      <c r="I719" s="213"/>
      <c r="J719" s="214">
        <f>ROUND(I719*H719,2)</f>
        <v>0</v>
      </c>
      <c r="K719" s="210" t="s">
        <v>146</v>
      </c>
      <c r="L719" s="44"/>
      <c r="M719" s="215" t="s">
        <v>19</v>
      </c>
      <c r="N719" s="216" t="s">
        <v>46</v>
      </c>
      <c r="O719" s="84"/>
      <c r="P719" s="217">
        <f>O719*H719</f>
        <v>0</v>
      </c>
      <c r="Q719" s="217">
        <v>0.00027999999999999998</v>
      </c>
      <c r="R719" s="217">
        <f>Q719*H719</f>
        <v>0.0022399999999999998</v>
      </c>
      <c r="S719" s="217">
        <v>0</v>
      </c>
      <c r="T719" s="218">
        <f>S719*H719</f>
        <v>0</v>
      </c>
      <c r="AR719" s="219" t="s">
        <v>244</v>
      </c>
      <c r="AT719" s="219" t="s">
        <v>142</v>
      </c>
      <c r="AU719" s="219" t="s">
        <v>84</v>
      </c>
      <c r="AY719" s="18" t="s">
        <v>140</v>
      </c>
      <c r="BE719" s="220">
        <f>IF(N719="základní",J719,0)</f>
        <v>0</v>
      </c>
      <c r="BF719" s="220">
        <f>IF(N719="snížená",J719,0)</f>
        <v>0</v>
      </c>
      <c r="BG719" s="220">
        <f>IF(N719="zákl. přenesená",J719,0)</f>
        <v>0</v>
      </c>
      <c r="BH719" s="220">
        <f>IF(N719="sníž. přenesená",J719,0)</f>
        <v>0</v>
      </c>
      <c r="BI719" s="220">
        <f>IF(N719="nulová",J719,0)</f>
        <v>0</v>
      </c>
      <c r="BJ719" s="18" t="s">
        <v>82</v>
      </c>
      <c r="BK719" s="220">
        <f>ROUND(I719*H719,2)</f>
        <v>0</v>
      </c>
      <c r="BL719" s="18" t="s">
        <v>244</v>
      </c>
      <c r="BM719" s="219" t="s">
        <v>730</v>
      </c>
    </row>
    <row r="720" s="12" customFormat="1">
      <c r="B720" s="221"/>
      <c r="C720" s="222"/>
      <c r="D720" s="223" t="s">
        <v>149</v>
      </c>
      <c r="E720" s="224" t="s">
        <v>19</v>
      </c>
      <c r="F720" s="225" t="s">
        <v>731</v>
      </c>
      <c r="G720" s="222"/>
      <c r="H720" s="226">
        <v>8</v>
      </c>
      <c r="I720" s="227"/>
      <c r="J720" s="222"/>
      <c r="K720" s="222"/>
      <c r="L720" s="228"/>
      <c r="M720" s="229"/>
      <c r="N720" s="230"/>
      <c r="O720" s="230"/>
      <c r="P720" s="230"/>
      <c r="Q720" s="230"/>
      <c r="R720" s="230"/>
      <c r="S720" s="230"/>
      <c r="T720" s="231"/>
      <c r="AT720" s="232" t="s">
        <v>149</v>
      </c>
      <c r="AU720" s="232" t="s">
        <v>84</v>
      </c>
      <c r="AV720" s="12" t="s">
        <v>84</v>
      </c>
      <c r="AW720" s="12" t="s">
        <v>37</v>
      </c>
      <c r="AX720" s="12" t="s">
        <v>75</v>
      </c>
      <c r="AY720" s="232" t="s">
        <v>140</v>
      </c>
    </row>
    <row r="721" s="13" customFormat="1">
      <c r="B721" s="233"/>
      <c r="C721" s="234"/>
      <c r="D721" s="223" t="s">
        <v>149</v>
      </c>
      <c r="E721" s="235" t="s">
        <v>19</v>
      </c>
      <c r="F721" s="236" t="s">
        <v>151</v>
      </c>
      <c r="G721" s="234"/>
      <c r="H721" s="237">
        <v>8</v>
      </c>
      <c r="I721" s="238"/>
      <c r="J721" s="234"/>
      <c r="K721" s="234"/>
      <c r="L721" s="239"/>
      <c r="M721" s="240"/>
      <c r="N721" s="241"/>
      <c r="O721" s="241"/>
      <c r="P721" s="241"/>
      <c r="Q721" s="241"/>
      <c r="R721" s="241"/>
      <c r="S721" s="241"/>
      <c r="T721" s="242"/>
      <c r="AT721" s="243" t="s">
        <v>149</v>
      </c>
      <c r="AU721" s="243" t="s">
        <v>84</v>
      </c>
      <c r="AV721" s="13" t="s">
        <v>147</v>
      </c>
      <c r="AW721" s="13" t="s">
        <v>37</v>
      </c>
      <c r="AX721" s="13" t="s">
        <v>82</v>
      </c>
      <c r="AY721" s="243" t="s">
        <v>140</v>
      </c>
    </row>
    <row r="722" s="1" customFormat="1" ht="16.5" customHeight="1">
      <c r="B722" s="39"/>
      <c r="C722" s="255" t="s">
        <v>732</v>
      </c>
      <c r="D722" s="255" t="s">
        <v>206</v>
      </c>
      <c r="E722" s="256" t="s">
        <v>733</v>
      </c>
      <c r="F722" s="257" t="s">
        <v>734</v>
      </c>
      <c r="G722" s="258" t="s">
        <v>145</v>
      </c>
      <c r="H722" s="259">
        <v>833.01199999999994</v>
      </c>
      <c r="I722" s="260"/>
      <c r="J722" s="261">
        <f>ROUND(I722*H722,2)</f>
        <v>0</v>
      </c>
      <c r="K722" s="257" t="s">
        <v>146</v>
      </c>
      <c r="L722" s="262"/>
      <c r="M722" s="263" t="s">
        <v>19</v>
      </c>
      <c r="N722" s="264" t="s">
        <v>46</v>
      </c>
      <c r="O722" s="84"/>
      <c r="P722" s="217">
        <f>O722*H722</f>
        <v>0</v>
      </c>
      <c r="Q722" s="217">
        <v>0.0025400000000000002</v>
      </c>
      <c r="R722" s="217">
        <f>Q722*H722</f>
        <v>2.1158504800000002</v>
      </c>
      <c r="S722" s="217">
        <v>0</v>
      </c>
      <c r="T722" s="218">
        <f>S722*H722</f>
        <v>0</v>
      </c>
      <c r="AR722" s="219" t="s">
        <v>386</v>
      </c>
      <c r="AT722" s="219" t="s">
        <v>206</v>
      </c>
      <c r="AU722" s="219" t="s">
        <v>84</v>
      </c>
      <c r="AY722" s="18" t="s">
        <v>140</v>
      </c>
      <c r="BE722" s="220">
        <f>IF(N722="základní",J722,0)</f>
        <v>0</v>
      </c>
      <c r="BF722" s="220">
        <f>IF(N722="snížená",J722,0)</f>
        <v>0</v>
      </c>
      <c r="BG722" s="220">
        <f>IF(N722="zákl. přenesená",J722,0)</f>
        <v>0</v>
      </c>
      <c r="BH722" s="220">
        <f>IF(N722="sníž. přenesená",J722,0)</f>
        <v>0</v>
      </c>
      <c r="BI722" s="220">
        <f>IF(N722="nulová",J722,0)</f>
        <v>0</v>
      </c>
      <c r="BJ722" s="18" t="s">
        <v>82</v>
      </c>
      <c r="BK722" s="220">
        <f>ROUND(I722*H722,2)</f>
        <v>0</v>
      </c>
      <c r="BL722" s="18" t="s">
        <v>244</v>
      </c>
      <c r="BM722" s="219" t="s">
        <v>735</v>
      </c>
    </row>
    <row r="723" s="12" customFormat="1">
      <c r="B723" s="221"/>
      <c r="C723" s="222"/>
      <c r="D723" s="223" t="s">
        <v>149</v>
      </c>
      <c r="E723" s="224" t="s">
        <v>19</v>
      </c>
      <c r="F723" s="225" t="s">
        <v>736</v>
      </c>
      <c r="G723" s="222"/>
      <c r="H723" s="226">
        <v>533.63</v>
      </c>
      <c r="I723" s="227"/>
      <c r="J723" s="222"/>
      <c r="K723" s="222"/>
      <c r="L723" s="228"/>
      <c r="M723" s="229"/>
      <c r="N723" s="230"/>
      <c r="O723" s="230"/>
      <c r="P723" s="230"/>
      <c r="Q723" s="230"/>
      <c r="R723" s="230"/>
      <c r="S723" s="230"/>
      <c r="T723" s="231"/>
      <c r="AT723" s="232" t="s">
        <v>149</v>
      </c>
      <c r="AU723" s="232" t="s">
        <v>84</v>
      </c>
      <c r="AV723" s="12" t="s">
        <v>84</v>
      </c>
      <c r="AW723" s="12" t="s">
        <v>37</v>
      </c>
      <c r="AX723" s="12" t="s">
        <v>75</v>
      </c>
      <c r="AY723" s="232" t="s">
        <v>140</v>
      </c>
    </row>
    <row r="724" s="12" customFormat="1">
      <c r="B724" s="221"/>
      <c r="C724" s="222"/>
      <c r="D724" s="223" t="s">
        <v>149</v>
      </c>
      <c r="E724" s="224" t="s">
        <v>19</v>
      </c>
      <c r="F724" s="225" t="s">
        <v>737</v>
      </c>
      <c r="G724" s="222"/>
      <c r="H724" s="226">
        <v>161.63</v>
      </c>
      <c r="I724" s="227"/>
      <c r="J724" s="222"/>
      <c r="K724" s="222"/>
      <c r="L724" s="228"/>
      <c r="M724" s="229"/>
      <c r="N724" s="230"/>
      <c r="O724" s="230"/>
      <c r="P724" s="230"/>
      <c r="Q724" s="230"/>
      <c r="R724" s="230"/>
      <c r="S724" s="230"/>
      <c r="T724" s="231"/>
      <c r="AT724" s="232" t="s">
        <v>149</v>
      </c>
      <c r="AU724" s="232" t="s">
        <v>84</v>
      </c>
      <c r="AV724" s="12" t="s">
        <v>84</v>
      </c>
      <c r="AW724" s="12" t="s">
        <v>37</v>
      </c>
      <c r="AX724" s="12" t="s">
        <v>75</v>
      </c>
      <c r="AY724" s="232" t="s">
        <v>140</v>
      </c>
    </row>
    <row r="725" s="12" customFormat="1">
      <c r="B725" s="221"/>
      <c r="C725" s="222"/>
      <c r="D725" s="223" t="s">
        <v>149</v>
      </c>
      <c r="E725" s="224" t="s">
        <v>19</v>
      </c>
      <c r="F725" s="225" t="s">
        <v>738</v>
      </c>
      <c r="G725" s="222"/>
      <c r="H725" s="226">
        <v>8</v>
      </c>
      <c r="I725" s="227"/>
      <c r="J725" s="222"/>
      <c r="K725" s="222"/>
      <c r="L725" s="228"/>
      <c r="M725" s="229"/>
      <c r="N725" s="230"/>
      <c r="O725" s="230"/>
      <c r="P725" s="230"/>
      <c r="Q725" s="230"/>
      <c r="R725" s="230"/>
      <c r="S725" s="230"/>
      <c r="T725" s="231"/>
      <c r="AT725" s="232" t="s">
        <v>149</v>
      </c>
      <c r="AU725" s="232" t="s">
        <v>84</v>
      </c>
      <c r="AV725" s="12" t="s">
        <v>84</v>
      </c>
      <c r="AW725" s="12" t="s">
        <v>37</v>
      </c>
      <c r="AX725" s="12" t="s">
        <v>75</v>
      </c>
      <c r="AY725" s="232" t="s">
        <v>140</v>
      </c>
    </row>
    <row r="726" s="14" customFormat="1">
      <c r="B726" s="244"/>
      <c r="C726" s="245"/>
      <c r="D726" s="223" t="s">
        <v>149</v>
      </c>
      <c r="E726" s="246" t="s">
        <v>19</v>
      </c>
      <c r="F726" s="247" t="s">
        <v>739</v>
      </c>
      <c r="G726" s="245"/>
      <c r="H726" s="248">
        <v>703.25999999999999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AT726" s="254" t="s">
        <v>149</v>
      </c>
      <c r="AU726" s="254" t="s">
        <v>84</v>
      </c>
      <c r="AV726" s="14" t="s">
        <v>157</v>
      </c>
      <c r="AW726" s="14" t="s">
        <v>37</v>
      </c>
      <c r="AX726" s="14" t="s">
        <v>75</v>
      </c>
      <c r="AY726" s="254" t="s">
        <v>140</v>
      </c>
    </row>
    <row r="727" s="12" customFormat="1">
      <c r="B727" s="221"/>
      <c r="C727" s="222"/>
      <c r="D727" s="223" t="s">
        <v>149</v>
      </c>
      <c r="E727" s="224" t="s">
        <v>19</v>
      </c>
      <c r="F727" s="225" t="s">
        <v>740</v>
      </c>
      <c r="G727" s="222"/>
      <c r="H727" s="226">
        <v>21.097999999999999</v>
      </c>
      <c r="I727" s="227"/>
      <c r="J727" s="222"/>
      <c r="K727" s="222"/>
      <c r="L727" s="228"/>
      <c r="M727" s="229"/>
      <c r="N727" s="230"/>
      <c r="O727" s="230"/>
      <c r="P727" s="230"/>
      <c r="Q727" s="230"/>
      <c r="R727" s="230"/>
      <c r="S727" s="230"/>
      <c r="T727" s="231"/>
      <c r="AT727" s="232" t="s">
        <v>149</v>
      </c>
      <c r="AU727" s="232" t="s">
        <v>84</v>
      </c>
      <c r="AV727" s="12" t="s">
        <v>84</v>
      </c>
      <c r="AW727" s="12" t="s">
        <v>37</v>
      </c>
      <c r="AX727" s="12" t="s">
        <v>75</v>
      </c>
      <c r="AY727" s="232" t="s">
        <v>140</v>
      </c>
    </row>
    <row r="728" s="13" customFormat="1">
      <c r="B728" s="233"/>
      <c r="C728" s="234"/>
      <c r="D728" s="223" t="s">
        <v>149</v>
      </c>
      <c r="E728" s="235" t="s">
        <v>19</v>
      </c>
      <c r="F728" s="236" t="s">
        <v>151</v>
      </c>
      <c r="G728" s="234"/>
      <c r="H728" s="237">
        <v>724.35799999999995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AT728" s="243" t="s">
        <v>149</v>
      </c>
      <c r="AU728" s="243" t="s">
        <v>84</v>
      </c>
      <c r="AV728" s="13" t="s">
        <v>147</v>
      </c>
      <c r="AW728" s="13" t="s">
        <v>37</v>
      </c>
      <c r="AX728" s="13" t="s">
        <v>82</v>
      </c>
      <c r="AY728" s="243" t="s">
        <v>140</v>
      </c>
    </row>
    <row r="729" s="12" customFormat="1">
      <c r="B729" s="221"/>
      <c r="C729" s="222"/>
      <c r="D729" s="223" t="s">
        <v>149</v>
      </c>
      <c r="E729" s="222"/>
      <c r="F729" s="225" t="s">
        <v>741</v>
      </c>
      <c r="G729" s="222"/>
      <c r="H729" s="226">
        <v>833.01199999999994</v>
      </c>
      <c r="I729" s="227"/>
      <c r="J729" s="222"/>
      <c r="K729" s="222"/>
      <c r="L729" s="228"/>
      <c r="M729" s="229"/>
      <c r="N729" s="230"/>
      <c r="O729" s="230"/>
      <c r="P729" s="230"/>
      <c r="Q729" s="230"/>
      <c r="R729" s="230"/>
      <c r="S729" s="230"/>
      <c r="T729" s="231"/>
      <c r="AT729" s="232" t="s">
        <v>149</v>
      </c>
      <c r="AU729" s="232" t="s">
        <v>84</v>
      </c>
      <c r="AV729" s="12" t="s">
        <v>84</v>
      </c>
      <c r="AW729" s="12" t="s">
        <v>4</v>
      </c>
      <c r="AX729" s="12" t="s">
        <v>82</v>
      </c>
      <c r="AY729" s="232" t="s">
        <v>140</v>
      </c>
    </row>
    <row r="730" s="1" customFormat="1" ht="16.5" customHeight="1">
      <c r="B730" s="39"/>
      <c r="C730" s="208" t="s">
        <v>742</v>
      </c>
      <c r="D730" s="208" t="s">
        <v>142</v>
      </c>
      <c r="E730" s="209" t="s">
        <v>743</v>
      </c>
      <c r="F730" s="210" t="s">
        <v>744</v>
      </c>
      <c r="G730" s="211" t="s">
        <v>145</v>
      </c>
      <c r="H730" s="212">
        <v>1101.1300000000001</v>
      </c>
      <c r="I730" s="213"/>
      <c r="J730" s="214">
        <f>ROUND(I730*H730,2)</f>
        <v>0</v>
      </c>
      <c r="K730" s="210" t="s">
        <v>146</v>
      </c>
      <c r="L730" s="44"/>
      <c r="M730" s="215" t="s">
        <v>19</v>
      </c>
      <c r="N730" s="216" t="s">
        <v>46</v>
      </c>
      <c r="O730" s="84"/>
      <c r="P730" s="217">
        <f>O730*H730</f>
        <v>0</v>
      </c>
      <c r="Q730" s="217">
        <v>0</v>
      </c>
      <c r="R730" s="217">
        <f>Q730*H730</f>
        <v>0</v>
      </c>
      <c r="S730" s="217">
        <v>0.0060000000000000001</v>
      </c>
      <c r="T730" s="218">
        <f>S730*H730</f>
        <v>6.6067800000000005</v>
      </c>
      <c r="AR730" s="219" t="s">
        <v>244</v>
      </c>
      <c r="AT730" s="219" t="s">
        <v>142</v>
      </c>
      <c r="AU730" s="219" t="s">
        <v>84</v>
      </c>
      <c r="AY730" s="18" t="s">
        <v>140</v>
      </c>
      <c r="BE730" s="220">
        <f>IF(N730="základní",J730,0)</f>
        <v>0</v>
      </c>
      <c r="BF730" s="220">
        <f>IF(N730="snížená",J730,0)</f>
        <v>0</v>
      </c>
      <c r="BG730" s="220">
        <f>IF(N730="zákl. přenesená",J730,0)</f>
        <v>0</v>
      </c>
      <c r="BH730" s="220">
        <f>IF(N730="sníž. přenesená",J730,0)</f>
        <v>0</v>
      </c>
      <c r="BI730" s="220">
        <f>IF(N730="nulová",J730,0)</f>
        <v>0</v>
      </c>
      <c r="BJ730" s="18" t="s">
        <v>82</v>
      </c>
      <c r="BK730" s="220">
        <f>ROUND(I730*H730,2)</f>
        <v>0</v>
      </c>
      <c r="BL730" s="18" t="s">
        <v>244</v>
      </c>
      <c r="BM730" s="219" t="s">
        <v>745</v>
      </c>
    </row>
    <row r="731" s="12" customFormat="1">
      <c r="B731" s="221"/>
      <c r="C731" s="222"/>
      <c r="D731" s="223" t="s">
        <v>149</v>
      </c>
      <c r="E731" s="224" t="s">
        <v>19</v>
      </c>
      <c r="F731" s="225" t="s">
        <v>746</v>
      </c>
      <c r="G731" s="222"/>
      <c r="H731" s="226">
        <v>171.05000000000001</v>
      </c>
      <c r="I731" s="227"/>
      <c r="J731" s="222"/>
      <c r="K731" s="222"/>
      <c r="L731" s="228"/>
      <c r="M731" s="229"/>
      <c r="N731" s="230"/>
      <c r="O731" s="230"/>
      <c r="P731" s="230"/>
      <c r="Q731" s="230"/>
      <c r="R731" s="230"/>
      <c r="S731" s="230"/>
      <c r="T731" s="231"/>
      <c r="AT731" s="232" t="s">
        <v>149</v>
      </c>
      <c r="AU731" s="232" t="s">
        <v>84</v>
      </c>
      <c r="AV731" s="12" t="s">
        <v>84</v>
      </c>
      <c r="AW731" s="12" t="s">
        <v>37</v>
      </c>
      <c r="AX731" s="12" t="s">
        <v>75</v>
      </c>
      <c r="AY731" s="232" t="s">
        <v>140</v>
      </c>
    </row>
    <row r="732" s="12" customFormat="1">
      <c r="B732" s="221"/>
      <c r="C732" s="222"/>
      <c r="D732" s="223" t="s">
        <v>149</v>
      </c>
      <c r="E732" s="224" t="s">
        <v>19</v>
      </c>
      <c r="F732" s="225" t="s">
        <v>747</v>
      </c>
      <c r="G732" s="222"/>
      <c r="H732" s="226">
        <v>150.524</v>
      </c>
      <c r="I732" s="227"/>
      <c r="J732" s="222"/>
      <c r="K732" s="222"/>
      <c r="L732" s="228"/>
      <c r="M732" s="229"/>
      <c r="N732" s="230"/>
      <c r="O732" s="230"/>
      <c r="P732" s="230"/>
      <c r="Q732" s="230"/>
      <c r="R732" s="230"/>
      <c r="S732" s="230"/>
      <c r="T732" s="231"/>
      <c r="AT732" s="232" t="s">
        <v>149</v>
      </c>
      <c r="AU732" s="232" t="s">
        <v>84</v>
      </c>
      <c r="AV732" s="12" t="s">
        <v>84</v>
      </c>
      <c r="AW732" s="12" t="s">
        <v>37</v>
      </c>
      <c r="AX732" s="12" t="s">
        <v>75</v>
      </c>
      <c r="AY732" s="232" t="s">
        <v>140</v>
      </c>
    </row>
    <row r="733" s="12" customFormat="1">
      <c r="B733" s="221"/>
      <c r="C733" s="222"/>
      <c r="D733" s="223" t="s">
        <v>149</v>
      </c>
      <c r="E733" s="224" t="s">
        <v>19</v>
      </c>
      <c r="F733" s="225" t="s">
        <v>718</v>
      </c>
      <c r="G733" s="222"/>
      <c r="H733" s="226">
        <v>76.480000000000004</v>
      </c>
      <c r="I733" s="227"/>
      <c r="J733" s="222"/>
      <c r="K733" s="222"/>
      <c r="L733" s="228"/>
      <c r="M733" s="229"/>
      <c r="N733" s="230"/>
      <c r="O733" s="230"/>
      <c r="P733" s="230"/>
      <c r="Q733" s="230"/>
      <c r="R733" s="230"/>
      <c r="S733" s="230"/>
      <c r="T733" s="231"/>
      <c r="AT733" s="232" t="s">
        <v>149</v>
      </c>
      <c r="AU733" s="232" t="s">
        <v>84</v>
      </c>
      <c r="AV733" s="12" t="s">
        <v>84</v>
      </c>
      <c r="AW733" s="12" t="s">
        <v>37</v>
      </c>
      <c r="AX733" s="12" t="s">
        <v>75</v>
      </c>
      <c r="AY733" s="232" t="s">
        <v>140</v>
      </c>
    </row>
    <row r="734" s="12" customFormat="1">
      <c r="B734" s="221"/>
      <c r="C734" s="222"/>
      <c r="D734" s="223" t="s">
        <v>149</v>
      </c>
      <c r="E734" s="224" t="s">
        <v>19</v>
      </c>
      <c r="F734" s="225" t="s">
        <v>748</v>
      </c>
      <c r="G734" s="222"/>
      <c r="H734" s="226">
        <v>76.296000000000006</v>
      </c>
      <c r="I734" s="227"/>
      <c r="J734" s="222"/>
      <c r="K734" s="222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149</v>
      </c>
      <c r="AU734" s="232" t="s">
        <v>84</v>
      </c>
      <c r="AV734" s="12" t="s">
        <v>84</v>
      </c>
      <c r="AW734" s="12" t="s">
        <v>37</v>
      </c>
      <c r="AX734" s="12" t="s">
        <v>75</v>
      </c>
      <c r="AY734" s="232" t="s">
        <v>140</v>
      </c>
    </row>
    <row r="735" s="12" customFormat="1">
      <c r="B735" s="221"/>
      <c r="C735" s="222"/>
      <c r="D735" s="223" t="s">
        <v>149</v>
      </c>
      <c r="E735" s="224" t="s">
        <v>19</v>
      </c>
      <c r="F735" s="225" t="s">
        <v>717</v>
      </c>
      <c r="G735" s="222"/>
      <c r="H735" s="226">
        <v>315.084</v>
      </c>
      <c r="I735" s="227"/>
      <c r="J735" s="222"/>
      <c r="K735" s="222"/>
      <c r="L735" s="228"/>
      <c r="M735" s="229"/>
      <c r="N735" s="230"/>
      <c r="O735" s="230"/>
      <c r="P735" s="230"/>
      <c r="Q735" s="230"/>
      <c r="R735" s="230"/>
      <c r="S735" s="230"/>
      <c r="T735" s="231"/>
      <c r="AT735" s="232" t="s">
        <v>149</v>
      </c>
      <c r="AU735" s="232" t="s">
        <v>84</v>
      </c>
      <c r="AV735" s="12" t="s">
        <v>84</v>
      </c>
      <c r="AW735" s="12" t="s">
        <v>37</v>
      </c>
      <c r="AX735" s="12" t="s">
        <v>75</v>
      </c>
      <c r="AY735" s="232" t="s">
        <v>140</v>
      </c>
    </row>
    <row r="736" s="12" customFormat="1">
      <c r="B736" s="221"/>
      <c r="C736" s="222"/>
      <c r="D736" s="223" t="s">
        <v>149</v>
      </c>
      <c r="E736" s="224" t="s">
        <v>19</v>
      </c>
      <c r="F736" s="225" t="s">
        <v>719</v>
      </c>
      <c r="G736" s="222"/>
      <c r="H736" s="226">
        <v>311.69600000000003</v>
      </c>
      <c r="I736" s="227"/>
      <c r="J736" s="222"/>
      <c r="K736" s="222"/>
      <c r="L736" s="228"/>
      <c r="M736" s="229"/>
      <c r="N736" s="230"/>
      <c r="O736" s="230"/>
      <c r="P736" s="230"/>
      <c r="Q736" s="230"/>
      <c r="R736" s="230"/>
      <c r="S736" s="230"/>
      <c r="T736" s="231"/>
      <c r="AT736" s="232" t="s">
        <v>149</v>
      </c>
      <c r="AU736" s="232" t="s">
        <v>84</v>
      </c>
      <c r="AV736" s="12" t="s">
        <v>84</v>
      </c>
      <c r="AW736" s="12" t="s">
        <v>37</v>
      </c>
      <c r="AX736" s="12" t="s">
        <v>75</v>
      </c>
      <c r="AY736" s="232" t="s">
        <v>140</v>
      </c>
    </row>
    <row r="737" s="13" customFormat="1">
      <c r="B737" s="233"/>
      <c r="C737" s="234"/>
      <c r="D737" s="223" t="s">
        <v>149</v>
      </c>
      <c r="E737" s="235" t="s">
        <v>19</v>
      </c>
      <c r="F737" s="236" t="s">
        <v>151</v>
      </c>
      <c r="G737" s="234"/>
      <c r="H737" s="237">
        <v>1101.1300000000001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AT737" s="243" t="s">
        <v>149</v>
      </c>
      <c r="AU737" s="243" t="s">
        <v>84</v>
      </c>
      <c r="AV737" s="13" t="s">
        <v>147</v>
      </c>
      <c r="AW737" s="13" t="s">
        <v>37</v>
      </c>
      <c r="AX737" s="13" t="s">
        <v>82</v>
      </c>
      <c r="AY737" s="243" t="s">
        <v>140</v>
      </c>
    </row>
    <row r="738" s="1" customFormat="1" ht="16.5" customHeight="1">
      <c r="B738" s="39"/>
      <c r="C738" s="208" t="s">
        <v>749</v>
      </c>
      <c r="D738" s="208" t="s">
        <v>142</v>
      </c>
      <c r="E738" s="209" t="s">
        <v>750</v>
      </c>
      <c r="F738" s="210" t="s">
        <v>751</v>
      </c>
      <c r="G738" s="211" t="s">
        <v>145</v>
      </c>
      <c r="H738" s="212">
        <v>703.25999999999999</v>
      </c>
      <c r="I738" s="213"/>
      <c r="J738" s="214">
        <f>ROUND(I738*H738,2)</f>
        <v>0</v>
      </c>
      <c r="K738" s="210" t="s">
        <v>146</v>
      </c>
      <c r="L738" s="44"/>
      <c r="M738" s="215" t="s">
        <v>19</v>
      </c>
      <c r="N738" s="216" t="s">
        <v>46</v>
      </c>
      <c r="O738" s="84"/>
      <c r="P738" s="217">
        <f>O738*H738</f>
        <v>0</v>
      </c>
      <c r="Q738" s="217">
        <v>0</v>
      </c>
      <c r="R738" s="217">
        <f>Q738*H738</f>
        <v>0</v>
      </c>
      <c r="S738" s="217">
        <v>0</v>
      </c>
      <c r="T738" s="218">
        <f>S738*H738</f>
        <v>0</v>
      </c>
      <c r="AR738" s="219" t="s">
        <v>244</v>
      </c>
      <c r="AT738" s="219" t="s">
        <v>142</v>
      </c>
      <c r="AU738" s="219" t="s">
        <v>84</v>
      </c>
      <c r="AY738" s="18" t="s">
        <v>140</v>
      </c>
      <c r="BE738" s="220">
        <f>IF(N738="základní",J738,0)</f>
        <v>0</v>
      </c>
      <c r="BF738" s="220">
        <f>IF(N738="snížená",J738,0)</f>
        <v>0</v>
      </c>
      <c r="BG738" s="220">
        <f>IF(N738="zákl. přenesená",J738,0)</f>
        <v>0</v>
      </c>
      <c r="BH738" s="220">
        <f>IF(N738="sníž. přenesená",J738,0)</f>
        <v>0</v>
      </c>
      <c r="BI738" s="220">
        <f>IF(N738="nulová",J738,0)</f>
        <v>0</v>
      </c>
      <c r="BJ738" s="18" t="s">
        <v>82</v>
      </c>
      <c r="BK738" s="220">
        <f>ROUND(I738*H738,2)</f>
        <v>0</v>
      </c>
      <c r="BL738" s="18" t="s">
        <v>244</v>
      </c>
      <c r="BM738" s="219" t="s">
        <v>752</v>
      </c>
    </row>
    <row r="739" s="12" customFormat="1">
      <c r="B739" s="221"/>
      <c r="C739" s="222"/>
      <c r="D739" s="223" t="s">
        <v>149</v>
      </c>
      <c r="E739" s="224" t="s">
        <v>19</v>
      </c>
      <c r="F739" s="225" t="s">
        <v>717</v>
      </c>
      <c r="G739" s="222"/>
      <c r="H739" s="226">
        <v>315.084</v>
      </c>
      <c r="I739" s="227"/>
      <c r="J739" s="222"/>
      <c r="K739" s="222"/>
      <c r="L739" s="228"/>
      <c r="M739" s="229"/>
      <c r="N739" s="230"/>
      <c r="O739" s="230"/>
      <c r="P739" s="230"/>
      <c r="Q739" s="230"/>
      <c r="R739" s="230"/>
      <c r="S739" s="230"/>
      <c r="T739" s="231"/>
      <c r="AT739" s="232" t="s">
        <v>149</v>
      </c>
      <c r="AU739" s="232" t="s">
        <v>84</v>
      </c>
      <c r="AV739" s="12" t="s">
        <v>84</v>
      </c>
      <c r="AW739" s="12" t="s">
        <v>37</v>
      </c>
      <c r="AX739" s="12" t="s">
        <v>75</v>
      </c>
      <c r="AY739" s="232" t="s">
        <v>140</v>
      </c>
    </row>
    <row r="740" s="12" customFormat="1">
      <c r="B740" s="221"/>
      <c r="C740" s="222"/>
      <c r="D740" s="223" t="s">
        <v>149</v>
      </c>
      <c r="E740" s="224" t="s">
        <v>19</v>
      </c>
      <c r="F740" s="225" t="s">
        <v>718</v>
      </c>
      <c r="G740" s="222"/>
      <c r="H740" s="226">
        <v>76.480000000000004</v>
      </c>
      <c r="I740" s="227"/>
      <c r="J740" s="222"/>
      <c r="K740" s="222"/>
      <c r="L740" s="228"/>
      <c r="M740" s="229"/>
      <c r="N740" s="230"/>
      <c r="O740" s="230"/>
      <c r="P740" s="230"/>
      <c r="Q740" s="230"/>
      <c r="R740" s="230"/>
      <c r="S740" s="230"/>
      <c r="T740" s="231"/>
      <c r="AT740" s="232" t="s">
        <v>149</v>
      </c>
      <c r="AU740" s="232" t="s">
        <v>84</v>
      </c>
      <c r="AV740" s="12" t="s">
        <v>84</v>
      </c>
      <c r="AW740" s="12" t="s">
        <v>37</v>
      </c>
      <c r="AX740" s="12" t="s">
        <v>75</v>
      </c>
      <c r="AY740" s="232" t="s">
        <v>140</v>
      </c>
    </row>
    <row r="741" s="12" customFormat="1">
      <c r="B741" s="221"/>
      <c r="C741" s="222"/>
      <c r="D741" s="223" t="s">
        <v>149</v>
      </c>
      <c r="E741" s="224" t="s">
        <v>19</v>
      </c>
      <c r="F741" s="225" t="s">
        <v>719</v>
      </c>
      <c r="G741" s="222"/>
      <c r="H741" s="226">
        <v>311.69600000000003</v>
      </c>
      <c r="I741" s="227"/>
      <c r="J741" s="222"/>
      <c r="K741" s="222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149</v>
      </c>
      <c r="AU741" s="232" t="s">
        <v>84</v>
      </c>
      <c r="AV741" s="12" t="s">
        <v>84</v>
      </c>
      <c r="AW741" s="12" t="s">
        <v>37</v>
      </c>
      <c r="AX741" s="12" t="s">
        <v>75</v>
      </c>
      <c r="AY741" s="232" t="s">
        <v>140</v>
      </c>
    </row>
    <row r="742" s="13" customFormat="1">
      <c r="B742" s="233"/>
      <c r="C742" s="234"/>
      <c r="D742" s="223" t="s">
        <v>149</v>
      </c>
      <c r="E742" s="235" t="s">
        <v>19</v>
      </c>
      <c r="F742" s="236" t="s">
        <v>151</v>
      </c>
      <c r="G742" s="234"/>
      <c r="H742" s="237">
        <v>703.25999999999999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AT742" s="243" t="s">
        <v>149</v>
      </c>
      <c r="AU742" s="243" t="s">
        <v>84</v>
      </c>
      <c r="AV742" s="13" t="s">
        <v>147</v>
      </c>
      <c r="AW742" s="13" t="s">
        <v>37</v>
      </c>
      <c r="AX742" s="13" t="s">
        <v>82</v>
      </c>
      <c r="AY742" s="243" t="s">
        <v>140</v>
      </c>
    </row>
    <row r="743" s="1" customFormat="1" ht="16.5" customHeight="1">
      <c r="B743" s="39"/>
      <c r="C743" s="255" t="s">
        <v>753</v>
      </c>
      <c r="D743" s="255" t="s">
        <v>206</v>
      </c>
      <c r="E743" s="256" t="s">
        <v>754</v>
      </c>
      <c r="F743" s="257" t="s">
        <v>755</v>
      </c>
      <c r="G743" s="258" t="s">
        <v>145</v>
      </c>
      <c r="H743" s="259">
        <v>808.74900000000002</v>
      </c>
      <c r="I743" s="260"/>
      <c r="J743" s="261">
        <f>ROUND(I743*H743,2)</f>
        <v>0</v>
      </c>
      <c r="K743" s="257" t="s">
        <v>146</v>
      </c>
      <c r="L743" s="262"/>
      <c r="M743" s="263" t="s">
        <v>19</v>
      </c>
      <c r="N743" s="264" t="s">
        <v>46</v>
      </c>
      <c r="O743" s="84"/>
      <c r="P743" s="217">
        <f>O743*H743</f>
        <v>0</v>
      </c>
      <c r="Q743" s="217">
        <v>0.00029999999999999997</v>
      </c>
      <c r="R743" s="217">
        <f>Q743*H743</f>
        <v>0.2426247</v>
      </c>
      <c r="S743" s="217">
        <v>0</v>
      </c>
      <c r="T743" s="218">
        <f>S743*H743</f>
        <v>0</v>
      </c>
      <c r="AR743" s="219" t="s">
        <v>386</v>
      </c>
      <c r="AT743" s="219" t="s">
        <v>206</v>
      </c>
      <c r="AU743" s="219" t="s">
        <v>84</v>
      </c>
      <c r="AY743" s="18" t="s">
        <v>140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18" t="s">
        <v>82</v>
      </c>
      <c r="BK743" s="220">
        <f>ROUND(I743*H743,2)</f>
        <v>0</v>
      </c>
      <c r="BL743" s="18" t="s">
        <v>244</v>
      </c>
      <c r="BM743" s="219" t="s">
        <v>756</v>
      </c>
    </row>
    <row r="744" s="12" customFormat="1">
      <c r="B744" s="221"/>
      <c r="C744" s="222"/>
      <c r="D744" s="223" t="s">
        <v>149</v>
      </c>
      <c r="E744" s="222"/>
      <c r="F744" s="225" t="s">
        <v>757</v>
      </c>
      <c r="G744" s="222"/>
      <c r="H744" s="226">
        <v>808.74900000000002</v>
      </c>
      <c r="I744" s="227"/>
      <c r="J744" s="222"/>
      <c r="K744" s="222"/>
      <c r="L744" s="228"/>
      <c r="M744" s="229"/>
      <c r="N744" s="230"/>
      <c r="O744" s="230"/>
      <c r="P744" s="230"/>
      <c r="Q744" s="230"/>
      <c r="R744" s="230"/>
      <c r="S744" s="230"/>
      <c r="T744" s="231"/>
      <c r="AT744" s="232" t="s">
        <v>149</v>
      </c>
      <c r="AU744" s="232" t="s">
        <v>84</v>
      </c>
      <c r="AV744" s="12" t="s">
        <v>84</v>
      </c>
      <c r="AW744" s="12" t="s">
        <v>4</v>
      </c>
      <c r="AX744" s="12" t="s">
        <v>82</v>
      </c>
      <c r="AY744" s="232" t="s">
        <v>140</v>
      </c>
    </row>
    <row r="745" s="1" customFormat="1" ht="24" customHeight="1">
      <c r="B745" s="39"/>
      <c r="C745" s="208" t="s">
        <v>758</v>
      </c>
      <c r="D745" s="208" t="s">
        <v>142</v>
      </c>
      <c r="E745" s="209" t="s">
        <v>759</v>
      </c>
      <c r="F745" s="210" t="s">
        <v>760</v>
      </c>
      <c r="G745" s="211" t="s">
        <v>247</v>
      </c>
      <c r="H745" s="212">
        <v>96.799999999999997</v>
      </c>
      <c r="I745" s="213"/>
      <c r="J745" s="214">
        <f>ROUND(I745*H745,2)</f>
        <v>0</v>
      </c>
      <c r="K745" s="210" t="s">
        <v>146</v>
      </c>
      <c r="L745" s="44"/>
      <c r="M745" s="215" t="s">
        <v>19</v>
      </c>
      <c r="N745" s="216" t="s">
        <v>46</v>
      </c>
      <c r="O745" s="84"/>
      <c r="P745" s="217">
        <f>O745*H745</f>
        <v>0</v>
      </c>
      <c r="Q745" s="217">
        <v>0</v>
      </c>
      <c r="R745" s="217">
        <f>Q745*H745</f>
        <v>0</v>
      </c>
      <c r="S745" s="217">
        <v>0</v>
      </c>
      <c r="T745" s="218">
        <f>S745*H745</f>
        <v>0</v>
      </c>
      <c r="AR745" s="219" t="s">
        <v>244</v>
      </c>
      <c r="AT745" s="219" t="s">
        <v>142</v>
      </c>
      <c r="AU745" s="219" t="s">
        <v>84</v>
      </c>
      <c r="AY745" s="18" t="s">
        <v>140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18" t="s">
        <v>82</v>
      </c>
      <c r="BK745" s="220">
        <f>ROUND(I745*H745,2)</f>
        <v>0</v>
      </c>
      <c r="BL745" s="18" t="s">
        <v>244</v>
      </c>
      <c r="BM745" s="219" t="s">
        <v>761</v>
      </c>
    </row>
    <row r="746" s="12" customFormat="1">
      <c r="B746" s="221"/>
      <c r="C746" s="222"/>
      <c r="D746" s="223" t="s">
        <v>149</v>
      </c>
      <c r="E746" s="224" t="s">
        <v>19</v>
      </c>
      <c r="F746" s="225" t="s">
        <v>762</v>
      </c>
      <c r="G746" s="222"/>
      <c r="H746" s="226">
        <v>96.799999999999997</v>
      </c>
      <c r="I746" s="227"/>
      <c r="J746" s="222"/>
      <c r="K746" s="222"/>
      <c r="L746" s="228"/>
      <c r="M746" s="229"/>
      <c r="N746" s="230"/>
      <c r="O746" s="230"/>
      <c r="P746" s="230"/>
      <c r="Q746" s="230"/>
      <c r="R746" s="230"/>
      <c r="S746" s="230"/>
      <c r="T746" s="231"/>
      <c r="AT746" s="232" t="s">
        <v>149</v>
      </c>
      <c r="AU746" s="232" t="s">
        <v>84</v>
      </c>
      <c r="AV746" s="12" t="s">
        <v>84</v>
      </c>
      <c r="AW746" s="12" t="s">
        <v>37</v>
      </c>
      <c r="AX746" s="12" t="s">
        <v>75</v>
      </c>
      <c r="AY746" s="232" t="s">
        <v>140</v>
      </c>
    </row>
    <row r="747" s="13" customFormat="1">
      <c r="B747" s="233"/>
      <c r="C747" s="234"/>
      <c r="D747" s="223" t="s">
        <v>149</v>
      </c>
      <c r="E747" s="235" t="s">
        <v>19</v>
      </c>
      <c r="F747" s="236" t="s">
        <v>151</v>
      </c>
      <c r="G747" s="234"/>
      <c r="H747" s="237">
        <v>96.799999999999997</v>
      </c>
      <c r="I747" s="238"/>
      <c r="J747" s="234"/>
      <c r="K747" s="234"/>
      <c r="L747" s="239"/>
      <c r="M747" s="240"/>
      <c r="N747" s="241"/>
      <c r="O747" s="241"/>
      <c r="P747" s="241"/>
      <c r="Q747" s="241"/>
      <c r="R747" s="241"/>
      <c r="S747" s="241"/>
      <c r="T747" s="242"/>
      <c r="AT747" s="243" t="s">
        <v>149</v>
      </c>
      <c r="AU747" s="243" t="s">
        <v>84</v>
      </c>
      <c r="AV747" s="13" t="s">
        <v>147</v>
      </c>
      <c r="AW747" s="13" t="s">
        <v>37</v>
      </c>
      <c r="AX747" s="13" t="s">
        <v>82</v>
      </c>
      <c r="AY747" s="243" t="s">
        <v>140</v>
      </c>
    </row>
    <row r="748" s="1" customFormat="1" ht="24" customHeight="1">
      <c r="B748" s="39"/>
      <c r="C748" s="208" t="s">
        <v>763</v>
      </c>
      <c r="D748" s="208" t="s">
        <v>142</v>
      </c>
      <c r="E748" s="209" t="s">
        <v>764</v>
      </c>
      <c r="F748" s="210" t="s">
        <v>765</v>
      </c>
      <c r="G748" s="211" t="s">
        <v>512</v>
      </c>
      <c r="H748" s="212">
        <v>2</v>
      </c>
      <c r="I748" s="213"/>
      <c r="J748" s="214">
        <f>ROUND(I748*H748,2)</f>
        <v>0</v>
      </c>
      <c r="K748" s="210" t="s">
        <v>146</v>
      </c>
      <c r="L748" s="44"/>
      <c r="M748" s="215" t="s">
        <v>19</v>
      </c>
      <c r="N748" s="216" t="s">
        <v>46</v>
      </c>
      <c r="O748" s="84"/>
      <c r="P748" s="217">
        <f>O748*H748</f>
        <v>0</v>
      </c>
      <c r="Q748" s="217">
        <v>6.9999999999999994E-05</v>
      </c>
      <c r="R748" s="217">
        <f>Q748*H748</f>
        <v>0.00013999999999999999</v>
      </c>
      <c r="S748" s="217">
        <v>0</v>
      </c>
      <c r="T748" s="218">
        <f>S748*H748</f>
        <v>0</v>
      </c>
      <c r="AR748" s="219" t="s">
        <v>244</v>
      </c>
      <c r="AT748" s="219" t="s">
        <v>142</v>
      </c>
      <c r="AU748" s="219" t="s">
        <v>84</v>
      </c>
      <c r="AY748" s="18" t="s">
        <v>140</v>
      </c>
      <c r="BE748" s="220">
        <f>IF(N748="základní",J748,0)</f>
        <v>0</v>
      </c>
      <c r="BF748" s="220">
        <f>IF(N748="snížená",J748,0)</f>
        <v>0</v>
      </c>
      <c r="BG748" s="220">
        <f>IF(N748="zákl. přenesená",J748,0)</f>
        <v>0</v>
      </c>
      <c r="BH748" s="220">
        <f>IF(N748="sníž. přenesená",J748,0)</f>
        <v>0</v>
      </c>
      <c r="BI748" s="220">
        <f>IF(N748="nulová",J748,0)</f>
        <v>0</v>
      </c>
      <c r="BJ748" s="18" t="s">
        <v>82</v>
      </c>
      <c r="BK748" s="220">
        <f>ROUND(I748*H748,2)</f>
        <v>0</v>
      </c>
      <c r="BL748" s="18" t="s">
        <v>244</v>
      </c>
      <c r="BM748" s="219" t="s">
        <v>766</v>
      </c>
    </row>
    <row r="749" s="12" customFormat="1">
      <c r="B749" s="221"/>
      <c r="C749" s="222"/>
      <c r="D749" s="223" t="s">
        <v>149</v>
      </c>
      <c r="E749" s="224" t="s">
        <v>19</v>
      </c>
      <c r="F749" s="225" t="s">
        <v>767</v>
      </c>
      <c r="G749" s="222"/>
      <c r="H749" s="226">
        <v>2</v>
      </c>
      <c r="I749" s="227"/>
      <c r="J749" s="222"/>
      <c r="K749" s="222"/>
      <c r="L749" s="228"/>
      <c r="M749" s="229"/>
      <c r="N749" s="230"/>
      <c r="O749" s="230"/>
      <c r="P749" s="230"/>
      <c r="Q749" s="230"/>
      <c r="R749" s="230"/>
      <c r="S749" s="230"/>
      <c r="T749" s="231"/>
      <c r="AT749" s="232" t="s">
        <v>149</v>
      </c>
      <c r="AU749" s="232" t="s">
        <v>84</v>
      </c>
      <c r="AV749" s="12" t="s">
        <v>84</v>
      </c>
      <c r="AW749" s="12" t="s">
        <v>37</v>
      </c>
      <c r="AX749" s="12" t="s">
        <v>82</v>
      </c>
      <c r="AY749" s="232" t="s">
        <v>140</v>
      </c>
    </row>
    <row r="750" s="1" customFormat="1" ht="16.5" customHeight="1">
      <c r="B750" s="39"/>
      <c r="C750" s="255" t="s">
        <v>768</v>
      </c>
      <c r="D750" s="255" t="s">
        <v>206</v>
      </c>
      <c r="E750" s="256" t="s">
        <v>769</v>
      </c>
      <c r="F750" s="257" t="s">
        <v>770</v>
      </c>
      <c r="G750" s="258" t="s">
        <v>512</v>
      </c>
      <c r="H750" s="259">
        <v>2</v>
      </c>
      <c r="I750" s="260"/>
      <c r="J750" s="261">
        <f>ROUND(I750*H750,2)</f>
        <v>0</v>
      </c>
      <c r="K750" s="257" t="s">
        <v>146</v>
      </c>
      <c r="L750" s="262"/>
      <c r="M750" s="263" t="s">
        <v>19</v>
      </c>
      <c r="N750" s="264" t="s">
        <v>46</v>
      </c>
      <c r="O750" s="84"/>
      <c r="P750" s="217">
        <f>O750*H750</f>
        <v>0</v>
      </c>
      <c r="Q750" s="217">
        <v>0.00089999999999999998</v>
      </c>
      <c r="R750" s="217">
        <f>Q750*H750</f>
        <v>0.0018</v>
      </c>
      <c r="S750" s="217">
        <v>0</v>
      </c>
      <c r="T750" s="218">
        <f>S750*H750</f>
        <v>0</v>
      </c>
      <c r="AR750" s="219" t="s">
        <v>386</v>
      </c>
      <c r="AT750" s="219" t="s">
        <v>206</v>
      </c>
      <c r="AU750" s="219" t="s">
        <v>84</v>
      </c>
      <c r="AY750" s="18" t="s">
        <v>140</v>
      </c>
      <c r="BE750" s="220">
        <f>IF(N750="základní",J750,0)</f>
        <v>0</v>
      </c>
      <c r="BF750" s="220">
        <f>IF(N750="snížená",J750,0)</f>
        <v>0</v>
      </c>
      <c r="BG750" s="220">
        <f>IF(N750="zákl. přenesená",J750,0)</f>
        <v>0</v>
      </c>
      <c r="BH750" s="220">
        <f>IF(N750="sníž. přenesená",J750,0)</f>
        <v>0</v>
      </c>
      <c r="BI750" s="220">
        <f>IF(N750="nulová",J750,0)</f>
        <v>0</v>
      </c>
      <c r="BJ750" s="18" t="s">
        <v>82</v>
      </c>
      <c r="BK750" s="220">
        <f>ROUND(I750*H750,2)</f>
        <v>0</v>
      </c>
      <c r="BL750" s="18" t="s">
        <v>244</v>
      </c>
      <c r="BM750" s="219" t="s">
        <v>771</v>
      </c>
    </row>
    <row r="751" s="1" customFormat="1" ht="24" customHeight="1">
      <c r="B751" s="39"/>
      <c r="C751" s="208" t="s">
        <v>772</v>
      </c>
      <c r="D751" s="208" t="s">
        <v>142</v>
      </c>
      <c r="E751" s="209" t="s">
        <v>773</v>
      </c>
      <c r="F751" s="210" t="s">
        <v>774</v>
      </c>
      <c r="G751" s="211" t="s">
        <v>512</v>
      </c>
      <c r="H751" s="212">
        <v>1</v>
      </c>
      <c r="I751" s="213"/>
      <c r="J751" s="214">
        <f>ROUND(I751*H751,2)</f>
        <v>0</v>
      </c>
      <c r="K751" s="210" t="s">
        <v>146</v>
      </c>
      <c r="L751" s="44"/>
      <c r="M751" s="215" t="s">
        <v>19</v>
      </c>
      <c r="N751" s="216" t="s">
        <v>46</v>
      </c>
      <c r="O751" s="84"/>
      <c r="P751" s="217">
        <f>O751*H751</f>
        <v>0</v>
      </c>
      <c r="Q751" s="217">
        <v>0.00010000000000000001</v>
      </c>
      <c r="R751" s="217">
        <f>Q751*H751</f>
        <v>0.00010000000000000001</v>
      </c>
      <c r="S751" s="217">
        <v>0</v>
      </c>
      <c r="T751" s="218">
        <f>S751*H751</f>
        <v>0</v>
      </c>
      <c r="AR751" s="219" t="s">
        <v>244</v>
      </c>
      <c r="AT751" s="219" t="s">
        <v>142</v>
      </c>
      <c r="AU751" s="219" t="s">
        <v>84</v>
      </c>
      <c r="AY751" s="18" t="s">
        <v>140</v>
      </c>
      <c r="BE751" s="220">
        <f>IF(N751="základní",J751,0)</f>
        <v>0</v>
      </c>
      <c r="BF751" s="220">
        <f>IF(N751="snížená",J751,0)</f>
        <v>0</v>
      </c>
      <c r="BG751" s="220">
        <f>IF(N751="zákl. přenesená",J751,0)</f>
        <v>0</v>
      </c>
      <c r="BH751" s="220">
        <f>IF(N751="sníž. přenesená",J751,0)</f>
        <v>0</v>
      </c>
      <c r="BI751" s="220">
        <f>IF(N751="nulová",J751,0)</f>
        <v>0</v>
      </c>
      <c r="BJ751" s="18" t="s">
        <v>82</v>
      </c>
      <c r="BK751" s="220">
        <f>ROUND(I751*H751,2)</f>
        <v>0</v>
      </c>
      <c r="BL751" s="18" t="s">
        <v>244</v>
      </c>
      <c r="BM751" s="219" t="s">
        <v>775</v>
      </c>
    </row>
    <row r="752" s="12" customFormat="1">
      <c r="B752" s="221"/>
      <c r="C752" s="222"/>
      <c r="D752" s="223" t="s">
        <v>149</v>
      </c>
      <c r="E752" s="224" t="s">
        <v>19</v>
      </c>
      <c r="F752" s="225" t="s">
        <v>82</v>
      </c>
      <c r="G752" s="222"/>
      <c r="H752" s="226">
        <v>1</v>
      </c>
      <c r="I752" s="227"/>
      <c r="J752" s="222"/>
      <c r="K752" s="222"/>
      <c r="L752" s="228"/>
      <c r="M752" s="229"/>
      <c r="N752" s="230"/>
      <c r="O752" s="230"/>
      <c r="P752" s="230"/>
      <c r="Q752" s="230"/>
      <c r="R752" s="230"/>
      <c r="S752" s="230"/>
      <c r="T752" s="231"/>
      <c r="AT752" s="232" t="s">
        <v>149</v>
      </c>
      <c r="AU752" s="232" t="s">
        <v>84</v>
      </c>
      <c r="AV752" s="12" t="s">
        <v>84</v>
      </c>
      <c r="AW752" s="12" t="s">
        <v>37</v>
      </c>
      <c r="AX752" s="12" t="s">
        <v>82</v>
      </c>
      <c r="AY752" s="232" t="s">
        <v>140</v>
      </c>
    </row>
    <row r="753" s="1" customFormat="1" ht="16.5" customHeight="1">
      <c r="B753" s="39"/>
      <c r="C753" s="255" t="s">
        <v>776</v>
      </c>
      <c r="D753" s="255" t="s">
        <v>206</v>
      </c>
      <c r="E753" s="256" t="s">
        <v>777</v>
      </c>
      <c r="F753" s="257" t="s">
        <v>778</v>
      </c>
      <c r="G753" s="258" t="s">
        <v>512</v>
      </c>
      <c r="H753" s="259">
        <v>1</v>
      </c>
      <c r="I753" s="260"/>
      <c r="J753" s="261">
        <f>ROUND(I753*H753,2)</f>
        <v>0</v>
      </c>
      <c r="K753" s="257" t="s">
        <v>146</v>
      </c>
      <c r="L753" s="262"/>
      <c r="M753" s="263" t="s">
        <v>19</v>
      </c>
      <c r="N753" s="264" t="s">
        <v>46</v>
      </c>
      <c r="O753" s="84"/>
      <c r="P753" s="217">
        <f>O753*H753</f>
        <v>0</v>
      </c>
      <c r="Q753" s="217">
        <v>0.0017799999999999999</v>
      </c>
      <c r="R753" s="217">
        <f>Q753*H753</f>
        <v>0.0017799999999999999</v>
      </c>
      <c r="S753" s="217">
        <v>0</v>
      </c>
      <c r="T753" s="218">
        <f>S753*H753</f>
        <v>0</v>
      </c>
      <c r="AR753" s="219" t="s">
        <v>386</v>
      </c>
      <c r="AT753" s="219" t="s">
        <v>206</v>
      </c>
      <c r="AU753" s="219" t="s">
        <v>84</v>
      </c>
      <c r="AY753" s="18" t="s">
        <v>140</v>
      </c>
      <c r="BE753" s="220">
        <f>IF(N753="základní",J753,0)</f>
        <v>0</v>
      </c>
      <c r="BF753" s="220">
        <f>IF(N753="snížená",J753,0)</f>
        <v>0</v>
      </c>
      <c r="BG753" s="220">
        <f>IF(N753="zákl. přenesená",J753,0)</f>
        <v>0</v>
      </c>
      <c r="BH753" s="220">
        <f>IF(N753="sníž. přenesená",J753,0)</f>
        <v>0</v>
      </c>
      <c r="BI753" s="220">
        <f>IF(N753="nulová",J753,0)</f>
        <v>0</v>
      </c>
      <c r="BJ753" s="18" t="s">
        <v>82</v>
      </c>
      <c r="BK753" s="220">
        <f>ROUND(I753*H753,2)</f>
        <v>0</v>
      </c>
      <c r="BL753" s="18" t="s">
        <v>244</v>
      </c>
      <c r="BM753" s="219" t="s">
        <v>779</v>
      </c>
    </row>
    <row r="754" s="1" customFormat="1" ht="16.5" customHeight="1">
      <c r="B754" s="39"/>
      <c r="C754" s="208" t="s">
        <v>780</v>
      </c>
      <c r="D754" s="208" t="s">
        <v>142</v>
      </c>
      <c r="E754" s="209" t="s">
        <v>781</v>
      </c>
      <c r="F754" s="210" t="s">
        <v>782</v>
      </c>
      <c r="G754" s="211" t="s">
        <v>512</v>
      </c>
      <c r="H754" s="212">
        <v>11</v>
      </c>
      <c r="I754" s="213"/>
      <c r="J754" s="214">
        <f>ROUND(I754*H754,2)</f>
        <v>0</v>
      </c>
      <c r="K754" s="210" t="s">
        <v>146</v>
      </c>
      <c r="L754" s="44"/>
      <c r="M754" s="215" t="s">
        <v>19</v>
      </c>
      <c r="N754" s="216" t="s">
        <v>46</v>
      </c>
      <c r="O754" s="84"/>
      <c r="P754" s="217">
        <f>O754*H754</f>
        <v>0</v>
      </c>
      <c r="Q754" s="217">
        <v>0.00010000000000000001</v>
      </c>
      <c r="R754" s="217">
        <f>Q754*H754</f>
        <v>0.0011000000000000001</v>
      </c>
      <c r="S754" s="217">
        <v>0</v>
      </c>
      <c r="T754" s="218">
        <f>S754*H754</f>
        <v>0</v>
      </c>
      <c r="AR754" s="219" t="s">
        <v>244</v>
      </c>
      <c r="AT754" s="219" t="s">
        <v>142</v>
      </c>
      <c r="AU754" s="219" t="s">
        <v>84</v>
      </c>
      <c r="AY754" s="18" t="s">
        <v>140</v>
      </c>
      <c r="BE754" s="220">
        <f>IF(N754="základní",J754,0)</f>
        <v>0</v>
      </c>
      <c r="BF754" s="220">
        <f>IF(N754="snížená",J754,0)</f>
        <v>0</v>
      </c>
      <c r="BG754" s="220">
        <f>IF(N754="zákl. přenesená",J754,0)</f>
        <v>0</v>
      </c>
      <c r="BH754" s="220">
        <f>IF(N754="sníž. přenesená",J754,0)</f>
        <v>0</v>
      </c>
      <c r="BI754" s="220">
        <f>IF(N754="nulová",J754,0)</f>
        <v>0</v>
      </c>
      <c r="BJ754" s="18" t="s">
        <v>82</v>
      </c>
      <c r="BK754" s="220">
        <f>ROUND(I754*H754,2)</f>
        <v>0</v>
      </c>
      <c r="BL754" s="18" t="s">
        <v>244</v>
      </c>
      <c r="BM754" s="219" t="s">
        <v>783</v>
      </c>
    </row>
    <row r="755" s="12" customFormat="1">
      <c r="B755" s="221"/>
      <c r="C755" s="222"/>
      <c r="D755" s="223" t="s">
        <v>149</v>
      </c>
      <c r="E755" s="224" t="s">
        <v>19</v>
      </c>
      <c r="F755" s="225" t="s">
        <v>784</v>
      </c>
      <c r="G755" s="222"/>
      <c r="H755" s="226">
        <v>11</v>
      </c>
      <c r="I755" s="227"/>
      <c r="J755" s="222"/>
      <c r="K755" s="222"/>
      <c r="L755" s="228"/>
      <c r="M755" s="229"/>
      <c r="N755" s="230"/>
      <c r="O755" s="230"/>
      <c r="P755" s="230"/>
      <c r="Q755" s="230"/>
      <c r="R755" s="230"/>
      <c r="S755" s="230"/>
      <c r="T755" s="231"/>
      <c r="AT755" s="232" t="s">
        <v>149</v>
      </c>
      <c r="AU755" s="232" t="s">
        <v>84</v>
      </c>
      <c r="AV755" s="12" t="s">
        <v>84</v>
      </c>
      <c r="AW755" s="12" t="s">
        <v>37</v>
      </c>
      <c r="AX755" s="12" t="s">
        <v>75</v>
      </c>
      <c r="AY755" s="232" t="s">
        <v>140</v>
      </c>
    </row>
    <row r="756" s="13" customFormat="1">
      <c r="B756" s="233"/>
      <c r="C756" s="234"/>
      <c r="D756" s="223" t="s">
        <v>149</v>
      </c>
      <c r="E756" s="235" t="s">
        <v>19</v>
      </c>
      <c r="F756" s="236" t="s">
        <v>151</v>
      </c>
      <c r="G756" s="234"/>
      <c r="H756" s="237">
        <v>11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AT756" s="243" t="s">
        <v>149</v>
      </c>
      <c r="AU756" s="243" t="s">
        <v>84</v>
      </c>
      <c r="AV756" s="13" t="s">
        <v>147</v>
      </c>
      <c r="AW756" s="13" t="s">
        <v>37</v>
      </c>
      <c r="AX756" s="13" t="s">
        <v>82</v>
      </c>
      <c r="AY756" s="243" t="s">
        <v>140</v>
      </c>
    </row>
    <row r="757" s="1" customFormat="1" ht="16.5" customHeight="1">
      <c r="B757" s="39"/>
      <c r="C757" s="255" t="s">
        <v>785</v>
      </c>
      <c r="D757" s="255" t="s">
        <v>206</v>
      </c>
      <c r="E757" s="256" t="s">
        <v>786</v>
      </c>
      <c r="F757" s="257" t="s">
        <v>787</v>
      </c>
      <c r="G757" s="258" t="s">
        <v>512</v>
      </c>
      <c r="H757" s="259">
        <v>11</v>
      </c>
      <c r="I757" s="260"/>
      <c r="J757" s="261">
        <f>ROUND(I757*H757,2)</f>
        <v>0</v>
      </c>
      <c r="K757" s="257" t="s">
        <v>146</v>
      </c>
      <c r="L757" s="262"/>
      <c r="M757" s="263" t="s">
        <v>19</v>
      </c>
      <c r="N757" s="264" t="s">
        <v>46</v>
      </c>
      <c r="O757" s="84"/>
      <c r="P757" s="217">
        <f>O757*H757</f>
        <v>0</v>
      </c>
      <c r="Q757" s="217">
        <v>0.00029999999999999997</v>
      </c>
      <c r="R757" s="217">
        <f>Q757*H757</f>
        <v>0.0032999999999999995</v>
      </c>
      <c r="S757" s="217">
        <v>0</v>
      </c>
      <c r="T757" s="218">
        <f>S757*H757</f>
        <v>0</v>
      </c>
      <c r="AR757" s="219" t="s">
        <v>386</v>
      </c>
      <c r="AT757" s="219" t="s">
        <v>206</v>
      </c>
      <c r="AU757" s="219" t="s">
        <v>84</v>
      </c>
      <c r="AY757" s="18" t="s">
        <v>140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18" t="s">
        <v>82</v>
      </c>
      <c r="BK757" s="220">
        <f>ROUND(I757*H757,2)</f>
        <v>0</v>
      </c>
      <c r="BL757" s="18" t="s">
        <v>244</v>
      </c>
      <c r="BM757" s="219" t="s">
        <v>788</v>
      </c>
    </row>
    <row r="758" s="1" customFormat="1" ht="16.5" customHeight="1">
      <c r="B758" s="39"/>
      <c r="C758" s="208" t="s">
        <v>789</v>
      </c>
      <c r="D758" s="208" t="s">
        <v>142</v>
      </c>
      <c r="E758" s="209" t="s">
        <v>790</v>
      </c>
      <c r="F758" s="210" t="s">
        <v>791</v>
      </c>
      <c r="G758" s="211" t="s">
        <v>247</v>
      </c>
      <c r="H758" s="212">
        <v>1505.3499999999999</v>
      </c>
      <c r="I758" s="213"/>
      <c r="J758" s="214">
        <f>ROUND(I758*H758,2)</f>
        <v>0</v>
      </c>
      <c r="K758" s="210" t="s">
        <v>146</v>
      </c>
      <c r="L758" s="44"/>
      <c r="M758" s="215" t="s">
        <v>19</v>
      </c>
      <c r="N758" s="216" t="s">
        <v>46</v>
      </c>
      <c r="O758" s="84"/>
      <c r="P758" s="217">
        <f>O758*H758</f>
        <v>0</v>
      </c>
      <c r="Q758" s="217">
        <v>0</v>
      </c>
      <c r="R758" s="217">
        <f>Q758*H758</f>
        <v>0</v>
      </c>
      <c r="S758" s="217">
        <v>0</v>
      </c>
      <c r="T758" s="218">
        <f>S758*H758</f>
        <v>0</v>
      </c>
      <c r="AR758" s="219" t="s">
        <v>244</v>
      </c>
      <c r="AT758" s="219" t="s">
        <v>142</v>
      </c>
      <c r="AU758" s="219" t="s">
        <v>84</v>
      </c>
      <c r="AY758" s="18" t="s">
        <v>140</v>
      </c>
      <c r="BE758" s="220">
        <f>IF(N758="základní",J758,0)</f>
        <v>0</v>
      </c>
      <c r="BF758" s="220">
        <f>IF(N758="snížená",J758,0)</f>
        <v>0</v>
      </c>
      <c r="BG758" s="220">
        <f>IF(N758="zákl. přenesená",J758,0)</f>
        <v>0</v>
      </c>
      <c r="BH758" s="220">
        <f>IF(N758="sníž. přenesená",J758,0)</f>
        <v>0</v>
      </c>
      <c r="BI758" s="220">
        <f>IF(N758="nulová",J758,0)</f>
        <v>0</v>
      </c>
      <c r="BJ758" s="18" t="s">
        <v>82</v>
      </c>
      <c r="BK758" s="220">
        <f>ROUND(I758*H758,2)</f>
        <v>0</v>
      </c>
      <c r="BL758" s="18" t="s">
        <v>244</v>
      </c>
      <c r="BM758" s="219" t="s">
        <v>792</v>
      </c>
    </row>
    <row r="759" s="12" customFormat="1">
      <c r="B759" s="221"/>
      <c r="C759" s="222"/>
      <c r="D759" s="223" t="s">
        <v>149</v>
      </c>
      <c r="E759" s="224" t="s">
        <v>19</v>
      </c>
      <c r="F759" s="225" t="s">
        <v>793</v>
      </c>
      <c r="G759" s="222"/>
      <c r="H759" s="226">
        <v>1505.3499999999999</v>
      </c>
      <c r="I759" s="227"/>
      <c r="J759" s="222"/>
      <c r="K759" s="222"/>
      <c r="L759" s="228"/>
      <c r="M759" s="229"/>
      <c r="N759" s="230"/>
      <c r="O759" s="230"/>
      <c r="P759" s="230"/>
      <c r="Q759" s="230"/>
      <c r="R759" s="230"/>
      <c r="S759" s="230"/>
      <c r="T759" s="231"/>
      <c r="AT759" s="232" t="s">
        <v>149</v>
      </c>
      <c r="AU759" s="232" t="s">
        <v>84</v>
      </c>
      <c r="AV759" s="12" t="s">
        <v>84</v>
      </c>
      <c r="AW759" s="12" t="s">
        <v>37</v>
      </c>
      <c r="AX759" s="12" t="s">
        <v>82</v>
      </c>
      <c r="AY759" s="232" t="s">
        <v>140</v>
      </c>
    </row>
    <row r="760" s="1" customFormat="1" ht="16.5" customHeight="1">
      <c r="B760" s="39"/>
      <c r="C760" s="255" t="s">
        <v>794</v>
      </c>
      <c r="D760" s="255" t="s">
        <v>206</v>
      </c>
      <c r="E760" s="256" t="s">
        <v>795</v>
      </c>
      <c r="F760" s="257" t="s">
        <v>796</v>
      </c>
      <c r="G760" s="258" t="s">
        <v>247</v>
      </c>
      <c r="H760" s="259">
        <v>1655.885</v>
      </c>
      <c r="I760" s="260"/>
      <c r="J760" s="261">
        <f>ROUND(I760*H760,2)</f>
        <v>0</v>
      </c>
      <c r="K760" s="257" t="s">
        <v>146</v>
      </c>
      <c r="L760" s="262"/>
      <c r="M760" s="263" t="s">
        <v>19</v>
      </c>
      <c r="N760" s="264" t="s">
        <v>46</v>
      </c>
      <c r="O760" s="84"/>
      <c r="P760" s="217">
        <f>O760*H760</f>
        <v>0</v>
      </c>
      <c r="Q760" s="217">
        <v>0.00050000000000000001</v>
      </c>
      <c r="R760" s="217">
        <f>Q760*H760</f>
        <v>0.82794250000000003</v>
      </c>
      <c r="S760" s="217">
        <v>0</v>
      </c>
      <c r="T760" s="218">
        <f>S760*H760</f>
        <v>0</v>
      </c>
      <c r="AR760" s="219" t="s">
        <v>386</v>
      </c>
      <c r="AT760" s="219" t="s">
        <v>206</v>
      </c>
      <c r="AU760" s="219" t="s">
        <v>84</v>
      </c>
      <c r="AY760" s="18" t="s">
        <v>140</v>
      </c>
      <c r="BE760" s="220">
        <f>IF(N760="základní",J760,0)</f>
        <v>0</v>
      </c>
      <c r="BF760" s="220">
        <f>IF(N760="snížená",J760,0)</f>
        <v>0</v>
      </c>
      <c r="BG760" s="220">
        <f>IF(N760="zákl. přenesená",J760,0)</f>
        <v>0</v>
      </c>
      <c r="BH760" s="220">
        <f>IF(N760="sníž. přenesená",J760,0)</f>
        <v>0</v>
      </c>
      <c r="BI760" s="220">
        <f>IF(N760="nulová",J760,0)</f>
        <v>0</v>
      </c>
      <c r="BJ760" s="18" t="s">
        <v>82</v>
      </c>
      <c r="BK760" s="220">
        <f>ROUND(I760*H760,2)</f>
        <v>0</v>
      </c>
      <c r="BL760" s="18" t="s">
        <v>244</v>
      </c>
      <c r="BM760" s="219" t="s">
        <v>797</v>
      </c>
    </row>
    <row r="761" s="12" customFormat="1">
      <c r="B761" s="221"/>
      <c r="C761" s="222"/>
      <c r="D761" s="223" t="s">
        <v>149</v>
      </c>
      <c r="E761" s="224" t="s">
        <v>19</v>
      </c>
      <c r="F761" s="225" t="s">
        <v>793</v>
      </c>
      <c r="G761" s="222"/>
      <c r="H761" s="226">
        <v>1505.3499999999999</v>
      </c>
      <c r="I761" s="227"/>
      <c r="J761" s="222"/>
      <c r="K761" s="222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149</v>
      </c>
      <c r="AU761" s="232" t="s">
        <v>84</v>
      </c>
      <c r="AV761" s="12" t="s">
        <v>84</v>
      </c>
      <c r="AW761" s="12" t="s">
        <v>37</v>
      </c>
      <c r="AX761" s="12" t="s">
        <v>82</v>
      </c>
      <c r="AY761" s="232" t="s">
        <v>140</v>
      </c>
    </row>
    <row r="762" s="12" customFormat="1">
      <c r="B762" s="221"/>
      <c r="C762" s="222"/>
      <c r="D762" s="223" t="s">
        <v>149</v>
      </c>
      <c r="E762" s="222"/>
      <c r="F762" s="225" t="s">
        <v>798</v>
      </c>
      <c r="G762" s="222"/>
      <c r="H762" s="226">
        <v>1655.885</v>
      </c>
      <c r="I762" s="227"/>
      <c r="J762" s="222"/>
      <c r="K762" s="222"/>
      <c r="L762" s="228"/>
      <c r="M762" s="229"/>
      <c r="N762" s="230"/>
      <c r="O762" s="230"/>
      <c r="P762" s="230"/>
      <c r="Q762" s="230"/>
      <c r="R762" s="230"/>
      <c r="S762" s="230"/>
      <c r="T762" s="231"/>
      <c r="AT762" s="232" t="s">
        <v>149</v>
      </c>
      <c r="AU762" s="232" t="s">
        <v>84</v>
      </c>
      <c r="AV762" s="12" t="s">
        <v>84</v>
      </c>
      <c r="AW762" s="12" t="s">
        <v>4</v>
      </c>
      <c r="AX762" s="12" t="s">
        <v>82</v>
      </c>
      <c r="AY762" s="232" t="s">
        <v>140</v>
      </c>
    </row>
    <row r="763" s="1" customFormat="1" ht="24" customHeight="1">
      <c r="B763" s="39"/>
      <c r="C763" s="208" t="s">
        <v>799</v>
      </c>
      <c r="D763" s="208" t="s">
        <v>142</v>
      </c>
      <c r="E763" s="209" t="s">
        <v>800</v>
      </c>
      <c r="F763" s="210" t="s">
        <v>801</v>
      </c>
      <c r="G763" s="211" t="s">
        <v>512</v>
      </c>
      <c r="H763" s="212">
        <v>30</v>
      </c>
      <c r="I763" s="213"/>
      <c r="J763" s="214">
        <f>ROUND(I763*H763,2)</f>
        <v>0</v>
      </c>
      <c r="K763" s="210" t="s">
        <v>146</v>
      </c>
      <c r="L763" s="44"/>
      <c r="M763" s="215" t="s">
        <v>19</v>
      </c>
      <c r="N763" s="216" t="s">
        <v>46</v>
      </c>
      <c r="O763" s="84"/>
      <c r="P763" s="217">
        <f>O763*H763</f>
        <v>0</v>
      </c>
      <c r="Q763" s="217">
        <v>0</v>
      </c>
      <c r="R763" s="217">
        <f>Q763*H763</f>
        <v>0</v>
      </c>
      <c r="S763" s="217">
        <v>0</v>
      </c>
      <c r="T763" s="218">
        <f>S763*H763</f>
        <v>0</v>
      </c>
      <c r="AR763" s="219" t="s">
        <v>244</v>
      </c>
      <c r="AT763" s="219" t="s">
        <v>142</v>
      </c>
      <c r="AU763" s="219" t="s">
        <v>84</v>
      </c>
      <c r="AY763" s="18" t="s">
        <v>140</v>
      </c>
      <c r="BE763" s="220">
        <f>IF(N763="základní",J763,0)</f>
        <v>0</v>
      </c>
      <c r="BF763" s="220">
        <f>IF(N763="snížená",J763,0)</f>
        <v>0</v>
      </c>
      <c r="BG763" s="220">
        <f>IF(N763="zákl. přenesená",J763,0)</f>
        <v>0</v>
      </c>
      <c r="BH763" s="220">
        <f>IF(N763="sníž. přenesená",J763,0)</f>
        <v>0</v>
      </c>
      <c r="BI763" s="220">
        <f>IF(N763="nulová",J763,0)</f>
        <v>0</v>
      </c>
      <c r="BJ763" s="18" t="s">
        <v>82</v>
      </c>
      <c r="BK763" s="220">
        <f>ROUND(I763*H763,2)</f>
        <v>0</v>
      </c>
      <c r="BL763" s="18" t="s">
        <v>244</v>
      </c>
      <c r="BM763" s="219" t="s">
        <v>802</v>
      </c>
    </row>
    <row r="764" s="12" customFormat="1">
      <c r="B764" s="221"/>
      <c r="C764" s="222"/>
      <c r="D764" s="223" t="s">
        <v>149</v>
      </c>
      <c r="E764" s="224" t="s">
        <v>19</v>
      </c>
      <c r="F764" s="225" t="s">
        <v>803</v>
      </c>
      <c r="G764" s="222"/>
      <c r="H764" s="226">
        <v>30</v>
      </c>
      <c r="I764" s="227"/>
      <c r="J764" s="222"/>
      <c r="K764" s="222"/>
      <c r="L764" s="228"/>
      <c r="M764" s="229"/>
      <c r="N764" s="230"/>
      <c r="O764" s="230"/>
      <c r="P764" s="230"/>
      <c r="Q764" s="230"/>
      <c r="R764" s="230"/>
      <c r="S764" s="230"/>
      <c r="T764" s="231"/>
      <c r="AT764" s="232" t="s">
        <v>149</v>
      </c>
      <c r="AU764" s="232" t="s">
        <v>84</v>
      </c>
      <c r="AV764" s="12" t="s">
        <v>84</v>
      </c>
      <c r="AW764" s="12" t="s">
        <v>37</v>
      </c>
      <c r="AX764" s="12" t="s">
        <v>82</v>
      </c>
      <c r="AY764" s="232" t="s">
        <v>140</v>
      </c>
    </row>
    <row r="765" s="1" customFormat="1" ht="16.5" customHeight="1">
      <c r="B765" s="39"/>
      <c r="C765" s="255" t="s">
        <v>804</v>
      </c>
      <c r="D765" s="255" t="s">
        <v>206</v>
      </c>
      <c r="E765" s="256" t="s">
        <v>805</v>
      </c>
      <c r="F765" s="257" t="s">
        <v>806</v>
      </c>
      <c r="G765" s="258" t="s">
        <v>512</v>
      </c>
      <c r="H765" s="259">
        <v>30</v>
      </c>
      <c r="I765" s="260"/>
      <c r="J765" s="261">
        <f>ROUND(I765*H765,2)</f>
        <v>0</v>
      </c>
      <c r="K765" s="257" t="s">
        <v>146</v>
      </c>
      <c r="L765" s="262"/>
      <c r="M765" s="263" t="s">
        <v>19</v>
      </c>
      <c r="N765" s="264" t="s">
        <v>46</v>
      </c>
      <c r="O765" s="84"/>
      <c r="P765" s="217">
        <f>O765*H765</f>
        <v>0</v>
      </c>
      <c r="Q765" s="217">
        <v>0.00050000000000000001</v>
      </c>
      <c r="R765" s="217">
        <f>Q765*H765</f>
        <v>0.014999999999999999</v>
      </c>
      <c r="S765" s="217">
        <v>0</v>
      </c>
      <c r="T765" s="218">
        <f>S765*H765</f>
        <v>0</v>
      </c>
      <c r="AR765" s="219" t="s">
        <v>386</v>
      </c>
      <c r="AT765" s="219" t="s">
        <v>206</v>
      </c>
      <c r="AU765" s="219" t="s">
        <v>84</v>
      </c>
      <c r="AY765" s="18" t="s">
        <v>140</v>
      </c>
      <c r="BE765" s="220">
        <f>IF(N765="základní",J765,0)</f>
        <v>0</v>
      </c>
      <c r="BF765" s="220">
        <f>IF(N765="snížená",J765,0)</f>
        <v>0</v>
      </c>
      <c r="BG765" s="220">
        <f>IF(N765="zákl. přenesená",J765,0)</f>
        <v>0</v>
      </c>
      <c r="BH765" s="220">
        <f>IF(N765="sníž. přenesená",J765,0)</f>
        <v>0</v>
      </c>
      <c r="BI765" s="220">
        <f>IF(N765="nulová",J765,0)</f>
        <v>0</v>
      </c>
      <c r="BJ765" s="18" t="s">
        <v>82</v>
      </c>
      <c r="BK765" s="220">
        <f>ROUND(I765*H765,2)</f>
        <v>0</v>
      </c>
      <c r="BL765" s="18" t="s">
        <v>244</v>
      </c>
      <c r="BM765" s="219" t="s">
        <v>807</v>
      </c>
    </row>
    <row r="766" s="1" customFormat="1" ht="24" customHeight="1">
      <c r="B766" s="39"/>
      <c r="C766" s="208" t="s">
        <v>808</v>
      </c>
      <c r="D766" s="208" t="s">
        <v>142</v>
      </c>
      <c r="E766" s="209" t="s">
        <v>809</v>
      </c>
      <c r="F766" s="210" t="s">
        <v>810</v>
      </c>
      <c r="G766" s="211" t="s">
        <v>608</v>
      </c>
      <c r="H766" s="212">
        <v>3.6160000000000001</v>
      </c>
      <c r="I766" s="213"/>
      <c r="J766" s="214">
        <f>ROUND(I766*H766,2)</f>
        <v>0</v>
      </c>
      <c r="K766" s="210" t="s">
        <v>146</v>
      </c>
      <c r="L766" s="44"/>
      <c r="M766" s="215" t="s">
        <v>19</v>
      </c>
      <c r="N766" s="216" t="s">
        <v>46</v>
      </c>
      <c r="O766" s="84"/>
      <c r="P766" s="217">
        <f>O766*H766</f>
        <v>0</v>
      </c>
      <c r="Q766" s="217">
        <v>0</v>
      </c>
      <c r="R766" s="217">
        <f>Q766*H766</f>
        <v>0</v>
      </c>
      <c r="S766" s="217">
        <v>0</v>
      </c>
      <c r="T766" s="218">
        <f>S766*H766</f>
        <v>0</v>
      </c>
      <c r="AR766" s="219" t="s">
        <v>244</v>
      </c>
      <c r="AT766" s="219" t="s">
        <v>142</v>
      </c>
      <c r="AU766" s="219" t="s">
        <v>84</v>
      </c>
      <c r="AY766" s="18" t="s">
        <v>140</v>
      </c>
      <c r="BE766" s="220">
        <f>IF(N766="základní",J766,0)</f>
        <v>0</v>
      </c>
      <c r="BF766" s="220">
        <f>IF(N766="snížená",J766,0)</f>
        <v>0</v>
      </c>
      <c r="BG766" s="220">
        <f>IF(N766="zákl. přenesená",J766,0)</f>
        <v>0</v>
      </c>
      <c r="BH766" s="220">
        <f>IF(N766="sníž. přenesená",J766,0)</f>
        <v>0</v>
      </c>
      <c r="BI766" s="220">
        <f>IF(N766="nulová",J766,0)</f>
        <v>0</v>
      </c>
      <c r="BJ766" s="18" t="s">
        <v>82</v>
      </c>
      <c r="BK766" s="220">
        <f>ROUND(I766*H766,2)</f>
        <v>0</v>
      </c>
      <c r="BL766" s="18" t="s">
        <v>244</v>
      </c>
      <c r="BM766" s="219" t="s">
        <v>811</v>
      </c>
    </row>
    <row r="767" s="11" customFormat="1" ht="22.8" customHeight="1">
      <c r="B767" s="192"/>
      <c r="C767" s="193"/>
      <c r="D767" s="194" t="s">
        <v>74</v>
      </c>
      <c r="E767" s="206" t="s">
        <v>812</v>
      </c>
      <c r="F767" s="206" t="s">
        <v>813</v>
      </c>
      <c r="G767" s="193"/>
      <c r="H767" s="193"/>
      <c r="I767" s="196"/>
      <c r="J767" s="207">
        <f>BK767</f>
        <v>0</v>
      </c>
      <c r="K767" s="193"/>
      <c r="L767" s="198"/>
      <c r="M767" s="199"/>
      <c r="N767" s="200"/>
      <c r="O767" s="200"/>
      <c r="P767" s="201">
        <f>SUM(P768:P802)</f>
        <v>0</v>
      </c>
      <c r="Q767" s="200"/>
      <c r="R767" s="201">
        <f>SUM(R768:R802)</f>
        <v>8.1259943200000002</v>
      </c>
      <c r="S767" s="200"/>
      <c r="T767" s="202">
        <f>SUM(T768:T802)</f>
        <v>0.53983474999999992</v>
      </c>
      <c r="AR767" s="203" t="s">
        <v>84</v>
      </c>
      <c r="AT767" s="204" t="s">
        <v>74</v>
      </c>
      <c r="AU767" s="204" t="s">
        <v>82</v>
      </c>
      <c r="AY767" s="203" t="s">
        <v>140</v>
      </c>
      <c r="BK767" s="205">
        <f>SUM(BK768:BK802)</f>
        <v>0</v>
      </c>
    </row>
    <row r="768" s="1" customFormat="1" ht="24" customHeight="1">
      <c r="B768" s="39"/>
      <c r="C768" s="208" t="s">
        <v>814</v>
      </c>
      <c r="D768" s="208" t="s">
        <v>142</v>
      </c>
      <c r="E768" s="209" t="s">
        <v>815</v>
      </c>
      <c r="F768" s="210" t="s">
        <v>816</v>
      </c>
      <c r="G768" s="211" t="s">
        <v>145</v>
      </c>
      <c r="H768" s="212">
        <v>308.47699999999998</v>
      </c>
      <c r="I768" s="213"/>
      <c r="J768" s="214">
        <f>ROUND(I768*H768,2)</f>
        <v>0</v>
      </c>
      <c r="K768" s="210" t="s">
        <v>146</v>
      </c>
      <c r="L768" s="44"/>
      <c r="M768" s="215" t="s">
        <v>19</v>
      </c>
      <c r="N768" s="216" t="s">
        <v>46</v>
      </c>
      <c r="O768" s="84"/>
      <c r="P768" s="217">
        <f>O768*H768</f>
        <v>0</v>
      </c>
      <c r="Q768" s="217">
        <v>0</v>
      </c>
      <c r="R768" s="217">
        <f>Q768*H768</f>
        <v>0</v>
      </c>
      <c r="S768" s="217">
        <v>0.00175</v>
      </c>
      <c r="T768" s="218">
        <f>S768*H768</f>
        <v>0.53983474999999992</v>
      </c>
      <c r="AR768" s="219" t="s">
        <v>244</v>
      </c>
      <c r="AT768" s="219" t="s">
        <v>142</v>
      </c>
      <c r="AU768" s="219" t="s">
        <v>84</v>
      </c>
      <c r="AY768" s="18" t="s">
        <v>140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18" t="s">
        <v>82</v>
      </c>
      <c r="BK768" s="220">
        <f>ROUND(I768*H768,2)</f>
        <v>0</v>
      </c>
      <c r="BL768" s="18" t="s">
        <v>244</v>
      </c>
      <c r="BM768" s="219" t="s">
        <v>817</v>
      </c>
    </row>
    <row r="769" s="12" customFormat="1">
      <c r="B769" s="221"/>
      <c r="C769" s="222"/>
      <c r="D769" s="223" t="s">
        <v>149</v>
      </c>
      <c r="E769" s="224" t="s">
        <v>19</v>
      </c>
      <c r="F769" s="225" t="s">
        <v>818</v>
      </c>
      <c r="G769" s="222"/>
      <c r="H769" s="226">
        <v>308.47699999999998</v>
      </c>
      <c r="I769" s="227"/>
      <c r="J769" s="222"/>
      <c r="K769" s="222"/>
      <c r="L769" s="228"/>
      <c r="M769" s="229"/>
      <c r="N769" s="230"/>
      <c r="O769" s="230"/>
      <c r="P769" s="230"/>
      <c r="Q769" s="230"/>
      <c r="R769" s="230"/>
      <c r="S769" s="230"/>
      <c r="T769" s="231"/>
      <c r="AT769" s="232" t="s">
        <v>149</v>
      </c>
      <c r="AU769" s="232" t="s">
        <v>84</v>
      </c>
      <c r="AV769" s="12" t="s">
        <v>84</v>
      </c>
      <c r="AW769" s="12" t="s">
        <v>37</v>
      </c>
      <c r="AX769" s="12" t="s">
        <v>75</v>
      </c>
      <c r="AY769" s="232" t="s">
        <v>140</v>
      </c>
    </row>
    <row r="770" s="13" customFormat="1">
      <c r="B770" s="233"/>
      <c r="C770" s="234"/>
      <c r="D770" s="223" t="s">
        <v>149</v>
      </c>
      <c r="E770" s="235" t="s">
        <v>19</v>
      </c>
      <c r="F770" s="236" t="s">
        <v>151</v>
      </c>
      <c r="G770" s="234"/>
      <c r="H770" s="237">
        <v>308.47699999999998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AT770" s="243" t="s">
        <v>149</v>
      </c>
      <c r="AU770" s="243" t="s">
        <v>84</v>
      </c>
      <c r="AV770" s="13" t="s">
        <v>147</v>
      </c>
      <c r="AW770" s="13" t="s">
        <v>37</v>
      </c>
      <c r="AX770" s="13" t="s">
        <v>82</v>
      </c>
      <c r="AY770" s="243" t="s">
        <v>140</v>
      </c>
    </row>
    <row r="771" s="1" customFormat="1" ht="24" customHeight="1">
      <c r="B771" s="39"/>
      <c r="C771" s="208" t="s">
        <v>819</v>
      </c>
      <c r="D771" s="208" t="s">
        <v>142</v>
      </c>
      <c r="E771" s="209" t="s">
        <v>820</v>
      </c>
      <c r="F771" s="210" t="s">
        <v>821</v>
      </c>
      <c r="G771" s="211" t="s">
        <v>145</v>
      </c>
      <c r="H771" s="212">
        <v>294.15199999999999</v>
      </c>
      <c r="I771" s="213"/>
      <c r="J771" s="214">
        <f>ROUND(I771*H771,2)</f>
        <v>0</v>
      </c>
      <c r="K771" s="210" t="s">
        <v>146</v>
      </c>
      <c r="L771" s="44"/>
      <c r="M771" s="215" t="s">
        <v>19</v>
      </c>
      <c r="N771" s="216" t="s">
        <v>46</v>
      </c>
      <c r="O771" s="84"/>
      <c r="P771" s="217">
        <f>O771*H771</f>
        <v>0</v>
      </c>
      <c r="Q771" s="217">
        <v>0</v>
      </c>
      <c r="R771" s="217">
        <f>Q771*H771</f>
        <v>0</v>
      </c>
      <c r="S771" s="217">
        <v>0</v>
      </c>
      <c r="T771" s="218">
        <f>S771*H771</f>
        <v>0</v>
      </c>
      <c r="AR771" s="219" t="s">
        <v>244</v>
      </c>
      <c r="AT771" s="219" t="s">
        <v>142</v>
      </c>
      <c r="AU771" s="219" t="s">
        <v>84</v>
      </c>
      <c r="AY771" s="18" t="s">
        <v>140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18" t="s">
        <v>82</v>
      </c>
      <c r="BK771" s="220">
        <f>ROUND(I771*H771,2)</f>
        <v>0</v>
      </c>
      <c r="BL771" s="18" t="s">
        <v>244</v>
      </c>
      <c r="BM771" s="219" t="s">
        <v>822</v>
      </c>
    </row>
    <row r="772" s="12" customFormat="1">
      <c r="B772" s="221"/>
      <c r="C772" s="222"/>
      <c r="D772" s="223" t="s">
        <v>149</v>
      </c>
      <c r="E772" s="224" t="s">
        <v>19</v>
      </c>
      <c r="F772" s="225" t="s">
        <v>538</v>
      </c>
      <c r="G772" s="222"/>
      <c r="H772" s="226">
        <v>294.15199999999999</v>
      </c>
      <c r="I772" s="227"/>
      <c r="J772" s="222"/>
      <c r="K772" s="222"/>
      <c r="L772" s="228"/>
      <c r="M772" s="229"/>
      <c r="N772" s="230"/>
      <c r="O772" s="230"/>
      <c r="P772" s="230"/>
      <c r="Q772" s="230"/>
      <c r="R772" s="230"/>
      <c r="S772" s="230"/>
      <c r="T772" s="231"/>
      <c r="AT772" s="232" t="s">
        <v>149</v>
      </c>
      <c r="AU772" s="232" t="s">
        <v>84</v>
      </c>
      <c r="AV772" s="12" t="s">
        <v>84</v>
      </c>
      <c r="AW772" s="12" t="s">
        <v>37</v>
      </c>
      <c r="AX772" s="12" t="s">
        <v>75</v>
      </c>
      <c r="AY772" s="232" t="s">
        <v>140</v>
      </c>
    </row>
    <row r="773" s="13" customFormat="1">
      <c r="B773" s="233"/>
      <c r="C773" s="234"/>
      <c r="D773" s="223" t="s">
        <v>149</v>
      </c>
      <c r="E773" s="235" t="s">
        <v>19</v>
      </c>
      <c r="F773" s="236" t="s">
        <v>151</v>
      </c>
      <c r="G773" s="234"/>
      <c r="H773" s="237">
        <v>294.15199999999999</v>
      </c>
      <c r="I773" s="238"/>
      <c r="J773" s="234"/>
      <c r="K773" s="234"/>
      <c r="L773" s="239"/>
      <c r="M773" s="240"/>
      <c r="N773" s="241"/>
      <c r="O773" s="241"/>
      <c r="P773" s="241"/>
      <c r="Q773" s="241"/>
      <c r="R773" s="241"/>
      <c r="S773" s="241"/>
      <c r="T773" s="242"/>
      <c r="AT773" s="243" t="s">
        <v>149</v>
      </c>
      <c r="AU773" s="243" t="s">
        <v>84</v>
      </c>
      <c r="AV773" s="13" t="s">
        <v>147</v>
      </c>
      <c r="AW773" s="13" t="s">
        <v>37</v>
      </c>
      <c r="AX773" s="13" t="s">
        <v>82</v>
      </c>
      <c r="AY773" s="243" t="s">
        <v>140</v>
      </c>
    </row>
    <row r="774" s="1" customFormat="1" ht="16.5" customHeight="1">
      <c r="B774" s="39"/>
      <c r="C774" s="255" t="s">
        <v>823</v>
      </c>
      <c r="D774" s="255" t="s">
        <v>206</v>
      </c>
      <c r="E774" s="256" t="s">
        <v>824</v>
      </c>
      <c r="F774" s="257" t="s">
        <v>825</v>
      </c>
      <c r="G774" s="258" t="s">
        <v>145</v>
      </c>
      <c r="H774" s="259">
        <v>323.56700000000001</v>
      </c>
      <c r="I774" s="260"/>
      <c r="J774" s="261">
        <f>ROUND(I774*H774,2)</f>
        <v>0</v>
      </c>
      <c r="K774" s="257" t="s">
        <v>146</v>
      </c>
      <c r="L774" s="262"/>
      <c r="M774" s="263" t="s">
        <v>19</v>
      </c>
      <c r="N774" s="264" t="s">
        <v>46</v>
      </c>
      <c r="O774" s="84"/>
      <c r="P774" s="217">
        <f>O774*H774</f>
        <v>0</v>
      </c>
      <c r="Q774" s="217">
        <v>0.0055999999999999999</v>
      </c>
      <c r="R774" s="217">
        <f>Q774*H774</f>
        <v>1.8119752</v>
      </c>
      <c r="S774" s="217">
        <v>0</v>
      </c>
      <c r="T774" s="218">
        <f>S774*H774</f>
        <v>0</v>
      </c>
      <c r="AR774" s="219" t="s">
        <v>386</v>
      </c>
      <c r="AT774" s="219" t="s">
        <v>206</v>
      </c>
      <c r="AU774" s="219" t="s">
        <v>84</v>
      </c>
      <c r="AY774" s="18" t="s">
        <v>140</v>
      </c>
      <c r="BE774" s="220">
        <f>IF(N774="základní",J774,0)</f>
        <v>0</v>
      </c>
      <c r="BF774" s="220">
        <f>IF(N774="snížená",J774,0)</f>
        <v>0</v>
      </c>
      <c r="BG774" s="220">
        <f>IF(N774="zákl. přenesená",J774,0)</f>
        <v>0</v>
      </c>
      <c r="BH774" s="220">
        <f>IF(N774="sníž. přenesená",J774,0)</f>
        <v>0</v>
      </c>
      <c r="BI774" s="220">
        <f>IF(N774="nulová",J774,0)</f>
        <v>0</v>
      </c>
      <c r="BJ774" s="18" t="s">
        <v>82</v>
      </c>
      <c r="BK774" s="220">
        <f>ROUND(I774*H774,2)</f>
        <v>0</v>
      </c>
      <c r="BL774" s="18" t="s">
        <v>244</v>
      </c>
      <c r="BM774" s="219" t="s">
        <v>826</v>
      </c>
    </row>
    <row r="775" s="12" customFormat="1">
      <c r="B775" s="221"/>
      <c r="C775" s="222"/>
      <c r="D775" s="223" t="s">
        <v>149</v>
      </c>
      <c r="E775" s="222"/>
      <c r="F775" s="225" t="s">
        <v>827</v>
      </c>
      <c r="G775" s="222"/>
      <c r="H775" s="226">
        <v>323.56700000000001</v>
      </c>
      <c r="I775" s="227"/>
      <c r="J775" s="222"/>
      <c r="K775" s="222"/>
      <c r="L775" s="228"/>
      <c r="M775" s="229"/>
      <c r="N775" s="230"/>
      <c r="O775" s="230"/>
      <c r="P775" s="230"/>
      <c r="Q775" s="230"/>
      <c r="R775" s="230"/>
      <c r="S775" s="230"/>
      <c r="T775" s="231"/>
      <c r="AT775" s="232" t="s">
        <v>149</v>
      </c>
      <c r="AU775" s="232" t="s">
        <v>84</v>
      </c>
      <c r="AV775" s="12" t="s">
        <v>84</v>
      </c>
      <c r="AW775" s="12" t="s">
        <v>4</v>
      </c>
      <c r="AX775" s="12" t="s">
        <v>82</v>
      </c>
      <c r="AY775" s="232" t="s">
        <v>140</v>
      </c>
    </row>
    <row r="776" s="1" customFormat="1" ht="16.5" customHeight="1">
      <c r="B776" s="39"/>
      <c r="C776" s="255" t="s">
        <v>828</v>
      </c>
      <c r="D776" s="255" t="s">
        <v>206</v>
      </c>
      <c r="E776" s="256" t="s">
        <v>829</v>
      </c>
      <c r="F776" s="257" t="s">
        <v>830</v>
      </c>
      <c r="G776" s="258" t="s">
        <v>145</v>
      </c>
      <c r="H776" s="259">
        <v>323.56700000000001</v>
      </c>
      <c r="I776" s="260"/>
      <c r="J776" s="261">
        <f>ROUND(I776*H776,2)</f>
        <v>0</v>
      </c>
      <c r="K776" s="257" t="s">
        <v>146</v>
      </c>
      <c r="L776" s="262"/>
      <c r="M776" s="263" t="s">
        <v>19</v>
      </c>
      <c r="N776" s="264" t="s">
        <v>46</v>
      </c>
      <c r="O776" s="84"/>
      <c r="P776" s="217">
        <f>O776*H776</f>
        <v>0</v>
      </c>
      <c r="Q776" s="217">
        <v>0.0035000000000000001</v>
      </c>
      <c r="R776" s="217">
        <f>Q776*H776</f>
        <v>1.1324845000000001</v>
      </c>
      <c r="S776" s="217">
        <v>0</v>
      </c>
      <c r="T776" s="218">
        <f>S776*H776</f>
        <v>0</v>
      </c>
      <c r="AR776" s="219" t="s">
        <v>386</v>
      </c>
      <c r="AT776" s="219" t="s">
        <v>206</v>
      </c>
      <c r="AU776" s="219" t="s">
        <v>84</v>
      </c>
      <c r="AY776" s="18" t="s">
        <v>140</v>
      </c>
      <c r="BE776" s="220">
        <f>IF(N776="základní",J776,0)</f>
        <v>0</v>
      </c>
      <c r="BF776" s="220">
        <f>IF(N776="snížená",J776,0)</f>
        <v>0</v>
      </c>
      <c r="BG776" s="220">
        <f>IF(N776="zákl. přenesená",J776,0)</f>
        <v>0</v>
      </c>
      <c r="BH776" s="220">
        <f>IF(N776="sníž. přenesená",J776,0)</f>
        <v>0</v>
      </c>
      <c r="BI776" s="220">
        <f>IF(N776="nulová",J776,0)</f>
        <v>0</v>
      </c>
      <c r="BJ776" s="18" t="s">
        <v>82</v>
      </c>
      <c r="BK776" s="220">
        <f>ROUND(I776*H776,2)</f>
        <v>0</v>
      </c>
      <c r="BL776" s="18" t="s">
        <v>244</v>
      </c>
      <c r="BM776" s="219" t="s">
        <v>831</v>
      </c>
    </row>
    <row r="777" s="12" customFormat="1">
      <c r="B777" s="221"/>
      <c r="C777" s="222"/>
      <c r="D777" s="223" t="s">
        <v>149</v>
      </c>
      <c r="E777" s="222"/>
      <c r="F777" s="225" t="s">
        <v>827</v>
      </c>
      <c r="G777" s="222"/>
      <c r="H777" s="226">
        <v>323.56700000000001</v>
      </c>
      <c r="I777" s="227"/>
      <c r="J777" s="222"/>
      <c r="K777" s="222"/>
      <c r="L777" s="228"/>
      <c r="M777" s="229"/>
      <c r="N777" s="230"/>
      <c r="O777" s="230"/>
      <c r="P777" s="230"/>
      <c r="Q777" s="230"/>
      <c r="R777" s="230"/>
      <c r="S777" s="230"/>
      <c r="T777" s="231"/>
      <c r="AT777" s="232" t="s">
        <v>149</v>
      </c>
      <c r="AU777" s="232" t="s">
        <v>84</v>
      </c>
      <c r="AV777" s="12" t="s">
        <v>84</v>
      </c>
      <c r="AW777" s="12" t="s">
        <v>4</v>
      </c>
      <c r="AX777" s="12" t="s">
        <v>82</v>
      </c>
      <c r="AY777" s="232" t="s">
        <v>140</v>
      </c>
    </row>
    <row r="778" s="1" customFormat="1" ht="16.5" customHeight="1">
      <c r="B778" s="39"/>
      <c r="C778" s="208" t="s">
        <v>832</v>
      </c>
      <c r="D778" s="208" t="s">
        <v>142</v>
      </c>
      <c r="E778" s="209" t="s">
        <v>833</v>
      </c>
      <c r="F778" s="210" t="s">
        <v>834</v>
      </c>
      <c r="G778" s="211" t="s">
        <v>145</v>
      </c>
      <c r="H778" s="212">
        <v>294.15199999999999</v>
      </c>
      <c r="I778" s="213"/>
      <c r="J778" s="214">
        <f>ROUND(I778*H778,2)</f>
        <v>0</v>
      </c>
      <c r="K778" s="210" t="s">
        <v>146</v>
      </c>
      <c r="L778" s="44"/>
      <c r="M778" s="215" t="s">
        <v>19</v>
      </c>
      <c r="N778" s="216" t="s">
        <v>46</v>
      </c>
      <c r="O778" s="84"/>
      <c r="P778" s="217">
        <f>O778*H778</f>
        <v>0</v>
      </c>
      <c r="Q778" s="217">
        <v>0</v>
      </c>
      <c r="R778" s="217">
        <f>Q778*H778</f>
        <v>0</v>
      </c>
      <c r="S778" s="217">
        <v>0</v>
      </c>
      <c r="T778" s="218">
        <f>S778*H778</f>
        <v>0</v>
      </c>
      <c r="AR778" s="219" t="s">
        <v>244</v>
      </c>
      <c r="AT778" s="219" t="s">
        <v>142</v>
      </c>
      <c r="AU778" s="219" t="s">
        <v>84</v>
      </c>
      <c r="AY778" s="18" t="s">
        <v>140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18" t="s">
        <v>82</v>
      </c>
      <c r="BK778" s="220">
        <f>ROUND(I778*H778,2)</f>
        <v>0</v>
      </c>
      <c r="BL778" s="18" t="s">
        <v>244</v>
      </c>
      <c r="BM778" s="219" t="s">
        <v>835</v>
      </c>
    </row>
    <row r="779" s="12" customFormat="1">
      <c r="B779" s="221"/>
      <c r="C779" s="222"/>
      <c r="D779" s="223" t="s">
        <v>149</v>
      </c>
      <c r="E779" s="224" t="s">
        <v>19</v>
      </c>
      <c r="F779" s="225" t="s">
        <v>538</v>
      </c>
      <c r="G779" s="222"/>
      <c r="H779" s="226">
        <v>294.15199999999999</v>
      </c>
      <c r="I779" s="227"/>
      <c r="J779" s="222"/>
      <c r="K779" s="222"/>
      <c r="L779" s="228"/>
      <c r="M779" s="229"/>
      <c r="N779" s="230"/>
      <c r="O779" s="230"/>
      <c r="P779" s="230"/>
      <c r="Q779" s="230"/>
      <c r="R779" s="230"/>
      <c r="S779" s="230"/>
      <c r="T779" s="231"/>
      <c r="AT779" s="232" t="s">
        <v>149</v>
      </c>
      <c r="AU779" s="232" t="s">
        <v>84</v>
      </c>
      <c r="AV779" s="12" t="s">
        <v>84</v>
      </c>
      <c r="AW779" s="12" t="s">
        <v>37</v>
      </c>
      <c r="AX779" s="12" t="s">
        <v>82</v>
      </c>
      <c r="AY779" s="232" t="s">
        <v>140</v>
      </c>
    </row>
    <row r="780" s="1" customFormat="1" ht="16.5" customHeight="1">
      <c r="B780" s="39"/>
      <c r="C780" s="255" t="s">
        <v>836</v>
      </c>
      <c r="D780" s="255" t="s">
        <v>206</v>
      </c>
      <c r="E780" s="256" t="s">
        <v>837</v>
      </c>
      <c r="F780" s="257" t="s">
        <v>838</v>
      </c>
      <c r="G780" s="258" t="s">
        <v>145</v>
      </c>
      <c r="H780" s="259">
        <v>338.27499999999998</v>
      </c>
      <c r="I780" s="260"/>
      <c r="J780" s="261">
        <f>ROUND(I780*H780,2)</f>
        <v>0</v>
      </c>
      <c r="K780" s="257" t="s">
        <v>146</v>
      </c>
      <c r="L780" s="262"/>
      <c r="M780" s="263" t="s">
        <v>19</v>
      </c>
      <c r="N780" s="264" t="s">
        <v>46</v>
      </c>
      <c r="O780" s="84"/>
      <c r="P780" s="217">
        <f>O780*H780</f>
        <v>0</v>
      </c>
      <c r="Q780" s="217">
        <v>0.00013999999999999999</v>
      </c>
      <c r="R780" s="217">
        <f>Q780*H780</f>
        <v>0.047358499999999991</v>
      </c>
      <c r="S780" s="217">
        <v>0</v>
      </c>
      <c r="T780" s="218">
        <f>S780*H780</f>
        <v>0</v>
      </c>
      <c r="AR780" s="219" t="s">
        <v>386</v>
      </c>
      <c r="AT780" s="219" t="s">
        <v>206</v>
      </c>
      <c r="AU780" s="219" t="s">
        <v>84</v>
      </c>
      <c r="AY780" s="18" t="s">
        <v>140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18" t="s">
        <v>82</v>
      </c>
      <c r="BK780" s="220">
        <f>ROUND(I780*H780,2)</f>
        <v>0</v>
      </c>
      <c r="BL780" s="18" t="s">
        <v>244</v>
      </c>
      <c r="BM780" s="219" t="s">
        <v>839</v>
      </c>
    </row>
    <row r="781" s="12" customFormat="1">
      <c r="B781" s="221"/>
      <c r="C781" s="222"/>
      <c r="D781" s="223" t="s">
        <v>149</v>
      </c>
      <c r="E781" s="222"/>
      <c r="F781" s="225" t="s">
        <v>840</v>
      </c>
      <c r="G781" s="222"/>
      <c r="H781" s="226">
        <v>338.27499999999998</v>
      </c>
      <c r="I781" s="227"/>
      <c r="J781" s="222"/>
      <c r="K781" s="222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149</v>
      </c>
      <c r="AU781" s="232" t="s">
        <v>84</v>
      </c>
      <c r="AV781" s="12" t="s">
        <v>84</v>
      </c>
      <c r="AW781" s="12" t="s">
        <v>4</v>
      </c>
      <c r="AX781" s="12" t="s">
        <v>82</v>
      </c>
      <c r="AY781" s="232" t="s">
        <v>140</v>
      </c>
    </row>
    <row r="782" s="1" customFormat="1" ht="24" customHeight="1">
      <c r="B782" s="39"/>
      <c r="C782" s="208" t="s">
        <v>841</v>
      </c>
      <c r="D782" s="208" t="s">
        <v>142</v>
      </c>
      <c r="E782" s="209" t="s">
        <v>842</v>
      </c>
      <c r="F782" s="210" t="s">
        <v>843</v>
      </c>
      <c r="G782" s="211" t="s">
        <v>145</v>
      </c>
      <c r="H782" s="212">
        <v>82.501000000000005</v>
      </c>
      <c r="I782" s="213"/>
      <c r="J782" s="214">
        <f>ROUND(I782*H782,2)</f>
        <v>0</v>
      </c>
      <c r="K782" s="210" t="s">
        <v>146</v>
      </c>
      <c r="L782" s="44"/>
      <c r="M782" s="215" t="s">
        <v>19</v>
      </c>
      <c r="N782" s="216" t="s">
        <v>46</v>
      </c>
      <c r="O782" s="84"/>
      <c r="P782" s="217">
        <f>O782*H782</f>
        <v>0</v>
      </c>
      <c r="Q782" s="217">
        <v>0.0060000000000000001</v>
      </c>
      <c r="R782" s="217">
        <f>Q782*H782</f>
        <v>0.49500600000000006</v>
      </c>
      <c r="S782" s="217">
        <v>0</v>
      </c>
      <c r="T782" s="218">
        <f>S782*H782</f>
        <v>0</v>
      </c>
      <c r="AR782" s="219" t="s">
        <v>244</v>
      </c>
      <c r="AT782" s="219" t="s">
        <v>142</v>
      </c>
      <c r="AU782" s="219" t="s">
        <v>84</v>
      </c>
      <c r="AY782" s="18" t="s">
        <v>140</v>
      </c>
      <c r="BE782" s="220">
        <f>IF(N782="základní",J782,0)</f>
        <v>0</v>
      </c>
      <c r="BF782" s="220">
        <f>IF(N782="snížená",J782,0)</f>
        <v>0</v>
      </c>
      <c r="BG782" s="220">
        <f>IF(N782="zákl. přenesená",J782,0)</f>
        <v>0</v>
      </c>
      <c r="BH782" s="220">
        <f>IF(N782="sníž. přenesená",J782,0)</f>
        <v>0</v>
      </c>
      <c r="BI782" s="220">
        <f>IF(N782="nulová",J782,0)</f>
        <v>0</v>
      </c>
      <c r="BJ782" s="18" t="s">
        <v>82</v>
      </c>
      <c r="BK782" s="220">
        <f>ROUND(I782*H782,2)</f>
        <v>0</v>
      </c>
      <c r="BL782" s="18" t="s">
        <v>244</v>
      </c>
      <c r="BM782" s="219" t="s">
        <v>844</v>
      </c>
    </row>
    <row r="783" s="12" customFormat="1">
      <c r="B783" s="221"/>
      <c r="C783" s="222"/>
      <c r="D783" s="223" t="s">
        <v>149</v>
      </c>
      <c r="E783" s="224" t="s">
        <v>19</v>
      </c>
      <c r="F783" s="225" t="s">
        <v>845</v>
      </c>
      <c r="G783" s="222"/>
      <c r="H783" s="226">
        <v>53.000999999999998</v>
      </c>
      <c r="I783" s="227"/>
      <c r="J783" s="222"/>
      <c r="K783" s="222"/>
      <c r="L783" s="228"/>
      <c r="M783" s="229"/>
      <c r="N783" s="230"/>
      <c r="O783" s="230"/>
      <c r="P783" s="230"/>
      <c r="Q783" s="230"/>
      <c r="R783" s="230"/>
      <c r="S783" s="230"/>
      <c r="T783" s="231"/>
      <c r="AT783" s="232" t="s">
        <v>149</v>
      </c>
      <c r="AU783" s="232" t="s">
        <v>84</v>
      </c>
      <c r="AV783" s="12" t="s">
        <v>84</v>
      </c>
      <c r="AW783" s="12" t="s">
        <v>37</v>
      </c>
      <c r="AX783" s="12" t="s">
        <v>75</v>
      </c>
      <c r="AY783" s="232" t="s">
        <v>140</v>
      </c>
    </row>
    <row r="784" s="12" customFormat="1">
      <c r="B784" s="221"/>
      <c r="C784" s="222"/>
      <c r="D784" s="223" t="s">
        <v>149</v>
      </c>
      <c r="E784" s="224" t="s">
        <v>19</v>
      </c>
      <c r="F784" s="225" t="s">
        <v>846</v>
      </c>
      <c r="G784" s="222"/>
      <c r="H784" s="226">
        <v>20.385000000000002</v>
      </c>
      <c r="I784" s="227"/>
      <c r="J784" s="222"/>
      <c r="K784" s="222"/>
      <c r="L784" s="228"/>
      <c r="M784" s="229"/>
      <c r="N784" s="230"/>
      <c r="O784" s="230"/>
      <c r="P784" s="230"/>
      <c r="Q784" s="230"/>
      <c r="R784" s="230"/>
      <c r="S784" s="230"/>
      <c r="T784" s="231"/>
      <c r="AT784" s="232" t="s">
        <v>149</v>
      </c>
      <c r="AU784" s="232" t="s">
        <v>84</v>
      </c>
      <c r="AV784" s="12" t="s">
        <v>84</v>
      </c>
      <c r="AW784" s="12" t="s">
        <v>37</v>
      </c>
      <c r="AX784" s="12" t="s">
        <v>75</v>
      </c>
      <c r="AY784" s="232" t="s">
        <v>140</v>
      </c>
    </row>
    <row r="785" s="12" customFormat="1">
      <c r="B785" s="221"/>
      <c r="C785" s="222"/>
      <c r="D785" s="223" t="s">
        <v>149</v>
      </c>
      <c r="E785" s="224" t="s">
        <v>19</v>
      </c>
      <c r="F785" s="225" t="s">
        <v>847</v>
      </c>
      <c r="G785" s="222"/>
      <c r="H785" s="226">
        <v>9.1150000000000002</v>
      </c>
      <c r="I785" s="227"/>
      <c r="J785" s="222"/>
      <c r="K785" s="222"/>
      <c r="L785" s="228"/>
      <c r="M785" s="229"/>
      <c r="N785" s="230"/>
      <c r="O785" s="230"/>
      <c r="P785" s="230"/>
      <c r="Q785" s="230"/>
      <c r="R785" s="230"/>
      <c r="S785" s="230"/>
      <c r="T785" s="231"/>
      <c r="AT785" s="232" t="s">
        <v>149</v>
      </c>
      <c r="AU785" s="232" t="s">
        <v>84</v>
      </c>
      <c r="AV785" s="12" t="s">
        <v>84</v>
      </c>
      <c r="AW785" s="12" t="s">
        <v>37</v>
      </c>
      <c r="AX785" s="12" t="s">
        <v>75</v>
      </c>
      <c r="AY785" s="232" t="s">
        <v>140</v>
      </c>
    </row>
    <row r="786" s="13" customFormat="1">
      <c r="B786" s="233"/>
      <c r="C786" s="234"/>
      <c r="D786" s="223" t="s">
        <v>149</v>
      </c>
      <c r="E786" s="235" t="s">
        <v>19</v>
      </c>
      <c r="F786" s="236" t="s">
        <v>151</v>
      </c>
      <c r="G786" s="234"/>
      <c r="H786" s="237">
        <v>82.501000000000005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AT786" s="243" t="s">
        <v>149</v>
      </c>
      <c r="AU786" s="243" t="s">
        <v>84</v>
      </c>
      <c r="AV786" s="13" t="s">
        <v>147</v>
      </c>
      <c r="AW786" s="13" t="s">
        <v>37</v>
      </c>
      <c r="AX786" s="13" t="s">
        <v>82</v>
      </c>
      <c r="AY786" s="243" t="s">
        <v>140</v>
      </c>
    </row>
    <row r="787" s="1" customFormat="1" ht="16.5" customHeight="1">
      <c r="B787" s="39"/>
      <c r="C787" s="255" t="s">
        <v>848</v>
      </c>
      <c r="D787" s="255" t="s">
        <v>206</v>
      </c>
      <c r="E787" s="256" t="s">
        <v>849</v>
      </c>
      <c r="F787" s="257" t="s">
        <v>850</v>
      </c>
      <c r="G787" s="258" t="s">
        <v>145</v>
      </c>
      <c r="H787" s="259">
        <v>86.626000000000005</v>
      </c>
      <c r="I787" s="260"/>
      <c r="J787" s="261">
        <f>ROUND(I787*H787,2)</f>
        <v>0</v>
      </c>
      <c r="K787" s="257" t="s">
        <v>146</v>
      </c>
      <c r="L787" s="262"/>
      <c r="M787" s="263" t="s">
        <v>19</v>
      </c>
      <c r="N787" s="264" t="s">
        <v>46</v>
      </c>
      <c r="O787" s="84"/>
      <c r="P787" s="217">
        <f>O787*H787</f>
        <v>0</v>
      </c>
      <c r="Q787" s="217">
        <v>0.0020999999999999999</v>
      </c>
      <c r="R787" s="217">
        <f>Q787*H787</f>
        <v>0.18191460000000001</v>
      </c>
      <c r="S787" s="217">
        <v>0</v>
      </c>
      <c r="T787" s="218">
        <f>S787*H787</f>
        <v>0</v>
      </c>
      <c r="AR787" s="219" t="s">
        <v>386</v>
      </c>
      <c r="AT787" s="219" t="s">
        <v>206</v>
      </c>
      <c r="AU787" s="219" t="s">
        <v>84</v>
      </c>
      <c r="AY787" s="18" t="s">
        <v>140</v>
      </c>
      <c r="BE787" s="220">
        <f>IF(N787="základní",J787,0)</f>
        <v>0</v>
      </c>
      <c r="BF787" s="220">
        <f>IF(N787="snížená",J787,0)</f>
        <v>0</v>
      </c>
      <c r="BG787" s="220">
        <f>IF(N787="zákl. přenesená",J787,0)</f>
        <v>0</v>
      </c>
      <c r="BH787" s="220">
        <f>IF(N787="sníž. přenesená",J787,0)</f>
        <v>0</v>
      </c>
      <c r="BI787" s="220">
        <f>IF(N787="nulová",J787,0)</f>
        <v>0</v>
      </c>
      <c r="BJ787" s="18" t="s">
        <v>82</v>
      </c>
      <c r="BK787" s="220">
        <f>ROUND(I787*H787,2)</f>
        <v>0</v>
      </c>
      <c r="BL787" s="18" t="s">
        <v>244</v>
      </c>
      <c r="BM787" s="219" t="s">
        <v>851</v>
      </c>
    </row>
    <row r="788" s="12" customFormat="1">
      <c r="B788" s="221"/>
      <c r="C788" s="222"/>
      <c r="D788" s="223" t="s">
        <v>149</v>
      </c>
      <c r="E788" s="222"/>
      <c r="F788" s="225" t="s">
        <v>852</v>
      </c>
      <c r="G788" s="222"/>
      <c r="H788" s="226">
        <v>86.626000000000005</v>
      </c>
      <c r="I788" s="227"/>
      <c r="J788" s="222"/>
      <c r="K788" s="222"/>
      <c r="L788" s="228"/>
      <c r="M788" s="229"/>
      <c r="N788" s="230"/>
      <c r="O788" s="230"/>
      <c r="P788" s="230"/>
      <c r="Q788" s="230"/>
      <c r="R788" s="230"/>
      <c r="S788" s="230"/>
      <c r="T788" s="231"/>
      <c r="AT788" s="232" t="s">
        <v>149</v>
      </c>
      <c r="AU788" s="232" t="s">
        <v>84</v>
      </c>
      <c r="AV788" s="12" t="s">
        <v>84</v>
      </c>
      <c r="AW788" s="12" t="s">
        <v>4</v>
      </c>
      <c r="AX788" s="12" t="s">
        <v>82</v>
      </c>
      <c r="AY788" s="232" t="s">
        <v>140</v>
      </c>
    </row>
    <row r="789" s="1" customFormat="1" ht="24" customHeight="1">
      <c r="B789" s="39"/>
      <c r="C789" s="208" t="s">
        <v>853</v>
      </c>
      <c r="D789" s="208" t="s">
        <v>142</v>
      </c>
      <c r="E789" s="209" t="s">
        <v>854</v>
      </c>
      <c r="F789" s="210" t="s">
        <v>855</v>
      </c>
      <c r="G789" s="211" t="s">
        <v>145</v>
      </c>
      <c r="H789" s="212">
        <v>474.35000000000002</v>
      </c>
      <c r="I789" s="213"/>
      <c r="J789" s="214">
        <f>ROUND(I789*H789,2)</f>
        <v>0</v>
      </c>
      <c r="K789" s="210" t="s">
        <v>146</v>
      </c>
      <c r="L789" s="44"/>
      <c r="M789" s="215" t="s">
        <v>19</v>
      </c>
      <c r="N789" s="216" t="s">
        <v>46</v>
      </c>
      <c r="O789" s="84"/>
      <c r="P789" s="217">
        <f>O789*H789</f>
        <v>0</v>
      </c>
      <c r="Q789" s="217">
        <v>0.00018000000000000001</v>
      </c>
      <c r="R789" s="217">
        <f>Q789*H789</f>
        <v>0.085383000000000014</v>
      </c>
      <c r="S789" s="217">
        <v>0</v>
      </c>
      <c r="T789" s="218">
        <f>S789*H789</f>
        <v>0</v>
      </c>
      <c r="AR789" s="219" t="s">
        <v>244</v>
      </c>
      <c r="AT789" s="219" t="s">
        <v>142</v>
      </c>
      <c r="AU789" s="219" t="s">
        <v>84</v>
      </c>
      <c r="AY789" s="18" t="s">
        <v>140</v>
      </c>
      <c r="BE789" s="220">
        <f>IF(N789="základní",J789,0)</f>
        <v>0</v>
      </c>
      <c r="BF789" s="220">
        <f>IF(N789="snížená",J789,0)</f>
        <v>0</v>
      </c>
      <c r="BG789" s="220">
        <f>IF(N789="zákl. přenesená",J789,0)</f>
        <v>0</v>
      </c>
      <c r="BH789" s="220">
        <f>IF(N789="sníž. přenesená",J789,0)</f>
        <v>0</v>
      </c>
      <c r="BI789" s="220">
        <f>IF(N789="nulová",J789,0)</f>
        <v>0</v>
      </c>
      <c r="BJ789" s="18" t="s">
        <v>82</v>
      </c>
      <c r="BK789" s="220">
        <f>ROUND(I789*H789,2)</f>
        <v>0</v>
      </c>
      <c r="BL789" s="18" t="s">
        <v>244</v>
      </c>
      <c r="BM789" s="219" t="s">
        <v>856</v>
      </c>
    </row>
    <row r="790" s="12" customFormat="1">
      <c r="B790" s="221"/>
      <c r="C790" s="222"/>
      <c r="D790" s="223" t="s">
        <v>149</v>
      </c>
      <c r="E790" s="224" t="s">
        <v>19</v>
      </c>
      <c r="F790" s="225" t="s">
        <v>746</v>
      </c>
      <c r="G790" s="222"/>
      <c r="H790" s="226">
        <v>171.05000000000001</v>
      </c>
      <c r="I790" s="227"/>
      <c r="J790" s="222"/>
      <c r="K790" s="222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149</v>
      </c>
      <c r="AU790" s="232" t="s">
        <v>84</v>
      </c>
      <c r="AV790" s="12" t="s">
        <v>84</v>
      </c>
      <c r="AW790" s="12" t="s">
        <v>37</v>
      </c>
      <c r="AX790" s="12" t="s">
        <v>75</v>
      </c>
      <c r="AY790" s="232" t="s">
        <v>140</v>
      </c>
    </row>
    <row r="791" s="12" customFormat="1">
      <c r="B791" s="221"/>
      <c r="C791" s="222"/>
      <c r="D791" s="223" t="s">
        <v>149</v>
      </c>
      <c r="E791" s="224" t="s">
        <v>19</v>
      </c>
      <c r="F791" s="225" t="s">
        <v>747</v>
      </c>
      <c r="G791" s="222"/>
      <c r="H791" s="226">
        <v>150.524</v>
      </c>
      <c r="I791" s="227"/>
      <c r="J791" s="222"/>
      <c r="K791" s="222"/>
      <c r="L791" s="228"/>
      <c r="M791" s="229"/>
      <c r="N791" s="230"/>
      <c r="O791" s="230"/>
      <c r="P791" s="230"/>
      <c r="Q791" s="230"/>
      <c r="R791" s="230"/>
      <c r="S791" s="230"/>
      <c r="T791" s="231"/>
      <c r="AT791" s="232" t="s">
        <v>149</v>
      </c>
      <c r="AU791" s="232" t="s">
        <v>84</v>
      </c>
      <c r="AV791" s="12" t="s">
        <v>84</v>
      </c>
      <c r="AW791" s="12" t="s">
        <v>37</v>
      </c>
      <c r="AX791" s="12" t="s">
        <v>75</v>
      </c>
      <c r="AY791" s="232" t="s">
        <v>140</v>
      </c>
    </row>
    <row r="792" s="12" customFormat="1">
      <c r="B792" s="221"/>
      <c r="C792" s="222"/>
      <c r="D792" s="223" t="s">
        <v>149</v>
      </c>
      <c r="E792" s="224" t="s">
        <v>19</v>
      </c>
      <c r="F792" s="225" t="s">
        <v>718</v>
      </c>
      <c r="G792" s="222"/>
      <c r="H792" s="226">
        <v>76.480000000000004</v>
      </c>
      <c r="I792" s="227"/>
      <c r="J792" s="222"/>
      <c r="K792" s="222"/>
      <c r="L792" s="228"/>
      <c r="M792" s="229"/>
      <c r="N792" s="230"/>
      <c r="O792" s="230"/>
      <c r="P792" s="230"/>
      <c r="Q792" s="230"/>
      <c r="R792" s="230"/>
      <c r="S792" s="230"/>
      <c r="T792" s="231"/>
      <c r="AT792" s="232" t="s">
        <v>149</v>
      </c>
      <c r="AU792" s="232" t="s">
        <v>84</v>
      </c>
      <c r="AV792" s="12" t="s">
        <v>84</v>
      </c>
      <c r="AW792" s="12" t="s">
        <v>37</v>
      </c>
      <c r="AX792" s="12" t="s">
        <v>75</v>
      </c>
      <c r="AY792" s="232" t="s">
        <v>140</v>
      </c>
    </row>
    <row r="793" s="12" customFormat="1">
      <c r="B793" s="221"/>
      <c r="C793" s="222"/>
      <c r="D793" s="223" t="s">
        <v>149</v>
      </c>
      <c r="E793" s="224" t="s">
        <v>19</v>
      </c>
      <c r="F793" s="225" t="s">
        <v>748</v>
      </c>
      <c r="G793" s="222"/>
      <c r="H793" s="226">
        <v>76.296000000000006</v>
      </c>
      <c r="I793" s="227"/>
      <c r="J793" s="222"/>
      <c r="K793" s="222"/>
      <c r="L793" s="228"/>
      <c r="M793" s="229"/>
      <c r="N793" s="230"/>
      <c r="O793" s="230"/>
      <c r="P793" s="230"/>
      <c r="Q793" s="230"/>
      <c r="R793" s="230"/>
      <c r="S793" s="230"/>
      <c r="T793" s="231"/>
      <c r="AT793" s="232" t="s">
        <v>149</v>
      </c>
      <c r="AU793" s="232" t="s">
        <v>84</v>
      </c>
      <c r="AV793" s="12" t="s">
        <v>84</v>
      </c>
      <c r="AW793" s="12" t="s">
        <v>37</v>
      </c>
      <c r="AX793" s="12" t="s">
        <v>75</v>
      </c>
      <c r="AY793" s="232" t="s">
        <v>140</v>
      </c>
    </row>
    <row r="794" s="13" customFormat="1">
      <c r="B794" s="233"/>
      <c r="C794" s="234"/>
      <c r="D794" s="223" t="s">
        <v>149</v>
      </c>
      <c r="E794" s="235" t="s">
        <v>19</v>
      </c>
      <c r="F794" s="236" t="s">
        <v>151</v>
      </c>
      <c r="G794" s="234"/>
      <c r="H794" s="237">
        <v>474.35000000000002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AT794" s="243" t="s">
        <v>149</v>
      </c>
      <c r="AU794" s="243" t="s">
        <v>84</v>
      </c>
      <c r="AV794" s="13" t="s">
        <v>147</v>
      </c>
      <c r="AW794" s="13" t="s">
        <v>37</v>
      </c>
      <c r="AX794" s="13" t="s">
        <v>82</v>
      </c>
      <c r="AY794" s="243" t="s">
        <v>140</v>
      </c>
    </row>
    <row r="795" s="1" customFormat="1" ht="16.5" customHeight="1">
      <c r="B795" s="39"/>
      <c r="C795" s="255" t="s">
        <v>857</v>
      </c>
      <c r="D795" s="255" t="s">
        <v>206</v>
      </c>
      <c r="E795" s="256" t="s">
        <v>858</v>
      </c>
      <c r="F795" s="257" t="s">
        <v>859</v>
      </c>
      <c r="G795" s="258" t="s">
        <v>145</v>
      </c>
      <c r="H795" s="259">
        <v>498.06799999999998</v>
      </c>
      <c r="I795" s="260"/>
      <c r="J795" s="261">
        <f>ROUND(I795*H795,2)</f>
        <v>0</v>
      </c>
      <c r="K795" s="257" t="s">
        <v>146</v>
      </c>
      <c r="L795" s="262"/>
      <c r="M795" s="263" t="s">
        <v>19</v>
      </c>
      <c r="N795" s="264" t="s">
        <v>46</v>
      </c>
      <c r="O795" s="84"/>
      <c r="P795" s="217">
        <f>O795*H795</f>
        <v>0</v>
      </c>
      <c r="Q795" s="217">
        <v>0.0070000000000000001</v>
      </c>
      <c r="R795" s="217">
        <f>Q795*H795</f>
        <v>3.4864760000000001</v>
      </c>
      <c r="S795" s="217">
        <v>0</v>
      </c>
      <c r="T795" s="218">
        <f>S795*H795</f>
        <v>0</v>
      </c>
      <c r="AR795" s="219" t="s">
        <v>386</v>
      </c>
      <c r="AT795" s="219" t="s">
        <v>206</v>
      </c>
      <c r="AU795" s="219" t="s">
        <v>84</v>
      </c>
      <c r="AY795" s="18" t="s">
        <v>140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18" t="s">
        <v>82</v>
      </c>
      <c r="BK795" s="220">
        <f>ROUND(I795*H795,2)</f>
        <v>0</v>
      </c>
      <c r="BL795" s="18" t="s">
        <v>244</v>
      </c>
      <c r="BM795" s="219" t="s">
        <v>860</v>
      </c>
    </row>
    <row r="796" s="12" customFormat="1">
      <c r="B796" s="221"/>
      <c r="C796" s="222"/>
      <c r="D796" s="223" t="s">
        <v>149</v>
      </c>
      <c r="E796" s="222"/>
      <c r="F796" s="225" t="s">
        <v>861</v>
      </c>
      <c r="G796" s="222"/>
      <c r="H796" s="226">
        <v>498.06799999999998</v>
      </c>
      <c r="I796" s="227"/>
      <c r="J796" s="222"/>
      <c r="K796" s="222"/>
      <c r="L796" s="228"/>
      <c r="M796" s="229"/>
      <c r="N796" s="230"/>
      <c r="O796" s="230"/>
      <c r="P796" s="230"/>
      <c r="Q796" s="230"/>
      <c r="R796" s="230"/>
      <c r="S796" s="230"/>
      <c r="T796" s="231"/>
      <c r="AT796" s="232" t="s">
        <v>149</v>
      </c>
      <c r="AU796" s="232" t="s">
        <v>84</v>
      </c>
      <c r="AV796" s="12" t="s">
        <v>84</v>
      </c>
      <c r="AW796" s="12" t="s">
        <v>4</v>
      </c>
      <c r="AX796" s="12" t="s">
        <v>82</v>
      </c>
      <c r="AY796" s="232" t="s">
        <v>140</v>
      </c>
    </row>
    <row r="797" s="1" customFormat="1" ht="24" customHeight="1">
      <c r="B797" s="39"/>
      <c r="C797" s="208" t="s">
        <v>862</v>
      </c>
      <c r="D797" s="208" t="s">
        <v>142</v>
      </c>
      <c r="E797" s="209" t="s">
        <v>863</v>
      </c>
      <c r="F797" s="210" t="s">
        <v>864</v>
      </c>
      <c r="G797" s="211" t="s">
        <v>145</v>
      </c>
      <c r="H797" s="212">
        <v>294.15199999999999</v>
      </c>
      <c r="I797" s="213"/>
      <c r="J797" s="214">
        <f>ROUND(I797*H797,2)</f>
        <v>0</v>
      </c>
      <c r="K797" s="210" t="s">
        <v>146</v>
      </c>
      <c r="L797" s="44"/>
      <c r="M797" s="215" t="s">
        <v>19</v>
      </c>
      <c r="N797" s="216" t="s">
        <v>46</v>
      </c>
      <c r="O797" s="84"/>
      <c r="P797" s="217">
        <f>O797*H797</f>
        <v>0</v>
      </c>
      <c r="Q797" s="217">
        <v>1.0000000000000001E-05</v>
      </c>
      <c r="R797" s="217">
        <f>Q797*H797</f>
        <v>0.00294152</v>
      </c>
      <c r="S797" s="217">
        <v>0</v>
      </c>
      <c r="T797" s="218">
        <f>S797*H797</f>
        <v>0</v>
      </c>
      <c r="AR797" s="219" t="s">
        <v>244</v>
      </c>
      <c r="AT797" s="219" t="s">
        <v>142</v>
      </c>
      <c r="AU797" s="219" t="s">
        <v>84</v>
      </c>
      <c r="AY797" s="18" t="s">
        <v>140</v>
      </c>
      <c r="BE797" s="220">
        <f>IF(N797="základní",J797,0)</f>
        <v>0</v>
      </c>
      <c r="BF797" s="220">
        <f>IF(N797="snížená",J797,0)</f>
        <v>0</v>
      </c>
      <c r="BG797" s="220">
        <f>IF(N797="zákl. přenesená",J797,0)</f>
        <v>0</v>
      </c>
      <c r="BH797" s="220">
        <f>IF(N797="sníž. přenesená",J797,0)</f>
        <v>0</v>
      </c>
      <c r="BI797" s="220">
        <f>IF(N797="nulová",J797,0)</f>
        <v>0</v>
      </c>
      <c r="BJ797" s="18" t="s">
        <v>82</v>
      </c>
      <c r="BK797" s="220">
        <f>ROUND(I797*H797,2)</f>
        <v>0</v>
      </c>
      <c r="BL797" s="18" t="s">
        <v>244</v>
      </c>
      <c r="BM797" s="219" t="s">
        <v>865</v>
      </c>
    </row>
    <row r="798" s="12" customFormat="1">
      <c r="B798" s="221"/>
      <c r="C798" s="222"/>
      <c r="D798" s="223" t="s">
        <v>149</v>
      </c>
      <c r="E798" s="224" t="s">
        <v>19</v>
      </c>
      <c r="F798" s="225" t="s">
        <v>538</v>
      </c>
      <c r="G798" s="222"/>
      <c r="H798" s="226">
        <v>294.15199999999999</v>
      </c>
      <c r="I798" s="227"/>
      <c r="J798" s="222"/>
      <c r="K798" s="222"/>
      <c r="L798" s="228"/>
      <c r="M798" s="229"/>
      <c r="N798" s="230"/>
      <c r="O798" s="230"/>
      <c r="P798" s="230"/>
      <c r="Q798" s="230"/>
      <c r="R798" s="230"/>
      <c r="S798" s="230"/>
      <c r="T798" s="231"/>
      <c r="AT798" s="232" t="s">
        <v>149</v>
      </c>
      <c r="AU798" s="232" t="s">
        <v>84</v>
      </c>
      <c r="AV798" s="12" t="s">
        <v>84</v>
      </c>
      <c r="AW798" s="12" t="s">
        <v>37</v>
      </c>
      <c r="AX798" s="12" t="s">
        <v>75</v>
      </c>
      <c r="AY798" s="232" t="s">
        <v>140</v>
      </c>
    </row>
    <row r="799" s="13" customFormat="1">
      <c r="B799" s="233"/>
      <c r="C799" s="234"/>
      <c r="D799" s="223" t="s">
        <v>149</v>
      </c>
      <c r="E799" s="235" t="s">
        <v>19</v>
      </c>
      <c r="F799" s="236" t="s">
        <v>151</v>
      </c>
      <c r="G799" s="234"/>
      <c r="H799" s="237">
        <v>294.15199999999999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AT799" s="243" t="s">
        <v>149</v>
      </c>
      <c r="AU799" s="243" t="s">
        <v>84</v>
      </c>
      <c r="AV799" s="13" t="s">
        <v>147</v>
      </c>
      <c r="AW799" s="13" t="s">
        <v>37</v>
      </c>
      <c r="AX799" s="13" t="s">
        <v>82</v>
      </c>
      <c r="AY799" s="243" t="s">
        <v>140</v>
      </c>
    </row>
    <row r="800" s="1" customFormat="1" ht="24" customHeight="1">
      <c r="B800" s="39"/>
      <c r="C800" s="255" t="s">
        <v>866</v>
      </c>
      <c r="D800" s="255" t="s">
        <v>206</v>
      </c>
      <c r="E800" s="256" t="s">
        <v>867</v>
      </c>
      <c r="F800" s="257" t="s">
        <v>868</v>
      </c>
      <c r="G800" s="258" t="s">
        <v>145</v>
      </c>
      <c r="H800" s="259">
        <v>352.98200000000003</v>
      </c>
      <c r="I800" s="260"/>
      <c r="J800" s="261">
        <f>ROUND(I800*H800,2)</f>
        <v>0</v>
      </c>
      <c r="K800" s="257" t="s">
        <v>146</v>
      </c>
      <c r="L800" s="262"/>
      <c r="M800" s="263" t="s">
        <v>19</v>
      </c>
      <c r="N800" s="264" t="s">
        <v>46</v>
      </c>
      <c r="O800" s="84"/>
      <c r="P800" s="217">
        <f>O800*H800</f>
        <v>0</v>
      </c>
      <c r="Q800" s="217">
        <v>0.0025000000000000001</v>
      </c>
      <c r="R800" s="217">
        <f>Q800*H800</f>
        <v>0.8824550000000001</v>
      </c>
      <c r="S800" s="217">
        <v>0</v>
      </c>
      <c r="T800" s="218">
        <f>S800*H800</f>
        <v>0</v>
      </c>
      <c r="AR800" s="219" t="s">
        <v>386</v>
      </c>
      <c r="AT800" s="219" t="s">
        <v>206</v>
      </c>
      <c r="AU800" s="219" t="s">
        <v>84</v>
      </c>
      <c r="AY800" s="18" t="s">
        <v>140</v>
      </c>
      <c r="BE800" s="220">
        <f>IF(N800="základní",J800,0)</f>
        <v>0</v>
      </c>
      <c r="BF800" s="220">
        <f>IF(N800="snížená",J800,0)</f>
        <v>0</v>
      </c>
      <c r="BG800" s="220">
        <f>IF(N800="zákl. přenesená",J800,0)</f>
        <v>0</v>
      </c>
      <c r="BH800" s="220">
        <f>IF(N800="sníž. přenesená",J800,0)</f>
        <v>0</v>
      </c>
      <c r="BI800" s="220">
        <f>IF(N800="nulová",J800,0)</f>
        <v>0</v>
      </c>
      <c r="BJ800" s="18" t="s">
        <v>82</v>
      </c>
      <c r="BK800" s="220">
        <f>ROUND(I800*H800,2)</f>
        <v>0</v>
      </c>
      <c r="BL800" s="18" t="s">
        <v>244</v>
      </c>
      <c r="BM800" s="219" t="s">
        <v>869</v>
      </c>
    </row>
    <row r="801" s="12" customFormat="1">
      <c r="B801" s="221"/>
      <c r="C801" s="222"/>
      <c r="D801" s="223" t="s">
        <v>149</v>
      </c>
      <c r="E801" s="222"/>
      <c r="F801" s="225" t="s">
        <v>664</v>
      </c>
      <c r="G801" s="222"/>
      <c r="H801" s="226">
        <v>352.98200000000003</v>
      </c>
      <c r="I801" s="227"/>
      <c r="J801" s="222"/>
      <c r="K801" s="222"/>
      <c r="L801" s="228"/>
      <c r="M801" s="229"/>
      <c r="N801" s="230"/>
      <c r="O801" s="230"/>
      <c r="P801" s="230"/>
      <c r="Q801" s="230"/>
      <c r="R801" s="230"/>
      <c r="S801" s="230"/>
      <c r="T801" s="231"/>
      <c r="AT801" s="232" t="s">
        <v>149</v>
      </c>
      <c r="AU801" s="232" t="s">
        <v>84</v>
      </c>
      <c r="AV801" s="12" t="s">
        <v>84</v>
      </c>
      <c r="AW801" s="12" t="s">
        <v>4</v>
      </c>
      <c r="AX801" s="12" t="s">
        <v>82</v>
      </c>
      <c r="AY801" s="232" t="s">
        <v>140</v>
      </c>
    </row>
    <row r="802" s="1" customFormat="1" ht="24" customHeight="1">
      <c r="B802" s="39"/>
      <c r="C802" s="208" t="s">
        <v>870</v>
      </c>
      <c r="D802" s="208" t="s">
        <v>142</v>
      </c>
      <c r="E802" s="209" t="s">
        <v>871</v>
      </c>
      <c r="F802" s="210" t="s">
        <v>872</v>
      </c>
      <c r="G802" s="211" t="s">
        <v>608</v>
      </c>
      <c r="H802" s="212">
        <v>8.1259999999999994</v>
      </c>
      <c r="I802" s="213"/>
      <c r="J802" s="214">
        <f>ROUND(I802*H802,2)</f>
        <v>0</v>
      </c>
      <c r="K802" s="210" t="s">
        <v>146</v>
      </c>
      <c r="L802" s="44"/>
      <c r="M802" s="215" t="s">
        <v>19</v>
      </c>
      <c r="N802" s="216" t="s">
        <v>46</v>
      </c>
      <c r="O802" s="84"/>
      <c r="P802" s="217">
        <f>O802*H802</f>
        <v>0</v>
      </c>
      <c r="Q802" s="217">
        <v>0</v>
      </c>
      <c r="R802" s="217">
        <f>Q802*H802</f>
        <v>0</v>
      </c>
      <c r="S802" s="217">
        <v>0</v>
      </c>
      <c r="T802" s="218">
        <f>S802*H802</f>
        <v>0</v>
      </c>
      <c r="AR802" s="219" t="s">
        <v>244</v>
      </c>
      <c r="AT802" s="219" t="s">
        <v>142</v>
      </c>
      <c r="AU802" s="219" t="s">
        <v>84</v>
      </c>
      <c r="AY802" s="18" t="s">
        <v>140</v>
      </c>
      <c r="BE802" s="220">
        <f>IF(N802="základní",J802,0)</f>
        <v>0</v>
      </c>
      <c r="BF802" s="220">
        <f>IF(N802="snížená",J802,0)</f>
        <v>0</v>
      </c>
      <c r="BG802" s="220">
        <f>IF(N802="zákl. přenesená",J802,0)</f>
        <v>0</v>
      </c>
      <c r="BH802" s="220">
        <f>IF(N802="sníž. přenesená",J802,0)</f>
        <v>0</v>
      </c>
      <c r="BI802" s="220">
        <f>IF(N802="nulová",J802,0)</f>
        <v>0</v>
      </c>
      <c r="BJ802" s="18" t="s">
        <v>82</v>
      </c>
      <c r="BK802" s="220">
        <f>ROUND(I802*H802,2)</f>
        <v>0</v>
      </c>
      <c r="BL802" s="18" t="s">
        <v>244</v>
      </c>
      <c r="BM802" s="219" t="s">
        <v>873</v>
      </c>
    </row>
    <row r="803" s="11" customFormat="1" ht="22.8" customHeight="1">
      <c r="B803" s="192"/>
      <c r="C803" s="193"/>
      <c r="D803" s="194" t="s">
        <v>74</v>
      </c>
      <c r="E803" s="206" t="s">
        <v>874</v>
      </c>
      <c r="F803" s="206" t="s">
        <v>875</v>
      </c>
      <c r="G803" s="193"/>
      <c r="H803" s="193"/>
      <c r="I803" s="196"/>
      <c r="J803" s="207">
        <f>BK803</f>
        <v>0</v>
      </c>
      <c r="K803" s="193"/>
      <c r="L803" s="198"/>
      <c r="M803" s="199"/>
      <c r="N803" s="200"/>
      <c r="O803" s="200"/>
      <c r="P803" s="201">
        <f>SUM(P804:P810)</f>
        <v>0</v>
      </c>
      <c r="Q803" s="200"/>
      <c r="R803" s="201">
        <f>SUM(R804:R810)</f>
        <v>0.100675</v>
      </c>
      <c r="S803" s="200"/>
      <c r="T803" s="202">
        <f>SUM(T804:T810)</f>
        <v>0.10566</v>
      </c>
      <c r="AR803" s="203" t="s">
        <v>84</v>
      </c>
      <c r="AT803" s="204" t="s">
        <v>74</v>
      </c>
      <c r="AU803" s="204" t="s">
        <v>82</v>
      </c>
      <c r="AY803" s="203" t="s">
        <v>140</v>
      </c>
      <c r="BK803" s="205">
        <f>SUM(BK804:BK810)</f>
        <v>0</v>
      </c>
    </row>
    <row r="804" s="1" customFormat="1" ht="16.5" customHeight="1">
      <c r="B804" s="39"/>
      <c r="C804" s="208" t="s">
        <v>876</v>
      </c>
      <c r="D804" s="208" t="s">
        <v>142</v>
      </c>
      <c r="E804" s="209" t="s">
        <v>877</v>
      </c>
      <c r="F804" s="210" t="s">
        <v>878</v>
      </c>
      <c r="G804" s="211" t="s">
        <v>247</v>
      </c>
      <c r="H804" s="212">
        <v>5.5</v>
      </c>
      <c r="I804" s="213"/>
      <c r="J804" s="214">
        <f>ROUND(I804*H804,2)</f>
        <v>0</v>
      </c>
      <c r="K804" s="210" t="s">
        <v>146</v>
      </c>
      <c r="L804" s="44"/>
      <c r="M804" s="215" t="s">
        <v>19</v>
      </c>
      <c r="N804" s="216" t="s">
        <v>46</v>
      </c>
      <c r="O804" s="84"/>
      <c r="P804" s="217">
        <f>O804*H804</f>
        <v>0</v>
      </c>
      <c r="Q804" s="217">
        <v>0.0014499999999999999</v>
      </c>
      <c r="R804" s="217">
        <f>Q804*H804</f>
        <v>0.0079749999999999995</v>
      </c>
      <c r="S804" s="217">
        <v>0</v>
      </c>
      <c r="T804" s="218">
        <f>S804*H804</f>
        <v>0</v>
      </c>
      <c r="AR804" s="219" t="s">
        <v>244</v>
      </c>
      <c r="AT804" s="219" t="s">
        <v>142</v>
      </c>
      <c r="AU804" s="219" t="s">
        <v>84</v>
      </c>
      <c r="AY804" s="18" t="s">
        <v>140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18" t="s">
        <v>82</v>
      </c>
      <c r="BK804" s="220">
        <f>ROUND(I804*H804,2)</f>
        <v>0</v>
      </c>
      <c r="BL804" s="18" t="s">
        <v>244</v>
      </c>
      <c r="BM804" s="219" t="s">
        <v>879</v>
      </c>
    </row>
    <row r="805" s="12" customFormat="1">
      <c r="B805" s="221"/>
      <c r="C805" s="222"/>
      <c r="D805" s="223" t="s">
        <v>149</v>
      </c>
      <c r="E805" s="224" t="s">
        <v>19</v>
      </c>
      <c r="F805" s="225" t="s">
        <v>880</v>
      </c>
      <c r="G805" s="222"/>
      <c r="H805" s="226">
        <v>5.5</v>
      </c>
      <c r="I805" s="227"/>
      <c r="J805" s="222"/>
      <c r="K805" s="222"/>
      <c r="L805" s="228"/>
      <c r="M805" s="229"/>
      <c r="N805" s="230"/>
      <c r="O805" s="230"/>
      <c r="P805" s="230"/>
      <c r="Q805" s="230"/>
      <c r="R805" s="230"/>
      <c r="S805" s="230"/>
      <c r="T805" s="231"/>
      <c r="AT805" s="232" t="s">
        <v>149</v>
      </c>
      <c r="AU805" s="232" t="s">
        <v>84</v>
      </c>
      <c r="AV805" s="12" t="s">
        <v>84</v>
      </c>
      <c r="AW805" s="12" t="s">
        <v>37</v>
      </c>
      <c r="AX805" s="12" t="s">
        <v>82</v>
      </c>
      <c r="AY805" s="232" t="s">
        <v>140</v>
      </c>
    </row>
    <row r="806" s="1" customFormat="1" ht="16.5" customHeight="1">
      <c r="B806" s="39"/>
      <c r="C806" s="208" t="s">
        <v>881</v>
      </c>
      <c r="D806" s="208" t="s">
        <v>142</v>
      </c>
      <c r="E806" s="209" t="s">
        <v>882</v>
      </c>
      <c r="F806" s="210" t="s">
        <v>883</v>
      </c>
      <c r="G806" s="211" t="s">
        <v>512</v>
      </c>
      <c r="H806" s="212">
        <v>3</v>
      </c>
      <c r="I806" s="213"/>
      <c r="J806" s="214">
        <f>ROUND(I806*H806,2)</f>
        <v>0</v>
      </c>
      <c r="K806" s="210" t="s">
        <v>146</v>
      </c>
      <c r="L806" s="44"/>
      <c r="M806" s="215" t="s">
        <v>19</v>
      </c>
      <c r="N806" s="216" t="s">
        <v>46</v>
      </c>
      <c r="O806" s="84"/>
      <c r="P806" s="217">
        <f>O806*H806</f>
        <v>0</v>
      </c>
      <c r="Q806" s="217">
        <v>0.0309</v>
      </c>
      <c r="R806" s="217">
        <f>Q806*H806</f>
        <v>0.092700000000000005</v>
      </c>
      <c r="S806" s="217">
        <v>0</v>
      </c>
      <c r="T806" s="218">
        <f>S806*H806</f>
        <v>0</v>
      </c>
      <c r="AR806" s="219" t="s">
        <v>244</v>
      </c>
      <c r="AT806" s="219" t="s">
        <v>142</v>
      </c>
      <c r="AU806" s="219" t="s">
        <v>84</v>
      </c>
      <c r="AY806" s="18" t="s">
        <v>140</v>
      </c>
      <c r="BE806" s="220">
        <f>IF(N806="základní",J806,0)</f>
        <v>0</v>
      </c>
      <c r="BF806" s="220">
        <f>IF(N806="snížená",J806,0)</f>
        <v>0</v>
      </c>
      <c r="BG806" s="220">
        <f>IF(N806="zákl. přenesená",J806,0)</f>
        <v>0</v>
      </c>
      <c r="BH806" s="220">
        <f>IF(N806="sníž. přenesená",J806,0)</f>
        <v>0</v>
      </c>
      <c r="BI806" s="220">
        <f>IF(N806="nulová",J806,0)</f>
        <v>0</v>
      </c>
      <c r="BJ806" s="18" t="s">
        <v>82</v>
      </c>
      <c r="BK806" s="220">
        <f>ROUND(I806*H806,2)</f>
        <v>0</v>
      </c>
      <c r="BL806" s="18" t="s">
        <v>244</v>
      </c>
      <c r="BM806" s="219" t="s">
        <v>884</v>
      </c>
    </row>
    <row r="807" s="1" customFormat="1">
      <c r="B807" s="39"/>
      <c r="C807" s="40"/>
      <c r="D807" s="223" t="s">
        <v>434</v>
      </c>
      <c r="E807" s="40"/>
      <c r="F807" s="265" t="s">
        <v>885</v>
      </c>
      <c r="G807" s="40"/>
      <c r="H807" s="40"/>
      <c r="I807" s="132"/>
      <c r="J807" s="40"/>
      <c r="K807" s="40"/>
      <c r="L807" s="44"/>
      <c r="M807" s="266"/>
      <c r="N807" s="84"/>
      <c r="O807" s="84"/>
      <c r="P807" s="84"/>
      <c r="Q807" s="84"/>
      <c r="R807" s="84"/>
      <c r="S807" s="84"/>
      <c r="T807" s="85"/>
      <c r="AT807" s="18" t="s">
        <v>434</v>
      </c>
      <c r="AU807" s="18" t="s">
        <v>84</v>
      </c>
    </row>
    <row r="808" s="1" customFormat="1" ht="16.5" customHeight="1">
      <c r="B808" s="39"/>
      <c r="C808" s="208" t="s">
        <v>886</v>
      </c>
      <c r="D808" s="208" t="s">
        <v>142</v>
      </c>
      <c r="E808" s="209" t="s">
        <v>887</v>
      </c>
      <c r="F808" s="210" t="s">
        <v>888</v>
      </c>
      <c r="G808" s="211" t="s">
        <v>512</v>
      </c>
      <c r="H808" s="212">
        <v>3</v>
      </c>
      <c r="I808" s="213"/>
      <c r="J808" s="214">
        <f>ROUND(I808*H808,2)</f>
        <v>0</v>
      </c>
      <c r="K808" s="210" t="s">
        <v>146</v>
      </c>
      <c r="L808" s="44"/>
      <c r="M808" s="215" t="s">
        <v>19</v>
      </c>
      <c r="N808" s="216" t="s">
        <v>46</v>
      </c>
      <c r="O808" s="84"/>
      <c r="P808" s="217">
        <f>O808*H808</f>
        <v>0</v>
      </c>
      <c r="Q808" s="217">
        <v>0</v>
      </c>
      <c r="R808" s="217">
        <f>Q808*H808</f>
        <v>0</v>
      </c>
      <c r="S808" s="217">
        <v>0.035220000000000001</v>
      </c>
      <c r="T808" s="218">
        <f>S808*H808</f>
        <v>0.10566</v>
      </c>
      <c r="AR808" s="219" t="s">
        <v>244</v>
      </c>
      <c r="AT808" s="219" t="s">
        <v>142</v>
      </c>
      <c r="AU808" s="219" t="s">
        <v>84</v>
      </c>
      <c r="AY808" s="18" t="s">
        <v>140</v>
      </c>
      <c r="BE808" s="220">
        <f>IF(N808="základní",J808,0)</f>
        <v>0</v>
      </c>
      <c r="BF808" s="220">
        <f>IF(N808="snížená",J808,0)</f>
        <v>0</v>
      </c>
      <c r="BG808" s="220">
        <f>IF(N808="zákl. přenesená",J808,0)</f>
        <v>0</v>
      </c>
      <c r="BH808" s="220">
        <f>IF(N808="sníž. přenesená",J808,0)</f>
        <v>0</v>
      </c>
      <c r="BI808" s="220">
        <f>IF(N808="nulová",J808,0)</f>
        <v>0</v>
      </c>
      <c r="BJ808" s="18" t="s">
        <v>82</v>
      </c>
      <c r="BK808" s="220">
        <f>ROUND(I808*H808,2)</f>
        <v>0</v>
      </c>
      <c r="BL808" s="18" t="s">
        <v>244</v>
      </c>
      <c r="BM808" s="219" t="s">
        <v>889</v>
      </c>
    </row>
    <row r="809" s="12" customFormat="1">
      <c r="B809" s="221"/>
      <c r="C809" s="222"/>
      <c r="D809" s="223" t="s">
        <v>149</v>
      </c>
      <c r="E809" s="224" t="s">
        <v>19</v>
      </c>
      <c r="F809" s="225" t="s">
        <v>890</v>
      </c>
      <c r="G809" s="222"/>
      <c r="H809" s="226">
        <v>3</v>
      </c>
      <c r="I809" s="227"/>
      <c r="J809" s="222"/>
      <c r="K809" s="222"/>
      <c r="L809" s="228"/>
      <c r="M809" s="229"/>
      <c r="N809" s="230"/>
      <c r="O809" s="230"/>
      <c r="P809" s="230"/>
      <c r="Q809" s="230"/>
      <c r="R809" s="230"/>
      <c r="S809" s="230"/>
      <c r="T809" s="231"/>
      <c r="AT809" s="232" t="s">
        <v>149</v>
      </c>
      <c r="AU809" s="232" t="s">
        <v>84</v>
      </c>
      <c r="AV809" s="12" t="s">
        <v>84</v>
      </c>
      <c r="AW809" s="12" t="s">
        <v>37</v>
      </c>
      <c r="AX809" s="12" t="s">
        <v>82</v>
      </c>
      <c r="AY809" s="232" t="s">
        <v>140</v>
      </c>
    </row>
    <row r="810" s="1" customFormat="1" ht="24" customHeight="1">
      <c r="B810" s="39"/>
      <c r="C810" s="208" t="s">
        <v>891</v>
      </c>
      <c r="D810" s="208" t="s">
        <v>142</v>
      </c>
      <c r="E810" s="209" t="s">
        <v>892</v>
      </c>
      <c r="F810" s="210" t="s">
        <v>893</v>
      </c>
      <c r="G810" s="211" t="s">
        <v>608</v>
      </c>
      <c r="H810" s="212">
        <v>0.10100000000000001</v>
      </c>
      <c r="I810" s="213"/>
      <c r="J810" s="214">
        <f>ROUND(I810*H810,2)</f>
        <v>0</v>
      </c>
      <c r="K810" s="210" t="s">
        <v>146</v>
      </c>
      <c r="L810" s="44"/>
      <c r="M810" s="215" t="s">
        <v>19</v>
      </c>
      <c r="N810" s="216" t="s">
        <v>46</v>
      </c>
      <c r="O810" s="84"/>
      <c r="P810" s="217">
        <f>O810*H810</f>
        <v>0</v>
      </c>
      <c r="Q810" s="217">
        <v>0</v>
      </c>
      <c r="R810" s="217">
        <f>Q810*H810</f>
        <v>0</v>
      </c>
      <c r="S810" s="217">
        <v>0</v>
      </c>
      <c r="T810" s="218">
        <f>S810*H810</f>
        <v>0</v>
      </c>
      <c r="AR810" s="219" t="s">
        <v>244</v>
      </c>
      <c r="AT810" s="219" t="s">
        <v>142</v>
      </c>
      <c r="AU810" s="219" t="s">
        <v>84</v>
      </c>
      <c r="AY810" s="18" t="s">
        <v>140</v>
      </c>
      <c r="BE810" s="220">
        <f>IF(N810="základní",J810,0)</f>
        <v>0</v>
      </c>
      <c r="BF810" s="220">
        <f>IF(N810="snížená",J810,0)</f>
        <v>0</v>
      </c>
      <c r="BG810" s="220">
        <f>IF(N810="zákl. přenesená",J810,0)</f>
        <v>0</v>
      </c>
      <c r="BH810" s="220">
        <f>IF(N810="sníž. přenesená",J810,0)</f>
        <v>0</v>
      </c>
      <c r="BI810" s="220">
        <f>IF(N810="nulová",J810,0)</f>
        <v>0</v>
      </c>
      <c r="BJ810" s="18" t="s">
        <v>82</v>
      </c>
      <c r="BK810" s="220">
        <f>ROUND(I810*H810,2)</f>
        <v>0</v>
      </c>
      <c r="BL810" s="18" t="s">
        <v>244</v>
      </c>
      <c r="BM810" s="219" t="s">
        <v>894</v>
      </c>
    </row>
    <row r="811" s="11" customFormat="1" ht="22.8" customHeight="1">
      <c r="B811" s="192"/>
      <c r="C811" s="193"/>
      <c r="D811" s="194" t="s">
        <v>74</v>
      </c>
      <c r="E811" s="206" t="s">
        <v>895</v>
      </c>
      <c r="F811" s="206" t="s">
        <v>896</v>
      </c>
      <c r="G811" s="193"/>
      <c r="H811" s="193"/>
      <c r="I811" s="196"/>
      <c r="J811" s="207">
        <f>BK811</f>
        <v>0</v>
      </c>
      <c r="K811" s="193"/>
      <c r="L811" s="198"/>
      <c r="M811" s="199"/>
      <c r="N811" s="200"/>
      <c r="O811" s="200"/>
      <c r="P811" s="201">
        <f>SUM(P812:P827)</f>
        <v>0</v>
      </c>
      <c r="Q811" s="200"/>
      <c r="R811" s="201">
        <f>SUM(R812:R827)</f>
        <v>0</v>
      </c>
      <c r="S811" s="200"/>
      <c r="T811" s="202">
        <f>SUM(T812:T827)</f>
        <v>0.1131892</v>
      </c>
      <c r="AR811" s="203" t="s">
        <v>84</v>
      </c>
      <c r="AT811" s="204" t="s">
        <v>74</v>
      </c>
      <c r="AU811" s="204" t="s">
        <v>82</v>
      </c>
      <c r="AY811" s="203" t="s">
        <v>140</v>
      </c>
      <c r="BK811" s="205">
        <f>SUM(BK812:BK827)</f>
        <v>0</v>
      </c>
    </row>
    <row r="812" s="1" customFormat="1" ht="24" customHeight="1">
      <c r="B812" s="39"/>
      <c r="C812" s="208" t="s">
        <v>897</v>
      </c>
      <c r="D812" s="208" t="s">
        <v>142</v>
      </c>
      <c r="E812" s="209" t="s">
        <v>898</v>
      </c>
      <c r="F812" s="210" t="s">
        <v>899</v>
      </c>
      <c r="G812" s="211" t="s">
        <v>247</v>
      </c>
      <c r="H812" s="212">
        <v>45</v>
      </c>
      <c r="I812" s="213"/>
      <c r="J812" s="214">
        <f>ROUND(I812*H812,2)</f>
        <v>0</v>
      </c>
      <c r="K812" s="210" t="s">
        <v>146</v>
      </c>
      <c r="L812" s="44"/>
      <c r="M812" s="215" t="s">
        <v>19</v>
      </c>
      <c r="N812" s="216" t="s">
        <v>46</v>
      </c>
      <c r="O812" s="84"/>
      <c r="P812" s="217">
        <f>O812*H812</f>
        <v>0</v>
      </c>
      <c r="Q812" s="217">
        <v>0</v>
      </c>
      <c r="R812" s="217">
        <f>Q812*H812</f>
        <v>0</v>
      </c>
      <c r="S812" s="217">
        <v>0.00040000000000000002</v>
      </c>
      <c r="T812" s="218">
        <f>S812*H812</f>
        <v>0.018000000000000002</v>
      </c>
      <c r="AR812" s="219" t="s">
        <v>244</v>
      </c>
      <c r="AT812" s="219" t="s">
        <v>142</v>
      </c>
      <c r="AU812" s="219" t="s">
        <v>84</v>
      </c>
      <c r="AY812" s="18" t="s">
        <v>140</v>
      </c>
      <c r="BE812" s="220">
        <f>IF(N812="základní",J812,0)</f>
        <v>0</v>
      </c>
      <c r="BF812" s="220">
        <f>IF(N812="snížená",J812,0)</f>
        <v>0</v>
      </c>
      <c r="BG812" s="220">
        <f>IF(N812="zákl. přenesená",J812,0)</f>
        <v>0</v>
      </c>
      <c r="BH812" s="220">
        <f>IF(N812="sníž. přenesená",J812,0)</f>
        <v>0</v>
      </c>
      <c r="BI812" s="220">
        <f>IF(N812="nulová",J812,0)</f>
        <v>0</v>
      </c>
      <c r="BJ812" s="18" t="s">
        <v>82</v>
      </c>
      <c r="BK812" s="220">
        <f>ROUND(I812*H812,2)</f>
        <v>0</v>
      </c>
      <c r="BL812" s="18" t="s">
        <v>244</v>
      </c>
      <c r="BM812" s="219" t="s">
        <v>900</v>
      </c>
    </row>
    <row r="813" s="12" customFormat="1">
      <c r="B813" s="221"/>
      <c r="C813" s="222"/>
      <c r="D813" s="223" t="s">
        <v>149</v>
      </c>
      <c r="E813" s="224" t="s">
        <v>19</v>
      </c>
      <c r="F813" s="225" t="s">
        <v>901</v>
      </c>
      <c r="G813" s="222"/>
      <c r="H813" s="226">
        <v>13</v>
      </c>
      <c r="I813" s="227"/>
      <c r="J813" s="222"/>
      <c r="K813" s="222"/>
      <c r="L813" s="228"/>
      <c r="M813" s="229"/>
      <c r="N813" s="230"/>
      <c r="O813" s="230"/>
      <c r="P813" s="230"/>
      <c r="Q813" s="230"/>
      <c r="R813" s="230"/>
      <c r="S813" s="230"/>
      <c r="T813" s="231"/>
      <c r="AT813" s="232" t="s">
        <v>149</v>
      </c>
      <c r="AU813" s="232" t="s">
        <v>84</v>
      </c>
      <c r="AV813" s="12" t="s">
        <v>84</v>
      </c>
      <c r="AW813" s="12" t="s">
        <v>37</v>
      </c>
      <c r="AX813" s="12" t="s">
        <v>75</v>
      </c>
      <c r="AY813" s="232" t="s">
        <v>140</v>
      </c>
    </row>
    <row r="814" s="12" customFormat="1">
      <c r="B814" s="221"/>
      <c r="C814" s="222"/>
      <c r="D814" s="223" t="s">
        <v>149</v>
      </c>
      <c r="E814" s="224" t="s">
        <v>19</v>
      </c>
      <c r="F814" s="225" t="s">
        <v>902</v>
      </c>
      <c r="G814" s="222"/>
      <c r="H814" s="226">
        <v>32</v>
      </c>
      <c r="I814" s="227"/>
      <c r="J814" s="222"/>
      <c r="K814" s="222"/>
      <c r="L814" s="228"/>
      <c r="M814" s="229"/>
      <c r="N814" s="230"/>
      <c r="O814" s="230"/>
      <c r="P814" s="230"/>
      <c r="Q814" s="230"/>
      <c r="R814" s="230"/>
      <c r="S814" s="230"/>
      <c r="T814" s="231"/>
      <c r="AT814" s="232" t="s">
        <v>149</v>
      </c>
      <c r="AU814" s="232" t="s">
        <v>84</v>
      </c>
      <c r="AV814" s="12" t="s">
        <v>84</v>
      </c>
      <c r="AW814" s="12" t="s">
        <v>37</v>
      </c>
      <c r="AX814" s="12" t="s">
        <v>75</v>
      </c>
      <c r="AY814" s="232" t="s">
        <v>140</v>
      </c>
    </row>
    <row r="815" s="13" customFormat="1">
      <c r="B815" s="233"/>
      <c r="C815" s="234"/>
      <c r="D815" s="223" t="s">
        <v>149</v>
      </c>
      <c r="E815" s="235" t="s">
        <v>19</v>
      </c>
      <c r="F815" s="236" t="s">
        <v>151</v>
      </c>
      <c r="G815" s="234"/>
      <c r="H815" s="237">
        <v>45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AT815" s="243" t="s">
        <v>149</v>
      </c>
      <c r="AU815" s="243" t="s">
        <v>84</v>
      </c>
      <c r="AV815" s="13" t="s">
        <v>147</v>
      </c>
      <c r="AW815" s="13" t="s">
        <v>37</v>
      </c>
      <c r="AX815" s="13" t="s">
        <v>82</v>
      </c>
      <c r="AY815" s="243" t="s">
        <v>140</v>
      </c>
    </row>
    <row r="816" s="1" customFormat="1" ht="24" customHeight="1">
      <c r="B816" s="39"/>
      <c r="C816" s="208" t="s">
        <v>903</v>
      </c>
      <c r="D816" s="208" t="s">
        <v>142</v>
      </c>
      <c r="E816" s="209" t="s">
        <v>904</v>
      </c>
      <c r="F816" s="210" t="s">
        <v>905</v>
      </c>
      <c r="G816" s="211" t="s">
        <v>247</v>
      </c>
      <c r="H816" s="212">
        <v>105.298</v>
      </c>
      <c r="I816" s="213"/>
      <c r="J816" s="214">
        <f>ROUND(I816*H816,2)</f>
        <v>0</v>
      </c>
      <c r="K816" s="210" t="s">
        <v>146</v>
      </c>
      <c r="L816" s="44"/>
      <c r="M816" s="215" t="s">
        <v>19</v>
      </c>
      <c r="N816" s="216" t="s">
        <v>46</v>
      </c>
      <c r="O816" s="84"/>
      <c r="P816" s="217">
        <f>O816*H816</f>
        <v>0</v>
      </c>
      <c r="Q816" s="217">
        <v>0</v>
      </c>
      <c r="R816" s="217">
        <f>Q816*H816</f>
        <v>0</v>
      </c>
      <c r="S816" s="217">
        <v>0.00040000000000000002</v>
      </c>
      <c r="T816" s="218">
        <f>S816*H816</f>
        <v>0.042119200000000002</v>
      </c>
      <c r="AR816" s="219" t="s">
        <v>244</v>
      </c>
      <c r="AT816" s="219" t="s">
        <v>142</v>
      </c>
      <c r="AU816" s="219" t="s">
        <v>84</v>
      </c>
      <c r="AY816" s="18" t="s">
        <v>140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18" t="s">
        <v>82</v>
      </c>
      <c r="BK816" s="220">
        <f>ROUND(I816*H816,2)</f>
        <v>0</v>
      </c>
      <c r="BL816" s="18" t="s">
        <v>244</v>
      </c>
      <c r="BM816" s="219" t="s">
        <v>906</v>
      </c>
    </row>
    <row r="817" s="12" customFormat="1">
      <c r="B817" s="221"/>
      <c r="C817" s="222"/>
      <c r="D817" s="223" t="s">
        <v>149</v>
      </c>
      <c r="E817" s="224" t="s">
        <v>19</v>
      </c>
      <c r="F817" s="225" t="s">
        <v>907</v>
      </c>
      <c r="G817" s="222"/>
      <c r="H817" s="226">
        <v>105.298</v>
      </c>
      <c r="I817" s="227"/>
      <c r="J817" s="222"/>
      <c r="K817" s="222"/>
      <c r="L817" s="228"/>
      <c r="M817" s="229"/>
      <c r="N817" s="230"/>
      <c r="O817" s="230"/>
      <c r="P817" s="230"/>
      <c r="Q817" s="230"/>
      <c r="R817" s="230"/>
      <c r="S817" s="230"/>
      <c r="T817" s="231"/>
      <c r="AT817" s="232" t="s">
        <v>149</v>
      </c>
      <c r="AU817" s="232" t="s">
        <v>84</v>
      </c>
      <c r="AV817" s="12" t="s">
        <v>84</v>
      </c>
      <c r="AW817" s="12" t="s">
        <v>37</v>
      </c>
      <c r="AX817" s="12" t="s">
        <v>75</v>
      </c>
      <c r="AY817" s="232" t="s">
        <v>140</v>
      </c>
    </row>
    <row r="818" s="13" customFormat="1">
      <c r="B818" s="233"/>
      <c r="C818" s="234"/>
      <c r="D818" s="223" t="s">
        <v>149</v>
      </c>
      <c r="E818" s="235" t="s">
        <v>19</v>
      </c>
      <c r="F818" s="236" t="s">
        <v>151</v>
      </c>
      <c r="G818" s="234"/>
      <c r="H818" s="237">
        <v>105.298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AT818" s="243" t="s">
        <v>149</v>
      </c>
      <c r="AU818" s="243" t="s">
        <v>84</v>
      </c>
      <c r="AV818" s="13" t="s">
        <v>147</v>
      </c>
      <c r="AW818" s="13" t="s">
        <v>37</v>
      </c>
      <c r="AX818" s="13" t="s">
        <v>82</v>
      </c>
      <c r="AY818" s="243" t="s">
        <v>140</v>
      </c>
    </row>
    <row r="819" s="1" customFormat="1" ht="16.5" customHeight="1">
      <c r="B819" s="39"/>
      <c r="C819" s="208" t="s">
        <v>908</v>
      </c>
      <c r="D819" s="208" t="s">
        <v>142</v>
      </c>
      <c r="E819" s="209" t="s">
        <v>909</v>
      </c>
      <c r="F819" s="210" t="s">
        <v>910</v>
      </c>
      <c r="G819" s="211" t="s">
        <v>512</v>
      </c>
      <c r="H819" s="212">
        <v>20</v>
      </c>
      <c r="I819" s="213"/>
      <c r="J819" s="214">
        <f>ROUND(I819*H819,2)</f>
        <v>0</v>
      </c>
      <c r="K819" s="210" t="s">
        <v>146</v>
      </c>
      <c r="L819" s="44"/>
      <c r="M819" s="215" t="s">
        <v>19</v>
      </c>
      <c r="N819" s="216" t="s">
        <v>46</v>
      </c>
      <c r="O819" s="84"/>
      <c r="P819" s="217">
        <f>O819*H819</f>
        <v>0</v>
      </c>
      <c r="Q819" s="217">
        <v>0</v>
      </c>
      <c r="R819" s="217">
        <f>Q819*H819</f>
        <v>0</v>
      </c>
      <c r="S819" s="217">
        <v>0.00025000000000000001</v>
      </c>
      <c r="T819" s="218">
        <f>S819*H819</f>
        <v>0.0050000000000000001</v>
      </c>
      <c r="AR819" s="219" t="s">
        <v>244</v>
      </c>
      <c r="AT819" s="219" t="s">
        <v>142</v>
      </c>
      <c r="AU819" s="219" t="s">
        <v>84</v>
      </c>
      <c r="AY819" s="18" t="s">
        <v>140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18" t="s">
        <v>82</v>
      </c>
      <c r="BK819" s="220">
        <f>ROUND(I819*H819,2)</f>
        <v>0</v>
      </c>
      <c r="BL819" s="18" t="s">
        <v>244</v>
      </c>
      <c r="BM819" s="219" t="s">
        <v>911</v>
      </c>
    </row>
    <row r="820" s="12" customFormat="1">
      <c r="B820" s="221"/>
      <c r="C820" s="222"/>
      <c r="D820" s="223" t="s">
        <v>149</v>
      </c>
      <c r="E820" s="224" t="s">
        <v>19</v>
      </c>
      <c r="F820" s="225" t="s">
        <v>912</v>
      </c>
      <c r="G820" s="222"/>
      <c r="H820" s="226">
        <v>20</v>
      </c>
      <c r="I820" s="227"/>
      <c r="J820" s="222"/>
      <c r="K820" s="222"/>
      <c r="L820" s="228"/>
      <c r="M820" s="229"/>
      <c r="N820" s="230"/>
      <c r="O820" s="230"/>
      <c r="P820" s="230"/>
      <c r="Q820" s="230"/>
      <c r="R820" s="230"/>
      <c r="S820" s="230"/>
      <c r="T820" s="231"/>
      <c r="AT820" s="232" t="s">
        <v>149</v>
      </c>
      <c r="AU820" s="232" t="s">
        <v>84</v>
      </c>
      <c r="AV820" s="12" t="s">
        <v>84</v>
      </c>
      <c r="AW820" s="12" t="s">
        <v>37</v>
      </c>
      <c r="AX820" s="12" t="s">
        <v>75</v>
      </c>
      <c r="AY820" s="232" t="s">
        <v>140</v>
      </c>
    </row>
    <row r="821" s="13" customFormat="1">
      <c r="B821" s="233"/>
      <c r="C821" s="234"/>
      <c r="D821" s="223" t="s">
        <v>149</v>
      </c>
      <c r="E821" s="235" t="s">
        <v>19</v>
      </c>
      <c r="F821" s="236" t="s">
        <v>151</v>
      </c>
      <c r="G821" s="234"/>
      <c r="H821" s="237">
        <v>20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AT821" s="243" t="s">
        <v>149</v>
      </c>
      <c r="AU821" s="243" t="s">
        <v>84</v>
      </c>
      <c r="AV821" s="13" t="s">
        <v>147</v>
      </c>
      <c r="AW821" s="13" t="s">
        <v>37</v>
      </c>
      <c r="AX821" s="13" t="s">
        <v>82</v>
      </c>
      <c r="AY821" s="243" t="s">
        <v>140</v>
      </c>
    </row>
    <row r="822" s="1" customFormat="1" ht="16.5" customHeight="1">
      <c r="B822" s="39"/>
      <c r="C822" s="208" t="s">
        <v>913</v>
      </c>
      <c r="D822" s="208" t="s">
        <v>142</v>
      </c>
      <c r="E822" s="209" t="s">
        <v>914</v>
      </c>
      <c r="F822" s="210" t="s">
        <v>915</v>
      </c>
      <c r="G822" s="211" t="s">
        <v>512</v>
      </c>
      <c r="H822" s="212">
        <v>167</v>
      </c>
      <c r="I822" s="213"/>
      <c r="J822" s="214">
        <f>ROUND(I822*H822,2)</f>
        <v>0</v>
      </c>
      <c r="K822" s="210" t="s">
        <v>146</v>
      </c>
      <c r="L822" s="44"/>
      <c r="M822" s="215" t="s">
        <v>19</v>
      </c>
      <c r="N822" s="216" t="s">
        <v>46</v>
      </c>
      <c r="O822" s="84"/>
      <c r="P822" s="217">
        <f>O822*H822</f>
        <v>0</v>
      </c>
      <c r="Q822" s="217">
        <v>0</v>
      </c>
      <c r="R822" s="217">
        <f>Q822*H822</f>
        <v>0</v>
      </c>
      <c r="S822" s="217">
        <v>0.00021000000000000001</v>
      </c>
      <c r="T822" s="218">
        <f>S822*H822</f>
        <v>0.035070000000000004</v>
      </c>
      <c r="AR822" s="219" t="s">
        <v>244</v>
      </c>
      <c r="AT822" s="219" t="s">
        <v>142</v>
      </c>
      <c r="AU822" s="219" t="s">
        <v>84</v>
      </c>
      <c r="AY822" s="18" t="s">
        <v>140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18" t="s">
        <v>82</v>
      </c>
      <c r="BK822" s="220">
        <f>ROUND(I822*H822,2)</f>
        <v>0</v>
      </c>
      <c r="BL822" s="18" t="s">
        <v>244</v>
      </c>
      <c r="BM822" s="219" t="s">
        <v>916</v>
      </c>
    </row>
    <row r="823" s="12" customFormat="1">
      <c r="B823" s="221"/>
      <c r="C823" s="222"/>
      <c r="D823" s="223" t="s">
        <v>149</v>
      </c>
      <c r="E823" s="224" t="s">
        <v>19</v>
      </c>
      <c r="F823" s="225" t="s">
        <v>917</v>
      </c>
      <c r="G823" s="222"/>
      <c r="H823" s="226">
        <v>39</v>
      </c>
      <c r="I823" s="227"/>
      <c r="J823" s="222"/>
      <c r="K823" s="222"/>
      <c r="L823" s="228"/>
      <c r="M823" s="229"/>
      <c r="N823" s="230"/>
      <c r="O823" s="230"/>
      <c r="P823" s="230"/>
      <c r="Q823" s="230"/>
      <c r="R823" s="230"/>
      <c r="S823" s="230"/>
      <c r="T823" s="231"/>
      <c r="AT823" s="232" t="s">
        <v>149</v>
      </c>
      <c r="AU823" s="232" t="s">
        <v>84</v>
      </c>
      <c r="AV823" s="12" t="s">
        <v>84</v>
      </c>
      <c r="AW823" s="12" t="s">
        <v>37</v>
      </c>
      <c r="AX823" s="12" t="s">
        <v>75</v>
      </c>
      <c r="AY823" s="232" t="s">
        <v>140</v>
      </c>
    </row>
    <row r="824" s="12" customFormat="1">
      <c r="B824" s="221"/>
      <c r="C824" s="222"/>
      <c r="D824" s="223" t="s">
        <v>149</v>
      </c>
      <c r="E824" s="224" t="s">
        <v>19</v>
      </c>
      <c r="F824" s="225" t="s">
        <v>918</v>
      </c>
      <c r="G824" s="222"/>
      <c r="H824" s="226">
        <v>128</v>
      </c>
      <c r="I824" s="227"/>
      <c r="J824" s="222"/>
      <c r="K824" s="222"/>
      <c r="L824" s="228"/>
      <c r="M824" s="229"/>
      <c r="N824" s="230"/>
      <c r="O824" s="230"/>
      <c r="P824" s="230"/>
      <c r="Q824" s="230"/>
      <c r="R824" s="230"/>
      <c r="S824" s="230"/>
      <c r="T824" s="231"/>
      <c r="AT824" s="232" t="s">
        <v>149</v>
      </c>
      <c r="AU824" s="232" t="s">
        <v>84</v>
      </c>
      <c r="AV824" s="12" t="s">
        <v>84</v>
      </c>
      <c r="AW824" s="12" t="s">
        <v>37</v>
      </c>
      <c r="AX824" s="12" t="s">
        <v>75</v>
      </c>
      <c r="AY824" s="232" t="s">
        <v>140</v>
      </c>
    </row>
    <row r="825" s="13" customFormat="1">
      <c r="B825" s="233"/>
      <c r="C825" s="234"/>
      <c r="D825" s="223" t="s">
        <v>149</v>
      </c>
      <c r="E825" s="235" t="s">
        <v>19</v>
      </c>
      <c r="F825" s="236" t="s">
        <v>151</v>
      </c>
      <c r="G825" s="234"/>
      <c r="H825" s="237">
        <v>167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AT825" s="243" t="s">
        <v>149</v>
      </c>
      <c r="AU825" s="243" t="s">
        <v>84</v>
      </c>
      <c r="AV825" s="13" t="s">
        <v>147</v>
      </c>
      <c r="AW825" s="13" t="s">
        <v>37</v>
      </c>
      <c r="AX825" s="13" t="s">
        <v>82</v>
      </c>
      <c r="AY825" s="243" t="s">
        <v>140</v>
      </c>
    </row>
    <row r="826" s="1" customFormat="1" ht="16.5" customHeight="1">
      <c r="B826" s="39"/>
      <c r="C826" s="208" t="s">
        <v>919</v>
      </c>
      <c r="D826" s="208" t="s">
        <v>142</v>
      </c>
      <c r="E826" s="209" t="s">
        <v>920</v>
      </c>
      <c r="F826" s="210" t="s">
        <v>921</v>
      </c>
      <c r="G826" s="211" t="s">
        <v>512</v>
      </c>
      <c r="H826" s="212">
        <v>5</v>
      </c>
      <c r="I826" s="213"/>
      <c r="J826" s="214">
        <f>ROUND(I826*H826,2)</f>
        <v>0</v>
      </c>
      <c r="K826" s="210" t="s">
        <v>146</v>
      </c>
      <c r="L826" s="44"/>
      <c r="M826" s="215" t="s">
        <v>19</v>
      </c>
      <c r="N826" s="216" t="s">
        <v>46</v>
      </c>
      <c r="O826" s="84"/>
      <c r="P826" s="217">
        <f>O826*H826</f>
        <v>0</v>
      </c>
      <c r="Q826" s="217">
        <v>0</v>
      </c>
      <c r="R826" s="217">
        <f>Q826*H826</f>
        <v>0</v>
      </c>
      <c r="S826" s="217">
        <v>0.0025999999999999999</v>
      </c>
      <c r="T826" s="218">
        <f>S826*H826</f>
        <v>0.012999999999999999</v>
      </c>
      <c r="AR826" s="219" t="s">
        <v>244</v>
      </c>
      <c r="AT826" s="219" t="s">
        <v>142</v>
      </c>
      <c r="AU826" s="219" t="s">
        <v>84</v>
      </c>
      <c r="AY826" s="18" t="s">
        <v>140</v>
      </c>
      <c r="BE826" s="220">
        <f>IF(N826="základní",J826,0)</f>
        <v>0</v>
      </c>
      <c r="BF826" s="220">
        <f>IF(N826="snížená",J826,0)</f>
        <v>0</v>
      </c>
      <c r="BG826" s="220">
        <f>IF(N826="zákl. přenesená",J826,0)</f>
        <v>0</v>
      </c>
      <c r="BH826" s="220">
        <f>IF(N826="sníž. přenesená",J826,0)</f>
        <v>0</v>
      </c>
      <c r="BI826" s="220">
        <f>IF(N826="nulová",J826,0)</f>
        <v>0</v>
      </c>
      <c r="BJ826" s="18" t="s">
        <v>82</v>
      </c>
      <c r="BK826" s="220">
        <f>ROUND(I826*H826,2)</f>
        <v>0</v>
      </c>
      <c r="BL826" s="18" t="s">
        <v>244</v>
      </c>
      <c r="BM826" s="219" t="s">
        <v>922</v>
      </c>
    </row>
    <row r="827" s="12" customFormat="1">
      <c r="B827" s="221"/>
      <c r="C827" s="222"/>
      <c r="D827" s="223" t="s">
        <v>149</v>
      </c>
      <c r="E827" s="224" t="s">
        <v>19</v>
      </c>
      <c r="F827" s="225" t="s">
        <v>167</v>
      </c>
      <c r="G827" s="222"/>
      <c r="H827" s="226">
        <v>5</v>
      </c>
      <c r="I827" s="227"/>
      <c r="J827" s="222"/>
      <c r="K827" s="222"/>
      <c r="L827" s="228"/>
      <c r="M827" s="229"/>
      <c r="N827" s="230"/>
      <c r="O827" s="230"/>
      <c r="P827" s="230"/>
      <c r="Q827" s="230"/>
      <c r="R827" s="230"/>
      <c r="S827" s="230"/>
      <c r="T827" s="231"/>
      <c r="AT827" s="232" t="s">
        <v>149</v>
      </c>
      <c r="AU827" s="232" t="s">
        <v>84</v>
      </c>
      <c r="AV827" s="12" t="s">
        <v>84</v>
      </c>
      <c r="AW827" s="12" t="s">
        <v>37</v>
      </c>
      <c r="AX827" s="12" t="s">
        <v>82</v>
      </c>
      <c r="AY827" s="232" t="s">
        <v>140</v>
      </c>
    </row>
    <row r="828" s="11" customFormat="1" ht="22.8" customHeight="1">
      <c r="B828" s="192"/>
      <c r="C828" s="193"/>
      <c r="D828" s="194" t="s">
        <v>74</v>
      </c>
      <c r="E828" s="206" t="s">
        <v>923</v>
      </c>
      <c r="F828" s="206" t="s">
        <v>924</v>
      </c>
      <c r="G828" s="193"/>
      <c r="H828" s="193"/>
      <c r="I828" s="196"/>
      <c r="J828" s="207">
        <f>BK828</f>
        <v>0</v>
      </c>
      <c r="K828" s="193"/>
      <c r="L828" s="198"/>
      <c r="M828" s="199"/>
      <c r="N828" s="200"/>
      <c r="O828" s="200"/>
      <c r="P828" s="201">
        <f>SUM(P829:P839)</f>
        <v>0</v>
      </c>
      <c r="Q828" s="200"/>
      <c r="R828" s="201">
        <f>SUM(R829:R839)</f>
        <v>0.0015</v>
      </c>
      <c r="S828" s="200"/>
      <c r="T828" s="202">
        <f>SUM(T829:T839)</f>
        <v>0</v>
      </c>
      <c r="AR828" s="203" t="s">
        <v>84</v>
      </c>
      <c r="AT828" s="204" t="s">
        <v>74</v>
      </c>
      <c r="AU828" s="204" t="s">
        <v>82</v>
      </c>
      <c r="AY828" s="203" t="s">
        <v>140</v>
      </c>
      <c r="BK828" s="205">
        <f>SUM(BK829:BK839)</f>
        <v>0</v>
      </c>
    </row>
    <row r="829" s="1" customFormat="1" ht="16.5" customHeight="1">
      <c r="B829" s="39"/>
      <c r="C829" s="208" t="s">
        <v>925</v>
      </c>
      <c r="D829" s="208" t="s">
        <v>142</v>
      </c>
      <c r="E829" s="209" t="s">
        <v>926</v>
      </c>
      <c r="F829" s="210" t="s">
        <v>927</v>
      </c>
      <c r="G829" s="211" t="s">
        <v>512</v>
      </c>
      <c r="H829" s="212">
        <v>4</v>
      </c>
      <c r="I829" s="213"/>
      <c r="J829" s="214">
        <f>ROUND(I829*H829,2)</f>
        <v>0</v>
      </c>
      <c r="K829" s="210" t="s">
        <v>146</v>
      </c>
      <c r="L829" s="44"/>
      <c r="M829" s="215" t="s">
        <v>19</v>
      </c>
      <c r="N829" s="216" t="s">
        <v>46</v>
      </c>
      <c r="O829" s="84"/>
      <c r="P829" s="217">
        <f>O829*H829</f>
        <v>0</v>
      </c>
      <c r="Q829" s="217">
        <v>0</v>
      </c>
      <c r="R829" s="217">
        <f>Q829*H829</f>
        <v>0</v>
      </c>
      <c r="S829" s="217">
        <v>0</v>
      </c>
      <c r="T829" s="218">
        <f>S829*H829</f>
        <v>0</v>
      </c>
      <c r="AR829" s="219" t="s">
        <v>244</v>
      </c>
      <c r="AT829" s="219" t="s">
        <v>142</v>
      </c>
      <c r="AU829" s="219" t="s">
        <v>84</v>
      </c>
      <c r="AY829" s="18" t="s">
        <v>140</v>
      </c>
      <c r="BE829" s="220">
        <f>IF(N829="základní",J829,0)</f>
        <v>0</v>
      </c>
      <c r="BF829" s="220">
        <f>IF(N829="snížená",J829,0)</f>
        <v>0</v>
      </c>
      <c r="BG829" s="220">
        <f>IF(N829="zákl. přenesená",J829,0)</f>
        <v>0</v>
      </c>
      <c r="BH829" s="220">
        <f>IF(N829="sníž. přenesená",J829,0)</f>
        <v>0</v>
      </c>
      <c r="BI829" s="220">
        <f>IF(N829="nulová",J829,0)</f>
        <v>0</v>
      </c>
      <c r="BJ829" s="18" t="s">
        <v>82</v>
      </c>
      <c r="BK829" s="220">
        <f>ROUND(I829*H829,2)</f>
        <v>0</v>
      </c>
      <c r="BL829" s="18" t="s">
        <v>244</v>
      </c>
      <c r="BM829" s="219" t="s">
        <v>928</v>
      </c>
    </row>
    <row r="830" s="12" customFormat="1">
      <c r="B830" s="221"/>
      <c r="C830" s="222"/>
      <c r="D830" s="223" t="s">
        <v>149</v>
      </c>
      <c r="E830" s="224" t="s">
        <v>19</v>
      </c>
      <c r="F830" s="225" t="s">
        <v>929</v>
      </c>
      <c r="G830" s="222"/>
      <c r="H830" s="226">
        <v>4</v>
      </c>
      <c r="I830" s="227"/>
      <c r="J830" s="222"/>
      <c r="K830" s="222"/>
      <c r="L830" s="228"/>
      <c r="M830" s="229"/>
      <c r="N830" s="230"/>
      <c r="O830" s="230"/>
      <c r="P830" s="230"/>
      <c r="Q830" s="230"/>
      <c r="R830" s="230"/>
      <c r="S830" s="230"/>
      <c r="T830" s="231"/>
      <c r="AT830" s="232" t="s">
        <v>149</v>
      </c>
      <c r="AU830" s="232" t="s">
        <v>84</v>
      </c>
      <c r="AV830" s="12" t="s">
        <v>84</v>
      </c>
      <c r="AW830" s="12" t="s">
        <v>37</v>
      </c>
      <c r="AX830" s="12" t="s">
        <v>75</v>
      </c>
      <c r="AY830" s="232" t="s">
        <v>140</v>
      </c>
    </row>
    <row r="831" s="13" customFormat="1">
      <c r="B831" s="233"/>
      <c r="C831" s="234"/>
      <c r="D831" s="223" t="s">
        <v>149</v>
      </c>
      <c r="E831" s="235" t="s">
        <v>19</v>
      </c>
      <c r="F831" s="236" t="s">
        <v>151</v>
      </c>
      <c r="G831" s="234"/>
      <c r="H831" s="237">
        <v>4</v>
      </c>
      <c r="I831" s="238"/>
      <c r="J831" s="234"/>
      <c r="K831" s="234"/>
      <c r="L831" s="239"/>
      <c r="M831" s="240"/>
      <c r="N831" s="241"/>
      <c r="O831" s="241"/>
      <c r="P831" s="241"/>
      <c r="Q831" s="241"/>
      <c r="R831" s="241"/>
      <c r="S831" s="241"/>
      <c r="T831" s="242"/>
      <c r="AT831" s="243" t="s">
        <v>149</v>
      </c>
      <c r="AU831" s="243" t="s">
        <v>84</v>
      </c>
      <c r="AV831" s="13" t="s">
        <v>147</v>
      </c>
      <c r="AW831" s="13" t="s">
        <v>37</v>
      </c>
      <c r="AX831" s="13" t="s">
        <v>82</v>
      </c>
      <c r="AY831" s="243" t="s">
        <v>140</v>
      </c>
    </row>
    <row r="832" s="1" customFormat="1" ht="16.5" customHeight="1">
      <c r="B832" s="39"/>
      <c r="C832" s="255" t="s">
        <v>930</v>
      </c>
      <c r="D832" s="255" t="s">
        <v>206</v>
      </c>
      <c r="E832" s="256" t="s">
        <v>931</v>
      </c>
      <c r="F832" s="257" t="s">
        <v>932</v>
      </c>
      <c r="G832" s="258" t="s">
        <v>512</v>
      </c>
      <c r="H832" s="259">
        <v>4</v>
      </c>
      <c r="I832" s="260"/>
      <c r="J832" s="261">
        <f>ROUND(I832*H832,2)</f>
        <v>0</v>
      </c>
      <c r="K832" s="257" t="s">
        <v>146</v>
      </c>
      <c r="L832" s="262"/>
      <c r="M832" s="263" t="s">
        <v>19</v>
      </c>
      <c r="N832" s="264" t="s">
        <v>46</v>
      </c>
      <c r="O832" s="84"/>
      <c r="P832" s="217">
        <f>O832*H832</f>
        <v>0</v>
      </c>
      <c r="Q832" s="217">
        <v>5.0000000000000002E-05</v>
      </c>
      <c r="R832" s="217">
        <f>Q832*H832</f>
        <v>0.00020000000000000001</v>
      </c>
      <c r="S832" s="217">
        <v>0</v>
      </c>
      <c r="T832" s="218">
        <f>S832*H832</f>
        <v>0</v>
      </c>
      <c r="AR832" s="219" t="s">
        <v>386</v>
      </c>
      <c r="AT832" s="219" t="s">
        <v>206</v>
      </c>
      <c r="AU832" s="219" t="s">
        <v>84</v>
      </c>
      <c r="AY832" s="18" t="s">
        <v>140</v>
      </c>
      <c r="BE832" s="220">
        <f>IF(N832="základní",J832,0)</f>
        <v>0</v>
      </c>
      <c r="BF832" s="220">
        <f>IF(N832="snížená",J832,0)</f>
        <v>0</v>
      </c>
      <c r="BG832" s="220">
        <f>IF(N832="zákl. přenesená",J832,0)</f>
        <v>0</v>
      </c>
      <c r="BH832" s="220">
        <f>IF(N832="sníž. přenesená",J832,0)</f>
        <v>0</v>
      </c>
      <c r="BI832" s="220">
        <f>IF(N832="nulová",J832,0)</f>
        <v>0</v>
      </c>
      <c r="BJ832" s="18" t="s">
        <v>82</v>
      </c>
      <c r="BK832" s="220">
        <f>ROUND(I832*H832,2)</f>
        <v>0</v>
      </c>
      <c r="BL832" s="18" t="s">
        <v>244</v>
      </c>
      <c r="BM832" s="219" t="s">
        <v>933</v>
      </c>
    </row>
    <row r="833" s="12" customFormat="1">
      <c r="B833" s="221"/>
      <c r="C833" s="222"/>
      <c r="D833" s="223" t="s">
        <v>149</v>
      </c>
      <c r="E833" s="224" t="s">
        <v>19</v>
      </c>
      <c r="F833" s="225" t="s">
        <v>929</v>
      </c>
      <c r="G833" s="222"/>
      <c r="H833" s="226">
        <v>4</v>
      </c>
      <c r="I833" s="227"/>
      <c r="J833" s="222"/>
      <c r="K833" s="222"/>
      <c r="L833" s="228"/>
      <c r="M833" s="229"/>
      <c r="N833" s="230"/>
      <c r="O833" s="230"/>
      <c r="P833" s="230"/>
      <c r="Q833" s="230"/>
      <c r="R833" s="230"/>
      <c r="S833" s="230"/>
      <c r="T833" s="231"/>
      <c r="AT833" s="232" t="s">
        <v>149</v>
      </c>
      <c r="AU833" s="232" t="s">
        <v>84</v>
      </c>
      <c r="AV833" s="12" t="s">
        <v>84</v>
      </c>
      <c r="AW833" s="12" t="s">
        <v>37</v>
      </c>
      <c r="AX833" s="12" t="s">
        <v>75</v>
      </c>
      <c r="AY833" s="232" t="s">
        <v>140</v>
      </c>
    </row>
    <row r="834" s="13" customFormat="1">
      <c r="B834" s="233"/>
      <c r="C834" s="234"/>
      <c r="D834" s="223" t="s">
        <v>149</v>
      </c>
      <c r="E834" s="235" t="s">
        <v>19</v>
      </c>
      <c r="F834" s="236" t="s">
        <v>151</v>
      </c>
      <c r="G834" s="234"/>
      <c r="H834" s="237">
        <v>4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AT834" s="243" t="s">
        <v>149</v>
      </c>
      <c r="AU834" s="243" t="s">
        <v>84</v>
      </c>
      <c r="AV834" s="13" t="s">
        <v>147</v>
      </c>
      <c r="AW834" s="13" t="s">
        <v>37</v>
      </c>
      <c r="AX834" s="13" t="s">
        <v>82</v>
      </c>
      <c r="AY834" s="243" t="s">
        <v>140</v>
      </c>
    </row>
    <row r="835" s="1" customFormat="1" ht="16.5" customHeight="1">
      <c r="B835" s="39"/>
      <c r="C835" s="208" t="s">
        <v>934</v>
      </c>
      <c r="D835" s="208" t="s">
        <v>142</v>
      </c>
      <c r="E835" s="209" t="s">
        <v>935</v>
      </c>
      <c r="F835" s="210" t="s">
        <v>936</v>
      </c>
      <c r="G835" s="211" t="s">
        <v>247</v>
      </c>
      <c r="H835" s="212">
        <v>1</v>
      </c>
      <c r="I835" s="213"/>
      <c r="J835" s="214">
        <f>ROUND(I835*H835,2)</f>
        <v>0</v>
      </c>
      <c r="K835" s="210" t="s">
        <v>146</v>
      </c>
      <c r="L835" s="44"/>
      <c r="M835" s="215" t="s">
        <v>19</v>
      </c>
      <c r="N835" s="216" t="s">
        <v>46</v>
      </c>
      <c r="O835" s="84"/>
      <c r="P835" s="217">
        <f>O835*H835</f>
        <v>0</v>
      </c>
      <c r="Q835" s="217">
        <v>0</v>
      </c>
      <c r="R835" s="217">
        <f>Q835*H835</f>
        <v>0</v>
      </c>
      <c r="S835" s="217">
        <v>0</v>
      </c>
      <c r="T835" s="218">
        <f>S835*H835</f>
        <v>0</v>
      </c>
      <c r="AR835" s="219" t="s">
        <v>244</v>
      </c>
      <c r="AT835" s="219" t="s">
        <v>142</v>
      </c>
      <c r="AU835" s="219" t="s">
        <v>84</v>
      </c>
      <c r="AY835" s="18" t="s">
        <v>140</v>
      </c>
      <c r="BE835" s="220">
        <f>IF(N835="základní",J835,0)</f>
        <v>0</v>
      </c>
      <c r="BF835" s="220">
        <f>IF(N835="snížená",J835,0)</f>
        <v>0</v>
      </c>
      <c r="BG835" s="220">
        <f>IF(N835="zákl. přenesená",J835,0)</f>
        <v>0</v>
      </c>
      <c r="BH835" s="220">
        <f>IF(N835="sníž. přenesená",J835,0)</f>
        <v>0</v>
      </c>
      <c r="BI835" s="220">
        <f>IF(N835="nulová",J835,0)</f>
        <v>0</v>
      </c>
      <c r="BJ835" s="18" t="s">
        <v>82</v>
      </c>
      <c r="BK835" s="220">
        <f>ROUND(I835*H835,2)</f>
        <v>0</v>
      </c>
      <c r="BL835" s="18" t="s">
        <v>244</v>
      </c>
      <c r="BM835" s="219" t="s">
        <v>937</v>
      </c>
    </row>
    <row r="836" s="12" customFormat="1">
      <c r="B836" s="221"/>
      <c r="C836" s="222"/>
      <c r="D836" s="223" t="s">
        <v>149</v>
      </c>
      <c r="E836" s="224" t="s">
        <v>19</v>
      </c>
      <c r="F836" s="225" t="s">
        <v>938</v>
      </c>
      <c r="G836" s="222"/>
      <c r="H836" s="226">
        <v>1</v>
      </c>
      <c r="I836" s="227"/>
      <c r="J836" s="222"/>
      <c r="K836" s="222"/>
      <c r="L836" s="228"/>
      <c r="M836" s="229"/>
      <c r="N836" s="230"/>
      <c r="O836" s="230"/>
      <c r="P836" s="230"/>
      <c r="Q836" s="230"/>
      <c r="R836" s="230"/>
      <c r="S836" s="230"/>
      <c r="T836" s="231"/>
      <c r="AT836" s="232" t="s">
        <v>149</v>
      </c>
      <c r="AU836" s="232" t="s">
        <v>84</v>
      </c>
      <c r="AV836" s="12" t="s">
        <v>84</v>
      </c>
      <c r="AW836" s="12" t="s">
        <v>37</v>
      </c>
      <c r="AX836" s="12" t="s">
        <v>82</v>
      </c>
      <c r="AY836" s="232" t="s">
        <v>140</v>
      </c>
    </row>
    <row r="837" s="1" customFormat="1" ht="16.5" customHeight="1">
      <c r="B837" s="39"/>
      <c r="C837" s="255" t="s">
        <v>939</v>
      </c>
      <c r="D837" s="255" t="s">
        <v>206</v>
      </c>
      <c r="E837" s="256" t="s">
        <v>940</v>
      </c>
      <c r="F837" s="257" t="s">
        <v>941</v>
      </c>
      <c r="G837" s="258" t="s">
        <v>247</v>
      </c>
      <c r="H837" s="259">
        <v>1</v>
      </c>
      <c r="I837" s="260"/>
      <c r="J837" s="261">
        <f>ROUND(I837*H837,2)</f>
        <v>0</v>
      </c>
      <c r="K837" s="257" t="s">
        <v>146</v>
      </c>
      <c r="L837" s="262"/>
      <c r="M837" s="263" t="s">
        <v>19</v>
      </c>
      <c r="N837" s="264" t="s">
        <v>46</v>
      </c>
      <c r="O837" s="84"/>
      <c r="P837" s="217">
        <f>O837*H837</f>
        <v>0</v>
      </c>
      <c r="Q837" s="217">
        <v>0.0012999999999999999</v>
      </c>
      <c r="R837" s="217">
        <f>Q837*H837</f>
        <v>0.0012999999999999999</v>
      </c>
      <c r="S837" s="217">
        <v>0</v>
      </c>
      <c r="T837" s="218">
        <f>S837*H837</f>
        <v>0</v>
      </c>
      <c r="AR837" s="219" t="s">
        <v>386</v>
      </c>
      <c r="AT837" s="219" t="s">
        <v>206</v>
      </c>
      <c r="AU837" s="219" t="s">
        <v>84</v>
      </c>
      <c r="AY837" s="18" t="s">
        <v>140</v>
      </c>
      <c r="BE837" s="220">
        <f>IF(N837="základní",J837,0)</f>
        <v>0</v>
      </c>
      <c r="BF837" s="220">
        <f>IF(N837="snížená",J837,0)</f>
        <v>0</v>
      </c>
      <c r="BG837" s="220">
        <f>IF(N837="zákl. přenesená",J837,0)</f>
        <v>0</v>
      </c>
      <c r="BH837" s="220">
        <f>IF(N837="sníž. přenesená",J837,0)</f>
        <v>0</v>
      </c>
      <c r="BI837" s="220">
        <f>IF(N837="nulová",J837,0)</f>
        <v>0</v>
      </c>
      <c r="BJ837" s="18" t="s">
        <v>82</v>
      </c>
      <c r="BK837" s="220">
        <f>ROUND(I837*H837,2)</f>
        <v>0</v>
      </c>
      <c r="BL837" s="18" t="s">
        <v>244</v>
      </c>
      <c r="BM837" s="219" t="s">
        <v>942</v>
      </c>
    </row>
    <row r="838" s="12" customFormat="1">
      <c r="B838" s="221"/>
      <c r="C838" s="222"/>
      <c r="D838" s="223" t="s">
        <v>149</v>
      </c>
      <c r="E838" s="224" t="s">
        <v>19</v>
      </c>
      <c r="F838" s="225" t="s">
        <v>82</v>
      </c>
      <c r="G838" s="222"/>
      <c r="H838" s="226">
        <v>1</v>
      </c>
      <c r="I838" s="227"/>
      <c r="J838" s="222"/>
      <c r="K838" s="222"/>
      <c r="L838" s="228"/>
      <c r="M838" s="229"/>
      <c r="N838" s="230"/>
      <c r="O838" s="230"/>
      <c r="P838" s="230"/>
      <c r="Q838" s="230"/>
      <c r="R838" s="230"/>
      <c r="S838" s="230"/>
      <c r="T838" s="231"/>
      <c r="AT838" s="232" t="s">
        <v>149</v>
      </c>
      <c r="AU838" s="232" t="s">
        <v>84</v>
      </c>
      <c r="AV838" s="12" t="s">
        <v>84</v>
      </c>
      <c r="AW838" s="12" t="s">
        <v>37</v>
      </c>
      <c r="AX838" s="12" t="s">
        <v>75</v>
      </c>
      <c r="AY838" s="232" t="s">
        <v>140</v>
      </c>
    </row>
    <row r="839" s="13" customFormat="1">
      <c r="B839" s="233"/>
      <c r="C839" s="234"/>
      <c r="D839" s="223" t="s">
        <v>149</v>
      </c>
      <c r="E839" s="235" t="s">
        <v>19</v>
      </c>
      <c r="F839" s="236" t="s">
        <v>151</v>
      </c>
      <c r="G839" s="234"/>
      <c r="H839" s="237">
        <v>1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AT839" s="243" t="s">
        <v>149</v>
      </c>
      <c r="AU839" s="243" t="s">
        <v>84</v>
      </c>
      <c r="AV839" s="13" t="s">
        <v>147</v>
      </c>
      <c r="AW839" s="13" t="s">
        <v>37</v>
      </c>
      <c r="AX839" s="13" t="s">
        <v>82</v>
      </c>
      <c r="AY839" s="243" t="s">
        <v>140</v>
      </c>
    </row>
    <row r="840" s="11" customFormat="1" ht="22.8" customHeight="1">
      <c r="B840" s="192"/>
      <c r="C840" s="193"/>
      <c r="D840" s="194" t="s">
        <v>74</v>
      </c>
      <c r="E840" s="206" t="s">
        <v>943</v>
      </c>
      <c r="F840" s="206" t="s">
        <v>944</v>
      </c>
      <c r="G840" s="193"/>
      <c r="H840" s="193"/>
      <c r="I840" s="196"/>
      <c r="J840" s="207">
        <f>BK840</f>
        <v>0</v>
      </c>
      <c r="K840" s="193"/>
      <c r="L840" s="198"/>
      <c r="M840" s="199"/>
      <c r="N840" s="200"/>
      <c r="O840" s="200"/>
      <c r="P840" s="201">
        <f>SUM(P841:P860)</f>
        <v>0</v>
      </c>
      <c r="Q840" s="200"/>
      <c r="R840" s="201">
        <f>SUM(R841:R860)</f>
        <v>6.0057936300000003</v>
      </c>
      <c r="S840" s="200"/>
      <c r="T840" s="202">
        <f>SUM(T841:T860)</f>
        <v>9.4016999999999999</v>
      </c>
      <c r="AR840" s="203" t="s">
        <v>84</v>
      </c>
      <c r="AT840" s="204" t="s">
        <v>74</v>
      </c>
      <c r="AU840" s="204" t="s">
        <v>82</v>
      </c>
      <c r="AY840" s="203" t="s">
        <v>140</v>
      </c>
      <c r="BK840" s="205">
        <f>SUM(BK841:BK860)</f>
        <v>0</v>
      </c>
    </row>
    <row r="841" s="1" customFormat="1" ht="24" customHeight="1">
      <c r="B841" s="39"/>
      <c r="C841" s="208" t="s">
        <v>945</v>
      </c>
      <c r="D841" s="208" t="s">
        <v>142</v>
      </c>
      <c r="E841" s="209" t="s">
        <v>946</v>
      </c>
      <c r="F841" s="210" t="s">
        <v>947</v>
      </c>
      <c r="G841" s="211" t="s">
        <v>145</v>
      </c>
      <c r="H841" s="212">
        <v>315.084</v>
      </c>
      <c r="I841" s="213"/>
      <c r="J841" s="214">
        <f>ROUND(I841*H841,2)</f>
        <v>0</v>
      </c>
      <c r="K841" s="210" t="s">
        <v>146</v>
      </c>
      <c r="L841" s="44"/>
      <c r="M841" s="215" t="s">
        <v>19</v>
      </c>
      <c r="N841" s="216" t="s">
        <v>46</v>
      </c>
      <c r="O841" s="84"/>
      <c r="P841" s="217">
        <f>O841*H841</f>
        <v>0</v>
      </c>
      <c r="Q841" s="217">
        <v>0</v>
      </c>
      <c r="R841" s="217">
        <f>Q841*H841</f>
        <v>0</v>
      </c>
      <c r="S841" s="217">
        <v>0</v>
      </c>
      <c r="T841" s="218">
        <f>S841*H841</f>
        <v>0</v>
      </c>
      <c r="AR841" s="219" t="s">
        <v>244</v>
      </c>
      <c r="AT841" s="219" t="s">
        <v>142</v>
      </c>
      <c r="AU841" s="219" t="s">
        <v>84</v>
      </c>
      <c r="AY841" s="18" t="s">
        <v>140</v>
      </c>
      <c r="BE841" s="220">
        <f>IF(N841="základní",J841,0)</f>
        <v>0</v>
      </c>
      <c r="BF841" s="220">
        <f>IF(N841="snížená",J841,0)</f>
        <v>0</v>
      </c>
      <c r="BG841" s="220">
        <f>IF(N841="zákl. přenesená",J841,0)</f>
        <v>0</v>
      </c>
      <c r="BH841" s="220">
        <f>IF(N841="sníž. přenesená",J841,0)</f>
        <v>0</v>
      </c>
      <c r="BI841" s="220">
        <f>IF(N841="nulová",J841,0)</f>
        <v>0</v>
      </c>
      <c r="BJ841" s="18" t="s">
        <v>82</v>
      </c>
      <c r="BK841" s="220">
        <f>ROUND(I841*H841,2)</f>
        <v>0</v>
      </c>
      <c r="BL841" s="18" t="s">
        <v>244</v>
      </c>
      <c r="BM841" s="219" t="s">
        <v>948</v>
      </c>
    </row>
    <row r="842" s="12" customFormat="1">
      <c r="B842" s="221"/>
      <c r="C842" s="222"/>
      <c r="D842" s="223" t="s">
        <v>149</v>
      </c>
      <c r="E842" s="224" t="s">
        <v>19</v>
      </c>
      <c r="F842" s="225" t="s">
        <v>717</v>
      </c>
      <c r="G842" s="222"/>
      <c r="H842" s="226">
        <v>315.084</v>
      </c>
      <c r="I842" s="227"/>
      <c r="J842" s="222"/>
      <c r="K842" s="222"/>
      <c r="L842" s="228"/>
      <c r="M842" s="229"/>
      <c r="N842" s="230"/>
      <c r="O842" s="230"/>
      <c r="P842" s="230"/>
      <c r="Q842" s="230"/>
      <c r="R842" s="230"/>
      <c r="S842" s="230"/>
      <c r="T842" s="231"/>
      <c r="AT842" s="232" t="s">
        <v>149</v>
      </c>
      <c r="AU842" s="232" t="s">
        <v>84</v>
      </c>
      <c r="AV842" s="12" t="s">
        <v>84</v>
      </c>
      <c r="AW842" s="12" t="s">
        <v>37</v>
      </c>
      <c r="AX842" s="12" t="s">
        <v>75</v>
      </c>
      <c r="AY842" s="232" t="s">
        <v>140</v>
      </c>
    </row>
    <row r="843" s="13" customFormat="1">
      <c r="B843" s="233"/>
      <c r="C843" s="234"/>
      <c r="D843" s="223" t="s">
        <v>149</v>
      </c>
      <c r="E843" s="235" t="s">
        <v>19</v>
      </c>
      <c r="F843" s="236" t="s">
        <v>151</v>
      </c>
      <c r="G843" s="234"/>
      <c r="H843" s="237">
        <v>315.084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AT843" s="243" t="s">
        <v>149</v>
      </c>
      <c r="AU843" s="243" t="s">
        <v>84</v>
      </c>
      <c r="AV843" s="13" t="s">
        <v>147</v>
      </c>
      <c r="AW843" s="13" t="s">
        <v>37</v>
      </c>
      <c r="AX843" s="13" t="s">
        <v>82</v>
      </c>
      <c r="AY843" s="243" t="s">
        <v>140</v>
      </c>
    </row>
    <row r="844" s="1" customFormat="1" ht="16.5" customHeight="1">
      <c r="B844" s="39"/>
      <c r="C844" s="255" t="s">
        <v>949</v>
      </c>
      <c r="D844" s="255" t="s">
        <v>206</v>
      </c>
      <c r="E844" s="256" t="s">
        <v>950</v>
      </c>
      <c r="F844" s="257" t="s">
        <v>951</v>
      </c>
      <c r="G844" s="258" t="s">
        <v>145</v>
      </c>
      <c r="H844" s="259">
        <v>346.59199999999998</v>
      </c>
      <c r="I844" s="260"/>
      <c r="J844" s="261">
        <f>ROUND(I844*H844,2)</f>
        <v>0</v>
      </c>
      <c r="K844" s="257" t="s">
        <v>146</v>
      </c>
      <c r="L844" s="262"/>
      <c r="M844" s="263" t="s">
        <v>19</v>
      </c>
      <c r="N844" s="264" t="s">
        <v>46</v>
      </c>
      <c r="O844" s="84"/>
      <c r="P844" s="217">
        <f>O844*H844</f>
        <v>0</v>
      </c>
      <c r="Q844" s="217">
        <v>0.012800000000000001</v>
      </c>
      <c r="R844" s="217">
        <f>Q844*H844</f>
        <v>4.4363776000000001</v>
      </c>
      <c r="S844" s="217">
        <v>0</v>
      </c>
      <c r="T844" s="218">
        <f>S844*H844</f>
        <v>0</v>
      </c>
      <c r="AR844" s="219" t="s">
        <v>386</v>
      </c>
      <c r="AT844" s="219" t="s">
        <v>206</v>
      </c>
      <c r="AU844" s="219" t="s">
        <v>84</v>
      </c>
      <c r="AY844" s="18" t="s">
        <v>140</v>
      </c>
      <c r="BE844" s="220">
        <f>IF(N844="základní",J844,0)</f>
        <v>0</v>
      </c>
      <c r="BF844" s="220">
        <f>IF(N844="snížená",J844,0)</f>
        <v>0</v>
      </c>
      <c r="BG844" s="220">
        <f>IF(N844="zákl. přenesená",J844,0)</f>
        <v>0</v>
      </c>
      <c r="BH844" s="220">
        <f>IF(N844="sníž. přenesená",J844,0)</f>
        <v>0</v>
      </c>
      <c r="BI844" s="220">
        <f>IF(N844="nulová",J844,0)</f>
        <v>0</v>
      </c>
      <c r="BJ844" s="18" t="s">
        <v>82</v>
      </c>
      <c r="BK844" s="220">
        <f>ROUND(I844*H844,2)</f>
        <v>0</v>
      </c>
      <c r="BL844" s="18" t="s">
        <v>244</v>
      </c>
      <c r="BM844" s="219" t="s">
        <v>952</v>
      </c>
    </row>
    <row r="845" s="12" customFormat="1">
      <c r="B845" s="221"/>
      <c r="C845" s="222"/>
      <c r="D845" s="223" t="s">
        <v>149</v>
      </c>
      <c r="E845" s="222"/>
      <c r="F845" s="225" t="s">
        <v>953</v>
      </c>
      <c r="G845" s="222"/>
      <c r="H845" s="226">
        <v>346.59199999999998</v>
      </c>
      <c r="I845" s="227"/>
      <c r="J845" s="222"/>
      <c r="K845" s="222"/>
      <c r="L845" s="228"/>
      <c r="M845" s="229"/>
      <c r="N845" s="230"/>
      <c r="O845" s="230"/>
      <c r="P845" s="230"/>
      <c r="Q845" s="230"/>
      <c r="R845" s="230"/>
      <c r="S845" s="230"/>
      <c r="T845" s="231"/>
      <c r="AT845" s="232" t="s">
        <v>149</v>
      </c>
      <c r="AU845" s="232" t="s">
        <v>84</v>
      </c>
      <c r="AV845" s="12" t="s">
        <v>84</v>
      </c>
      <c r="AW845" s="12" t="s">
        <v>4</v>
      </c>
      <c r="AX845" s="12" t="s">
        <v>82</v>
      </c>
      <c r="AY845" s="232" t="s">
        <v>140</v>
      </c>
    </row>
    <row r="846" s="1" customFormat="1" ht="24" customHeight="1">
      <c r="B846" s="39"/>
      <c r="C846" s="208" t="s">
        <v>954</v>
      </c>
      <c r="D846" s="208" t="s">
        <v>142</v>
      </c>
      <c r="E846" s="209" t="s">
        <v>955</v>
      </c>
      <c r="F846" s="210" t="s">
        <v>956</v>
      </c>
      <c r="G846" s="211" t="s">
        <v>145</v>
      </c>
      <c r="H846" s="212">
        <v>626.77999999999997</v>
      </c>
      <c r="I846" s="213"/>
      <c r="J846" s="214">
        <f>ROUND(I846*H846,2)</f>
        <v>0</v>
      </c>
      <c r="K846" s="210" t="s">
        <v>146</v>
      </c>
      <c r="L846" s="44"/>
      <c r="M846" s="215" t="s">
        <v>19</v>
      </c>
      <c r="N846" s="216" t="s">
        <v>46</v>
      </c>
      <c r="O846" s="84"/>
      <c r="P846" s="217">
        <f>O846*H846</f>
        <v>0</v>
      </c>
      <c r="Q846" s="217">
        <v>0</v>
      </c>
      <c r="R846" s="217">
        <f>Q846*H846</f>
        <v>0</v>
      </c>
      <c r="S846" s="217">
        <v>0.014999999999999999</v>
      </c>
      <c r="T846" s="218">
        <f>S846*H846</f>
        <v>9.4016999999999999</v>
      </c>
      <c r="AR846" s="219" t="s">
        <v>244</v>
      </c>
      <c r="AT846" s="219" t="s">
        <v>142</v>
      </c>
      <c r="AU846" s="219" t="s">
        <v>84</v>
      </c>
      <c r="AY846" s="18" t="s">
        <v>140</v>
      </c>
      <c r="BE846" s="220">
        <f>IF(N846="základní",J846,0)</f>
        <v>0</v>
      </c>
      <c r="BF846" s="220">
        <f>IF(N846="snížená",J846,0)</f>
        <v>0</v>
      </c>
      <c r="BG846" s="220">
        <f>IF(N846="zákl. přenesená",J846,0)</f>
        <v>0</v>
      </c>
      <c r="BH846" s="220">
        <f>IF(N846="sníž. přenesená",J846,0)</f>
        <v>0</v>
      </c>
      <c r="BI846" s="220">
        <f>IF(N846="nulová",J846,0)</f>
        <v>0</v>
      </c>
      <c r="BJ846" s="18" t="s">
        <v>82</v>
      </c>
      <c r="BK846" s="220">
        <f>ROUND(I846*H846,2)</f>
        <v>0</v>
      </c>
      <c r="BL846" s="18" t="s">
        <v>244</v>
      </c>
      <c r="BM846" s="219" t="s">
        <v>957</v>
      </c>
    </row>
    <row r="847" s="12" customFormat="1">
      <c r="B847" s="221"/>
      <c r="C847" s="222"/>
      <c r="D847" s="223" t="s">
        <v>149</v>
      </c>
      <c r="E847" s="224" t="s">
        <v>19</v>
      </c>
      <c r="F847" s="225" t="s">
        <v>717</v>
      </c>
      <c r="G847" s="222"/>
      <c r="H847" s="226">
        <v>315.084</v>
      </c>
      <c r="I847" s="227"/>
      <c r="J847" s="222"/>
      <c r="K847" s="222"/>
      <c r="L847" s="228"/>
      <c r="M847" s="229"/>
      <c r="N847" s="230"/>
      <c r="O847" s="230"/>
      <c r="P847" s="230"/>
      <c r="Q847" s="230"/>
      <c r="R847" s="230"/>
      <c r="S847" s="230"/>
      <c r="T847" s="231"/>
      <c r="AT847" s="232" t="s">
        <v>149</v>
      </c>
      <c r="AU847" s="232" t="s">
        <v>84</v>
      </c>
      <c r="AV847" s="12" t="s">
        <v>84</v>
      </c>
      <c r="AW847" s="12" t="s">
        <v>37</v>
      </c>
      <c r="AX847" s="12" t="s">
        <v>75</v>
      </c>
      <c r="AY847" s="232" t="s">
        <v>140</v>
      </c>
    </row>
    <row r="848" s="12" customFormat="1">
      <c r="B848" s="221"/>
      <c r="C848" s="222"/>
      <c r="D848" s="223" t="s">
        <v>149</v>
      </c>
      <c r="E848" s="224" t="s">
        <v>19</v>
      </c>
      <c r="F848" s="225" t="s">
        <v>719</v>
      </c>
      <c r="G848" s="222"/>
      <c r="H848" s="226">
        <v>311.69600000000003</v>
      </c>
      <c r="I848" s="227"/>
      <c r="J848" s="222"/>
      <c r="K848" s="222"/>
      <c r="L848" s="228"/>
      <c r="M848" s="229"/>
      <c r="N848" s="230"/>
      <c r="O848" s="230"/>
      <c r="P848" s="230"/>
      <c r="Q848" s="230"/>
      <c r="R848" s="230"/>
      <c r="S848" s="230"/>
      <c r="T848" s="231"/>
      <c r="AT848" s="232" t="s">
        <v>149</v>
      </c>
      <c r="AU848" s="232" t="s">
        <v>84</v>
      </c>
      <c r="AV848" s="12" t="s">
        <v>84</v>
      </c>
      <c r="AW848" s="12" t="s">
        <v>37</v>
      </c>
      <c r="AX848" s="12" t="s">
        <v>75</v>
      </c>
      <c r="AY848" s="232" t="s">
        <v>140</v>
      </c>
    </row>
    <row r="849" s="13" customFormat="1">
      <c r="B849" s="233"/>
      <c r="C849" s="234"/>
      <c r="D849" s="223" t="s">
        <v>149</v>
      </c>
      <c r="E849" s="235" t="s">
        <v>19</v>
      </c>
      <c r="F849" s="236" t="s">
        <v>151</v>
      </c>
      <c r="G849" s="234"/>
      <c r="H849" s="237">
        <v>626.77999999999997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AT849" s="243" t="s">
        <v>149</v>
      </c>
      <c r="AU849" s="243" t="s">
        <v>84</v>
      </c>
      <c r="AV849" s="13" t="s">
        <v>147</v>
      </c>
      <c r="AW849" s="13" t="s">
        <v>37</v>
      </c>
      <c r="AX849" s="13" t="s">
        <v>82</v>
      </c>
      <c r="AY849" s="243" t="s">
        <v>140</v>
      </c>
    </row>
    <row r="850" s="1" customFormat="1" ht="24" customHeight="1">
      <c r="B850" s="39"/>
      <c r="C850" s="208" t="s">
        <v>958</v>
      </c>
      <c r="D850" s="208" t="s">
        <v>142</v>
      </c>
      <c r="E850" s="209" t="s">
        <v>959</v>
      </c>
      <c r="F850" s="210" t="s">
        <v>960</v>
      </c>
      <c r="G850" s="211" t="s">
        <v>145</v>
      </c>
      <c r="H850" s="212">
        <v>36.140000000000001</v>
      </c>
      <c r="I850" s="213"/>
      <c r="J850" s="214">
        <f>ROUND(I850*H850,2)</f>
        <v>0</v>
      </c>
      <c r="K850" s="210" t="s">
        <v>146</v>
      </c>
      <c r="L850" s="44"/>
      <c r="M850" s="215" t="s">
        <v>19</v>
      </c>
      <c r="N850" s="216" t="s">
        <v>46</v>
      </c>
      <c r="O850" s="84"/>
      <c r="P850" s="217">
        <f>O850*H850</f>
        <v>0</v>
      </c>
      <c r="Q850" s="217">
        <v>0.01396</v>
      </c>
      <c r="R850" s="217">
        <f>Q850*H850</f>
        <v>0.50451440000000003</v>
      </c>
      <c r="S850" s="217">
        <v>0</v>
      </c>
      <c r="T850" s="218">
        <f>S850*H850</f>
        <v>0</v>
      </c>
      <c r="AR850" s="219" t="s">
        <v>244</v>
      </c>
      <c r="AT850" s="219" t="s">
        <v>142</v>
      </c>
      <c r="AU850" s="219" t="s">
        <v>84</v>
      </c>
      <c r="AY850" s="18" t="s">
        <v>140</v>
      </c>
      <c r="BE850" s="220">
        <f>IF(N850="základní",J850,0)</f>
        <v>0</v>
      </c>
      <c r="BF850" s="220">
        <f>IF(N850="snížená",J850,0)</f>
        <v>0</v>
      </c>
      <c r="BG850" s="220">
        <f>IF(N850="zákl. přenesená",J850,0)</f>
        <v>0</v>
      </c>
      <c r="BH850" s="220">
        <f>IF(N850="sníž. přenesená",J850,0)</f>
        <v>0</v>
      </c>
      <c r="BI850" s="220">
        <f>IF(N850="nulová",J850,0)</f>
        <v>0</v>
      </c>
      <c r="BJ850" s="18" t="s">
        <v>82</v>
      </c>
      <c r="BK850" s="220">
        <f>ROUND(I850*H850,2)</f>
        <v>0</v>
      </c>
      <c r="BL850" s="18" t="s">
        <v>244</v>
      </c>
      <c r="BM850" s="219" t="s">
        <v>961</v>
      </c>
    </row>
    <row r="851" s="12" customFormat="1">
      <c r="B851" s="221"/>
      <c r="C851" s="222"/>
      <c r="D851" s="223" t="s">
        <v>149</v>
      </c>
      <c r="E851" s="224" t="s">
        <v>19</v>
      </c>
      <c r="F851" s="225" t="s">
        <v>962</v>
      </c>
      <c r="G851" s="222"/>
      <c r="H851" s="226">
        <v>17.91</v>
      </c>
      <c r="I851" s="227"/>
      <c r="J851" s="222"/>
      <c r="K851" s="222"/>
      <c r="L851" s="228"/>
      <c r="M851" s="229"/>
      <c r="N851" s="230"/>
      <c r="O851" s="230"/>
      <c r="P851" s="230"/>
      <c r="Q851" s="230"/>
      <c r="R851" s="230"/>
      <c r="S851" s="230"/>
      <c r="T851" s="231"/>
      <c r="AT851" s="232" t="s">
        <v>149</v>
      </c>
      <c r="AU851" s="232" t="s">
        <v>84</v>
      </c>
      <c r="AV851" s="12" t="s">
        <v>84</v>
      </c>
      <c r="AW851" s="12" t="s">
        <v>37</v>
      </c>
      <c r="AX851" s="12" t="s">
        <v>75</v>
      </c>
      <c r="AY851" s="232" t="s">
        <v>140</v>
      </c>
    </row>
    <row r="852" s="12" customFormat="1">
      <c r="B852" s="221"/>
      <c r="C852" s="222"/>
      <c r="D852" s="223" t="s">
        <v>149</v>
      </c>
      <c r="E852" s="224" t="s">
        <v>19</v>
      </c>
      <c r="F852" s="225" t="s">
        <v>963</v>
      </c>
      <c r="G852" s="222"/>
      <c r="H852" s="226">
        <v>18.23</v>
      </c>
      <c r="I852" s="227"/>
      <c r="J852" s="222"/>
      <c r="K852" s="222"/>
      <c r="L852" s="228"/>
      <c r="M852" s="229"/>
      <c r="N852" s="230"/>
      <c r="O852" s="230"/>
      <c r="P852" s="230"/>
      <c r="Q852" s="230"/>
      <c r="R852" s="230"/>
      <c r="S852" s="230"/>
      <c r="T852" s="231"/>
      <c r="AT852" s="232" t="s">
        <v>149</v>
      </c>
      <c r="AU852" s="232" t="s">
        <v>84</v>
      </c>
      <c r="AV852" s="12" t="s">
        <v>84</v>
      </c>
      <c r="AW852" s="12" t="s">
        <v>37</v>
      </c>
      <c r="AX852" s="12" t="s">
        <v>75</v>
      </c>
      <c r="AY852" s="232" t="s">
        <v>140</v>
      </c>
    </row>
    <row r="853" s="13" customFormat="1">
      <c r="B853" s="233"/>
      <c r="C853" s="234"/>
      <c r="D853" s="223" t="s">
        <v>149</v>
      </c>
      <c r="E853" s="235" t="s">
        <v>19</v>
      </c>
      <c r="F853" s="236" t="s">
        <v>151</v>
      </c>
      <c r="G853" s="234"/>
      <c r="H853" s="237">
        <v>36.140000000000001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AT853" s="243" t="s">
        <v>149</v>
      </c>
      <c r="AU853" s="243" t="s">
        <v>84</v>
      </c>
      <c r="AV853" s="13" t="s">
        <v>147</v>
      </c>
      <c r="AW853" s="13" t="s">
        <v>37</v>
      </c>
      <c r="AX853" s="13" t="s">
        <v>82</v>
      </c>
      <c r="AY853" s="243" t="s">
        <v>140</v>
      </c>
    </row>
    <row r="854" s="1" customFormat="1" ht="24" customHeight="1">
      <c r="B854" s="39"/>
      <c r="C854" s="208" t="s">
        <v>964</v>
      </c>
      <c r="D854" s="208" t="s">
        <v>142</v>
      </c>
      <c r="E854" s="209" t="s">
        <v>965</v>
      </c>
      <c r="F854" s="210" t="s">
        <v>966</v>
      </c>
      <c r="G854" s="211" t="s">
        <v>164</v>
      </c>
      <c r="H854" s="212">
        <v>6.9320000000000004</v>
      </c>
      <c r="I854" s="213"/>
      <c r="J854" s="214">
        <f>ROUND(I854*H854,2)</f>
        <v>0</v>
      </c>
      <c r="K854" s="210" t="s">
        <v>146</v>
      </c>
      <c r="L854" s="44"/>
      <c r="M854" s="215" t="s">
        <v>19</v>
      </c>
      <c r="N854" s="216" t="s">
        <v>46</v>
      </c>
      <c r="O854" s="84"/>
      <c r="P854" s="217">
        <f>O854*H854</f>
        <v>0</v>
      </c>
      <c r="Q854" s="217">
        <v>0.023369999999999998</v>
      </c>
      <c r="R854" s="217">
        <f>Q854*H854</f>
        <v>0.16200084000000001</v>
      </c>
      <c r="S854" s="217">
        <v>0</v>
      </c>
      <c r="T854" s="218">
        <f>S854*H854</f>
        <v>0</v>
      </c>
      <c r="AR854" s="219" t="s">
        <v>244</v>
      </c>
      <c r="AT854" s="219" t="s">
        <v>142</v>
      </c>
      <c r="AU854" s="219" t="s">
        <v>84</v>
      </c>
      <c r="AY854" s="18" t="s">
        <v>140</v>
      </c>
      <c r="BE854" s="220">
        <f>IF(N854="základní",J854,0)</f>
        <v>0</v>
      </c>
      <c r="BF854" s="220">
        <f>IF(N854="snížená",J854,0)</f>
        <v>0</v>
      </c>
      <c r="BG854" s="220">
        <f>IF(N854="zákl. přenesená",J854,0)</f>
        <v>0</v>
      </c>
      <c r="BH854" s="220">
        <f>IF(N854="sníž. přenesená",J854,0)</f>
        <v>0</v>
      </c>
      <c r="BI854" s="220">
        <f>IF(N854="nulová",J854,0)</f>
        <v>0</v>
      </c>
      <c r="BJ854" s="18" t="s">
        <v>82</v>
      </c>
      <c r="BK854" s="220">
        <f>ROUND(I854*H854,2)</f>
        <v>0</v>
      </c>
      <c r="BL854" s="18" t="s">
        <v>244</v>
      </c>
      <c r="BM854" s="219" t="s">
        <v>967</v>
      </c>
    </row>
    <row r="855" s="12" customFormat="1">
      <c r="B855" s="221"/>
      <c r="C855" s="222"/>
      <c r="D855" s="223" t="s">
        <v>149</v>
      </c>
      <c r="E855" s="224" t="s">
        <v>19</v>
      </c>
      <c r="F855" s="225" t="s">
        <v>968</v>
      </c>
      <c r="G855" s="222"/>
      <c r="H855" s="226">
        <v>6.9320000000000004</v>
      </c>
      <c r="I855" s="227"/>
      <c r="J855" s="222"/>
      <c r="K855" s="222"/>
      <c r="L855" s="228"/>
      <c r="M855" s="229"/>
      <c r="N855" s="230"/>
      <c r="O855" s="230"/>
      <c r="P855" s="230"/>
      <c r="Q855" s="230"/>
      <c r="R855" s="230"/>
      <c r="S855" s="230"/>
      <c r="T855" s="231"/>
      <c r="AT855" s="232" t="s">
        <v>149</v>
      </c>
      <c r="AU855" s="232" t="s">
        <v>84</v>
      </c>
      <c r="AV855" s="12" t="s">
        <v>84</v>
      </c>
      <c r="AW855" s="12" t="s">
        <v>37</v>
      </c>
      <c r="AX855" s="12" t="s">
        <v>75</v>
      </c>
      <c r="AY855" s="232" t="s">
        <v>140</v>
      </c>
    </row>
    <row r="856" s="13" customFormat="1">
      <c r="B856" s="233"/>
      <c r="C856" s="234"/>
      <c r="D856" s="223" t="s">
        <v>149</v>
      </c>
      <c r="E856" s="235" t="s">
        <v>19</v>
      </c>
      <c r="F856" s="236" t="s">
        <v>151</v>
      </c>
      <c r="G856" s="234"/>
      <c r="H856" s="237">
        <v>6.9320000000000004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AT856" s="243" t="s">
        <v>149</v>
      </c>
      <c r="AU856" s="243" t="s">
        <v>84</v>
      </c>
      <c r="AV856" s="13" t="s">
        <v>147</v>
      </c>
      <c r="AW856" s="13" t="s">
        <v>37</v>
      </c>
      <c r="AX856" s="13" t="s">
        <v>82</v>
      </c>
      <c r="AY856" s="243" t="s">
        <v>140</v>
      </c>
    </row>
    <row r="857" s="1" customFormat="1" ht="24" customHeight="1">
      <c r="B857" s="39"/>
      <c r="C857" s="208" t="s">
        <v>969</v>
      </c>
      <c r="D857" s="208" t="s">
        <v>142</v>
      </c>
      <c r="E857" s="209" t="s">
        <v>970</v>
      </c>
      <c r="F857" s="210" t="s">
        <v>971</v>
      </c>
      <c r="G857" s="211" t="s">
        <v>145</v>
      </c>
      <c r="H857" s="212">
        <v>115.313</v>
      </c>
      <c r="I857" s="213"/>
      <c r="J857" s="214">
        <f>ROUND(I857*H857,2)</f>
        <v>0</v>
      </c>
      <c r="K857" s="210" t="s">
        <v>146</v>
      </c>
      <c r="L857" s="44"/>
      <c r="M857" s="215" t="s">
        <v>19</v>
      </c>
      <c r="N857" s="216" t="s">
        <v>46</v>
      </c>
      <c r="O857" s="84"/>
      <c r="P857" s="217">
        <f>O857*H857</f>
        <v>0</v>
      </c>
      <c r="Q857" s="217">
        <v>0.0078300000000000002</v>
      </c>
      <c r="R857" s="217">
        <f>Q857*H857</f>
        <v>0.90290079000000001</v>
      </c>
      <c r="S857" s="217">
        <v>0</v>
      </c>
      <c r="T857" s="218">
        <f>S857*H857</f>
        <v>0</v>
      </c>
      <c r="AR857" s="219" t="s">
        <v>244</v>
      </c>
      <c r="AT857" s="219" t="s">
        <v>142</v>
      </c>
      <c r="AU857" s="219" t="s">
        <v>84</v>
      </c>
      <c r="AY857" s="18" t="s">
        <v>140</v>
      </c>
      <c r="BE857" s="220">
        <f>IF(N857="základní",J857,0)</f>
        <v>0</v>
      </c>
      <c r="BF857" s="220">
        <f>IF(N857="snížená",J857,0)</f>
        <v>0</v>
      </c>
      <c r="BG857" s="220">
        <f>IF(N857="zákl. přenesená",J857,0)</f>
        <v>0</v>
      </c>
      <c r="BH857" s="220">
        <f>IF(N857="sníž. přenesená",J857,0)</f>
        <v>0</v>
      </c>
      <c r="BI857" s="220">
        <f>IF(N857="nulová",J857,0)</f>
        <v>0</v>
      </c>
      <c r="BJ857" s="18" t="s">
        <v>82</v>
      </c>
      <c r="BK857" s="220">
        <f>ROUND(I857*H857,2)</f>
        <v>0</v>
      </c>
      <c r="BL857" s="18" t="s">
        <v>244</v>
      </c>
      <c r="BM857" s="219" t="s">
        <v>972</v>
      </c>
    </row>
    <row r="858" s="12" customFormat="1">
      <c r="B858" s="221"/>
      <c r="C858" s="222"/>
      <c r="D858" s="223" t="s">
        <v>149</v>
      </c>
      <c r="E858" s="224" t="s">
        <v>19</v>
      </c>
      <c r="F858" s="225" t="s">
        <v>973</v>
      </c>
      <c r="G858" s="222"/>
      <c r="H858" s="226">
        <v>115.313</v>
      </c>
      <c r="I858" s="227"/>
      <c r="J858" s="222"/>
      <c r="K858" s="222"/>
      <c r="L858" s="228"/>
      <c r="M858" s="229"/>
      <c r="N858" s="230"/>
      <c r="O858" s="230"/>
      <c r="P858" s="230"/>
      <c r="Q858" s="230"/>
      <c r="R858" s="230"/>
      <c r="S858" s="230"/>
      <c r="T858" s="231"/>
      <c r="AT858" s="232" t="s">
        <v>149</v>
      </c>
      <c r="AU858" s="232" t="s">
        <v>84</v>
      </c>
      <c r="AV858" s="12" t="s">
        <v>84</v>
      </c>
      <c r="AW858" s="12" t="s">
        <v>37</v>
      </c>
      <c r="AX858" s="12" t="s">
        <v>75</v>
      </c>
      <c r="AY858" s="232" t="s">
        <v>140</v>
      </c>
    </row>
    <row r="859" s="13" customFormat="1">
      <c r="B859" s="233"/>
      <c r="C859" s="234"/>
      <c r="D859" s="223" t="s">
        <v>149</v>
      </c>
      <c r="E859" s="235" t="s">
        <v>19</v>
      </c>
      <c r="F859" s="236" t="s">
        <v>151</v>
      </c>
      <c r="G859" s="234"/>
      <c r="H859" s="237">
        <v>115.313</v>
      </c>
      <c r="I859" s="238"/>
      <c r="J859" s="234"/>
      <c r="K859" s="234"/>
      <c r="L859" s="239"/>
      <c r="M859" s="240"/>
      <c r="N859" s="241"/>
      <c r="O859" s="241"/>
      <c r="P859" s="241"/>
      <c r="Q859" s="241"/>
      <c r="R859" s="241"/>
      <c r="S859" s="241"/>
      <c r="T859" s="242"/>
      <c r="AT859" s="243" t="s">
        <v>149</v>
      </c>
      <c r="AU859" s="243" t="s">
        <v>84</v>
      </c>
      <c r="AV859" s="13" t="s">
        <v>147</v>
      </c>
      <c r="AW859" s="13" t="s">
        <v>37</v>
      </c>
      <c r="AX859" s="13" t="s">
        <v>82</v>
      </c>
      <c r="AY859" s="243" t="s">
        <v>140</v>
      </c>
    </row>
    <row r="860" s="1" customFormat="1" ht="24" customHeight="1">
      <c r="B860" s="39"/>
      <c r="C860" s="208" t="s">
        <v>974</v>
      </c>
      <c r="D860" s="208" t="s">
        <v>142</v>
      </c>
      <c r="E860" s="209" t="s">
        <v>975</v>
      </c>
      <c r="F860" s="210" t="s">
        <v>976</v>
      </c>
      <c r="G860" s="211" t="s">
        <v>608</v>
      </c>
      <c r="H860" s="212">
        <v>6.0060000000000002</v>
      </c>
      <c r="I860" s="213"/>
      <c r="J860" s="214">
        <f>ROUND(I860*H860,2)</f>
        <v>0</v>
      </c>
      <c r="K860" s="210" t="s">
        <v>146</v>
      </c>
      <c r="L860" s="44"/>
      <c r="M860" s="215" t="s">
        <v>19</v>
      </c>
      <c r="N860" s="216" t="s">
        <v>46</v>
      </c>
      <c r="O860" s="84"/>
      <c r="P860" s="217">
        <f>O860*H860</f>
        <v>0</v>
      </c>
      <c r="Q860" s="217">
        <v>0</v>
      </c>
      <c r="R860" s="217">
        <f>Q860*H860</f>
        <v>0</v>
      </c>
      <c r="S860" s="217">
        <v>0</v>
      </c>
      <c r="T860" s="218">
        <f>S860*H860</f>
        <v>0</v>
      </c>
      <c r="AR860" s="219" t="s">
        <v>244</v>
      </c>
      <c r="AT860" s="219" t="s">
        <v>142</v>
      </c>
      <c r="AU860" s="219" t="s">
        <v>84</v>
      </c>
      <c r="AY860" s="18" t="s">
        <v>140</v>
      </c>
      <c r="BE860" s="220">
        <f>IF(N860="základní",J860,0)</f>
        <v>0</v>
      </c>
      <c r="BF860" s="220">
        <f>IF(N860="snížená",J860,0)</f>
        <v>0</v>
      </c>
      <c r="BG860" s="220">
        <f>IF(N860="zákl. přenesená",J860,0)</f>
        <v>0</v>
      </c>
      <c r="BH860" s="220">
        <f>IF(N860="sníž. přenesená",J860,0)</f>
        <v>0</v>
      </c>
      <c r="BI860" s="220">
        <f>IF(N860="nulová",J860,0)</f>
        <v>0</v>
      </c>
      <c r="BJ860" s="18" t="s">
        <v>82</v>
      </c>
      <c r="BK860" s="220">
        <f>ROUND(I860*H860,2)</f>
        <v>0</v>
      </c>
      <c r="BL860" s="18" t="s">
        <v>244</v>
      </c>
      <c r="BM860" s="219" t="s">
        <v>977</v>
      </c>
    </row>
    <row r="861" s="11" customFormat="1" ht="22.8" customHeight="1">
      <c r="B861" s="192"/>
      <c r="C861" s="193"/>
      <c r="D861" s="194" t="s">
        <v>74</v>
      </c>
      <c r="E861" s="206" t="s">
        <v>978</v>
      </c>
      <c r="F861" s="206" t="s">
        <v>979</v>
      </c>
      <c r="G861" s="193"/>
      <c r="H861" s="193"/>
      <c r="I861" s="196"/>
      <c r="J861" s="207">
        <f>BK861</f>
        <v>0</v>
      </c>
      <c r="K861" s="193"/>
      <c r="L861" s="198"/>
      <c r="M861" s="199"/>
      <c r="N861" s="200"/>
      <c r="O861" s="200"/>
      <c r="P861" s="201">
        <f>SUM(P862:P942)</f>
        <v>0</v>
      </c>
      <c r="Q861" s="200"/>
      <c r="R861" s="201">
        <f>SUM(R862:R942)</f>
        <v>0.78586109999999998</v>
      </c>
      <c r="S861" s="200"/>
      <c r="T861" s="202">
        <f>SUM(T862:T942)</f>
        <v>7.8106544899999983</v>
      </c>
      <c r="AR861" s="203" t="s">
        <v>84</v>
      </c>
      <c r="AT861" s="204" t="s">
        <v>74</v>
      </c>
      <c r="AU861" s="204" t="s">
        <v>82</v>
      </c>
      <c r="AY861" s="203" t="s">
        <v>140</v>
      </c>
      <c r="BK861" s="205">
        <f>SUM(BK862:BK942)</f>
        <v>0</v>
      </c>
    </row>
    <row r="862" s="1" customFormat="1" ht="16.5" customHeight="1">
      <c r="B862" s="39"/>
      <c r="C862" s="208" t="s">
        <v>980</v>
      </c>
      <c r="D862" s="208" t="s">
        <v>142</v>
      </c>
      <c r="E862" s="209" t="s">
        <v>981</v>
      </c>
      <c r="F862" s="210" t="s">
        <v>982</v>
      </c>
      <c r="G862" s="211" t="s">
        <v>145</v>
      </c>
      <c r="H862" s="212">
        <v>1119.406</v>
      </c>
      <c r="I862" s="213"/>
      <c r="J862" s="214">
        <f>ROUND(I862*H862,2)</f>
        <v>0</v>
      </c>
      <c r="K862" s="210" t="s">
        <v>146</v>
      </c>
      <c r="L862" s="44"/>
      <c r="M862" s="215" t="s">
        <v>19</v>
      </c>
      <c r="N862" s="216" t="s">
        <v>46</v>
      </c>
      <c r="O862" s="84"/>
      <c r="P862" s="217">
        <f>O862*H862</f>
        <v>0</v>
      </c>
      <c r="Q862" s="217">
        <v>0</v>
      </c>
      <c r="R862" s="217">
        <f>Q862*H862</f>
        <v>0</v>
      </c>
      <c r="S862" s="217">
        <v>0.00594</v>
      </c>
      <c r="T862" s="218">
        <f>S862*H862</f>
        <v>6.6492716399999994</v>
      </c>
      <c r="AR862" s="219" t="s">
        <v>244</v>
      </c>
      <c r="AT862" s="219" t="s">
        <v>142</v>
      </c>
      <c r="AU862" s="219" t="s">
        <v>84</v>
      </c>
      <c r="AY862" s="18" t="s">
        <v>140</v>
      </c>
      <c r="BE862" s="220">
        <f>IF(N862="základní",J862,0)</f>
        <v>0</v>
      </c>
      <c r="BF862" s="220">
        <f>IF(N862="snížená",J862,0)</f>
        <v>0</v>
      </c>
      <c r="BG862" s="220">
        <f>IF(N862="zákl. přenesená",J862,0)</f>
        <v>0</v>
      </c>
      <c r="BH862" s="220">
        <f>IF(N862="sníž. přenesená",J862,0)</f>
        <v>0</v>
      </c>
      <c r="BI862" s="220">
        <f>IF(N862="nulová",J862,0)</f>
        <v>0</v>
      </c>
      <c r="BJ862" s="18" t="s">
        <v>82</v>
      </c>
      <c r="BK862" s="220">
        <f>ROUND(I862*H862,2)</f>
        <v>0</v>
      </c>
      <c r="BL862" s="18" t="s">
        <v>244</v>
      </c>
      <c r="BM862" s="219" t="s">
        <v>983</v>
      </c>
    </row>
    <row r="863" s="12" customFormat="1">
      <c r="B863" s="221"/>
      <c r="C863" s="222"/>
      <c r="D863" s="223" t="s">
        <v>149</v>
      </c>
      <c r="E863" s="224" t="s">
        <v>19</v>
      </c>
      <c r="F863" s="225" t="s">
        <v>984</v>
      </c>
      <c r="G863" s="222"/>
      <c r="H863" s="226">
        <v>4.29</v>
      </c>
      <c r="I863" s="227"/>
      <c r="J863" s="222"/>
      <c r="K863" s="222"/>
      <c r="L863" s="228"/>
      <c r="M863" s="229"/>
      <c r="N863" s="230"/>
      <c r="O863" s="230"/>
      <c r="P863" s="230"/>
      <c r="Q863" s="230"/>
      <c r="R863" s="230"/>
      <c r="S863" s="230"/>
      <c r="T863" s="231"/>
      <c r="AT863" s="232" t="s">
        <v>149</v>
      </c>
      <c r="AU863" s="232" t="s">
        <v>84</v>
      </c>
      <c r="AV863" s="12" t="s">
        <v>84</v>
      </c>
      <c r="AW863" s="12" t="s">
        <v>37</v>
      </c>
      <c r="AX863" s="12" t="s">
        <v>75</v>
      </c>
      <c r="AY863" s="232" t="s">
        <v>140</v>
      </c>
    </row>
    <row r="864" s="12" customFormat="1">
      <c r="B864" s="221"/>
      <c r="C864" s="222"/>
      <c r="D864" s="223" t="s">
        <v>149</v>
      </c>
      <c r="E864" s="224" t="s">
        <v>19</v>
      </c>
      <c r="F864" s="225" t="s">
        <v>985</v>
      </c>
      <c r="G864" s="222"/>
      <c r="H864" s="226">
        <v>13.986000000000001</v>
      </c>
      <c r="I864" s="227"/>
      <c r="J864" s="222"/>
      <c r="K864" s="222"/>
      <c r="L864" s="228"/>
      <c r="M864" s="229"/>
      <c r="N864" s="230"/>
      <c r="O864" s="230"/>
      <c r="P864" s="230"/>
      <c r="Q864" s="230"/>
      <c r="R864" s="230"/>
      <c r="S864" s="230"/>
      <c r="T864" s="231"/>
      <c r="AT864" s="232" t="s">
        <v>149</v>
      </c>
      <c r="AU864" s="232" t="s">
        <v>84</v>
      </c>
      <c r="AV864" s="12" t="s">
        <v>84</v>
      </c>
      <c r="AW864" s="12" t="s">
        <v>37</v>
      </c>
      <c r="AX864" s="12" t="s">
        <v>75</v>
      </c>
      <c r="AY864" s="232" t="s">
        <v>140</v>
      </c>
    </row>
    <row r="865" s="12" customFormat="1">
      <c r="B865" s="221"/>
      <c r="C865" s="222"/>
      <c r="D865" s="223" t="s">
        <v>149</v>
      </c>
      <c r="E865" s="224" t="s">
        <v>19</v>
      </c>
      <c r="F865" s="225" t="s">
        <v>746</v>
      </c>
      <c r="G865" s="222"/>
      <c r="H865" s="226">
        <v>171.05000000000001</v>
      </c>
      <c r="I865" s="227"/>
      <c r="J865" s="222"/>
      <c r="K865" s="222"/>
      <c r="L865" s="228"/>
      <c r="M865" s="229"/>
      <c r="N865" s="230"/>
      <c r="O865" s="230"/>
      <c r="P865" s="230"/>
      <c r="Q865" s="230"/>
      <c r="R865" s="230"/>
      <c r="S865" s="230"/>
      <c r="T865" s="231"/>
      <c r="AT865" s="232" t="s">
        <v>149</v>
      </c>
      <c r="AU865" s="232" t="s">
        <v>84</v>
      </c>
      <c r="AV865" s="12" t="s">
        <v>84</v>
      </c>
      <c r="AW865" s="12" t="s">
        <v>37</v>
      </c>
      <c r="AX865" s="12" t="s">
        <v>75</v>
      </c>
      <c r="AY865" s="232" t="s">
        <v>140</v>
      </c>
    </row>
    <row r="866" s="12" customFormat="1">
      <c r="B866" s="221"/>
      <c r="C866" s="222"/>
      <c r="D866" s="223" t="s">
        <v>149</v>
      </c>
      <c r="E866" s="224" t="s">
        <v>19</v>
      </c>
      <c r="F866" s="225" t="s">
        <v>747</v>
      </c>
      <c r="G866" s="222"/>
      <c r="H866" s="226">
        <v>150.524</v>
      </c>
      <c r="I866" s="227"/>
      <c r="J866" s="222"/>
      <c r="K866" s="222"/>
      <c r="L866" s="228"/>
      <c r="M866" s="229"/>
      <c r="N866" s="230"/>
      <c r="O866" s="230"/>
      <c r="P866" s="230"/>
      <c r="Q866" s="230"/>
      <c r="R866" s="230"/>
      <c r="S866" s="230"/>
      <c r="T866" s="231"/>
      <c r="AT866" s="232" t="s">
        <v>149</v>
      </c>
      <c r="AU866" s="232" t="s">
        <v>84</v>
      </c>
      <c r="AV866" s="12" t="s">
        <v>84</v>
      </c>
      <c r="AW866" s="12" t="s">
        <v>37</v>
      </c>
      <c r="AX866" s="12" t="s">
        <v>75</v>
      </c>
      <c r="AY866" s="232" t="s">
        <v>140</v>
      </c>
    </row>
    <row r="867" s="12" customFormat="1">
      <c r="B867" s="221"/>
      <c r="C867" s="222"/>
      <c r="D867" s="223" t="s">
        <v>149</v>
      </c>
      <c r="E867" s="224" t="s">
        <v>19</v>
      </c>
      <c r="F867" s="225" t="s">
        <v>718</v>
      </c>
      <c r="G867" s="222"/>
      <c r="H867" s="226">
        <v>76.480000000000004</v>
      </c>
      <c r="I867" s="227"/>
      <c r="J867" s="222"/>
      <c r="K867" s="222"/>
      <c r="L867" s="228"/>
      <c r="M867" s="229"/>
      <c r="N867" s="230"/>
      <c r="O867" s="230"/>
      <c r="P867" s="230"/>
      <c r="Q867" s="230"/>
      <c r="R867" s="230"/>
      <c r="S867" s="230"/>
      <c r="T867" s="231"/>
      <c r="AT867" s="232" t="s">
        <v>149</v>
      </c>
      <c r="AU867" s="232" t="s">
        <v>84</v>
      </c>
      <c r="AV867" s="12" t="s">
        <v>84</v>
      </c>
      <c r="AW867" s="12" t="s">
        <v>37</v>
      </c>
      <c r="AX867" s="12" t="s">
        <v>75</v>
      </c>
      <c r="AY867" s="232" t="s">
        <v>140</v>
      </c>
    </row>
    <row r="868" s="12" customFormat="1">
      <c r="B868" s="221"/>
      <c r="C868" s="222"/>
      <c r="D868" s="223" t="s">
        <v>149</v>
      </c>
      <c r="E868" s="224" t="s">
        <v>19</v>
      </c>
      <c r="F868" s="225" t="s">
        <v>748</v>
      </c>
      <c r="G868" s="222"/>
      <c r="H868" s="226">
        <v>76.296000000000006</v>
      </c>
      <c r="I868" s="227"/>
      <c r="J868" s="222"/>
      <c r="K868" s="222"/>
      <c r="L868" s="228"/>
      <c r="M868" s="229"/>
      <c r="N868" s="230"/>
      <c r="O868" s="230"/>
      <c r="P868" s="230"/>
      <c r="Q868" s="230"/>
      <c r="R868" s="230"/>
      <c r="S868" s="230"/>
      <c r="T868" s="231"/>
      <c r="AT868" s="232" t="s">
        <v>149</v>
      </c>
      <c r="AU868" s="232" t="s">
        <v>84</v>
      </c>
      <c r="AV868" s="12" t="s">
        <v>84</v>
      </c>
      <c r="AW868" s="12" t="s">
        <v>37</v>
      </c>
      <c r="AX868" s="12" t="s">
        <v>75</v>
      </c>
      <c r="AY868" s="232" t="s">
        <v>140</v>
      </c>
    </row>
    <row r="869" s="12" customFormat="1">
      <c r="B869" s="221"/>
      <c r="C869" s="222"/>
      <c r="D869" s="223" t="s">
        <v>149</v>
      </c>
      <c r="E869" s="224" t="s">
        <v>19</v>
      </c>
      <c r="F869" s="225" t="s">
        <v>717</v>
      </c>
      <c r="G869" s="222"/>
      <c r="H869" s="226">
        <v>315.084</v>
      </c>
      <c r="I869" s="227"/>
      <c r="J869" s="222"/>
      <c r="K869" s="222"/>
      <c r="L869" s="228"/>
      <c r="M869" s="229"/>
      <c r="N869" s="230"/>
      <c r="O869" s="230"/>
      <c r="P869" s="230"/>
      <c r="Q869" s="230"/>
      <c r="R869" s="230"/>
      <c r="S869" s="230"/>
      <c r="T869" s="231"/>
      <c r="AT869" s="232" t="s">
        <v>149</v>
      </c>
      <c r="AU869" s="232" t="s">
        <v>84</v>
      </c>
      <c r="AV869" s="12" t="s">
        <v>84</v>
      </c>
      <c r="AW869" s="12" t="s">
        <v>37</v>
      </c>
      <c r="AX869" s="12" t="s">
        <v>75</v>
      </c>
      <c r="AY869" s="232" t="s">
        <v>140</v>
      </c>
    </row>
    <row r="870" s="12" customFormat="1">
      <c r="B870" s="221"/>
      <c r="C870" s="222"/>
      <c r="D870" s="223" t="s">
        <v>149</v>
      </c>
      <c r="E870" s="224" t="s">
        <v>19</v>
      </c>
      <c r="F870" s="225" t="s">
        <v>719</v>
      </c>
      <c r="G870" s="222"/>
      <c r="H870" s="226">
        <v>311.69600000000003</v>
      </c>
      <c r="I870" s="227"/>
      <c r="J870" s="222"/>
      <c r="K870" s="222"/>
      <c r="L870" s="228"/>
      <c r="M870" s="229"/>
      <c r="N870" s="230"/>
      <c r="O870" s="230"/>
      <c r="P870" s="230"/>
      <c r="Q870" s="230"/>
      <c r="R870" s="230"/>
      <c r="S870" s="230"/>
      <c r="T870" s="231"/>
      <c r="AT870" s="232" t="s">
        <v>149</v>
      </c>
      <c r="AU870" s="232" t="s">
        <v>84</v>
      </c>
      <c r="AV870" s="12" t="s">
        <v>84</v>
      </c>
      <c r="AW870" s="12" t="s">
        <v>37</v>
      </c>
      <c r="AX870" s="12" t="s">
        <v>75</v>
      </c>
      <c r="AY870" s="232" t="s">
        <v>140</v>
      </c>
    </row>
    <row r="871" s="13" customFormat="1">
      <c r="B871" s="233"/>
      <c r="C871" s="234"/>
      <c r="D871" s="223" t="s">
        <v>149</v>
      </c>
      <c r="E871" s="235" t="s">
        <v>19</v>
      </c>
      <c r="F871" s="236" t="s">
        <v>151</v>
      </c>
      <c r="G871" s="234"/>
      <c r="H871" s="237">
        <v>1119.406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AT871" s="243" t="s">
        <v>149</v>
      </c>
      <c r="AU871" s="243" t="s">
        <v>84</v>
      </c>
      <c r="AV871" s="13" t="s">
        <v>147</v>
      </c>
      <c r="AW871" s="13" t="s">
        <v>37</v>
      </c>
      <c r="AX871" s="13" t="s">
        <v>82</v>
      </c>
      <c r="AY871" s="243" t="s">
        <v>140</v>
      </c>
    </row>
    <row r="872" s="1" customFormat="1" ht="16.5" customHeight="1">
      <c r="B872" s="39"/>
      <c r="C872" s="208" t="s">
        <v>986</v>
      </c>
      <c r="D872" s="208" t="s">
        <v>142</v>
      </c>
      <c r="E872" s="209" t="s">
        <v>987</v>
      </c>
      <c r="F872" s="210" t="s">
        <v>988</v>
      </c>
      <c r="G872" s="211" t="s">
        <v>247</v>
      </c>
      <c r="H872" s="212">
        <v>44.25</v>
      </c>
      <c r="I872" s="213"/>
      <c r="J872" s="214">
        <f>ROUND(I872*H872,2)</f>
        <v>0</v>
      </c>
      <c r="K872" s="210" t="s">
        <v>146</v>
      </c>
      <c r="L872" s="44"/>
      <c r="M872" s="215" t="s">
        <v>19</v>
      </c>
      <c r="N872" s="216" t="s">
        <v>46</v>
      </c>
      <c r="O872" s="84"/>
      <c r="P872" s="217">
        <f>O872*H872</f>
        <v>0</v>
      </c>
      <c r="Q872" s="217">
        <v>0</v>
      </c>
      <c r="R872" s="217">
        <f>Q872*H872</f>
        <v>0</v>
      </c>
      <c r="S872" s="217">
        <v>0.0018699999999999999</v>
      </c>
      <c r="T872" s="218">
        <f>S872*H872</f>
        <v>0.082747500000000002</v>
      </c>
      <c r="AR872" s="219" t="s">
        <v>244</v>
      </c>
      <c r="AT872" s="219" t="s">
        <v>142</v>
      </c>
      <c r="AU872" s="219" t="s">
        <v>84</v>
      </c>
      <c r="AY872" s="18" t="s">
        <v>140</v>
      </c>
      <c r="BE872" s="220">
        <f>IF(N872="základní",J872,0)</f>
        <v>0</v>
      </c>
      <c r="BF872" s="220">
        <f>IF(N872="snížená",J872,0)</f>
        <v>0</v>
      </c>
      <c r="BG872" s="220">
        <f>IF(N872="zákl. přenesená",J872,0)</f>
        <v>0</v>
      </c>
      <c r="BH872" s="220">
        <f>IF(N872="sníž. přenesená",J872,0)</f>
        <v>0</v>
      </c>
      <c r="BI872" s="220">
        <f>IF(N872="nulová",J872,0)</f>
        <v>0</v>
      </c>
      <c r="BJ872" s="18" t="s">
        <v>82</v>
      </c>
      <c r="BK872" s="220">
        <f>ROUND(I872*H872,2)</f>
        <v>0</v>
      </c>
      <c r="BL872" s="18" t="s">
        <v>244</v>
      </c>
      <c r="BM872" s="219" t="s">
        <v>989</v>
      </c>
    </row>
    <row r="873" s="12" customFormat="1">
      <c r="B873" s="221"/>
      <c r="C873" s="222"/>
      <c r="D873" s="223" t="s">
        <v>149</v>
      </c>
      <c r="E873" s="224" t="s">
        <v>19</v>
      </c>
      <c r="F873" s="225" t="s">
        <v>990</v>
      </c>
      <c r="G873" s="222"/>
      <c r="H873" s="226">
        <v>27.309999999999999</v>
      </c>
      <c r="I873" s="227"/>
      <c r="J873" s="222"/>
      <c r="K873" s="222"/>
      <c r="L873" s="228"/>
      <c r="M873" s="229"/>
      <c r="N873" s="230"/>
      <c r="O873" s="230"/>
      <c r="P873" s="230"/>
      <c r="Q873" s="230"/>
      <c r="R873" s="230"/>
      <c r="S873" s="230"/>
      <c r="T873" s="231"/>
      <c r="AT873" s="232" t="s">
        <v>149</v>
      </c>
      <c r="AU873" s="232" t="s">
        <v>84</v>
      </c>
      <c r="AV873" s="12" t="s">
        <v>84</v>
      </c>
      <c r="AW873" s="12" t="s">
        <v>37</v>
      </c>
      <c r="AX873" s="12" t="s">
        <v>75</v>
      </c>
      <c r="AY873" s="232" t="s">
        <v>140</v>
      </c>
    </row>
    <row r="874" s="12" customFormat="1">
      <c r="B874" s="221"/>
      <c r="C874" s="222"/>
      <c r="D874" s="223" t="s">
        <v>149</v>
      </c>
      <c r="E874" s="224" t="s">
        <v>19</v>
      </c>
      <c r="F874" s="225" t="s">
        <v>991</v>
      </c>
      <c r="G874" s="222"/>
      <c r="H874" s="226">
        <v>16.940000000000001</v>
      </c>
      <c r="I874" s="227"/>
      <c r="J874" s="222"/>
      <c r="K874" s="222"/>
      <c r="L874" s="228"/>
      <c r="M874" s="229"/>
      <c r="N874" s="230"/>
      <c r="O874" s="230"/>
      <c r="P874" s="230"/>
      <c r="Q874" s="230"/>
      <c r="R874" s="230"/>
      <c r="S874" s="230"/>
      <c r="T874" s="231"/>
      <c r="AT874" s="232" t="s">
        <v>149</v>
      </c>
      <c r="AU874" s="232" t="s">
        <v>84</v>
      </c>
      <c r="AV874" s="12" t="s">
        <v>84</v>
      </c>
      <c r="AW874" s="12" t="s">
        <v>37</v>
      </c>
      <c r="AX874" s="12" t="s">
        <v>75</v>
      </c>
      <c r="AY874" s="232" t="s">
        <v>140</v>
      </c>
    </row>
    <row r="875" s="13" customFormat="1">
      <c r="B875" s="233"/>
      <c r="C875" s="234"/>
      <c r="D875" s="223" t="s">
        <v>149</v>
      </c>
      <c r="E875" s="235" t="s">
        <v>19</v>
      </c>
      <c r="F875" s="236" t="s">
        <v>151</v>
      </c>
      <c r="G875" s="234"/>
      <c r="H875" s="237">
        <v>44.25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AT875" s="243" t="s">
        <v>149</v>
      </c>
      <c r="AU875" s="243" t="s">
        <v>84</v>
      </c>
      <c r="AV875" s="13" t="s">
        <v>147</v>
      </c>
      <c r="AW875" s="13" t="s">
        <v>37</v>
      </c>
      <c r="AX875" s="13" t="s">
        <v>82</v>
      </c>
      <c r="AY875" s="243" t="s">
        <v>140</v>
      </c>
    </row>
    <row r="876" s="1" customFormat="1" ht="16.5" customHeight="1">
      <c r="B876" s="39"/>
      <c r="C876" s="208" t="s">
        <v>992</v>
      </c>
      <c r="D876" s="208" t="s">
        <v>142</v>
      </c>
      <c r="E876" s="209" t="s">
        <v>993</v>
      </c>
      <c r="F876" s="210" t="s">
        <v>994</v>
      </c>
      <c r="G876" s="211" t="s">
        <v>247</v>
      </c>
      <c r="H876" s="212">
        <v>38.700000000000003</v>
      </c>
      <c r="I876" s="213"/>
      <c r="J876" s="214">
        <f>ROUND(I876*H876,2)</f>
        <v>0</v>
      </c>
      <c r="K876" s="210" t="s">
        <v>146</v>
      </c>
      <c r="L876" s="44"/>
      <c r="M876" s="215" t="s">
        <v>19</v>
      </c>
      <c r="N876" s="216" t="s">
        <v>46</v>
      </c>
      <c r="O876" s="84"/>
      <c r="P876" s="217">
        <f>O876*H876</f>
        <v>0</v>
      </c>
      <c r="Q876" s="217">
        <v>0</v>
      </c>
      <c r="R876" s="217">
        <f>Q876*H876</f>
        <v>0</v>
      </c>
      <c r="S876" s="217">
        <v>0.00348</v>
      </c>
      <c r="T876" s="218">
        <f>S876*H876</f>
        <v>0.13467600000000002</v>
      </c>
      <c r="AR876" s="219" t="s">
        <v>244</v>
      </c>
      <c r="AT876" s="219" t="s">
        <v>142</v>
      </c>
      <c r="AU876" s="219" t="s">
        <v>84</v>
      </c>
      <c r="AY876" s="18" t="s">
        <v>140</v>
      </c>
      <c r="BE876" s="220">
        <f>IF(N876="základní",J876,0)</f>
        <v>0</v>
      </c>
      <c r="BF876" s="220">
        <f>IF(N876="snížená",J876,0)</f>
        <v>0</v>
      </c>
      <c r="BG876" s="220">
        <f>IF(N876="zákl. přenesená",J876,0)</f>
        <v>0</v>
      </c>
      <c r="BH876" s="220">
        <f>IF(N876="sníž. přenesená",J876,0)</f>
        <v>0</v>
      </c>
      <c r="BI876" s="220">
        <f>IF(N876="nulová",J876,0)</f>
        <v>0</v>
      </c>
      <c r="BJ876" s="18" t="s">
        <v>82</v>
      </c>
      <c r="BK876" s="220">
        <f>ROUND(I876*H876,2)</f>
        <v>0</v>
      </c>
      <c r="BL876" s="18" t="s">
        <v>244</v>
      </c>
      <c r="BM876" s="219" t="s">
        <v>995</v>
      </c>
    </row>
    <row r="877" s="12" customFormat="1">
      <c r="B877" s="221"/>
      <c r="C877" s="222"/>
      <c r="D877" s="223" t="s">
        <v>149</v>
      </c>
      <c r="E877" s="224" t="s">
        <v>19</v>
      </c>
      <c r="F877" s="225" t="s">
        <v>996</v>
      </c>
      <c r="G877" s="222"/>
      <c r="H877" s="226">
        <v>38.700000000000003</v>
      </c>
      <c r="I877" s="227"/>
      <c r="J877" s="222"/>
      <c r="K877" s="222"/>
      <c r="L877" s="228"/>
      <c r="M877" s="229"/>
      <c r="N877" s="230"/>
      <c r="O877" s="230"/>
      <c r="P877" s="230"/>
      <c r="Q877" s="230"/>
      <c r="R877" s="230"/>
      <c r="S877" s="230"/>
      <c r="T877" s="231"/>
      <c r="AT877" s="232" t="s">
        <v>149</v>
      </c>
      <c r="AU877" s="232" t="s">
        <v>84</v>
      </c>
      <c r="AV877" s="12" t="s">
        <v>84</v>
      </c>
      <c r="AW877" s="12" t="s">
        <v>37</v>
      </c>
      <c r="AX877" s="12" t="s">
        <v>75</v>
      </c>
      <c r="AY877" s="232" t="s">
        <v>140</v>
      </c>
    </row>
    <row r="878" s="13" customFormat="1">
      <c r="B878" s="233"/>
      <c r="C878" s="234"/>
      <c r="D878" s="223" t="s">
        <v>149</v>
      </c>
      <c r="E878" s="235" t="s">
        <v>19</v>
      </c>
      <c r="F878" s="236" t="s">
        <v>151</v>
      </c>
      <c r="G878" s="234"/>
      <c r="H878" s="237">
        <v>38.700000000000003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AT878" s="243" t="s">
        <v>149</v>
      </c>
      <c r="AU878" s="243" t="s">
        <v>84</v>
      </c>
      <c r="AV878" s="13" t="s">
        <v>147</v>
      </c>
      <c r="AW878" s="13" t="s">
        <v>37</v>
      </c>
      <c r="AX878" s="13" t="s">
        <v>82</v>
      </c>
      <c r="AY878" s="243" t="s">
        <v>140</v>
      </c>
    </row>
    <row r="879" s="1" customFormat="1" ht="16.5" customHeight="1">
      <c r="B879" s="39"/>
      <c r="C879" s="208" t="s">
        <v>997</v>
      </c>
      <c r="D879" s="208" t="s">
        <v>142</v>
      </c>
      <c r="E879" s="209" t="s">
        <v>998</v>
      </c>
      <c r="F879" s="210" t="s">
        <v>999</v>
      </c>
      <c r="G879" s="211" t="s">
        <v>247</v>
      </c>
      <c r="H879" s="212">
        <v>20.899999999999999</v>
      </c>
      <c r="I879" s="213"/>
      <c r="J879" s="214">
        <f>ROUND(I879*H879,2)</f>
        <v>0</v>
      </c>
      <c r="K879" s="210" t="s">
        <v>146</v>
      </c>
      <c r="L879" s="44"/>
      <c r="M879" s="215" t="s">
        <v>19</v>
      </c>
      <c r="N879" s="216" t="s">
        <v>46</v>
      </c>
      <c r="O879" s="84"/>
      <c r="P879" s="217">
        <f>O879*H879</f>
        <v>0</v>
      </c>
      <c r="Q879" s="217">
        <v>0</v>
      </c>
      <c r="R879" s="217">
        <f>Q879*H879</f>
        <v>0</v>
      </c>
      <c r="S879" s="217">
        <v>0.002</v>
      </c>
      <c r="T879" s="218">
        <f>S879*H879</f>
        <v>0.041799999999999997</v>
      </c>
      <c r="AR879" s="219" t="s">
        <v>244</v>
      </c>
      <c r="AT879" s="219" t="s">
        <v>142</v>
      </c>
      <c r="AU879" s="219" t="s">
        <v>84</v>
      </c>
      <c r="AY879" s="18" t="s">
        <v>140</v>
      </c>
      <c r="BE879" s="220">
        <f>IF(N879="základní",J879,0)</f>
        <v>0</v>
      </c>
      <c r="BF879" s="220">
        <f>IF(N879="snížená",J879,0)</f>
        <v>0</v>
      </c>
      <c r="BG879" s="220">
        <f>IF(N879="zákl. přenesená",J879,0)</f>
        <v>0</v>
      </c>
      <c r="BH879" s="220">
        <f>IF(N879="sníž. přenesená",J879,0)</f>
        <v>0</v>
      </c>
      <c r="BI879" s="220">
        <f>IF(N879="nulová",J879,0)</f>
        <v>0</v>
      </c>
      <c r="BJ879" s="18" t="s">
        <v>82</v>
      </c>
      <c r="BK879" s="220">
        <f>ROUND(I879*H879,2)</f>
        <v>0</v>
      </c>
      <c r="BL879" s="18" t="s">
        <v>244</v>
      </c>
      <c r="BM879" s="219" t="s">
        <v>1000</v>
      </c>
    </row>
    <row r="880" s="12" customFormat="1">
      <c r="B880" s="221"/>
      <c r="C880" s="222"/>
      <c r="D880" s="223" t="s">
        <v>149</v>
      </c>
      <c r="E880" s="224" t="s">
        <v>19</v>
      </c>
      <c r="F880" s="225" t="s">
        <v>1001</v>
      </c>
      <c r="G880" s="222"/>
      <c r="H880" s="226">
        <v>20.899999999999999</v>
      </c>
      <c r="I880" s="227"/>
      <c r="J880" s="222"/>
      <c r="K880" s="222"/>
      <c r="L880" s="228"/>
      <c r="M880" s="229"/>
      <c r="N880" s="230"/>
      <c r="O880" s="230"/>
      <c r="P880" s="230"/>
      <c r="Q880" s="230"/>
      <c r="R880" s="230"/>
      <c r="S880" s="230"/>
      <c r="T880" s="231"/>
      <c r="AT880" s="232" t="s">
        <v>149</v>
      </c>
      <c r="AU880" s="232" t="s">
        <v>84</v>
      </c>
      <c r="AV880" s="12" t="s">
        <v>84</v>
      </c>
      <c r="AW880" s="12" t="s">
        <v>37</v>
      </c>
      <c r="AX880" s="12" t="s">
        <v>82</v>
      </c>
      <c r="AY880" s="232" t="s">
        <v>140</v>
      </c>
    </row>
    <row r="881" s="1" customFormat="1" ht="16.5" customHeight="1">
      <c r="B881" s="39"/>
      <c r="C881" s="208" t="s">
        <v>1002</v>
      </c>
      <c r="D881" s="208" t="s">
        <v>142</v>
      </c>
      <c r="E881" s="209" t="s">
        <v>1003</v>
      </c>
      <c r="F881" s="210" t="s">
        <v>1004</v>
      </c>
      <c r="G881" s="211" t="s">
        <v>247</v>
      </c>
      <c r="H881" s="212">
        <v>58.57</v>
      </c>
      <c r="I881" s="213"/>
      <c r="J881" s="214">
        <f>ROUND(I881*H881,2)</f>
        <v>0</v>
      </c>
      <c r="K881" s="210" t="s">
        <v>146</v>
      </c>
      <c r="L881" s="44"/>
      <c r="M881" s="215" t="s">
        <v>19</v>
      </c>
      <c r="N881" s="216" t="s">
        <v>46</v>
      </c>
      <c r="O881" s="84"/>
      <c r="P881" s="217">
        <f>O881*H881</f>
        <v>0</v>
      </c>
      <c r="Q881" s="217">
        <v>0</v>
      </c>
      <c r="R881" s="217">
        <f>Q881*H881</f>
        <v>0</v>
      </c>
      <c r="S881" s="217">
        <v>0.00191</v>
      </c>
      <c r="T881" s="218">
        <f>S881*H881</f>
        <v>0.1118687</v>
      </c>
      <c r="AR881" s="219" t="s">
        <v>244</v>
      </c>
      <c r="AT881" s="219" t="s">
        <v>142</v>
      </c>
      <c r="AU881" s="219" t="s">
        <v>84</v>
      </c>
      <c r="AY881" s="18" t="s">
        <v>140</v>
      </c>
      <c r="BE881" s="220">
        <f>IF(N881="základní",J881,0)</f>
        <v>0</v>
      </c>
      <c r="BF881" s="220">
        <f>IF(N881="snížená",J881,0)</f>
        <v>0</v>
      </c>
      <c r="BG881" s="220">
        <f>IF(N881="zákl. přenesená",J881,0)</f>
        <v>0</v>
      </c>
      <c r="BH881" s="220">
        <f>IF(N881="sníž. přenesená",J881,0)</f>
        <v>0</v>
      </c>
      <c r="BI881" s="220">
        <f>IF(N881="nulová",J881,0)</f>
        <v>0</v>
      </c>
      <c r="BJ881" s="18" t="s">
        <v>82</v>
      </c>
      <c r="BK881" s="220">
        <f>ROUND(I881*H881,2)</f>
        <v>0</v>
      </c>
      <c r="BL881" s="18" t="s">
        <v>244</v>
      </c>
      <c r="BM881" s="219" t="s">
        <v>1005</v>
      </c>
    </row>
    <row r="882" s="12" customFormat="1">
      <c r="B882" s="221"/>
      <c r="C882" s="222"/>
      <c r="D882" s="223" t="s">
        <v>149</v>
      </c>
      <c r="E882" s="224" t="s">
        <v>19</v>
      </c>
      <c r="F882" s="225" t="s">
        <v>1006</v>
      </c>
      <c r="G882" s="222"/>
      <c r="H882" s="226">
        <v>39.969999999999999</v>
      </c>
      <c r="I882" s="227"/>
      <c r="J882" s="222"/>
      <c r="K882" s="222"/>
      <c r="L882" s="228"/>
      <c r="M882" s="229"/>
      <c r="N882" s="230"/>
      <c r="O882" s="230"/>
      <c r="P882" s="230"/>
      <c r="Q882" s="230"/>
      <c r="R882" s="230"/>
      <c r="S882" s="230"/>
      <c r="T882" s="231"/>
      <c r="AT882" s="232" t="s">
        <v>149</v>
      </c>
      <c r="AU882" s="232" t="s">
        <v>84</v>
      </c>
      <c r="AV882" s="12" t="s">
        <v>84</v>
      </c>
      <c r="AW882" s="12" t="s">
        <v>37</v>
      </c>
      <c r="AX882" s="12" t="s">
        <v>75</v>
      </c>
      <c r="AY882" s="232" t="s">
        <v>140</v>
      </c>
    </row>
    <row r="883" s="12" customFormat="1">
      <c r="B883" s="221"/>
      <c r="C883" s="222"/>
      <c r="D883" s="223" t="s">
        <v>149</v>
      </c>
      <c r="E883" s="224" t="s">
        <v>19</v>
      </c>
      <c r="F883" s="225" t="s">
        <v>1007</v>
      </c>
      <c r="G883" s="222"/>
      <c r="H883" s="226">
        <v>18.600000000000001</v>
      </c>
      <c r="I883" s="227"/>
      <c r="J883" s="222"/>
      <c r="K883" s="222"/>
      <c r="L883" s="228"/>
      <c r="M883" s="229"/>
      <c r="N883" s="230"/>
      <c r="O883" s="230"/>
      <c r="P883" s="230"/>
      <c r="Q883" s="230"/>
      <c r="R883" s="230"/>
      <c r="S883" s="230"/>
      <c r="T883" s="231"/>
      <c r="AT883" s="232" t="s">
        <v>149</v>
      </c>
      <c r="AU883" s="232" t="s">
        <v>84</v>
      </c>
      <c r="AV883" s="12" t="s">
        <v>84</v>
      </c>
      <c r="AW883" s="12" t="s">
        <v>37</v>
      </c>
      <c r="AX883" s="12" t="s">
        <v>75</v>
      </c>
      <c r="AY883" s="232" t="s">
        <v>140</v>
      </c>
    </row>
    <row r="884" s="13" customFormat="1">
      <c r="B884" s="233"/>
      <c r="C884" s="234"/>
      <c r="D884" s="223" t="s">
        <v>149</v>
      </c>
      <c r="E884" s="235" t="s">
        <v>19</v>
      </c>
      <c r="F884" s="236" t="s">
        <v>151</v>
      </c>
      <c r="G884" s="234"/>
      <c r="H884" s="237">
        <v>58.57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AT884" s="243" t="s">
        <v>149</v>
      </c>
      <c r="AU884" s="243" t="s">
        <v>84</v>
      </c>
      <c r="AV884" s="13" t="s">
        <v>147</v>
      </c>
      <c r="AW884" s="13" t="s">
        <v>37</v>
      </c>
      <c r="AX884" s="13" t="s">
        <v>82</v>
      </c>
      <c r="AY884" s="243" t="s">
        <v>140</v>
      </c>
    </row>
    <row r="885" s="1" customFormat="1" ht="16.5" customHeight="1">
      <c r="B885" s="39"/>
      <c r="C885" s="208" t="s">
        <v>1008</v>
      </c>
      <c r="D885" s="208" t="s">
        <v>142</v>
      </c>
      <c r="E885" s="209" t="s">
        <v>1009</v>
      </c>
      <c r="F885" s="210" t="s">
        <v>1010</v>
      </c>
      <c r="G885" s="211" t="s">
        <v>247</v>
      </c>
      <c r="H885" s="212">
        <v>51.329999999999998</v>
      </c>
      <c r="I885" s="213"/>
      <c r="J885" s="214">
        <f>ROUND(I885*H885,2)</f>
        <v>0</v>
      </c>
      <c r="K885" s="210" t="s">
        <v>146</v>
      </c>
      <c r="L885" s="44"/>
      <c r="M885" s="215" t="s">
        <v>19</v>
      </c>
      <c r="N885" s="216" t="s">
        <v>46</v>
      </c>
      <c r="O885" s="84"/>
      <c r="P885" s="217">
        <f>O885*H885</f>
        <v>0</v>
      </c>
      <c r="Q885" s="217">
        <v>0</v>
      </c>
      <c r="R885" s="217">
        <f>Q885*H885</f>
        <v>0</v>
      </c>
      <c r="S885" s="217">
        <v>0.00167</v>
      </c>
      <c r="T885" s="218">
        <f>S885*H885</f>
        <v>0.085721099999999995</v>
      </c>
      <c r="AR885" s="219" t="s">
        <v>244</v>
      </c>
      <c r="AT885" s="219" t="s">
        <v>142</v>
      </c>
      <c r="AU885" s="219" t="s">
        <v>84</v>
      </c>
      <c r="AY885" s="18" t="s">
        <v>140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18" t="s">
        <v>82</v>
      </c>
      <c r="BK885" s="220">
        <f>ROUND(I885*H885,2)</f>
        <v>0</v>
      </c>
      <c r="BL885" s="18" t="s">
        <v>244</v>
      </c>
      <c r="BM885" s="219" t="s">
        <v>1011</v>
      </c>
    </row>
    <row r="886" s="12" customFormat="1">
      <c r="B886" s="221"/>
      <c r="C886" s="222"/>
      <c r="D886" s="223" t="s">
        <v>149</v>
      </c>
      <c r="E886" s="224" t="s">
        <v>19</v>
      </c>
      <c r="F886" s="225" t="s">
        <v>1012</v>
      </c>
      <c r="G886" s="222"/>
      <c r="H886" s="226">
        <v>2.1000000000000001</v>
      </c>
      <c r="I886" s="227"/>
      <c r="J886" s="222"/>
      <c r="K886" s="222"/>
      <c r="L886" s="228"/>
      <c r="M886" s="229"/>
      <c r="N886" s="230"/>
      <c r="O886" s="230"/>
      <c r="P886" s="230"/>
      <c r="Q886" s="230"/>
      <c r="R886" s="230"/>
      <c r="S886" s="230"/>
      <c r="T886" s="231"/>
      <c r="AT886" s="232" t="s">
        <v>149</v>
      </c>
      <c r="AU886" s="232" t="s">
        <v>84</v>
      </c>
      <c r="AV886" s="12" t="s">
        <v>84</v>
      </c>
      <c r="AW886" s="12" t="s">
        <v>37</v>
      </c>
      <c r="AX886" s="12" t="s">
        <v>75</v>
      </c>
      <c r="AY886" s="232" t="s">
        <v>140</v>
      </c>
    </row>
    <row r="887" s="12" customFormat="1">
      <c r="B887" s="221"/>
      <c r="C887" s="222"/>
      <c r="D887" s="223" t="s">
        <v>149</v>
      </c>
      <c r="E887" s="224" t="s">
        <v>19</v>
      </c>
      <c r="F887" s="225" t="s">
        <v>1013</v>
      </c>
      <c r="G887" s="222"/>
      <c r="H887" s="226">
        <v>2.1000000000000001</v>
      </c>
      <c r="I887" s="227"/>
      <c r="J887" s="222"/>
      <c r="K887" s="222"/>
      <c r="L887" s="228"/>
      <c r="M887" s="229"/>
      <c r="N887" s="230"/>
      <c r="O887" s="230"/>
      <c r="P887" s="230"/>
      <c r="Q887" s="230"/>
      <c r="R887" s="230"/>
      <c r="S887" s="230"/>
      <c r="T887" s="231"/>
      <c r="AT887" s="232" t="s">
        <v>149</v>
      </c>
      <c r="AU887" s="232" t="s">
        <v>84</v>
      </c>
      <c r="AV887" s="12" t="s">
        <v>84</v>
      </c>
      <c r="AW887" s="12" t="s">
        <v>37</v>
      </c>
      <c r="AX887" s="12" t="s">
        <v>75</v>
      </c>
      <c r="AY887" s="232" t="s">
        <v>140</v>
      </c>
    </row>
    <row r="888" s="12" customFormat="1">
      <c r="B888" s="221"/>
      <c r="C888" s="222"/>
      <c r="D888" s="223" t="s">
        <v>149</v>
      </c>
      <c r="E888" s="224" t="s">
        <v>19</v>
      </c>
      <c r="F888" s="225" t="s">
        <v>1014</v>
      </c>
      <c r="G888" s="222"/>
      <c r="H888" s="226">
        <v>1.5</v>
      </c>
      <c r="I888" s="227"/>
      <c r="J888" s="222"/>
      <c r="K888" s="222"/>
      <c r="L888" s="228"/>
      <c r="M888" s="229"/>
      <c r="N888" s="230"/>
      <c r="O888" s="230"/>
      <c r="P888" s="230"/>
      <c r="Q888" s="230"/>
      <c r="R888" s="230"/>
      <c r="S888" s="230"/>
      <c r="T888" s="231"/>
      <c r="AT888" s="232" t="s">
        <v>149</v>
      </c>
      <c r="AU888" s="232" t="s">
        <v>84</v>
      </c>
      <c r="AV888" s="12" t="s">
        <v>84</v>
      </c>
      <c r="AW888" s="12" t="s">
        <v>37</v>
      </c>
      <c r="AX888" s="12" t="s">
        <v>75</v>
      </c>
      <c r="AY888" s="232" t="s">
        <v>140</v>
      </c>
    </row>
    <row r="889" s="12" customFormat="1">
      <c r="B889" s="221"/>
      <c r="C889" s="222"/>
      <c r="D889" s="223" t="s">
        <v>149</v>
      </c>
      <c r="E889" s="224" t="s">
        <v>19</v>
      </c>
      <c r="F889" s="225" t="s">
        <v>1015</v>
      </c>
      <c r="G889" s="222"/>
      <c r="H889" s="226">
        <v>1.5</v>
      </c>
      <c r="I889" s="227"/>
      <c r="J889" s="222"/>
      <c r="K889" s="222"/>
      <c r="L889" s="228"/>
      <c r="M889" s="229"/>
      <c r="N889" s="230"/>
      <c r="O889" s="230"/>
      <c r="P889" s="230"/>
      <c r="Q889" s="230"/>
      <c r="R889" s="230"/>
      <c r="S889" s="230"/>
      <c r="T889" s="231"/>
      <c r="AT889" s="232" t="s">
        <v>149</v>
      </c>
      <c r="AU889" s="232" t="s">
        <v>84</v>
      </c>
      <c r="AV889" s="12" t="s">
        <v>84</v>
      </c>
      <c r="AW889" s="12" t="s">
        <v>37</v>
      </c>
      <c r="AX889" s="12" t="s">
        <v>75</v>
      </c>
      <c r="AY889" s="232" t="s">
        <v>140</v>
      </c>
    </row>
    <row r="890" s="12" customFormat="1">
      <c r="B890" s="221"/>
      <c r="C890" s="222"/>
      <c r="D890" s="223" t="s">
        <v>149</v>
      </c>
      <c r="E890" s="224" t="s">
        <v>19</v>
      </c>
      <c r="F890" s="225" t="s">
        <v>1016</v>
      </c>
      <c r="G890" s="222"/>
      <c r="H890" s="226">
        <v>1.5</v>
      </c>
      <c r="I890" s="227"/>
      <c r="J890" s="222"/>
      <c r="K890" s="222"/>
      <c r="L890" s="228"/>
      <c r="M890" s="229"/>
      <c r="N890" s="230"/>
      <c r="O890" s="230"/>
      <c r="P890" s="230"/>
      <c r="Q890" s="230"/>
      <c r="R890" s="230"/>
      <c r="S890" s="230"/>
      <c r="T890" s="231"/>
      <c r="AT890" s="232" t="s">
        <v>149</v>
      </c>
      <c r="AU890" s="232" t="s">
        <v>84</v>
      </c>
      <c r="AV890" s="12" t="s">
        <v>84</v>
      </c>
      <c r="AW890" s="12" t="s">
        <v>37</v>
      </c>
      <c r="AX890" s="12" t="s">
        <v>75</v>
      </c>
      <c r="AY890" s="232" t="s">
        <v>140</v>
      </c>
    </row>
    <row r="891" s="12" customFormat="1">
      <c r="B891" s="221"/>
      <c r="C891" s="222"/>
      <c r="D891" s="223" t="s">
        <v>149</v>
      </c>
      <c r="E891" s="224" t="s">
        <v>19</v>
      </c>
      <c r="F891" s="225" t="s">
        <v>1017</v>
      </c>
      <c r="G891" s="222"/>
      <c r="H891" s="226">
        <v>1.5</v>
      </c>
      <c r="I891" s="227"/>
      <c r="J891" s="222"/>
      <c r="K891" s="222"/>
      <c r="L891" s="228"/>
      <c r="M891" s="229"/>
      <c r="N891" s="230"/>
      <c r="O891" s="230"/>
      <c r="P891" s="230"/>
      <c r="Q891" s="230"/>
      <c r="R891" s="230"/>
      <c r="S891" s="230"/>
      <c r="T891" s="231"/>
      <c r="AT891" s="232" t="s">
        <v>149</v>
      </c>
      <c r="AU891" s="232" t="s">
        <v>84</v>
      </c>
      <c r="AV891" s="12" t="s">
        <v>84</v>
      </c>
      <c r="AW891" s="12" t="s">
        <v>37</v>
      </c>
      <c r="AX891" s="12" t="s">
        <v>75</v>
      </c>
      <c r="AY891" s="232" t="s">
        <v>140</v>
      </c>
    </row>
    <row r="892" s="12" customFormat="1">
      <c r="B892" s="221"/>
      <c r="C892" s="222"/>
      <c r="D892" s="223" t="s">
        <v>149</v>
      </c>
      <c r="E892" s="224" t="s">
        <v>19</v>
      </c>
      <c r="F892" s="225" t="s">
        <v>1018</v>
      </c>
      <c r="G892" s="222"/>
      <c r="H892" s="226">
        <v>4.5</v>
      </c>
      <c r="I892" s="227"/>
      <c r="J892" s="222"/>
      <c r="K892" s="222"/>
      <c r="L892" s="228"/>
      <c r="M892" s="229"/>
      <c r="N892" s="230"/>
      <c r="O892" s="230"/>
      <c r="P892" s="230"/>
      <c r="Q892" s="230"/>
      <c r="R892" s="230"/>
      <c r="S892" s="230"/>
      <c r="T892" s="231"/>
      <c r="AT892" s="232" t="s">
        <v>149</v>
      </c>
      <c r="AU892" s="232" t="s">
        <v>84</v>
      </c>
      <c r="AV892" s="12" t="s">
        <v>84</v>
      </c>
      <c r="AW892" s="12" t="s">
        <v>37</v>
      </c>
      <c r="AX892" s="12" t="s">
        <v>75</v>
      </c>
      <c r="AY892" s="232" t="s">
        <v>140</v>
      </c>
    </row>
    <row r="893" s="12" customFormat="1">
      <c r="B893" s="221"/>
      <c r="C893" s="222"/>
      <c r="D893" s="223" t="s">
        <v>149</v>
      </c>
      <c r="E893" s="224" t="s">
        <v>19</v>
      </c>
      <c r="F893" s="225" t="s">
        <v>1019</v>
      </c>
      <c r="G893" s="222"/>
      <c r="H893" s="226">
        <v>17.73</v>
      </c>
      <c r="I893" s="227"/>
      <c r="J893" s="222"/>
      <c r="K893" s="222"/>
      <c r="L893" s="228"/>
      <c r="M893" s="229"/>
      <c r="N893" s="230"/>
      <c r="O893" s="230"/>
      <c r="P893" s="230"/>
      <c r="Q893" s="230"/>
      <c r="R893" s="230"/>
      <c r="S893" s="230"/>
      <c r="T893" s="231"/>
      <c r="AT893" s="232" t="s">
        <v>149</v>
      </c>
      <c r="AU893" s="232" t="s">
        <v>84</v>
      </c>
      <c r="AV893" s="12" t="s">
        <v>84</v>
      </c>
      <c r="AW893" s="12" t="s">
        <v>37</v>
      </c>
      <c r="AX893" s="12" t="s">
        <v>75</v>
      </c>
      <c r="AY893" s="232" t="s">
        <v>140</v>
      </c>
    </row>
    <row r="894" s="12" customFormat="1">
      <c r="B894" s="221"/>
      <c r="C894" s="222"/>
      <c r="D894" s="223" t="s">
        <v>149</v>
      </c>
      <c r="E894" s="224" t="s">
        <v>19</v>
      </c>
      <c r="F894" s="225" t="s">
        <v>1020</v>
      </c>
      <c r="G894" s="222"/>
      <c r="H894" s="226">
        <v>2.1000000000000001</v>
      </c>
      <c r="I894" s="227"/>
      <c r="J894" s="222"/>
      <c r="K894" s="222"/>
      <c r="L894" s="228"/>
      <c r="M894" s="229"/>
      <c r="N894" s="230"/>
      <c r="O894" s="230"/>
      <c r="P894" s="230"/>
      <c r="Q894" s="230"/>
      <c r="R894" s="230"/>
      <c r="S894" s="230"/>
      <c r="T894" s="231"/>
      <c r="AT894" s="232" t="s">
        <v>149</v>
      </c>
      <c r="AU894" s="232" t="s">
        <v>84</v>
      </c>
      <c r="AV894" s="12" t="s">
        <v>84</v>
      </c>
      <c r="AW894" s="12" t="s">
        <v>37</v>
      </c>
      <c r="AX894" s="12" t="s">
        <v>75</v>
      </c>
      <c r="AY894" s="232" t="s">
        <v>140</v>
      </c>
    </row>
    <row r="895" s="12" customFormat="1">
      <c r="B895" s="221"/>
      <c r="C895" s="222"/>
      <c r="D895" s="223" t="s">
        <v>149</v>
      </c>
      <c r="E895" s="224" t="s">
        <v>19</v>
      </c>
      <c r="F895" s="225" t="s">
        <v>1021</v>
      </c>
      <c r="G895" s="222"/>
      <c r="H895" s="226">
        <v>16.800000000000001</v>
      </c>
      <c r="I895" s="227"/>
      <c r="J895" s="222"/>
      <c r="K895" s="222"/>
      <c r="L895" s="228"/>
      <c r="M895" s="229"/>
      <c r="N895" s="230"/>
      <c r="O895" s="230"/>
      <c r="P895" s="230"/>
      <c r="Q895" s="230"/>
      <c r="R895" s="230"/>
      <c r="S895" s="230"/>
      <c r="T895" s="231"/>
      <c r="AT895" s="232" t="s">
        <v>149</v>
      </c>
      <c r="AU895" s="232" t="s">
        <v>84</v>
      </c>
      <c r="AV895" s="12" t="s">
        <v>84</v>
      </c>
      <c r="AW895" s="12" t="s">
        <v>37</v>
      </c>
      <c r="AX895" s="12" t="s">
        <v>75</v>
      </c>
      <c r="AY895" s="232" t="s">
        <v>140</v>
      </c>
    </row>
    <row r="896" s="13" customFormat="1">
      <c r="B896" s="233"/>
      <c r="C896" s="234"/>
      <c r="D896" s="223" t="s">
        <v>149</v>
      </c>
      <c r="E896" s="235" t="s">
        <v>19</v>
      </c>
      <c r="F896" s="236" t="s">
        <v>151</v>
      </c>
      <c r="G896" s="234"/>
      <c r="H896" s="237">
        <v>51.329999999999998</v>
      </c>
      <c r="I896" s="238"/>
      <c r="J896" s="234"/>
      <c r="K896" s="234"/>
      <c r="L896" s="239"/>
      <c r="M896" s="240"/>
      <c r="N896" s="241"/>
      <c r="O896" s="241"/>
      <c r="P896" s="241"/>
      <c r="Q896" s="241"/>
      <c r="R896" s="241"/>
      <c r="S896" s="241"/>
      <c r="T896" s="242"/>
      <c r="AT896" s="243" t="s">
        <v>149</v>
      </c>
      <c r="AU896" s="243" t="s">
        <v>84</v>
      </c>
      <c r="AV896" s="13" t="s">
        <v>147</v>
      </c>
      <c r="AW896" s="13" t="s">
        <v>37</v>
      </c>
      <c r="AX896" s="13" t="s">
        <v>82</v>
      </c>
      <c r="AY896" s="243" t="s">
        <v>140</v>
      </c>
    </row>
    <row r="897" s="1" customFormat="1" ht="16.5" customHeight="1">
      <c r="B897" s="39"/>
      <c r="C897" s="208" t="s">
        <v>1022</v>
      </c>
      <c r="D897" s="208" t="s">
        <v>142</v>
      </c>
      <c r="E897" s="209" t="s">
        <v>1023</v>
      </c>
      <c r="F897" s="210" t="s">
        <v>1024</v>
      </c>
      <c r="G897" s="211" t="s">
        <v>247</v>
      </c>
      <c r="H897" s="212">
        <v>67.076999999999998</v>
      </c>
      <c r="I897" s="213"/>
      <c r="J897" s="214">
        <f>ROUND(I897*H897,2)</f>
        <v>0</v>
      </c>
      <c r="K897" s="210" t="s">
        <v>146</v>
      </c>
      <c r="L897" s="44"/>
      <c r="M897" s="215" t="s">
        <v>19</v>
      </c>
      <c r="N897" s="216" t="s">
        <v>46</v>
      </c>
      <c r="O897" s="84"/>
      <c r="P897" s="217">
        <f>O897*H897</f>
        <v>0</v>
      </c>
      <c r="Q897" s="217">
        <v>0</v>
      </c>
      <c r="R897" s="217">
        <f>Q897*H897</f>
        <v>0</v>
      </c>
      <c r="S897" s="217">
        <v>0.00175</v>
      </c>
      <c r="T897" s="218">
        <f>S897*H897</f>
        <v>0.11738475</v>
      </c>
      <c r="AR897" s="219" t="s">
        <v>244</v>
      </c>
      <c r="AT897" s="219" t="s">
        <v>142</v>
      </c>
      <c r="AU897" s="219" t="s">
        <v>84</v>
      </c>
      <c r="AY897" s="18" t="s">
        <v>140</v>
      </c>
      <c r="BE897" s="220">
        <f>IF(N897="základní",J897,0)</f>
        <v>0</v>
      </c>
      <c r="BF897" s="220">
        <f>IF(N897="snížená",J897,0)</f>
        <v>0</v>
      </c>
      <c r="BG897" s="220">
        <f>IF(N897="zákl. přenesená",J897,0)</f>
        <v>0</v>
      </c>
      <c r="BH897" s="220">
        <f>IF(N897="sníž. přenesená",J897,0)</f>
        <v>0</v>
      </c>
      <c r="BI897" s="220">
        <f>IF(N897="nulová",J897,0)</f>
        <v>0</v>
      </c>
      <c r="BJ897" s="18" t="s">
        <v>82</v>
      </c>
      <c r="BK897" s="220">
        <f>ROUND(I897*H897,2)</f>
        <v>0</v>
      </c>
      <c r="BL897" s="18" t="s">
        <v>244</v>
      </c>
      <c r="BM897" s="219" t="s">
        <v>1025</v>
      </c>
    </row>
    <row r="898" s="12" customFormat="1">
      <c r="B898" s="221"/>
      <c r="C898" s="222"/>
      <c r="D898" s="223" t="s">
        <v>149</v>
      </c>
      <c r="E898" s="224" t="s">
        <v>19</v>
      </c>
      <c r="F898" s="225" t="s">
        <v>1026</v>
      </c>
      <c r="G898" s="222"/>
      <c r="H898" s="226">
        <v>3.2999999999999998</v>
      </c>
      <c r="I898" s="227"/>
      <c r="J898" s="222"/>
      <c r="K898" s="222"/>
      <c r="L898" s="228"/>
      <c r="M898" s="229"/>
      <c r="N898" s="230"/>
      <c r="O898" s="230"/>
      <c r="P898" s="230"/>
      <c r="Q898" s="230"/>
      <c r="R898" s="230"/>
      <c r="S898" s="230"/>
      <c r="T898" s="231"/>
      <c r="AT898" s="232" t="s">
        <v>149</v>
      </c>
      <c r="AU898" s="232" t="s">
        <v>84</v>
      </c>
      <c r="AV898" s="12" t="s">
        <v>84</v>
      </c>
      <c r="AW898" s="12" t="s">
        <v>37</v>
      </c>
      <c r="AX898" s="12" t="s">
        <v>75</v>
      </c>
      <c r="AY898" s="232" t="s">
        <v>140</v>
      </c>
    </row>
    <row r="899" s="12" customFormat="1">
      <c r="B899" s="221"/>
      <c r="C899" s="222"/>
      <c r="D899" s="223" t="s">
        <v>149</v>
      </c>
      <c r="E899" s="224" t="s">
        <v>19</v>
      </c>
      <c r="F899" s="225" t="s">
        <v>1027</v>
      </c>
      <c r="G899" s="222"/>
      <c r="H899" s="226">
        <v>7.7770000000000001</v>
      </c>
      <c r="I899" s="227"/>
      <c r="J899" s="222"/>
      <c r="K899" s="222"/>
      <c r="L899" s="228"/>
      <c r="M899" s="229"/>
      <c r="N899" s="230"/>
      <c r="O899" s="230"/>
      <c r="P899" s="230"/>
      <c r="Q899" s="230"/>
      <c r="R899" s="230"/>
      <c r="S899" s="230"/>
      <c r="T899" s="231"/>
      <c r="AT899" s="232" t="s">
        <v>149</v>
      </c>
      <c r="AU899" s="232" t="s">
        <v>84</v>
      </c>
      <c r="AV899" s="12" t="s">
        <v>84</v>
      </c>
      <c r="AW899" s="12" t="s">
        <v>37</v>
      </c>
      <c r="AX899" s="12" t="s">
        <v>75</v>
      </c>
      <c r="AY899" s="232" t="s">
        <v>140</v>
      </c>
    </row>
    <row r="900" s="12" customFormat="1">
      <c r="B900" s="221"/>
      <c r="C900" s="222"/>
      <c r="D900" s="223" t="s">
        <v>149</v>
      </c>
      <c r="E900" s="224" t="s">
        <v>19</v>
      </c>
      <c r="F900" s="225" t="s">
        <v>1028</v>
      </c>
      <c r="G900" s="222"/>
      <c r="H900" s="226">
        <v>37.200000000000003</v>
      </c>
      <c r="I900" s="227"/>
      <c r="J900" s="222"/>
      <c r="K900" s="222"/>
      <c r="L900" s="228"/>
      <c r="M900" s="229"/>
      <c r="N900" s="230"/>
      <c r="O900" s="230"/>
      <c r="P900" s="230"/>
      <c r="Q900" s="230"/>
      <c r="R900" s="230"/>
      <c r="S900" s="230"/>
      <c r="T900" s="231"/>
      <c r="AT900" s="232" t="s">
        <v>149</v>
      </c>
      <c r="AU900" s="232" t="s">
        <v>84</v>
      </c>
      <c r="AV900" s="12" t="s">
        <v>84</v>
      </c>
      <c r="AW900" s="12" t="s">
        <v>37</v>
      </c>
      <c r="AX900" s="12" t="s">
        <v>75</v>
      </c>
      <c r="AY900" s="232" t="s">
        <v>140</v>
      </c>
    </row>
    <row r="901" s="12" customFormat="1">
      <c r="B901" s="221"/>
      <c r="C901" s="222"/>
      <c r="D901" s="223" t="s">
        <v>149</v>
      </c>
      <c r="E901" s="224" t="s">
        <v>19</v>
      </c>
      <c r="F901" s="225" t="s">
        <v>1029</v>
      </c>
      <c r="G901" s="222"/>
      <c r="H901" s="226">
        <v>18.800000000000001</v>
      </c>
      <c r="I901" s="227"/>
      <c r="J901" s="222"/>
      <c r="K901" s="222"/>
      <c r="L901" s="228"/>
      <c r="M901" s="229"/>
      <c r="N901" s="230"/>
      <c r="O901" s="230"/>
      <c r="P901" s="230"/>
      <c r="Q901" s="230"/>
      <c r="R901" s="230"/>
      <c r="S901" s="230"/>
      <c r="T901" s="231"/>
      <c r="AT901" s="232" t="s">
        <v>149</v>
      </c>
      <c r="AU901" s="232" t="s">
        <v>84</v>
      </c>
      <c r="AV901" s="12" t="s">
        <v>84</v>
      </c>
      <c r="AW901" s="12" t="s">
        <v>37</v>
      </c>
      <c r="AX901" s="12" t="s">
        <v>75</v>
      </c>
      <c r="AY901" s="232" t="s">
        <v>140</v>
      </c>
    </row>
    <row r="902" s="13" customFormat="1">
      <c r="B902" s="233"/>
      <c r="C902" s="234"/>
      <c r="D902" s="223" t="s">
        <v>149</v>
      </c>
      <c r="E902" s="235" t="s">
        <v>19</v>
      </c>
      <c r="F902" s="236" t="s">
        <v>151</v>
      </c>
      <c r="G902" s="234"/>
      <c r="H902" s="237">
        <v>67.076999999999998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AT902" s="243" t="s">
        <v>149</v>
      </c>
      <c r="AU902" s="243" t="s">
        <v>84</v>
      </c>
      <c r="AV902" s="13" t="s">
        <v>147</v>
      </c>
      <c r="AW902" s="13" t="s">
        <v>37</v>
      </c>
      <c r="AX902" s="13" t="s">
        <v>82</v>
      </c>
      <c r="AY902" s="243" t="s">
        <v>140</v>
      </c>
    </row>
    <row r="903" s="1" customFormat="1" ht="16.5" customHeight="1">
      <c r="B903" s="39"/>
      <c r="C903" s="208" t="s">
        <v>1030</v>
      </c>
      <c r="D903" s="208" t="s">
        <v>142</v>
      </c>
      <c r="E903" s="209" t="s">
        <v>1031</v>
      </c>
      <c r="F903" s="210" t="s">
        <v>1032</v>
      </c>
      <c r="G903" s="211" t="s">
        <v>247</v>
      </c>
      <c r="H903" s="212">
        <v>59.240000000000002</v>
      </c>
      <c r="I903" s="213"/>
      <c r="J903" s="214">
        <f>ROUND(I903*H903,2)</f>
        <v>0</v>
      </c>
      <c r="K903" s="210" t="s">
        <v>146</v>
      </c>
      <c r="L903" s="44"/>
      <c r="M903" s="215" t="s">
        <v>19</v>
      </c>
      <c r="N903" s="216" t="s">
        <v>46</v>
      </c>
      <c r="O903" s="84"/>
      <c r="P903" s="217">
        <f>O903*H903</f>
        <v>0</v>
      </c>
      <c r="Q903" s="217">
        <v>0</v>
      </c>
      <c r="R903" s="217">
        <f>Q903*H903</f>
        <v>0</v>
      </c>
      <c r="S903" s="217">
        <v>0.0025999999999999999</v>
      </c>
      <c r="T903" s="218">
        <f>S903*H903</f>
        <v>0.15402399999999999</v>
      </c>
      <c r="AR903" s="219" t="s">
        <v>244</v>
      </c>
      <c r="AT903" s="219" t="s">
        <v>142</v>
      </c>
      <c r="AU903" s="219" t="s">
        <v>84</v>
      </c>
      <c r="AY903" s="18" t="s">
        <v>140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18" t="s">
        <v>82</v>
      </c>
      <c r="BK903" s="220">
        <f>ROUND(I903*H903,2)</f>
        <v>0</v>
      </c>
      <c r="BL903" s="18" t="s">
        <v>244</v>
      </c>
      <c r="BM903" s="219" t="s">
        <v>1033</v>
      </c>
    </row>
    <row r="904" s="12" customFormat="1">
      <c r="B904" s="221"/>
      <c r="C904" s="222"/>
      <c r="D904" s="223" t="s">
        <v>149</v>
      </c>
      <c r="E904" s="224" t="s">
        <v>19</v>
      </c>
      <c r="F904" s="225" t="s">
        <v>1034</v>
      </c>
      <c r="G904" s="222"/>
      <c r="H904" s="226">
        <v>3.3999999999999999</v>
      </c>
      <c r="I904" s="227"/>
      <c r="J904" s="222"/>
      <c r="K904" s="222"/>
      <c r="L904" s="228"/>
      <c r="M904" s="229"/>
      <c r="N904" s="230"/>
      <c r="O904" s="230"/>
      <c r="P904" s="230"/>
      <c r="Q904" s="230"/>
      <c r="R904" s="230"/>
      <c r="S904" s="230"/>
      <c r="T904" s="231"/>
      <c r="AT904" s="232" t="s">
        <v>149</v>
      </c>
      <c r="AU904" s="232" t="s">
        <v>84</v>
      </c>
      <c r="AV904" s="12" t="s">
        <v>84</v>
      </c>
      <c r="AW904" s="12" t="s">
        <v>37</v>
      </c>
      <c r="AX904" s="12" t="s">
        <v>75</v>
      </c>
      <c r="AY904" s="232" t="s">
        <v>140</v>
      </c>
    </row>
    <row r="905" s="12" customFormat="1">
      <c r="B905" s="221"/>
      <c r="C905" s="222"/>
      <c r="D905" s="223" t="s">
        <v>149</v>
      </c>
      <c r="E905" s="224" t="s">
        <v>19</v>
      </c>
      <c r="F905" s="225" t="s">
        <v>1035</v>
      </c>
      <c r="G905" s="222"/>
      <c r="H905" s="226">
        <v>33.479999999999997</v>
      </c>
      <c r="I905" s="227"/>
      <c r="J905" s="222"/>
      <c r="K905" s="222"/>
      <c r="L905" s="228"/>
      <c r="M905" s="229"/>
      <c r="N905" s="230"/>
      <c r="O905" s="230"/>
      <c r="P905" s="230"/>
      <c r="Q905" s="230"/>
      <c r="R905" s="230"/>
      <c r="S905" s="230"/>
      <c r="T905" s="231"/>
      <c r="AT905" s="232" t="s">
        <v>149</v>
      </c>
      <c r="AU905" s="232" t="s">
        <v>84</v>
      </c>
      <c r="AV905" s="12" t="s">
        <v>84</v>
      </c>
      <c r="AW905" s="12" t="s">
        <v>37</v>
      </c>
      <c r="AX905" s="12" t="s">
        <v>75</v>
      </c>
      <c r="AY905" s="232" t="s">
        <v>140</v>
      </c>
    </row>
    <row r="906" s="12" customFormat="1">
      <c r="B906" s="221"/>
      <c r="C906" s="222"/>
      <c r="D906" s="223" t="s">
        <v>149</v>
      </c>
      <c r="E906" s="224" t="s">
        <v>19</v>
      </c>
      <c r="F906" s="225" t="s">
        <v>1036</v>
      </c>
      <c r="G906" s="222"/>
      <c r="H906" s="226">
        <v>22.359999999999999</v>
      </c>
      <c r="I906" s="227"/>
      <c r="J906" s="222"/>
      <c r="K906" s="222"/>
      <c r="L906" s="228"/>
      <c r="M906" s="229"/>
      <c r="N906" s="230"/>
      <c r="O906" s="230"/>
      <c r="P906" s="230"/>
      <c r="Q906" s="230"/>
      <c r="R906" s="230"/>
      <c r="S906" s="230"/>
      <c r="T906" s="231"/>
      <c r="AT906" s="232" t="s">
        <v>149</v>
      </c>
      <c r="AU906" s="232" t="s">
        <v>84</v>
      </c>
      <c r="AV906" s="12" t="s">
        <v>84</v>
      </c>
      <c r="AW906" s="12" t="s">
        <v>37</v>
      </c>
      <c r="AX906" s="12" t="s">
        <v>75</v>
      </c>
      <c r="AY906" s="232" t="s">
        <v>140</v>
      </c>
    </row>
    <row r="907" s="13" customFormat="1">
      <c r="B907" s="233"/>
      <c r="C907" s="234"/>
      <c r="D907" s="223" t="s">
        <v>149</v>
      </c>
      <c r="E907" s="235" t="s">
        <v>19</v>
      </c>
      <c r="F907" s="236" t="s">
        <v>151</v>
      </c>
      <c r="G907" s="234"/>
      <c r="H907" s="237">
        <v>59.240000000000002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AT907" s="243" t="s">
        <v>149</v>
      </c>
      <c r="AU907" s="243" t="s">
        <v>84</v>
      </c>
      <c r="AV907" s="13" t="s">
        <v>147</v>
      </c>
      <c r="AW907" s="13" t="s">
        <v>37</v>
      </c>
      <c r="AX907" s="13" t="s">
        <v>82</v>
      </c>
      <c r="AY907" s="243" t="s">
        <v>140</v>
      </c>
    </row>
    <row r="908" s="1" customFormat="1" ht="16.5" customHeight="1">
      <c r="B908" s="39"/>
      <c r="C908" s="208" t="s">
        <v>1037</v>
      </c>
      <c r="D908" s="208" t="s">
        <v>142</v>
      </c>
      <c r="E908" s="209" t="s">
        <v>1038</v>
      </c>
      <c r="F908" s="210" t="s">
        <v>1039</v>
      </c>
      <c r="G908" s="211" t="s">
        <v>247</v>
      </c>
      <c r="H908" s="212">
        <v>22.359999999999999</v>
      </c>
      <c r="I908" s="213"/>
      <c r="J908" s="214">
        <f>ROUND(I908*H908,2)</f>
        <v>0</v>
      </c>
      <c r="K908" s="210" t="s">
        <v>146</v>
      </c>
      <c r="L908" s="44"/>
      <c r="M908" s="215" t="s">
        <v>19</v>
      </c>
      <c r="N908" s="216" t="s">
        <v>46</v>
      </c>
      <c r="O908" s="84"/>
      <c r="P908" s="217">
        <f>O908*H908</f>
        <v>0</v>
      </c>
      <c r="Q908" s="217">
        <v>0</v>
      </c>
      <c r="R908" s="217">
        <f>Q908*H908</f>
        <v>0</v>
      </c>
      <c r="S908" s="217">
        <v>0.01213</v>
      </c>
      <c r="T908" s="218">
        <f>S908*H908</f>
        <v>0.27122679999999999</v>
      </c>
      <c r="AR908" s="219" t="s">
        <v>244</v>
      </c>
      <c r="AT908" s="219" t="s">
        <v>142</v>
      </c>
      <c r="AU908" s="219" t="s">
        <v>84</v>
      </c>
      <c r="AY908" s="18" t="s">
        <v>140</v>
      </c>
      <c r="BE908" s="220">
        <f>IF(N908="základní",J908,0)</f>
        <v>0</v>
      </c>
      <c r="BF908" s="220">
        <f>IF(N908="snížená",J908,0)</f>
        <v>0</v>
      </c>
      <c r="BG908" s="220">
        <f>IF(N908="zákl. přenesená",J908,0)</f>
        <v>0</v>
      </c>
      <c r="BH908" s="220">
        <f>IF(N908="sníž. přenesená",J908,0)</f>
        <v>0</v>
      </c>
      <c r="BI908" s="220">
        <f>IF(N908="nulová",J908,0)</f>
        <v>0</v>
      </c>
      <c r="BJ908" s="18" t="s">
        <v>82</v>
      </c>
      <c r="BK908" s="220">
        <f>ROUND(I908*H908,2)</f>
        <v>0</v>
      </c>
      <c r="BL908" s="18" t="s">
        <v>244</v>
      </c>
      <c r="BM908" s="219" t="s">
        <v>1040</v>
      </c>
    </row>
    <row r="909" s="12" customFormat="1">
      <c r="B909" s="221"/>
      <c r="C909" s="222"/>
      <c r="D909" s="223" t="s">
        <v>149</v>
      </c>
      <c r="E909" s="224" t="s">
        <v>19</v>
      </c>
      <c r="F909" s="225" t="s">
        <v>1036</v>
      </c>
      <c r="G909" s="222"/>
      <c r="H909" s="226">
        <v>22.359999999999999</v>
      </c>
      <c r="I909" s="227"/>
      <c r="J909" s="222"/>
      <c r="K909" s="222"/>
      <c r="L909" s="228"/>
      <c r="M909" s="229"/>
      <c r="N909" s="230"/>
      <c r="O909" s="230"/>
      <c r="P909" s="230"/>
      <c r="Q909" s="230"/>
      <c r="R909" s="230"/>
      <c r="S909" s="230"/>
      <c r="T909" s="231"/>
      <c r="AT909" s="232" t="s">
        <v>149</v>
      </c>
      <c r="AU909" s="232" t="s">
        <v>84</v>
      </c>
      <c r="AV909" s="12" t="s">
        <v>84</v>
      </c>
      <c r="AW909" s="12" t="s">
        <v>37</v>
      </c>
      <c r="AX909" s="12" t="s">
        <v>75</v>
      </c>
      <c r="AY909" s="232" t="s">
        <v>140</v>
      </c>
    </row>
    <row r="910" s="13" customFormat="1">
      <c r="B910" s="233"/>
      <c r="C910" s="234"/>
      <c r="D910" s="223" t="s">
        <v>149</v>
      </c>
      <c r="E910" s="235" t="s">
        <v>19</v>
      </c>
      <c r="F910" s="236" t="s">
        <v>151</v>
      </c>
      <c r="G910" s="234"/>
      <c r="H910" s="237">
        <v>22.359999999999999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AT910" s="243" t="s">
        <v>149</v>
      </c>
      <c r="AU910" s="243" t="s">
        <v>84</v>
      </c>
      <c r="AV910" s="13" t="s">
        <v>147</v>
      </c>
      <c r="AW910" s="13" t="s">
        <v>37</v>
      </c>
      <c r="AX910" s="13" t="s">
        <v>82</v>
      </c>
      <c r="AY910" s="243" t="s">
        <v>140</v>
      </c>
    </row>
    <row r="911" s="1" customFormat="1" ht="16.5" customHeight="1">
      <c r="B911" s="39"/>
      <c r="C911" s="208" t="s">
        <v>1041</v>
      </c>
      <c r="D911" s="208" t="s">
        <v>142</v>
      </c>
      <c r="E911" s="209" t="s">
        <v>1042</v>
      </c>
      <c r="F911" s="210" t="s">
        <v>1043</v>
      </c>
      <c r="G911" s="211" t="s">
        <v>247</v>
      </c>
      <c r="H911" s="212">
        <v>41.100000000000001</v>
      </c>
      <c r="I911" s="213"/>
      <c r="J911" s="214">
        <f>ROUND(I911*H911,2)</f>
        <v>0</v>
      </c>
      <c r="K911" s="210" t="s">
        <v>146</v>
      </c>
      <c r="L911" s="44"/>
      <c r="M911" s="215" t="s">
        <v>19</v>
      </c>
      <c r="N911" s="216" t="s">
        <v>46</v>
      </c>
      <c r="O911" s="84"/>
      <c r="P911" s="217">
        <f>O911*H911</f>
        <v>0</v>
      </c>
      <c r="Q911" s="217">
        <v>0</v>
      </c>
      <c r="R911" s="217">
        <f>Q911*H911</f>
        <v>0</v>
      </c>
      <c r="S911" s="217">
        <v>0.0039399999999999999</v>
      </c>
      <c r="T911" s="218">
        <f>S911*H911</f>
        <v>0.161934</v>
      </c>
      <c r="AR911" s="219" t="s">
        <v>244</v>
      </c>
      <c r="AT911" s="219" t="s">
        <v>142</v>
      </c>
      <c r="AU911" s="219" t="s">
        <v>84</v>
      </c>
      <c r="AY911" s="18" t="s">
        <v>140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18" t="s">
        <v>82</v>
      </c>
      <c r="BK911" s="220">
        <f>ROUND(I911*H911,2)</f>
        <v>0</v>
      </c>
      <c r="BL911" s="18" t="s">
        <v>244</v>
      </c>
      <c r="BM911" s="219" t="s">
        <v>1044</v>
      </c>
    </row>
    <row r="912" s="12" customFormat="1">
      <c r="B912" s="221"/>
      <c r="C912" s="222"/>
      <c r="D912" s="223" t="s">
        <v>149</v>
      </c>
      <c r="E912" s="224" t="s">
        <v>19</v>
      </c>
      <c r="F912" s="225" t="s">
        <v>1045</v>
      </c>
      <c r="G912" s="222"/>
      <c r="H912" s="226">
        <v>3.5</v>
      </c>
      <c r="I912" s="227"/>
      <c r="J912" s="222"/>
      <c r="K912" s="222"/>
      <c r="L912" s="228"/>
      <c r="M912" s="229"/>
      <c r="N912" s="230"/>
      <c r="O912" s="230"/>
      <c r="P912" s="230"/>
      <c r="Q912" s="230"/>
      <c r="R912" s="230"/>
      <c r="S912" s="230"/>
      <c r="T912" s="231"/>
      <c r="AT912" s="232" t="s">
        <v>149</v>
      </c>
      <c r="AU912" s="232" t="s">
        <v>84</v>
      </c>
      <c r="AV912" s="12" t="s">
        <v>84</v>
      </c>
      <c r="AW912" s="12" t="s">
        <v>37</v>
      </c>
      <c r="AX912" s="12" t="s">
        <v>75</v>
      </c>
      <c r="AY912" s="232" t="s">
        <v>140</v>
      </c>
    </row>
    <row r="913" s="12" customFormat="1">
      <c r="B913" s="221"/>
      <c r="C913" s="222"/>
      <c r="D913" s="223" t="s">
        <v>149</v>
      </c>
      <c r="E913" s="224" t="s">
        <v>19</v>
      </c>
      <c r="F913" s="225" t="s">
        <v>1046</v>
      </c>
      <c r="G913" s="222"/>
      <c r="H913" s="226">
        <v>22</v>
      </c>
      <c r="I913" s="227"/>
      <c r="J913" s="222"/>
      <c r="K913" s="222"/>
      <c r="L913" s="228"/>
      <c r="M913" s="229"/>
      <c r="N913" s="230"/>
      <c r="O913" s="230"/>
      <c r="P913" s="230"/>
      <c r="Q913" s="230"/>
      <c r="R913" s="230"/>
      <c r="S913" s="230"/>
      <c r="T913" s="231"/>
      <c r="AT913" s="232" t="s">
        <v>149</v>
      </c>
      <c r="AU913" s="232" t="s">
        <v>84</v>
      </c>
      <c r="AV913" s="12" t="s">
        <v>84</v>
      </c>
      <c r="AW913" s="12" t="s">
        <v>37</v>
      </c>
      <c r="AX913" s="12" t="s">
        <v>75</v>
      </c>
      <c r="AY913" s="232" t="s">
        <v>140</v>
      </c>
    </row>
    <row r="914" s="12" customFormat="1">
      <c r="B914" s="221"/>
      <c r="C914" s="222"/>
      <c r="D914" s="223" t="s">
        <v>149</v>
      </c>
      <c r="E914" s="224" t="s">
        <v>19</v>
      </c>
      <c r="F914" s="225" t="s">
        <v>1047</v>
      </c>
      <c r="G914" s="222"/>
      <c r="H914" s="226">
        <v>15.6</v>
      </c>
      <c r="I914" s="227"/>
      <c r="J914" s="222"/>
      <c r="K914" s="222"/>
      <c r="L914" s="228"/>
      <c r="M914" s="229"/>
      <c r="N914" s="230"/>
      <c r="O914" s="230"/>
      <c r="P914" s="230"/>
      <c r="Q914" s="230"/>
      <c r="R914" s="230"/>
      <c r="S914" s="230"/>
      <c r="T914" s="231"/>
      <c r="AT914" s="232" t="s">
        <v>149</v>
      </c>
      <c r="AU914" s="232" t="s">
        <v>84</v>
      </c>
      <c r="AV914" s="12" t="s">
        <v>84</v>
      </c>
      <c r="AW914" s="12" t="s">
        <v>37</v>
      </c>
      <c r="AX914" s="12" t="s">
        <v>75</v>
      </c>
      <c r="AY914" s="232" t="s">
        <v>140</v>
      </c>
    </row>
    <row r="915" s="13" customFormat="1">
      <c r="B915" s="233"/>
      <c r="C915" s="234"/>
      <c r="D915" s="223" t="s">
        <v>149</v>
      </c>
      <c r="E915" s="235" t="s">
        <v>19</v>
      </c>
      <c r="F915" s="236" t="s">
        <v>151</v>
      </c>
      <c r="G915" s="234"/>
      <c r="H915" s="237">
        <v>41.100000000000001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AT915" s="243" t="s">
        <v>149</v>
      </c>
      <c r="AU915" s="243" t="s">
        <v>84</v>
      </c>
      <c r="AV915" s="13" t="s">
        <v>147</v>
      </c>
      <c r="AW915" s="13" t="s">
        <v>37</v>
      </c>
      <c r="AX915" s="13" t="s">
        <v>82</v>
      </c>
      <c r="AY915" s="243" t="s">
        <v>140</v>
      </c>
    </row>
    <row r="916" s="1" customFormat="1" ht="16.5" customHeight="1">
      <c r="B916" s="39"/>
      <c r="C916" s="208" t="s">
        <v>1048</v>
      </c>
      <c r="D916" s="208" t="s">
        <v>142</v>
      </c>
      <c r="E916" s="209" t="s">
        <v>1049</v>
      </c>
      <c r="F916" s="210" t="s">
        <v>1050</v>
      </c>
      <c r="G916" s="211" t="s">
        <v>247</v>
      </c>
      <c r="H916" s="212">
        <v>115.20999999999999</v>
      </c>
      <c r="I916" s="213"/>
      <c r="J916" s="214">
        <f>ROUND(I916*H916,2)</f>
        <v>0</v>
      </c>
      <c r="K916" s="210" t="s">
        <v>146</v>
      </c>
      <c r="L916" s="44"/>
      <c r="M916" s="215" t="s">
        <v>19</v>
      </c>
      <c r="N916" s="216" t="s">
        <v>46</v>
      </c>
      <c r="O916" s="84"/>
      <c r="P916" s="217">
        <f>O916*H916</f>
        <v>0</v>
      </c>
      <c r="Q916" s="217">
        <v>0.0017600000000000001</v>
      </c>
      <c r="R916" s="217">
        <f>Q916*H916</f>
        <v>0.20276959999999999</v>
      </c>
      <c r="S916" s="217">
        <v>0</v>
      </c>
      <c r="T916" s="218">
        <f>S916*H916</f>
        <v>0</v>
      </c>
      <c r="AR916" s="219" t="s">
        <v>244</v>
      </c>
      <c r="AT916" s="219" t="s">
        <v>142</v>
      </c>
      <c r="AU916" s="219" t="s">
        <v>84</v>
      </c>
      <c r="AY916" s="18" t="s">
        <v>140</v>
      </c>
      <c r="BE916" s="220">
        <f>IF(N916="základní",J916,0)</f>
        <v>0</v>
      </c>
      <c r="BF916" s="220">
        <f>IF(N916="snížená",J916,0)</f>
        <v>0</v>
      </c>
      <c r="BG916" s="220">
        <f>IF(N916="zákl. přenesená",J916,0)</f>
        <v>0</v>
      </c>
      <c r="BH916" s="220">
        <f>IF(N916="sníž. přenesená",J916,0)</f>
        <v>0</v>
      </c>
      <c r="BI916" s="220">
        <f>IF(N916="nulová",J916,0)</f>
        <v>0</v>
      </c>
      <c r="BJ916" s="18" t="s">
        <v>82</v>
      </c>
      <c r="BK916" s="220">
        <f>ROUND(I916*H916,2)</f>
        <v>0</v>
      </c>
      <c r="BL916" s="18" t="s">
        <v>244</v>
      </c>
      <c r="BM916" s="219" t="s">
        <v>1051</v>
      </c>
    </row>
    <row r="917" s="12" customFormat="1">
      <c r="B917" s="221"/>
      <c r="C917" s="222"/>
      <c r="D917" s="223" t="s">
        <v>149</v>
      </c>
      <c r="E917" s="224" t="s">
        <v>19</v>
      </c>
      <c r="F917" s="225" t="s">
        <v>1052</v>
      </c>
      <c r="G917" s="222"/>
      <c r="H917" s="226">
        <v>115.20999999999999</v>
      </c>
      <c r="I917" s="227"/>
      <c r="J917" s="222"/>
      <c r="K917" s="222"/>
      <c r="L917" s="228"/>
      <c r="M917" s="229"/>
      <c r="N917" s="230"/>
      <c r="O917" s="230"/>
      <c r="P917" s="230"/>
      <c r="Q917" s="230"/>
      <c r="R917" s="230"/>
      <c r="S917" s="230"/>
      <c r="T917" s="231"/>
      <c r="AT917" s="232" t="s">
        <v>149</v>
      </c>
      <c r="AU917" s="232" t="s">
        <v>84</v>
      </c>
      <c r="AV917" s="12" t="s">
        <v>84</v>
      </c>
      <c r="AW917" s="12" t="s">
        <v>37</v>
      </c>
      <c r="AX917" s="12" t="s">
        <v>75</v>
      </c>
      <c r="AY917" s="232" t="s">
        <v>140</v>
      </c>
    </row>
    <row r="918" s="13" customFormat="1">
      <c r="B918" s="233"/>
      <c r="C918" s="234"/>
      <c r="D918" s="223" t="s">
        <v>149</v>
      </c>
      <c r="E918" s="235" t="s">
        <v>19</v>
      </c>
      <c r="F918" s="236" t="s">
        <v>151</v>
      </c>
      <c r="G918" s="234"/>
      <c r="H918" s="237">
        <v>115.20999999999999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AT918" s="243" t="s">
        <v>149</v>
      </c>
      <c r="AU918" s="243" t="s">
        <v>84</v>
      </c>
      <c r="AV918" s="13" t="s">
        <v>147</v>
      </c>
      <c r="AW918" s="13" t="s">
        <v>37</v>
      </c>
      <c r="AX918" s="13" t="s">
        <v>82</v>
      </c>
      <c r="AY918" s="243" t="s">
        <v>140</v>
      </c>
    </row>
    <row r="919" s="1" customFormat="1" ht="24" customHeight="1">
      <c r="B919" s="39"/>
      <c r="C919" s="208" t="s">
        <v>1053</v>
      </c>
      <c r="D919" s="208" t="s">
        <v>142</v>
      </c>
      <c r="E919" s="209" t="s">
        <v>1054</v>
      </c>
      <c r="F919" s="210" t="s">
        <v>1055</v>
      </c>
      <c r="G919" s="211" t="s">
        <v>145</v>
      </c>
      <c r="H919" s="212">
        <v>18.548999999999999</v>
      </c>
      <c r="I919" s="213"/>
      <c r="J919" s="214">
        <f>ROUND(I919*H919,2)</f>
        <v>0</v>
      </c>
      <c r="K919" s="210" t="s">
        <v>146</v>
      </c>
      <c r="L919" s="44"/>
      <c r="M919" s="215" t="s">
        <v>19</v>
      </c>
      <c r="N919" s="216" t="s">
        <v>46</v>
      </c>
      <c r="O919" s="84"/>
      <c r="P919" s="217">
        <f>O919*H919</f>
        <v>0</v>
      </c>
      <c r="Q919" s="217">
        <v>0.0072300000000000003</v>
      </c>
      <c r="R919" s="217">
        <f>Q919*H919</f>
        <v>0.13410927</v>
      </c>
      <c r="S919" s="217">
        <v>0</v>
      </c>
      <c r="T919" s="218">
        <f>S919*H919</f>
        <v>0</v>
      </c>
      <c r="AR919" s="219" t="s">
        <v>244</v>
      </c>
      <c r="AT919" s="219" t="s">
        <v>142</v>
      </c>
      <c r="AU919" s="219" t="s">
        <v>84</v>
      </c>
      <c r="AY919" s="18" t="s">
        <v>140</v>
      </c>
      <c r="BE919" s="220">
        <f>IF(N919="základní",J919,0)</f>
        <v>0</v>
      </c>
      <c r="BF919" s="220">
        <f>IF(N919="snížená",J919,0)</f>
        <v>0</v>
      </c>
      <c r="BG919" s="220">
        <f>IF(N919="zákl. přenesená",J919,0)</f>
        <v>0</v>
      </c>
      <c r="BH919" s="220">
        <f>IF(N919="sníž. přenesená",J919,0)</f>
        <v>0</v>
      </c>
      <c r="BI919" s="220">
        <f>IF(N919="nulová",J919,0)</f>
        <v>0</v>
      </c>
      <c r="BJ919" s="18" t="s">
        <v>82</v>
      </c>
      <c r="BK919" s="220">
        <f>ROUND(I919*H919,2)</f>
        <v>0</v>
      </c>
      <c r="BL919" s="18" t="s">
        <v>244</v>
      </c>
      <c r="BM919" s="219" t="s">
        <v>1056</v>
      </c>
    </row>
    <row r="920" s="12" customFormat="1">
      <c r="B920" s="221"/>
      <c r="C920" s="222"/>
      <c r="D920" s="223" t="s">
        <v>149</v>
      </c>
      <c r="E920" s="224" t="s">
        <v>19</v>
      </c>
      <c r="F920" s="225" t="s">
        <v>1057</v>
      </c>
      <c r="G920" s="222"/>
      <c r="H920" s="226">
        <v>4.5499999999999998</v>
      </c>
      <c r="I920" s="227"/>
      <c r="J920" s="222"/>
      <c r="K920" s="222"/>
      <c r="L920" s="228"/>
      <c r="M920" s="229"/>
      <c r="N920" s="230"/>
      <c r="O920" s="230"/>
      <c r="P920" s="230"/>
      <c r="Q920" s="230"/>
      <c r="R920" s="230"/>
      <c r="S920" s="230"/>
      <c r="T920" s="231"/>
      <c r="AT920" s="232" t="s">
        <v>149</v>
      </c>
      <c r="AU920" s="232" t="s">
        <v>84</v>
      </c>
      <c r="AV920" s="12" t="s">
        <v>84</v>
      </c>
      <c r="AW920" s="12" t="s">
        <v>37</v>
      </c>
      <c r="AX920" s="12" t="s">
        <v>75</v>
      </c>
      <c r="AY920" s="232" t="s">
        <v>140</v>
      </c>
    </row>
    <row r="921" s="12" customFormat="1">
      <c r="B921" s="221"/>
      <c r="C921" s="222"/>
      <c r="D921" s="223" t="s">
        <v>149</v>
      </c>
      <c r="E921" s="224" t="s">
        <v>19</v>
      </c>
      <c r="F921" s="225" t="s">
        <v>1058</v>
      </c>
      <c r="G921" s="222"/>
      <c r="H921" s="226">
        <v>13.999000000000001</v>
      </c>
      <c r="I921" s="227"/>
      <c r="J921" s="222"/>
      <c r="K921" s="222"/>
      <c r="L921" s="228"/>
      <c r="M921" s="229"/>
      <c r="N921" s="230"/>
      <c r="O921" s="230"/>
      <c r="P921" s="230"/>
      <c r="Q921" s="230"/>
      <c r="R921" s="230"/>
      <c r="S921" s="230"/>
      <c r="T921" s="231"/>
      <c r="AT921" s="232" t="s">
        <v>149</v>
      </c>
      <c r="AU921" s="232" t="s">
        <v>84</v>
      </c>
      <c r="AV921" s="12" t="s">
        <v>84</v>
      </c>
      <c r="AW921" s="12" t="s">
        <v>37</v>
      </c>
      <c r="AX921" s="12" t="s">
        <v>75</v>
      </c>
      <c r="AY921" s="232" t="s">
        <v>140</v>
      </c>
    </row>
    <row r="922" s="13" customFormat="1">
      <c r="B922" s="233"/>
      <c r="C922" s="234"/>
      <c r="D922" s="223" t="s">
        <v>149</v>
      </c>
      <c r="E922" s="235" t="s">
        <v>19</v>
      </c>
      <c r="F922" s="236" t="s">
        <v>151</v>
      </c>
      <c r="G922" s="234"/>
      <c r="H922" s="237">
        <v>18.548999999999999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AT922" s="243" t="s">
        <v>149</v>
      </c>
      <c r="AU922" s="243" t="s">
        <v>84</v>
      </c>
      <c r="AV922" s="13" t="s">
        <v>147</v>
      </c>
      <c r="AW922" s="13" t="s">
        <v>37</v>
      </c>
      <c r="AX922" s="13" t="s">
        <v>82</v>
      </c>
      <c r="AY922" s="243" t="s">
        <v>140</v>
      </c>
    </row>
    <row r="923" s="1" customFormat="1" ht="16.5" customHeight="1">
      <c r="B923" s="39"/>
      <c r="C923" s="208" t="s">
        <v>1059</v>
      </c>
      <c r="D923" s="208" t="s">
        <v>142</v>
      </c>
      <c r="E923" s="209" t="s">
        <v>1060</v>
      </c>
      <c r="F923" s="210" t="s">
        <v>1061</v>
      </c>
      <c r="G923" s="211" t="s">
        <v>247</v>
      </c>
      <c r="H923" s="212">
        <v>18.23</v>
      </c>
      <c r="I923" s="213"/>
      <c r="J923" s="214">
        <f>ROUND(I923*H923,2)</f>
        <v>0</v>
      </c>
      <c r="K923" s="210" t="s">
        <v>146</v>
      </c>
      <c r="L923" s="44"/>
      <c r="M923" s="215" t="s">
        <v>19</v>
      </c>
      <c r="N923" s="216" t="s">
        <v>46</v>
      </c>
      <c r="O923" s="84"/>
      <c r="P923" s="217">
        <f>O923*H923</f>
        <v>0</v>
      </c>
      <c r="Q923" s="217">
        <v>0.0053</v>
      </c>
      <c r="R923" s="217">
        <f>Q923*H923</f>
        <v>0.096618999999999997</v>
      </c>
      <c r="S923" s="217">
        <v>0</v>
      </c>
      <c r="T923" s="218">
        <f>S923*H923</f>
        <v>0</v>
      </c>
      <c r="AR923" s="219" t="s">
        <v>244</v>
      </c>
      <c r="AT923" s="219" t="s">
        <v>142</v>
      </c>
      <c r="AU923" s="219" t="s">
        <v>84</v>
      </c>
      <c r="AY923" s="18" t="s">
        <v>140</v>
      </c>
      <c r="BE923" s="220">
        <f>IF(N923="základní",J923,0)</f>
        <v>0</v>
      </c>
      <c r="BF923" s="220">
        <f>IF(N923="snížená",J923,0)</f>
        <v>0</v>
      </c>
      <c r="BG923" s="220">
        <f>IF(N923="zákl. přenesená",J923,0)</f>
        <v>0</v>
      </c>
      <c r="BH923" s="220">
        <f>IF(N923="sníž. přenesená",J923,0)</f>
        <v>0</v>
      </c>
      <c r="BI923" s="220">
        <f>IF(N923="nulová",J923,0)</f>
        <v>0</v>
      </c>
      <c r="BJ923" s="18" t="s">
        <v>82</v>
      </c>
      <c r="BK923" s="220">
        <f>ROUND(I923*H923,2)</f>
        <v>0</v>
      </c>
      <c r="BL923" s="18" t="s">
        <v>244</v>
      </c>
      <c r="BM923" s="219" t="s">
        <v>1062</v>
      </c>
    </row>
    <row r="924" s="12" customFormat="1">
      <c r="B924" s="221"/>
      <c r="C924" s="222"/>
      <c r="D924" s="223" t="s">
        <v>149</v>
      </c>
      <c r="E924" s="224" t="s">
        <v>19</v>
      </c>
      <c r="F924" s="225" t="s">
        <v>1063</v>
      </c>
      <c r="G924" s="222"/>
      <c r="H924" s="226">
        <v>18.23</v>
      </c>
      <c r="I924" s="227"/>
      <c r="J924" s="222"/>
      <c r="K924" s="222"/>
      <c r="L924" s="228"/>
      <c r="M924" s="229"/>
      <c r="N924" s="230"/>
      <c r="O924" s="230"/>
      <c r="P924" s="230"/>
      <c r="Q924" s="230"/>
      <c r="R924" s="230"/>
      <c r="S924" s="230"/>
      <c r="T924" s="231"/>
      <c r="AT924" s="232" t="s">
        <v>149</v>
      </c>
      <c r="AU924" s="232" t="s">
        <v>84</v>
      </c>
      <c r="AV924" s="12" t="s">
        <v>84</v>
      </c>
      <c r="AW924" s="12" t="s">
        <v>37</v>
      </c>
      <c r="AX924" s="12" t="s">
        <v>75</v>
      </c>
      <c r="AY924" s="232" t="s">
        <v>140</v>
      </c>
    </row>
    <row r="925" s="13" customFormat="1">
      <c r="B925" s="233"/>
      <c r="C925" s="234"/>
      <c r="D925" s="223" t="s">
        <v>149</v>
      </c>
      <c r="E925" s="235" t="s">
        <v>19</v>
      </c>
      <c r="F925" s="236" t="s">
        <v>151</v>
      </c>
      <c r="G925" s="234"/>
      <c r="H925" s="237">
        <v>18.23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AT925" s="243" t="s">
        <v>149</v>
      </c>
      <c r="AU925" s="243" t="s">
        <v>84</v>
      </c>
      <c r="AV925" s="13" t="s">
        <v>147</v>
      </c>
      <c r="AW925" s="13" t="s">
        <v>37</v>
      </c>
      <c r="AX925" s="13" t="s">
        <v>82</v>
      </c>
      <c r="AY925" s="243" t="s">
        <v>140</v>
      </c>
    </row>
    <row r="926" s="1" customFormat="1" ht="24" customHeight="1">
      <c r="B926" s="39"/>
      <c r="C926" s="208" t="s">
        <v>1064</v>
      </c>
      <c r="D926" s="208" t="s">
        <v>142</v>
      </c>
      <c r="E926" s="209" t="s">
        <v>1065</v>
      </c>
      <c r="F926" s="210" t="s">
        <v>1066</v>
      </c>
      <c r="G926" s="211" t="s">
        <v>247</v>
      </c>
      <c r="H926" s="212">
        <v>44.729999999999997</v>
      </c>
      <c r="I926" s="213"/>
      <c r="J926" s="214">
        <f>ROUND(I926*H926,2)</f>
        <v>0</v>
      </c>
      <c r="K926" s="210" t="s">
        <v>146</v>
      </c>
      <c r="L926" s="44"/>
      <c r="M926" s="215" t="s">
        <v>19</v>
      </c>
      <c r="N926" s="216" t="s">
        <v>46</v>
      </c>
      <c r="O926" s="84"/>
      <c r="P926" s="217">
        <f>O926*H926</f>
        <v>0</v>
      </c>
      <c r="Q926" s="217">
        <v>0.0026900000000000001</v>
      </c>
      <c r="R926" s="217">
        <f>Q926*H926</f>
        <v>0.12032369999999999</v>
      </c>
      <c r="S926" s="217">
        <v>0</v>
      </c>
      <c r="T926" s="218">
        <f>S926*H926</f>
        <v>0</v>
      </c>
      <c r="AR926" s="219" t="s">
        <v>244</v>
      </c>
      <c r="AT926" s="219" t="s">
        <v>142</v>
      </c>
      <c r="AU926" s="219" t="s">
        <v>84</v>
      </c>
      <c r="AY926" s="18" t="s">
        <v>140</v>
      </c>
      <c r="BE926" s="220">
        <f>IF(N926="základní",J926,0)</f>
        <v>0</v>
      </c>
      <c r="BF926" s="220">
        <f>IF(N926="snížená",J926,0)</f>
        <v>0</v>
      </c>
      <c r="BG926" s="220">
        <f>IF(N926="zákl. přenesená",J926,0)</f>
        <v>0</v>
      </c>
      <c r="BH926" s="220">
        <f>IF(N926="sníž. přenesená",J926,0)</f>
        <v>0</v>
      </c>
      <c r="BI926" s="220">
        <f>IF(N926="nulová",J926,0)</f>
        <v>0</v>
      </c>
      <c r="BJ926" s="18" t="s">
        <v>82</v>
      </c>
      <c r="BK926" s="220">
        <f>ROUND(I926*H926,2)</f>
        <v>0</v>
      </c>
      <c r="BL926" s="18" t="s">
        <v>244</v>
      </c>
      <c r="BM926" s="219" t="s">
        <v>1067</v>
      </c>
    </row>
    <row r="927" s="12" customFormat="1">
      <c r="B927" s="221"/>
      <c r="C927" s="222"/>
      <c r="D927" s="223" t="s">
        <v>149</v>
      </c>
      <c r="E927" s="224" t="s">
        <v>19</v>
      </c>
      <c r="F927" s="225" t="s">
        <v>1068</v>
      </c>
      <c r="G927" s="222"/>
      <c r="H927" s="226">
        <v>44.729999999999997</v>
      </c>
      <c r="I927" s="227"/>
      <c r="J927" s="222"/>
      <c r="K927" s="222"/>
      <c r="L927" s="228"/>
      <c r="M927" s="229"/>
      <c r="N927" s="230"/>
      <c r="O927" s="230"/>
      <c r="P927" s="230"/>
      <c r="Q927" s="230"/>
      <c r="R927" s="230"/>
      <c r="S927" s="230"/>
      <c r="T927" s="231"/>
      <c r="AT927" s="232" t="s">
        <v>149</v>
      </c>
      <c r="AU927" s="232" t="s">
        <v>84</v>
      </c>
      <c r="AV927" s="12" t="s">
        <v>84</v>
      </c>
      <c r="AW927" s="12" t="s">
        <v>37</v>
      </c>
      <c r="AX927" s="12" t="s">
        <v>75</v>
      </c>
      <c r="AY927" s="232" t="s">
        <v>140</v>
      </c>
    </row>
    <row r="928" s="13" customFormat="1">
      <c r="B928" s="233"/>
      <c r="C928" s="234"/>
      <c r="D928" s="223" t="s">
        <v>149</v>
      </c>
      <c r="E928" s="235" t="s">
        <v>19</v>
      </c>
      <c r="F928" s="236" t="s">
        <v>151</v>
      </c>
      <c r="G928" s="234"/>
      <c r="H928" s="237">
        <v>44.729999999999997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AT928" s="243" t="s">
        <v>149</v>
      </c>
      <c r="AU928" s="243" t="s">
        <v>84</v>
      </c>
      <c r="AV928" s="13" t="s">
        <v>147</v>
      </c>
      <c r="AW928" s="13" t="s">
        <v>37</v>
      </c>
      <c r="AX928" s="13" t="s">
        <v>82</v>
      </c>
      <c r="AY928" s="243" t="s">
        <v>140</v>
      </c>
    </row>
    <row r="929" s="1" customFormat="1" ht="24" customHeight="1">
      <c r="B929" s="39"/>
      <c r="C929" s="208" t="s">
        <v>1069</v>
      </c>
      <c r="D929" s="208" t="s">
        <v>142</v>
      </c>
      <c r="E929" s="209" t="s">
        <v>1070</v>
      </c>
      <c r="F929" s="210" t="s">
        <v>1071</v>
      </c>
      <c r="G929" s="211" t="s">
        <v>247</v>
      </c>
      <c r="H929" s="212">
        <v>11.077</v>
      </c>
      <c r="I929" s="213"/>
      <c r="J929" s="214">
        <f>ROUND(I929*H929,2)</f>
        <v>0</v>
      </c>
      <c r="K929" s="210" t="s">
        <v>146</v>
      </c>
      <c r="L929" s="44"/>
      <c r="M929" s="215" t="s">
        <v>19</v>
      </c>
      <c r="N929" s="216" t="s">
        <v>46</v>
      </c>
      <c r="O929" s="84"/>
      <c r="P929" s="217">
        <f>O929*H929</f>
        <v>0</v>
      </c>
      <c r="Q929" s="217">
        <v>0.0028900000000000002</v>
      </c>
      <c r="R929" s="217">
        <f>Q929*H929</f>
        <v>0.032012530000000004</v>
      </c>
      <c r="S929" s="217">
        <v>0</v>
      </c>
      <c r="T929" s="218">
        <f>S929*H929</f>
        <v>0</v>
      </c>
      <c r="AR929" s="219" t="s">
        <v>244</v>
      </c>
      <c r="AT929" s="219" t="s">
        <v>142</v>
      </c>
      <c r="AU929" s="219" t="s">
        <v>84</v>
      </c>
      <c r="AY929" s="18" t="s">
        <v>140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18" t="s">
        <v>82</v>
      </c>
      <c r="BK929" s="220">
        <f>ROUND(I929*H929,2)</f>
        <v>0</v>
      </c>
      <c r="BL929" s="18" t="s">
        <v>244</v>
      </c>
      <c r="BM929" s="219" t="s">
        <v>1072</v>
      </c>
    </row>
    <row r="930" s="12" customFormat="1">
      <c r="B930" s="221"/>
      <c r="C930" s="222"/>
      <c r="D930" s="223" t="s">
        <v>149</v>
      </c>
      <c r="E930" s="224" t="s">
        <v>19</v>
      </c>
      <c r="F930" s="225" t="s">
        <v>1073</v>
      </c>
      <c r="G930" s="222"/>
      <c r="H930" s="226">
        <v>11.077</v>
      </c>
      <c r="I930" s="227"/>
      <c r="J930" s="222"/>
      <c r="K930" s="222"/>
      <c r="L930" s="228"/>
      <c r="M930" s="229"/>
      <c r="N930" s="230"/>
      <c r="O930" s="230"/>
      <c r="P930" s="230"/>
      <c r="Q930" s="230"/>
      <c r="R930" s="230"/>
      <c r="S930" s="230"/>
      <c r="T930" s="231"/>
      <c r="AT930" s="232" t="s">
        <v>149</v>
      </c>
      <c r="AU930" s="232" t="s">
        <v>84</v>
      </c>
      <c r="AV930" s="12" t="s">
        <v>84</v>
      </c>
      <c r="AW930" s="12" t="s">
        <v>37</v>
      </c>
      <c r="AX930" s="12" t="s">
        <v>75</v>
      </c>
      <c r="AY930" s="232" t="s">
        <v>140</v>
      </c>
    </row>
    <row r="931" s="13" customFormat="1">
      <c r="B931" s="233"/>
      <c r="C931" s="234"/>
      <c r="D931" s="223" t="s">
        <v>149</v>
      </c>
      <c r="E931" s="235" t="s">
        <v>19</v>
      </c>
      <c r="F931" s="236" t="s">
        <v>151</v>
      </c>
      <c r="G931" s="234"/>
      <c r="H931" s="237">
        <v>11.077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AT931" s="243" t="s">
        <v>149</v>
      </c>
      <c r="AU931" s="243" t="s">
        <v>84</v>
      </c>
      <c r="AV931" s="13" t="s">
        <v>147</v>
      </c>
      <c r="AW931" s="13" t="s">
        <v>37</v>
      </c>
      <c r="AX931" s="13" t="s">
        <v>82</v>
      </c>
      <c r="AY931" s="243" t="s">
        <v>140</v>
      </c>
    </row>
    <row r="932" s="1" customFormat="1" ht="16.5" customHeight="1">
      <c r="B932" s="39"/>
      <c r="C932" s="208" t="s">
        <v>1074</v>
      </c>
      <c r="D932" s="208" t="s">
        <v>142</v>
      </c>
      <c r="E932" s="209" t="s">
        <v>1075</v>
      </c>
      <c r="F932" s="210" t="s">
        <v>1076</v>
      </c>
      <c r="G932" s="211" t="s">
        <v>247</v>
      </c>
      <c r="H932" s="212">
        <v>11.5</v>
      </c>
      <c r="I932" s="213"/>
      <c r="J932" s="214">
        <f>ROUND(I932*H932,2)</f>
        <v>0</v>
      </c>
      <c r="K932" s="210" t="s">
        <v>146</v>
      </c>
      <c r="L932" s="44"/>
      <c r="M932" s="215" t="s">
        <v>19</v>
      </c>
      <c r="N932" s="216" t="s">
        <v>46</v>
      </c>
      <c r="O932" s="84"/>
      <c r="P932" s="217">
        <f>O932*H932</f>
        <v>0</v>
      </c>
      <c r="Q932" s="217">
        <v>0.0013699999999999999</v>
      </c>
      <c r="R932" s="217">
        <f>Q932*H932</f>
        <v>0.015754999999999998</v>
      </c>
      <c r="S932" s="217">
        <v>0</v>
      </c>
      <c r="T932" s="218">
        <f>S932*H932</f>
        <v>0</v>
      </c>
      <c r="AR932" s="219" t="s">
        <v>244</v>
      </c>
      <c r="AT932" s="219" t="s">
        <v>142</v>
      </c>
      <c r="AU932" s="219" t="s">
        <v>84</v>
      </c>
      <c r="AY932" s="18" t="s">
        <v>140</v>
      </c>
      <c r="BE932" s="220">
        <f>IF(N932="základní",J932,0)</f>
        <v>0</v>
      </c>
      <c r="BF932" s="220">
        <f>IF(N932="snížená",J932,0)</f>
        <v>0</v>
      </c>
      <c r="BG932" s="220">
        <f>IF(N932="zákl. přenesená",J932,0)</f>
        <v>0</v>
      </c>
      <c r="BH932" s="220">
        <f>IF(N932="sníž. přenesená",J932,0)</f>
        <v>0</v>
      </c>
      <c r="BI932" s="220">
        <f>IF(N932="nulová",J932,0)</f>
        <v>0</v>
      </c>
      <c r="BJ932" s="18" t="s">
        <v>82</v>
      </c>
      <c r="BK932" s="220">
        <f>ROUND(I932*H932,2)</f>
        <v>0</v>
      </c>
      <c r="BL932" s="18" t="s">
        <v>244</v>
      </c>
      <c r="BM932" s="219" t="s">
        <v>1077</v>
      </c>
    </row>
    <row r="933" s="12" customFormat="1">
      <c r="B933" s="221"/>
      <c r="C933" s="222"/>
      <c r="D933" s="223" t="s">
        <v>149</v>
      </c>
      <c r="E933" s="224" t="s">
        <v>19</v>
      </c>
      <c r="F933" s="225" t="s">
        <v>1078</v>
      </c>
      <c r="G933" s="222"/>
      <c r="H933" s="226">
        <v>3.5</v>
      </c>
      <c r="I933" s="227"/>
      <c r="J933" s="222"/>
      <c r="K933" s="222"/>
      <c r="L933" s="228"/>
      <c r="M933" s="229"/>
      <c r="N933" s="230"/>
      <c r="O933" s="230"/>
      <c r="P933" s="230"/>
      <c r="Q933" s="230"/>
      <c r="R933" s="230"/>
      <c r="S933" s="230"/>
      <c r="T933" s="231"/>
      <c r="AT933" s="232" t="s">
        <v>149</v>
      </c>
      <c r="AU933" s="232" t="s">
        <v>84</v>
      </c>
      <c r="AV933" s="12" t="s">
        <v>84</v>
      </c>
      <c r="AW933" s="12" t="s">
        <v>37</v>
      </c>
      <c r="AX933" s="12" t="s">
        <v>75</v>
      </c>
      <c r="AY933" s="232" t="s">
        <v>140</v>
      </c>
    </row>
    <row r="934" s="12" customFormat="1">
      <c r="B934" s="221"/>
      <c r="C934" s="222"/>
      <c r="D934" s="223" t="s">
        <v>149</v>
      </c>
      <c r="E934" s="224" t="s">
        <v>19</v>
      </c>
      <c r="F934" s="225" t="s">
        <v>1079</v>
      </c>
      <c r="G934" s="222"/>
      <c r="H934" s="226">
        <v>8</v>
      </c>
      <c r="I934" s="227"/>
      <c r="J934" s="222"/>
      <c r="K934" s="222"/>
      <c r="L934" s="228"/>
      <c r="M934" s="229"/>
      <c r="N934" s="230"/>
      <c r="O934" s="230"/>
      <c r="P934" s="230"/>
      <c r="Q934" s="230"/>
      <c r="R934" s="230"/>
      <c r="S934" s="230"/>
      <c r="T934" s="231"/>
      <c r="AT934" s="232" t="s">
        <v>149</v>
      </c>
      <c r="AU934" s="232" t="s">
        <v>84</v>
      </c>
      <c r="AV934" s="12" t="s">
        <v>84</v>
      </c>
      <c r="AW934" s="12" t="s">
        <v>37</v>
      </c>
      <c r="AX934" s="12" t="s">
        <v>75</v>
      </c>
      <c r="AY934" s="232" t="s">
        <v>140</v>
      </c>
    </row>
    <row r="935" s="13" customFormat="1">
      <c r="B935" s="233"/>
      <c r="C935" s="234"/>
      <c r="D935" s="223" t="s">
        <v>149</v>
      </c>
      <c r="E935" s="235" t="s">
        <v>19</v>
      </c>
      <c r="F935" s="236" t="s">
        <v>151</v>
      </c>
      <c r="G935" s="234"/>
      <c r="H935" s="237">
        <v>11.5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AT935" s="243" t="s">
        <v>149</v>
      </c>
      <c r="AU935" s="243" t="s">
        <v>84</v>
      </c>
      <c r="AV935" s="13" t="s">
        <v>147</v>
      </c>
      <c r="AW935" s="13" t="s">
        <v>37</v>
      </c>
      <c r="AX935" s="13" t="s">
        <v>82</v>
      </c>
      <c r="AY935" s="243" t="s">
        <v>140</v>
      </c>
    </row>
    <row r="936" s="1" customFormat="1" ht="16.5" customHeight="1">
      <c r="B936" s="39"/>
      <c r="C936" s="208" t="s">
        <v>1080</v>
      </c>
      <c r="D936" s="208" t="s">
        <v>142</v>
      </c>
      <c r="E936" s="209" t="s">
        <v>1081</v>
      </c>
      <c r="F936" s="210" t="s">
        <v>1082</v>
      </c>
      <c r="G936" s="211" t="s">
        <v>247</v>
      </c>
      <c r="H936" s="212">
        <v>54</v>
      </c>
      <c r="I936" s="213"/>
      <c r="J936" s="214">
        <f>ROUND(I936*H936,2)</f>
        <v>0</v>
      </c>
      <c r="K936" s="210" t="s">
        <v>146</v>
      </c>
      <c r="L936" s="44"/>
      <c r="M936" s="215" t="s">
        <v>19</v>
      </c>
      <c r="N936" s="216" t="s">
        <v>46</v>
      </c>
      <c r="O936" s="84"/>
      <c r="P936" s="217">
        <f>O936*H936</f>
        <v>0</v>
      </c>
      <c r="Q936" s="217">
        <v>0.00174</v>
      </c>
      <c r="R936" s="217">
        <f>Q936*H936</f>
        <v>0.093960000000000002</v>
      </c>
      <c r="S936" s="217">
        <v>0</v>
      </c>
      <c r="T936" s="218">
        <f>S936*H936</f>
        <v>0</v>
      </c>
      <c r="AR936" s="219" t="s">
        <v>244</v>
      </c>
      <c r="AT936" s="219" t="s">
        <v>142</v>
      </c>
      <c r="AU936" s="219" t="s">
        <v>84</v>
      </c>
      <c r="AY936" s="18" t="s">
        <v>140</v>
      </c>
      <c r="BE936" s="220">
        <f>IF(N936="základní",J936,0)</f>
        <v>0</v>
      </c>
      <c r="BF936" s="220">
        <f>IF(N936="snížená",J936,0)</f>
        <v>0</v>
      </c>
      <c r="BG936" s="220">
        <f>IF(N936="zákl. přenesená",J936,0)</f>
        <v>0</v>
      </c>
      <c r="BH936" s="220">
        <f>IF(N936="sníž. přenesená",J936,0)</f>
        <v>0</v>
      </c>
      <c r="BI936" s="220">
        <f>IF(N936="nulová",J936,0)</f>
        <v>0</v>
      </c>
      <c r="BJ936" s="18" t="s">
        <v>82</v>
      </c>
      <c r="BK936" s="220">
        <f>ROUND(I936*H936,2)</f>
        <v>0</v>
      </c>
      <c r="BL936" s="18" t="s">
        <v>244</v>
      </c>
      <c r="BM936" s="219" t="s">
        <v>1083</v>
      </c>
    </row>
    <row r="937" s="12" customFormat="1">
      <c r="B937" s="221"/>
      <c r="C937" s="222"/>
      <c r="D937" s="223" t="s">
        <v>149</v>
      </c>
      <c r="E937" s="224" t="s">
        <v>19</v>
      </c>
      <c r="F937" s="225" t="s">
        <v>1084</v>
      </c>
      <c r="G937" s="222"/>
      <c r="H937" s="226">
        <v>54</v>
      </c>
      <c r="I937" s="227"/>
      <c r="J937" s="222"/>
      <c r="K937" s="222"/>
      <c r="L937" s="228"/>
      <c r="M937" s="229"/>
      <c r="N937" s="230"/>
      <c r="O937" s="230"/>
      <c r="P937" s="230"/>
      <c r="Q937" s="230"/>
      <c r="R937" s="230"/>
      <c r="S937" s="230"/>
      <c r="T937" s="231"/>
      <c r="AT937" s="232" t="s">
        <v>149</v>
      </c>
      <c r="AU937" s="232" t="s">
        <v>84</v>
      </c>
      <c r="AV937" s="12" t="s">
        <v>84</v>
      </c>
      <c r="AW937" s="12" t="s">
        <v>37</v>
      </c>
      <c r="AX937" s="12" t="s">
        <v>82</v>
      </c>
      <c r="AY937" s="232" t="s">
        <v>140</v>
      </c>
    </row>
    <row r="938" s="1" customFormat="1" ht="24" customHeight="1">
      <c r="B938" s="39"/>
      <c r="C938" s="208" t="s">
        <v>1085</v>
      </c>
      <c r="D938" s="208" t="s">
        <v>142</v>
      </c>
      <c r="E938" s="209" t="s">
        <v>1086</v>
      </c>
      <c r="F938" s="210" t="s">
        <v>1087</v>
      </c>
      <c r="G938" s="211" t="s">
        <v>247</v>
      </c>
      <c r="H938" s="212">
        <v>42.600000000000001</v>
      </c>
      <c r="I938" s="213"/>
      <c r="J938" s="214">
        <f>ROUND(I938*H938,2)</f>
        <v>0</v>
      </c>
      <c r="K938" s="210" t="s">
        <v>146</v>
      </c>
      <c r="L938" s="44"/>
      <c r="M938" s="215" t="s">
        <v>19</v>
      </c>
      <c r="N938" s="216" t="s">
        <v>46</v>
      </c>
      <c r="O938" s="84"/>
      <c r="P938" s="217">
        <f>O938*H938</f>
        <v>0</v>
      </c>
      <c r="Q938" s="217">
        <v>0.0021199999999999999</v>
      </c>
      <c r="R938" s="217">
        <f>Q938*H938</f>
        <v>0.090312000000000003</v>
      </c>
      <c r="S938" s="217">
        <v>0</v>
      </c>
      <c r="T938" s="218">
        <f>S938*H938</f>
        <v>0</v>
      </c>
      <c r="AR938" s="219" t="s">
        <v>244</v>
      </c>
      <c r="AT938" s="219" t="s">
        <v>142</v>
      </c>
      <c r="AU938" s="219" t="s">
        <v>84</v>
      </c>
      <c r="AY938" s="18" t="s">
        <v>140</v>
      </c>
      <c r="BE938" s="220">
        <f>IF(N938="základní",J938,0)</f>
        <v>0</v>
      </c>
      <c r="BF938" s="220">
        <f>IF(N938="snížená",J938,0)</f>
        <v>0</v>
      </c>
      <c r="BG938" s="220">
        <f>IF(N938="zákl. přenesená",J938,0)</f>
        <v>0</v>
      </c>
      <c r="BH938" s="220">
        <f>IF(N938="sníž. přenesená",J938,0)</f>
        <v>0</v>
      </c>
      <c r="BI938" s="220">
        <f>IF(N938="nulová",J938,0)</f>
        <v>0</v>
      </c>
      <c r="BJ938" s="18" t="s">
        <v>82</v>
      </c>
      <c r="BK938" s="220">
        <f>ROUND(I938*H938,2)</f>
        <v>0</v>
      </c>
      <c r="BL938" s="18" t="s">
        <v>244</v>
      </c>
      <c r="BM938" s="219" t="s">
        <v>1088</v>
      </c>
    </row>
    <row r="939" s="12" customFormat="1">
      <c r="B939" s="221"/>
      <c r="C939" s="222"/>
      <c r="D939" s="223" t="s">
        <v>149</v>
      </c>
      <c r="E939" s="224" t="s">
        <v>19</v>
      </c>
      <c r="F939" s="225" t="s">
        <v>1089</v>
      </c>
      <c r="G939" s="222"/>
      <c r="H939" s="226">
        <v>6.5999999999999996</v>
      </c>
      <c r="I939" s="227"/>
      <c r="J939" s="222"/>
      <c r="K939" s="222"/>
      <c r="L939" s="228"/>
      <c r="M939" s="229"/>
      <c r="N939" s="230"/>
      <c r="O939" s="230"/>
      <c r="P939" s="230"/>
      <c r="Q939" s="230"/>
      <c r="R939" s="230"/>
      <c r="S939" s="230"/>
      <c r="T939" s="231"/>
      <c r="AT939" s="232" t="s">
        <v>149</v>
      </c>
      <c r="AU939" s="232" t="s">
        <v>84</v>
      </c>
      <c r="AV939" s="12" t="s">
        <v>84</v>
      </c>
      <c r="AW939" s="12" t="s">
        <v>37</v>
      </c>
      <c r="AX939" s="12" t="s">
        <v>75</v>
      </c>
      <c r="AY939" s="232" t="s">
        <v>140</v>
      </c>
    </row>
    <row r="940" s="12" customFormat="1">
      <c r="B940" s="221"/>
      <c r="C940" s="222"/>
      <c r="D940" s="223" t="s">
        <v>149</v>
      </c>
      <c r="E940" s="224" t="s">
        <v>19</v>
      </c>
      <c r="F940" s="225" t="s">
        <v>1090</v>
      </c>
      <c r="G940" s="222"/>
      <c r="H940" s="226">
        <v>36</v>
      </c>
      <c r="I940" s="227"/>
      <c r="J940" s="222"/>
      <c r="K940" s="222"/>
      <c r="L940" s="228"/>
      <c r="M940" s="229"/>
      <c r="N940" s="230"/>
      <c r="O940" s="230"/>
      <c r="P940" s="230"/>
      <c r="Q940" s="230"/>
      <c r="R940" s="230"/>
      <c r="S940" s="230"/>
      <c r="T940" s="231"/>
      <c r="AT940" s="232" t="s">
        <v>149</v>
      </c>
      <c r="AU940" s="232" t="s">
        <v>84</v>
      </c>
      <c r="AV940" s="12" t="s">
        <v>84</v>
      </c>
      <c r="AW940" s="12" t="s">
        <v>37</v>
      </c>
      <c r="AX940" s="12" t="s">
        <v>75</v>
      </c>
      <c r="AY940" s="232" t="s">
        <v>140</v>
      </c>
    </row>
    <row r="941" s="13" customFormat="1">
      <c r="B941" s="233"/>
      <c r="C941" s="234"/>
      <c r="D941" s="223" t="s">
        <v>149</v>
      </c>
      <c r="E941" s="235" t="s">
        <v>19</v>
      </c>
      <c r="F941" s="236" t="s">
        <v>151</v>
      </c>
      <c r="G941" s="234"/>
      <c r="H941" s="237">
        <v>42.600000000000001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AT941" s="243" t="s">
        <v>149</v>
      </c>
      <c r="AU941" s="243" t="s">
        <v>84</v>
      </c>
      <c r="AV941" s="13" t="s">
        <v>147</v>
      </c>
      <c r="AW941" s="13" t="s">
        <v>37</v>
      </c>
      <c r="AX941" s="13" t="s">
        <v>82</v>
      </c>
      <c r="AY941" s="243" t="s">
        <v>140</v>
      </c>
    </row>
    <row r="942" s="1" customFormat="1" ht="24" customHeight="1">
      <c r="B942" s="39"/>
      <c r="C942" s="208" t="s">
        <v>1091</v>
      </c>
      <c r="D942" s="208" t="s">
        <v>142</v>
      </c>
      <c r="E942" s="209" t="s">
        <v>1092</v>
      </c>
      <c r="F942" s="210" t="s">
        <v>1093</v>
      </c>
      <c r="G942" s="211" t="s">
        <v>608</v>
      </c>
      <c r="H942" s="212">
        <v>0.78600000000000003</v>
      </c>
      <c r="I942" s="213"/>
      <c r="J942" s="214">
        <f>ROUND(I942*H942,2)</f>
        <v>0</v>
      </c>
      <c r="K942" s="210" t="s">
        <v>146</v>
      </c>
      <c r="L942" s="44"/>
      <c r="M942" s="215" t="s">
        <v>19</v>
      </c>
      <c r="N942" s="216" t="s">
        <v>46</v>
      </c>
      <c r="O942" s="84"/>
      <c r="P942" s="217">
        <f>O942*H942</f>
        <v>0</v>
      </c>
      <c r="Q942" s="217">
        <v>0</v>
      </c>
      <c r="R942" s="217">
        <f>Q942*H942</f>
        <v>0</v>
      </c>
      <c r="S942" s="217">
        <v>0</v>
      </c>
      <c r="T942" s="218">
        <f>S942*H942</f>
        <v>0</v>
      </c>
      <c r="AR942" s="219" t="s">
        <v>244</v>
      </c>
      <c r="AT942" s="219" t="s">
        <v>142</v>
      </c>
      <c r="AU942" s="219" t="s">
        <v>84</v>
      </c>
      <c r="AY942" s="18" t="s">
        <v>140</v>
      </c>
      <c r="BE942" s="220">
        <f>IF(N942="základní",J942,0)</f>
        <v>0</v>
      </c>
      <c r="BF942" s="220">
        <f>IF(N942="snížená",J942,0)</f>
        <v>0</v>
      </c>
      <c r="BG942" s="220">
        <f>IF(N942="zákl. přenesená",J942,0)</f>
        <v>0</v>
      </c>
      <c r="BH942" s="220">
        <f>IF(N942="sníž. přenesená",J942,0)</f>
        <v>0</v>
      </c>
      <c r="BI942" s="220">
        <f>IF(N942="nulová",J942,0)</f>
        <v>0</v>
      </c>
      <c r="BJ942" s="18" t="s">
        <v>82</v>
      </c>
      <c r="BK942" s="220">
        <f>ROUND(I942*H942,2)</f>
        <v>0</v>
      </c>
      <c r="BL942" s="18" t="s">
        <v>244</v>
      </c>
      <c r="BM942" s="219" t="s">
        <v>1094</v>
      </c>
    </row>
    <row r="943" s="11" customFormat="1" ht="22.8" customHeight="1">
      <c r="B943" s="192"/>
      <c r="C943" s="193"/>
      <c r="D943" s="194" t="s">
        <v>74</v>
      </c>
      <c r="E943" s="206" t="s">
        <v>1095</v>
      </c>
      <c r="F943" s="206" t="s">
        <v>1096</v>
      </c>
      <c r="G943" s="193"/>
      <c r="H943" s="193"/>
      <c r="I943" s="196"/>
      <c r="J943" s="207">
        <f>BK943</f>
        <v>0</v>
      </c>
      <c r="K943" s="193"/>
      <c r="L943" s="198"/>
      <c r="M943" s="199"/>
      <c r="N943" s="200"/>
      <c r="O943" s="200"/>
      <c r="P943" s="201">
        <f>SUM(P944:P947)</f>
        <v>0</v>
      </c>
      <c r="Q943" s="200"/>
      <c r="R943" s="201">
        <f>SUM(R944:R947)</f>
        <v>0.095105999999999982</v>
      </c>
      <c r="S943" s="200"/>
      <c r="T943" s="202">
        <f>SUM(T944:T947)</f>
        <v>0</v>
      </c>
      <c r="AR943" s="203" t="s">
        <v>84</v>
      </c>
      <c r="AT943" s="204" t="s">
        <v>74</v>
      </c>
      <c r="AU943" s="204" t="s">
        <v>82</v>
      </c>
      <c r="AY943" s="203" t="s">
        <v>140</v>
      </c>
      <c r="BK943" s="205">
        <f>SUM(BK944:BK947)</f>
        <v>0</v>
      </c>
    </row>
    <row r="944" s="1" customFormat="1" ht="16.5" customHeight="1">
      <c r="B944" s="39"/>
      <c r="C944" s="208" t="s">
        <v>1097</v>
      </c>
      <c r="D944" s="208" t="s">
        <v>142</v>
      </c>
      <c r="E944" s="209" t="s">
        <v>1098</v>
      </c>
      <c r="F944" s="210" t="s">
        <v>1099</v>
      </c>
      <c r="G944" s="211" t="s">
        <v>247</v>
      </c>
      <c r="H944" s="212">
        <v>78.599999999999994</v>
      </c>
      <c r="I944" s="213"/>
      <c r="J944" s="214">
        <f>ROUND(I944*H944,2)</f>
        <v>0</v>
      </c>
      <c r="K944" s="210" t="s">
        <v>146</v>
      </c>
      <c r="L944" s="44"/>
      <c r="M944" s="215" t="s">
        <v>19</v>
      </c>
      <c r="N944" s="216" t="s">
        <v>46</v>
      </c>
      <c r="O944" s="84"/>
      <c r="P944" s="217">
        <f>O944*H944</f>
        <v>0</v>
      </c>
      <c r="Q944" s="217">
        <v>0.0012099999999999999</v>
      </c>
      <c r="R944" s="217">
        <f>Q944*H944</f>
        <v>0.095105999999999982</v>
      </c>
      <c r="S944" s="217">
        <v>0</v>
      </c>
      <c r="T944" s="218">
        <f>S944*H944</f>
        <v>0</v>
      </c>
      <c r="AR944" s="219" t="s">
        <v>244</v>
      </c>
      <c r="AT944" s="219" t="s">
        <v>142</v>
      </c>
      <c r="AU944" s="219" t="s">
        <v>84</v>
      </c>
      <c r="AY944" s="18" t="s">
        <v>140</v>
      </c>
      <c r="BE944" s="220">
        <f>IF(N944="základní",J944,0)</f>
        <v>0</v>
      </c>
      <c r="BF944" s="220">
        <f>IF(N944="snížená",J944,0)</f>
        <v>0</v>
      </c>
      <c r="BG944" s="220">
        <f>IF(N944="zákl. přenesená",J944,0)</f>
        <v>0</v>
      </c>
      <c r="BH944" s="220">
        <f>IF(N944="sníž. přenesená",J944,0)</f>
        <v>0</v>
      </c>
      <c r="BI944" s="220">
        <f>IF(N944="nulová",J944,0)</f>
        <v>0</v>
      </c>
      <c r="BJ944" s="18" t="s">
        <v>82</v>
      </c>
      <c r="BK944" s="220">
        <f>ROUND(I944*H944,2)</f>
        <v>0</v>
      </c>
      <c r="BL944" s="18" t="s">
        <v>244</v>
      </c>
      <c r="BM944" s="219" t="s">
        <v>1100</v>
      </c>
    </row>
    <row r="945" s="12" customFormat="1">
      <c r="B945" s="221"/>
      <c r="C945" s="222"/>
      <c r="D945" s="223" t="s">
        <v>149</v>
      </c>
      <c r="E945" s="224" t="s">
        <v>19</v>
      </c>
      <c r="F945" s="225" t="s">
        <v>1101</v>
      </c>
      <c r="G945" s="222"/>
      <c r="H945" s="226">
        <v>78.599999999999994</v>
      </c>
      <c r="I945" s="227"/>
      <c r="J945" s="222"/>
      <c r="K945" s="222"/>
      <c r="L945" s="228"/>
      <c r="M945" s="229"/>
      <c r="N945" s="230"/>
      <c r="O945" s="230"/>
      <c r="P945" s="230"/>
      <c r="Q945" s="230"/>
      <c r="R945" s="230"/>
      <c r="S945" s="230"/>
      <c r="T945" s="231"/>
      <c r="AT945" s="232" t="s">
        <v>149</v>
      </c>
      <c r="AU945" s="232" t="s">
        <v>84</v>
      </c>
      <c r="AV945" s="12" t="s">
        <v>84</v>
      </c>
      <c r="AW945" s="12" t="s">
        <v>37</v>
      </c>
      <c r="AX945" s="12" t="s">
        <v>75</v>
      </c>
      <c r="AY945" s="232" t="s">
        <v>140</v>
      </c>
    </row>
    <row r="946" s="13" customFormat="1">
      <c r="B946" s="233"/>
      <c r="C946" s="234"/>
      <c r="D946" s="223" t="s">
        <v>149</v>
      </c>
      <c r="E946" s="235" t="s">
        <v>19</v>
      </c>
      <c r="F946" s="236" t="s">
        <v>151</v>
      </c>
      <c r="G946" s="234"/>
      <c r="H946" s="237">
        <v>78.599999999999994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AT946" s="243" t="s">
        <v>149</v>
      </c>
      <c r="AU946" s="243" t="s">
        <v>84</v>
      </c>
      <c r="AV946" s="13" t="s">
        <v>147</v>
      </c>
      <c r="AW946" s="13" t="s">
        <v>37</v>
      </c>
      <c r="AX946" s="13" t="s">
        <v>82</v>
      </c>
      <c r="AY946" s="243" t="s">
        <v>140</v>
      </c>
    </row>
    <row r="947" s="1" customFormat="1" ht="24" customHeight="1">
      <c r="B947" s="39"/>
      <c r="C947" s="208" t="s">
        <v>1102</v>
      </c>
      <c r="D947" s="208" t="s">
        <v>142</v>
      </c>
      <c r="E947" s="209" t="s">
        <v>1103</v>
      </c>
      <c r="F947" s="210" t="s">
        <v>1104</v>
      </c>
      <c r="G947" s="211" t="s">
        <v>608</v>
      </c>
      <c r="H947" s="212">
        <v>0.095000000000000001</v>
      </c>
      <c r="I947" s="213"/>
      <c r="J947" s="214">
        <f>ROUND(I947*H947,2)</f>
        <v>0</v>
      </c>
      <c r="K947" s="210" t="s">
        <v>146</v>
      </c>
      <c r="L947" s="44"/>
      <c r="M947" s="215" t="s">
        <v>19</v>
      </c>
      <c r="N947" s="216" t="s">
        <v>46</v>
      </c>
      <c r="O947" s="84"/>
      <c r="P947" s="217">
        <f>O947*H947</f>
        <v>0</v>
      </c>
      <c r="Q947" s="217">
        <v>0</v>
      </c>
      <c r="R947" s="217">
        <f>Q947*H947</f>
        <v>0</v>
      </c>
      <c r="S947" s="217">
        <v>0</v>
      </c>
      <c r="T947" s="218">
        <f>S947*H947</f>
        <v>0</v>
      </c>
      <c r="AR947" s="219" t="s">
        <v>244</v>
      </c>
      <c r="AT947" s="219" t="s">
        <v>142</v>
      </c>
      <c r="AU947" s="219" t="s">
        <v>84</v>
      </c>
      <c r="AY947" s="18" t="s">
        <v>140</v>
      </c>
      <c r="BE947" s="220">
        <f>IF(N947="základní",J947,0)</f>
        <v>0</v>
      </c>
      <c r="BF947" s="220">
        <f>IF(N947="snížená",J947,0)</f>
        <v>0</v>
      </c>
      <c r="BG947" s="220">
        <f>IF(N947="zákl. přenesená",J947,0)</f>
        <v>0</v>
      </c>
      <c r="BH947" s="220">
        <f>IF(N947="sníž. přenesená",J947,0)</f>
        <v>0</v>
      </c>
      <c r="BI947" s="220">
        <f>IF(N947="nulová",J947,0)</f>
        <v>0</v>
      </c>
      <c r="BJ947" s="18" t="s">
        <v>82</v>
      </c>
      <c r="BK947" s="220">
        <f>ROUND(I947*H947,2)</f>
        <v>0</v>
      </c>
      <c r="BL947" s="18" t="s">
        <v>244</v>
      </c>
      <c r="BM947" s="219" t="s">
        <v>1105</v>
      </c>
    </row>
    <row r="948" s="11" customFormat="1" ht="22.8" customHeight="1">
      <c r="B948" s="192"/>
      <c r="C948" s="193"/>
      <c r="D948" s="194" t="s">
        <v>74</v>
      </c>
      <c r="E948" s="206" t="s">
        <v>1106</v>
      </c>
      <c r="F948" s="206" t="s">
        <v>1107</v>
      </c>
      <c r="G948" s="193"/>
      <c r="H948" s="193"/>
      <c r="I948" s="196"/>
      <c r="J948" s="207">
        <f>BK948</f>
        <v>0</v>
      </c>
      <c r="K948" s="193"/>
      <c r="L948" s="198"/>
      <c r="M948" s="199"/>
      <c r="N948" s="200"/>
      <c r="O948" s="200"/>
      <c r="P948" s="201">
        <f>SUM(P949:P1053)</f>
        <v>0</v>
      </c>
      <c r="Q948" s="200"/>
      <c r="R948" s="201">
        <f>SUM(R949:R1053)</f>
        <v>1.98010606</v>
      </c>
      <c r="S948" s="200"/>
      <c r="T948" s="202">
        <f>SUM(T949:T1053)</f>
        <v>0.80965500000000012</v>
      </c>
      <c r="AR948" s="203" t="s">
        <v>84</v>
      </c>
      <c r="AT948" s="204" t="s">
        <v>74</v>
      </c>
      <c r="AU948" s="204" t="s">
        <v>82</v>
      </c>
      <c r="AY948" s="203" t="s">
        <v>140</v>
      </c>
      <c r="BK948" s="205">
        <f>SUM(BK949:BK1053)</f>
        <v>0</v>
      </c>
    </row>
    <row r="949" s="1" customFormat="1" ht="16.5" customHeight="1">
      <c r="B949" s="39"/>
      <c r="C949" s="208" t="s">
        <v>1108</v>
      </c>
      <c r="D949" s="208" t="s">
        <v>142</v>
      </c>
      <c r="E949" s="209" t="s">
        <v>1109</v>
      </c>
      <c r="F949" s="210" t="s">
        <v>1110</v>
      </c>
      <c r="G949" s="211" t="s">
        <v>512</v>
      </c>
      <c r="H949" s="212">
        <v>19</v>
      </c>
      <c r="I949" s="213"/>
      <c r="J949" s="214">
        <f>ROUND(I949*H949,2)</f>
        <v>0</v>
      </c>
      <c r="K949" s="210" t="s">
        <v>146</v>
      </c>
      <c r="L949" s="44"/>
      <c r="M949" s="215" t="s">
        <v>19</v>
      </c>
      <c r="N949" s="216" t="s">
        <v>46</v>
      </c>
      <c r="O949" s="84"/>
      <c r="P949" s="217">
        <f>O949*H949</f>
        <v>0</v>
      </c>
      <c r="Q949" s="217">
        <v>0</v>
      </c>
      <c r="R949" s="217">
        <f>Q949*H949</f>
        <v>0</v>
      </c>
      <c r="S949" s="217">
        <v>0.0060000000000000001</v>
      </c>
      <c r="T949" s="218">
        <f>S949*H949</f>
        <v>0.114</v>
      </c>
      <c r="AR949" s="219" t="s">
        <v>244</v>
      </c>
      <c r="AT949" s="219" t="s">
        <v>142</v>
      </c>
      <c r="AU949" s="219" t="s">
        <v>84</v>
      </c>
      <c r="AY949" s="18" t="s">
        <v>140</v>
      </c>
      <c r="BE949" s="220">
        <f>IF(N949="základní",J949,0)</f>
        <v>0</v>
      </c>
      <c r="BF949" s="220">
        <f>IF(N949="snížená",J949,0)</f>
        <v>0</v>
      </c>
      <c r="BG949" s="220">
        <f>IF(N949="zákl. přenesená",J949,0)</f>
        <v>0</v>
      </c>
      <c r="BH949" s="220">
        <f>IF(N949="sníž. přenesená",J949,0)</f>
        <v>0</v>
      </c>
      <c r="BI949" s="220">
        <f>IF(N949="nulová",J949,0)</f>
        <v>0</v>
      </c>
      <c r="BJ949" s="18" t="s">
        <v>82</v>
      </c>
      <c r="BK949" s="220">
        <f>ROUND(I949*H949,2)</f>
        <v>0</v>
      </c>
      <c r="BL949" s="18" t="s">
        <v>244</v>
      </c>
      <c r="BM949" s="219" t="s">
        <v>1111</v>
      </c>
    </row>
    <row r="950" s="12" customFormat="1">
      <c r="B950" s="221"/>
      <c r="C950" s="222"/>
      <c r="D950" s="223" t="s">
        <v>149</v>
      </c>
      <c r="E950" s="224" t="s">
        <v>19</v>
      </c>
      <c r="F950" s="225" t="s">
        <v>1112</v>
      </c>
      <c r="G950" s="222"/>
      <c r="H950" s="226">
        <v>1</v>
      </c>
      <c r="I950" s="227"/>
      <c r="J950" s="222"/>
      <c r="K950" s="222"/>
      <c r="L950" s="228"/>
      <c r="M950" s="229"/>
      <c r="N950" s="230"/>
      <c r="O950" s="230"/>
      <c r="P950" s="230"/>
      <c r="Q950" s="230"/>
      <c r="R950" s="230"/>
      <c r="S950" s="230"/>
      <c r="T950" s="231"/>
      <c r="AT950" s="232" t="s">
        <v>149</v>
      </c>
      <c r="AU950" s="232" t="s">
        <v>84</v>
      </c>
      <c r="AV950" s="12" t="s">
        <v>84</v>
      </c>
      <c r="AW950" s="12" t="s">
        <v>37</v>
      </c>
      <c r="AX950" s="12" t="s">
        <v>75</v>
      </c>
      <c r="AY950" s="232" t="s">
        <v>140</v>
      </c>
    </row>
    <row r="951" s="12" customFormat="1">
      <c r="B951" s="221"/>
      <c r="C951" s="222"/>
      <c r="D951" s="223" t="s">
        <v>149</v>
      </c>
      <c r="E951" s="224" t="s">
        <v>19</v>
      </c>
      <c r="F951" s="225" t="s">
        <v>1113</v>
      </c>
      <c r="G951" s="222"/>
      <c r="H951" s="226">
        <v>1</v>
      </c>
      <c r="I951" s="227"/>
      <c r="J951" s="222"/>
      <c r="K951" s="222"/>
      <c r="L951" s="228"/>
      <c r="M951" s="229"/>
      <c r="N951" s="230"/>
      <c r="O951" s="230"/>
      <c r="P951" s="230"/>
      <c r="Q951" s="230"/>
      <c r="R951" s="230"/>
      <c r="S951" s="230"/>
      <c r="T951" s="231"/>
      <c r="AT951" s="232" t="s">
        <v>149</v>
      </c>
      <c r="AU951" s="232" t="s">
        <v>84</v>
      </c>
      <c r="AV951" s="12" t="s">
        <v>84</v>
      </c>
      <c r="AW951" s="12" t="s">
        <v>37</v>
      </c>
      <c r="AX951" s="12" t="s">
        <v>75</v>
      </c>
      <c r="AY951" s="232" t="s">
        <v>140</v>
      </c>
    </row>
    <row r="952" s="12" customFormat="1">
      <c r="B952" s="221"/>
      <c r="C952" s="222"/>
      <c r="D952" s="223" t="s">
        <v>149</v>
      </c>
      <c r="E952" s="224" t="s">
        <v>19</v>
      </c>
      <c r="F952" s="225" t="s">
        <v>1114</v>
      </c>
      <c r="G952" s="222"/>
      <c r="H952" s="226">
        <v>1</v>
      </c>
      <c r="I952" s="227"/>
      <c r="J952" s="222"/>
      <c r="K952" s="222"/>
      <c r="L952" s="228"/>
      <c r="M952" s="229"/>
      <c r="N952" s="230"/>
      <c r="O952" s="230"/>
      <c r="P952" s="230"/>
      <c r="Q952" s="230"/>
      <c r="R952" s="230"/>
      <c r="S952" s="230"/>
      <c r="T952" s="231"/>
      <c r="AT952" s="232" t="s">
        <v>149</v>
      </c>
      <c r="AU952" s="232" t="s">
        <v>84</v>
      </c>
      <c r="AV952" s="12" t="s">
        <v>84</v>
      </c>
      <c r="AW952" s="12" t="s">
        <v>37</v>
      </c>
      <c r="AX952" s="12" t="s">
        <v>75</v>
      </c>
      <c r="AY952" s="232" t="s">
        <v>140</v>
      </c>
    </row>
    <row r="953" s="12" customFormat="1">
      <c r="B953" s="221"/>
      <c r="C953" s="222"/>
      <c r="D953" s="223" t="s">
        <v>149</v>
      </c>
      <c r="E953" s="224" t="s">
        <v>19</v>
      </c>
      <c r="F953" s="225" t="s">
        <v>1115</v>
      </c>
      <c r="G953" s="222"/>
      <c r="H953" s="226">
        <v>1</v>
      </c>
      <c r="I953" s="227"/>
      <c r="J953" s="222"/>
      <c r="K953" s="222"/>
      <c r="L953" s="228"/>
      <c r="M953" s="229"/>
      <c r="N953" s="230"/>
      <c r="O953" s="230"/>
      <c r="P953" s="230"/>
      <c r="Q953" s="230"/>
      <c r="R953" s="230"/>
      <c r="S953" s="230"/>
      <c r="T953" s="231"/>
      <c r="AT953" s="232" t="s">
        <v>149</v>
      </c>
      <c r="AU953" s="232" t="s">
        <v>84</v>
      </c>
      <c r="AV953" s="12" t="s">
        <v>84</v>
      </c>
      <c r="AW953" s="12" t="s">
        <v>37</v>
      </c>
      <c r="AX953" s="12" t="s">
        <v>75</v>
      </c>
      <c r="AY953" s="232" t="s">
        <v>140</v>
      </c>
    </row>
    <row r="954" s="12" customFormat="1">
      <c r="B954" s="221"/>
      <c r="C954" s="222"/>
      <c r="D954" s="223" t="s">
        <v>149</v>
      </c>
      <c r="E954" s="224" t="s">
        <v>19</v>
      </c>
      <c r="F954" s="225" t="s">
        <v>1116</v>
      </c>
      <c r="G954" s="222"/>
      <c r="H954" s="226">
        <v>1</v>
      </c>
      <c r="I954" s="227"/>
      <c r="J954" s="222"/>
      <c r="K954" s="222"/>
      <c r="L954" s="228"/>
      <c r="M954" s="229"/>
      <c r="N954" s="230"/>
      <c r="O954" s="230"/>
      <c r="P954" s="230"/>
      <c r="Q954" s="230"/>
      <c r="R954" s="230"/>
      <c r="S954" s="230"/>
      <c r="T954" s="231"/>
      <c r="AT954" s="232" t="s">
        <v>149</v>
      </c>
      <c r="AU954" s="232" t="s">
        <v>84</v>
      </c>
      <c r="AV954" s="12" t="s">
        <v>84</v>
      </c>
      <c r="AW954" s="12" t="s">
        <v>37</v>
      </c>
      <c r="AX954" s="12" t="s">
        <v>75</v>
      </c>
      <c r="AY954" s="232" t="s">
        <v>140</v>
      </c>
    </row>
    <row r="955" s="12" customFormat="1">
      <c r="B955" s="221"/>
      <c r="C955" s="222"/>
      <c r="D955" s="223" t="s">
        <v>149</v>
      </c>
      <c r="E955" s="224" t="s">
        <v>19</v>
      </c>
      <c r="F955" s="225" t="s">
        <v>1117</v>
      </c>
      <c r="G955" s="222"/>
      <c r="H955" s="226">
        <v>1</v>
      </c>
      <c r="I955" s="227"/>
      <c r="J955" s="222"/>
      <c r="K955" s="222"/>
      <c r="L955" s="228"/>
      <c r="M955" s="229"/>
      <c r="N955" s="230"/>
      <c r="O955" s="230"/>
      <c r="P955" s="230"/>
      <c r="Q955" s="230"/>
      <c r="R955" s="230"/>
      <c r="S955" s="230"/>
      <c r="T955" s="231"/>
      <c r="AT955" s="232" t="s">
        <v>149</v>
      </c>
      <c r="AU955" s="232" t="s">
        <v>84</v>
      </c>
      <c r="AV955" s="12" t="s">
        <v>84</v>
      </c>
      <c r="AW955" s="12" t="s">
        <v>37</v>
      </c>
      <c r="AX955" s="12" t="s">
        <v>75</v>
      </c>
      <c r="AY955" s="232" t="s">
        <v>140</v>
      </c>
    </row>
    <row r="956" s="12" customFormat="1">
      <c r="B956" s="221"/>
      <c r="C956" s="222"/>
      <c r="D956" s="223" t="s">
        <v>149</v>
      </c>
      <c r="E956" s="224" t="s">
        <v>19</v>
      </c>
      <c r="F956" s="225" t="s">
        <v>1118</v>
      </c>
      <c r="G956" s="222"/>
      <c r="H956" s="226">
        <v>3</v>
      </c>
      <c r="I956" s="227"/>
      <c r="J956" s="222"/>
      <c r="K956" s="222"/>
      <c r="L956" s="228"/>
      <c r="M956" s="229"/>
      <c r="N956" s="230"/>
      <c r="O956" s="230"/>
      <c r="P956" s="230"/>
      <c r="Q956" s="230"/>
      <c r="R956" s="230"/>
      <c r="S956" s="230"/>
      <c r="T956" s="231"/>
      <c r="AT956" s="232" t="s">
        <v>149</v>
      </c>
      <c r="AU956" s="232" t="s">
        <v>84</v>
      </c>
      <c r="AV956" s="12" t="s">
        <v>84</v>
      </c>
      <c r="AW956" s="12" t="s">
        <v>37</v>
      </c>
      <c r="AX956" s="12" t="s">
        <v>75</v>
      </c>
      <c r="AY956" s="232" t="s">
        <v>140</v>
      </c>
    </row>
    <row r="957" s="12" customFormat="1">
      <c r="B957" s="221"/>
      <c r="C957" s="222"/>
      <c r="D957" s="223" t="s">
        <v>149</v>
      </c>
      <c r="E957" s="224" t="s">
        <v>19</v>
      </c>
      <c r="F957" s="225" t="s">
        <v>1119</v>
      </c>
      <c r="G957" s="222"/>
      <c r="H957" s="226">
        <v>1</v>
      </c>
      <c r="I957" s="227"/>
      <c r="J957" s="222"/>
      <c r="K957" s="222"/>
      <c r="L957" s="228"/>
      <c r="M957" s="229"/>
      <c r="N957" s="230"/>
      <c r="O957" s="230"/>
      <c r="P957" s="230"/>
      <c r="Q957" s="230"/>
      <c r="R957" s="230"/>
      <c r="S957" s="230"/>
      <c r="T957" s="231"/>
      <c r="AT957" s="232" t="s">
        <v>149</v>
      </c>
      <c r="AU957" s="232" t="s">
        <v>84</v>
      </c>
      <c r="AV957" s="12" t="s">
        <v>84</v>
      </c>
      <c r="AW957" s="12" t="s">
        <v>37</v>
      </c>
      <c r="AX957" s="12" t="s">
        <v>75</v>
      </c>
      <c r="AY957" s="232" t="s">
        <v>140</v>
      </c>
    </row>
    <row r="958" s="12" customFormat="1">
      <c r="B958" s="221"/>
      <c r="C958" s="222"/>
      <c r="D958" s="223" t="s">
        <v>149</v>
      </c>
      <c r="E958" s="224" t="s">
        <v>19</v>
      </c>
      <c r="F958" s="225" t="s">
        <v>1120</v>
      </c>
      <c r="G958" s="222"/>
      <c r="H958" s="226">
        <v>9</v>
      </c>
      <c r="I958" s="227"/>
      <c r="J958" s="222"/>
      <c r="K958" s="222"/>
      <c r="L958" s="228"/>
      <c r="M958" s="229"/>
      <c r="N958" s="230"/>
      <c r="O958" s="230"/>
      <c r="P958" s="230"/>
      <c r="Q958" s="230"/>
      <c r="R958" s="230"/>
      <c r="S958" s="230"/>
      <c r="T958" s="231"/>
      <c r="AT958" s="232" t="s">
        <v>149</v>
      </c>
      <c r="AU958" s="232" t="s">
        <v>84</v>
      </c>
      <c r="AV958" s="12" t="s">
        <v>84</v>
      </c>
      <c r="AW958" s="12" t="s">
        <v>37</v>
      </c>
      <c r="AX958" s="12" t="s">
        <v>75</v>
      </c>
      <c r="AY958" s="232" t="s">
        <v>140</v>
      </c>
    </row>
    <row r="959" s="13" customFormat="1">
      <c r="B959" s="233"/>
      <c r="C959" s="234"/>
      <c r="D959" s="223" t="s">
        <v>149</v>
      </c>
      <c r="E959" s="235" t="s">
        <v>19</v>
      </c>
      <c r="F959" s="236" t="s">
        <v>151</v>
      </c>
      <c r="G959" s="234"/>
      <c r="H959" s="237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AT959" s="243" t="s">
        <v>149</v>
      </c>
      <c r="AU959" s="243" t="s">
        <v>84</v>
      </c>
      <c r="AV959" s="13" t="s">
        <v>147</v>
      </c>
      <c r="AW959" s="13" t="s">
        <v>37</v>
      </c>
      <c r="AX959" s="13" t="s">
        <v>82</v>
      </c>
      <c r="AY959" s="243" t="s">
        <v>140</v>
      </c>
    </row>
    <row r="960" s="1" customFormat="1" ht="24" customHeight="1">
      <c r="B960" s="39"/>
      <c r="C960" s="208" t="s">
        <v>1121</v>
      </c>
      <c r="D960" s="208" t="s">
        <v>142</v>
      </c>
      <c r="E960" s="209" t="s">
        <v>1122</v>
      </c>
      <c r="F960" s="210" t="s">
        <v>1123</v>
      </c>
      <c r="G960" s="211" t="s">
        <v>145</v>
      </c>
      <c r="H960" s="212">
        <v>1.8</v>
      </c>
      <c r="I960" s="213"/>
      <c r="J960" s="214">
        <f>ROUND(I960*H960,2)</f>
        <v>0</v>
      </c>
      <c r="K960" s="210" t="s">
        <v>1124</v>
      </c>
      <c r="L960" s="44"/>
      <c r="M960" s="215" t="s">
        <v>19</v>
      </c>
      <c r="N960" s="216" t="s">
        <v>46</v>
      </c>
      <c r="O960" s="84"/>
      <c r="P960" s="217">
        <f>O960*H960</f>
        <v>0</v>
      </c>
      <c r="Q960" s="217">
        <v>0.00027</v>
      </c>
      <c r="R960" s="217">
        <f>Q960*H960</f>
        <v>0.000486</v>
      </c>
      <c r="S960" s="217">
        <v>0</v>
      </c>
      <c r="T960" s="218">
        <f>S960*H960</f>
        <v>0</v>
      </c>
      <c r="AR960" s="219" t="s">
        <v>147</v>
      </c>
      <c r="AT960" s="219" t="s">
        <v>142</v>
      </c>
      <c r="AU960" s="219" t="s">
        <v>84</v>
      </c>
      <c r="AY960" s="18" t="s">
        <v>140</v>
      </c>
      <c r="BE960" s="220">
        <f>IF(N960="základní",J960,0)</f>
        <v>0</v>
      </c>
      <c r="BF960" s="220">
        <f>IF(N960="snížená",J960,0)</f>
        <v>0</v>
      </c>
      <c r="BG960" s="220">
        <f>IF(N960="zákl. přenesená",J960,0)</f>
        <v>0</v>
      </c>
      <c r="BH960" s="220">
        <f>IF(N960="sníž. přenesená",J960,0)</f>
        <v>0</v>
      </c>
      <c r="BI960" s="220">
        <f>IF(N960="nulová",J960,0)</f>
        <v>0</v>
      </c>
      <c r="BJ960" s="18" t="s">
        <v>82</v>
      </c>
      <c r="BK960" s="220">
        <f>ROUND(I960*H960,2)</f>
        <v>0</v>
      </c>
      <c r="BL960" s="18" t="s">
        <v>147</v>
      </c>
      <c r="BM960" s="219" t="s">
        <v>1125</v>
      </c>
    </row>
    <row r="961" s="12" customFormat="1">
      <c r="B961" s="221"/>
      <c r="C961" s="222"/>
      <c r="D961" s="223" t="s">
        <v>149</v>
      </c>
      <c r="E961" s="224" t="s">
        <v>19</v>
      </c>
      <c r="F961" s="225" t="s">
        <v>1126</v>
      </c>
      <c r="G961" s="222"/>
      <c r="H961" s="226">
        <v>1.8</v>
      </c>
      <c r="I961" s="227"/>
      <c r="J961" s="222"/>
      <c r="K961" s="222"/>
      <c r="L961" s="228"/>
      <c r="M961" s="229"/>
      <c r="N961" s="230"/>
      <c r="O961" s="230"/>
      <c r="P961" s="230"/>
      <c r="Q961" s="230"/>
      <c r="R961" s="230"/>
      <c r="S961" s="230"/>
      <c r="T961" s="231"/>
      <c r="AT961" s="232" t="s">
        <v>149</v>
      </c>
      <c r="AU961" s="232" t="s">
        <v>84</v>
      </c>
      <c r="AV961" s="12" t="s">
        <v>84</v>
      </c>
      <c r="AW961" s="12" t="s">
        <v>37</v>
      </c>
      <c r="AX961" s="12" t="s">
        <v>82</v>
      </c>
      <c r="AY961" s="232" t="s">
        <v>140</v>
      </c>
    </row>
    <row r="962" s="12" customFormat="1">
      <c r="B962" s="221"/>
      <c r="C962" s="222"/>
      <c r="D962" s="223" t="s">
        <v>149</v>
      </c>
      <c r="E962" s="224" t="s">
        <v>19</v>
      </c>
      <c r="F962" s="225" t="s">
        <v>1127</v>
      </c>
      <c r="G962" s="222"/>
      <c r="H962" s="226">
        <v>5.8799999999999999</v>
      </c>
      <c r="I962" s="227"/>
      <c r="J962" s="222"/>
      <c r="K962" s="222"/>
      <c r="L962" s="228"/>
      <c r="M962" s="229"/>
      <c r="N962" s="230"/>
      <c r="O962" s="230"/>
      <c r="P962" s="230"/>
      <c r="Q962" s="230"/>
      <c r="R962" s="230"/>
      <c r="S962" s="230"/>
      <c r="T962" s="231"/>
      <c r="AT962" s="232" t="s">
        <v>149</v>
      </c>
      <c r="AU962" s="232" t="s">
        <v>84</v>
      </c>
      <c r="AV962" s="12" t="s">
        <v>84</v>
      </c>
      <c r="AW962" s="12" t="s">
        <v>37</v>
      </c>
      <c r="AX962" s="12" t="s">
        <v>75</v>
      </c>
      <c r="AY962" s="232" t="s">
        <v>140</v>
      </c>
    </row>
    <row r="963" s="1" customFormat="1" ht="24" customHeight="1">
      <c r="B963" s="39"/>
      <c r="C963" s="255" t="s">
        <v>1128</v>
      </c>
      <c r="D963" s="255" t="s">
        <v>206</v>
      </c>
      <c r="E963" s="256" t="s">
        <v>1129</v>
      </c>
      <c r="F963" s="257" t="s">
        <v>1130</v>
      </c>
      <c r="G963" s="258" t="s">
        <v>512</v>
      </c>
      <c r="H963" s="259">
        <v>2</v>
      </c>
      <c r="I963" s="260"/>
      <c r="J963" s="261">
        <f>ROUND(I963*H963,2)</f>
        <v>0</v>
      </c>
      <c r="K963" s="257" t="s">
        <v>1124</v>
      </c>
      <c r="L963" s="262"/>
      <c r="M963" s="263" t="s">
        <v>19</v>
      </c>
      <c r="N963" s="264" t="s">
        <v>46</v>
      </c>
      <c r="O963" s="84"/>
      <c r="P963" s="217">
        <f>O963*H963</f>
        <v>0</v>
      </c>
      <c r="Q963" s="217">
        <v>0.017000000000000001</v>
      </c>
      <c r="R963" s="217">
        <f>Q963*H963</f>
        <v>0.034000000000000002</v>
      </c>
      <c r="S963" s="217">
        <v>0</v>
      </c>
      <c r="T963" s="218">
        <f>S963*H963</f>
        <v>0</v>
      </c>
      <c r="AR963" s="219" t="s">
        <v>185</v>
      </c>
      <c r="AT963" s="219" t="s">
        <v>206</v>
      </c>
      <c r="AU963" s="219" t="s">
        <v>84</v>
      </c>
      <c r="AY963" s="18" t="s">
        <v>140</v>
      </c>
      <c r="BE963" s="220">
        <f>IF(N963="základní",J963,0)</f>
        <v>0</v>
      </c>
      <c r="BF963" s="220">
        <f>IF(N963="snížená",J963,0)</f>
        <v>0</v>
      </c>
      <c r="BG963" s="220">
        <f>IF(N963="zákl. přenesená",J963,0)</f>
        <v>0</v>
      </c>
      <c r="BH963" s="220">
        <f>IF(N963="sníž. přenesená",J963,0)</f>
        <v>0</v>
      </c>
      <c r="BI963" s="220">
        <f>IF(N963="nulová",J963,0)</f>
        <v>0</v>
      </c>
      <c r="BJ963" s="18" t="s">
        <v>82</v>
      </c>
      <c r="BK963" s="220">
        <f>ROUND(I963*H963,2)</f>
        <v>0</v>
      </c>
      <c r="BL963" s="18" t="s">
        <v>147</v>
      </c>
      <c r="BM963" s="219" t="s">
        <v>1131</v>
      </c>
    </row>
    <row r="964" s="12" customFormat="1">
      <c r="B964" s="221"/>
      <c r="C964" s="222"/>
      <c r="D964" s="223" t="s">
        <v>149</v>
      </c>
      <c r="E964" s="224" t="s">
        <v>19</v>
      </c>
      <c r="F964" s="225" t="s">
        <v>1132</v>
      </c>
      <c r="G964" s="222"/>
      <c r="H964" s="226">
        <v>2</v>
      </c>
      <c r="I964" s="227"/>
      <c r="J964" s="222"/>
      <c r="K964" s="222"/>
      <c r="L964" s="228"/>
      <c r="M964" s="229"/>
      <c r="N964" s="230"/>
      <c r="O964" s="230"/>
      <c r="P964" s="230"/>
      <c r="Q964" s="230"/>
      <c r="R964" s="230"/>
      <c r="S964" s="230"/>
      <c r="T964" s="231"/>
      <c r="AT964" s="232" t="s">
        <v>149</v>
      </c>
      <c r="AU964" s="232" t="s">
        <v>84</v>
      </c>
      <c r="AV964" s="12" t="s">
        <v>84</v>
      </c>
      <c r="AW964" s="12" t="s">
        <v>37</v>
      </c>
      <c r="AX964" s="12" t="s">
        <v>82</v>
      </c>
      <c r="AY964" s="232" t="s">
        <v>140</v>
      </c>
    </row>
    <row r="965" s="1" customFormat="1" ht="24" customHeight="1">
      <c r="B965" s="39"/>
      <c r="C965" s="255" t="s">
        <v>1133</v>
      </c>
      <c r="D965" s="255" t="s">
        <v>206</v>
      </c>
      <c r="E965" s="256" t="s">
        <v>1134</v>
      </c>
      <c r="F965" s="257" t="s">
        <v>1135</v>
      </c>
      <c r="G965" s="258" t="s">
        <v>512</v>
      </c>
      <c r="H965" s="259">
        <v>2</v>
      </c>
      <c r="I965" s="260"/>
      <c r="J965" s="261">
        <f>ROUND(I965*H965,2)</f>
        <v>0</v>
      </c>
      <c r="K965" s="257" t="s">
        <v>1124</v>
      </c>
      <c r="L965" s="262"/>
      <c r="M965" s="263" t="s">
        <v>19</v>
      </c>
      <c r="N965" s="264" t="s">
        <v>46</v>
      </c>
      <c r="O965" s="84"/>
      <c r="P965" s="217">
        <f>O965*H965</f>
        <v>0</v>
      </c>
      <c r="Q965" s="217">
        <v>0.034000000000000002</v>
      </c>
      <c r="R965" s="217">
        <f>Q965*H965</f>
        <v>0.068000000000000005</v>
      </c>
      <c r="S965" s="217">
        <v>0</v>
      </c>
      <c r="T965" s="218">
        <f>S965*H965</f>
        <v>0</v>
      </c>
      <c r="AR965" s="219" t="s">
        <v>185</v>
      </c>
      <c r="AT965" s="219" t="s">
        <v>206</v>
      </c>
      <c r="AU965" s="219" t="s">
        <v>84</v>
      </c>
      <c r="AY965" s="18" t="s">
        <v>140</v>
      </c>
      <c r="BE965" s="220">
        <f>IF(N965="základní",J965,0)</f>
        <v>0</v>
      </c>
      <c r="BF965" s="220">
        <f>IF(N965="snížená",J965,0)</f>
        <v>0</v>
      </c>
      <c r="BG965" s="220">
        <f>IF(N965="zákl. přenesená",J965,0)</f>
        <v>0</v>
      </c>
      <c r="BH965" s="220">
        <f>IF(N965="sníž. přenesená",J965,0)</f>
        <v>0</v>
      </c>
      <c r="BI965" s="220">
        <f>IF(N965="nulová",J965,0)</f>
        <v>0</v>
      </c>
      <c r="BJ965" s="18" t="s">
        <v>82</v>
      </c>
      <c r="BK965" s="220">
        <f>ROUND(I965*H965,2)</f>
        <v>0</v>
      </c>
      <c r="BL965" s="18" t="s">
        <v>147</v>
      </c>
      <c r="BM965" s="219" t="s">
        <v>1136</v>
      </c>
    </row>
    <row r="966" s="12" customFormat="1">
      <c r="B966" s="221"/>
      <c r="C966" s="222"/>
      <c r="D966" s="223" t="s">
        <v>149</v>
      </c>
      <c r="E966" s="224" t="s">
        <v>19</v>
      </c>
      <c r="F966" s="225" t="s">
        <v>1137</v>
      </c>
      <c r="G966" s="222"/>
      <c r="H966" s="226">
        <v>2</v>
      </c>
      <c r="I966" s="227"/>
      <c r="J966" s="222"/>
      <c r="K966" s="222"/>
      <c r="L966" s="228"/>
      <c r="M966" s="229"/>
      <c r="N966" s="230"/>
      <c r="O966" s="230"/>
      <c r="P966" s="230"/>
      <c r="Q966" s="230"/>
      <c r="R966" s="230"/>
      <c r="S966" s="230"/>
      <c r="T966" s="231"/>
      <c r="AT966" s="232" t="s">
        <v>149</v>
      </c>
      <c r="AU966" s="232" t="s">
        <v>84</v>
      </c>
      <c r="AV966" s="12" t="s">
        <v>84</v>
      </c>
      <c r="AW966" s="12" t="s">
        <v>37</v>
      </c>
      <c r="AX966" s="12" t="s">
        <v>82</v>
      </c>
      <c r="AY966" s="232" t="s">
        <v>140</v>
      </c>
    </row>
    <row r="967" s="1" customFormat="1" ht="24" customHeight="1">
      <c r="B967" s="39"/>
      <c r="C967" s="208" t="s">
        <v>1138</v>
      </c>
      <c r="D967" s="208" t="s">
        <v>142</v>
      </c>
      <c r="E967" s="209" t="s">
        <v>1139</v>
      </c>
      <c r="F967" s="210" t="s">
        <v>1140</v>
      </c>
      <c r="G967" s="211" t="s">
        <v>145</v>
      </c>
      <c r="H967" s="212">
        <v>22.68</v>
      </c>
      <c r="I967" s="213"/>
      <c r="J967" s="214">
        <f>ROUND(I967*H967,2)</f>
        <v>0</v>
      </c>
      <c r="K967" s="210" t="s">
        <v>1124</v>
      </c>
      <c r="L967" s="44"/>
      <c r="M967" s="215" t="s">
        <v>19</v>
      </c>
      <c r="N967" s="216" t="s">
        <v>46</v>
      </c>
      <c r="O967" s="84"/>
      <c r="P967" s="217">
        <f>O967*H967</f>
        <v>0</v>
      </c>
      <c r="Q967" s="217">
        <v>0.00025999999999999998</v>
      </c>
      <c r="R967" s="217">
        <f>Q967*H967</f>
        <v>0.0058967999999999998</v>
      </c>
      <c r="S967" s="217">
        <v>0</v>
      </c>
      <c r="T967" s="218">
        <f>S967*H967</f>
        <v>0</v>
      </c>
      <c r="AR967" s="219" t="s">
        <v>244</v>
      </c>
      <c r="AT967" s="219" t="s">
        <v>142</v>
      </c>
      <c r="AU967" s="219" t="s">
        <v>84</v>
      </c>
      <c r="AY967" s="18" t="s">
        <v>140</v>
      </c>
      <c r="BE967" s="220">
        <f>IF(N967="základní",J967,0)</f>
        <v>0</v>
      </c>
      <c r="BF967" s="220">
        <f>IF(N967="snížená",J967,0)</f>
        <v>0</v>
      </c>
      <c r="BG967" s="220">
        <f>IF(N967="zákl. přenesená",J967,0)</f>
        <v>0</v>
      </c>
      <c r="BH967" s="220">
        <f>IF(N967="sníž. přenesená",J967,0)</f>
        <v>0</v>
      </c>
      <c r="BI967" s="220">
        <f>IF(N967="nulová",J967,0)</f>
        <v>0</v>
      </c>
      <c r="BJ967" s="18" t="s">
        <v>82</v>
      </c>
      <c r="BK967" s="220">
        <f>ROUND(I967*H967,2)</f>
        <v>0</v>
      </c>
      <c r="BL967" s="18" t="s">
        <v>244</v>
      </c>
      <c r="BM967" s="219" t="s">
        <v>1141</v>
      </c>
    </row>
    <row r="968" s="12" customFormat="1">
      <c r="B968" s="221"/>
      <c r="C968" s="222"/>
      <c r="D968" s="223" t="s">
        <v>149</v>
      </c>
      <c r="E968" s="224" t="s">
        <v>19</v>
      </c>
      <c r="F968" s="225" t="s">
        <v>1142</v>
      </c>
      <c r="G968" s="222"/>
      <c r="H968" s="226">
        <v>9.4499999999999993</v>
      </c>
      <c r="I968" s="227"/>
      <c r="J968" s="222"/>
      <c r="K968" s="222"/>
      <c r="L968" s="228"/>
      <c r="M968" s="229"/>
      <c r="N968" s="230"/>
      <c r="O968" s="230"/>
      <c r="P968" s="230"/>
      <c r="Q968" s="230"/>
      <c r="R968" s="230"/>
      <c r="S968" s="230"/>
      <c r="T968" s="231"/>
      <c r="AT968" s="232" t="s">
        <v>149</v>
      </c>
      <c r="AU968" s="232" t="s">
        <v>84</v>
      </c>
      <c r="AV968" s="12" t="s">
        <v>84</v>
      </c>
      <c r="AW968" s="12" t="s">
        <v>37</v>
      </c>
      <c r="AX968" s="12" t="s">
        <v>75</v>
      </c>
      <c r="AY968" s="232" t="s">
        <v>140</v>
      </c>
    </row>
    <row r="969" s="12" customFormat="1">
      <c r="B969" s="221"/>
      <c r="C969" s="222"/>
      <c r="D969" s="223" t="s">
        <v>149</v>
      </c>
      <c r="E969" s="224" t="s">
        <v>19</v>
      </c>
      <c r="F969" s="225" t="s">
        <v>1143</v>
      </c>
      <c r="G969" s="222"/>
      <c r="H969" s="226">
        <v>13.23</v>
      </c>
      <c r="I969" s="227"/>
      <c r="J969" s="222"/>
      <c r="K969" s="222"/>
      <c r="L969" s="228"/>
      <c r="M969" s="229"/>
      <c r="N969" s="230"/>
      <c r="O969" s="230"/>
      <c r="P969" s="230"/>
      <c r="Q969" s="230"/>
      <c r="R969" s="230"/>
      <c r="S969" s="230"/>
      <c r="T969" s="231"/>
      <c r="AT969" s="232" t="s">
        <v>149</v>
      </c>
      <c r="AU969" s="232" t="s">
        <v>84</v>
      </c>
      <c r="AV969" s="12" t="s">
        <v>84</v>
      </c>
      <c r="AW969" s="12" t="s">
        <v>37</v>
      </c>
      <c r="AX969" s="12" t="s">
        <v>75</v>
      </c>
      <c r="AY969" s="232" t="s">
        <v>140</v>
      </c>
    </row>
    <row r="970" s="13" customFormat="1">
      <c r="B970" s="233"/>
      <c r="C970" s="234"/>
      <c r="D970" s="223" t="s">
        <v>149</v>
      </c>
      <c r="E970" s="235" t="s">
        <v>19</v>
      </c>
      <c r="F970" s="236" t="s">
        <v>151</v>
      </c>
      <c r="G970" s="234"/>
      <c r="H970" s="237">
        <v>22.68</v>
      </c>
      <c r="I970" s="238"/>
      <c r="J970" s="234"/>
      <c r="K970" s="234"/>
      <c r="L970" s="239"/>
      <c r="M970" s="240"/>
      <c r="N970" s="241"/>
      <c r="O970" s="241"/>
      <c r="P970" s="241"/>
      <c r="Q970" s="241"/>
      <c r="R970" s="241"/>
      <c r="S970" s="241"/>
      <c r="T970" s="242"/>
      <c r="AT970" s="243" t="s">
        <v>149</v>
      </c>
      <c r="AU970" s="243" t="s">
        <v>84</v>
      </c>
      <c r="AV970" s="13" t="s">
        <v>147</v>
      </c>
      <c r="AW970" s="13" t="s">
        <v>37</v>
      </c>
      <c r="AX970" s="13" t="s">
        <v>82</v>
      </c>
      <c r="AY970" s="243" t="s">
        <v>140</v>
      </c>
    </row>
    <row r="971" s="1" customFormat="1" ht="24" customHeight="1">
      <c r="B971" s="39"/>
      <c r="C971" s="255" t="s">
        <v>1144</v>
      </c>
      <c r="D971" s="255" t="s">
        <v>206</v>
      </c>
      <c r="E971" s="256" t="s">
        <v>1145</v>
      </c>
      <c r="F971" s="257" t="s">
        <v>1146</v>
      </c>
      <c r="G971" s="258" t="s">
        <v>512</v>
      </c>
      <c r="H971" s="259">
        <v>3</v>
      </c>
      <c r="I971" s="260"/>
      <c r="J971" s="261">
        <f>ROUND(I971*H971,2)</f>
        <v>0</v>
      </c>
      <c r="K971" s="257" t="s">
        <v>1124</v>
      </c>
      <c r="L971" s="262"/>
      <c r="M971" s="263" t="s">
        <v>19</v>
      </c>
      <c r="N971" s="264" t="s">
        <v>46</v>
      </c>
      <c r="O971" s="84"/>
      <c r="P971" s="217">
        <f>O971*H971</f>
        <v>0</v>
      </c>
      <c r="Q971" s="217">
        <v>0.075999999999999998</v>
      </c>
      <c r="R971" s="217">
        <f>Q971*H971</f>
        <v>0.22799999999999998</v>
      </c>
      <c r="S971" s="217">
        <v>0</v>
      </c>
      <c r="T971" s="218">
        <f>S971*H971</f>
        <v>0</v>
      </c>
      <c r="AR971" s="219" t="s">
        <v>386</v>
      </c>
      <c r="AT971" s="219" t="s">
        <v>206</v>
      </c>
      <c r="AU971" s="219" t="s">
        <v>84</v>
      </c>
      <c r="AY971" s="18" t="s">
        <v>140</v>
      </c>
      <c r="BE971" s="220">
        <f>IF(N971="základní",J971,0)</f>
        <v>0</v>
      </c>
      <c r="BF971" s="220">
        <f>IF(N971="snížená",J971,0)</f>
        <v>0</v>
      </c>
      <c r="BG971" s="220">
        <f>IF(N971="zákl. přenesená",J971,0)</f>
        <v>0</v>
      </c>
      <c r="BH971" s="220">
        <f>IF(N971="sníž. přenesená",J971,0)</f>
        <v>0</v>
      </c>
      <c r="BI971" s="220">
        <f>IF(N971="nulová",J971,0)</f>
        <v>0</v>
      </c>
      <c r="BJ971" s="18" t="s">
        <v>82</v>
      </c>
      <c r="BK971" s="220">
        <f>ROUND(I971*H971,2)</f>
        <v>0</v>
      </c>
      <c r="BL971" s="18" t="s">
        <v>244</v>
      </c>
      <c r="BM971" s="219" t="s">
        <v>1147</v>
      </c>
    </row>
    <row r="972" s="12" customFormat="1">
      <c r="B972" s="221"/>
      <c r="C972" s="222"/>
      <c r="D972" s="223" t="s">
        <v>149</v>
      </c>
      <c r="E972" s="224" t="s">
        <v>19</v>
      </c>
      <c r="F972" s="225" t="s">
        <v>1148</v>
      </c>
      <c r="G972" s="222"/>
      <c r="H972" s="226">
        <v>3</v>
      </c>
      <c r="I972" s="227"/>
      <c r="J972" s="222"/>
      <c r="K972" s="222"/>
      <c r="L972" s="228"/>
      <c r="M972" s="229"/>
      <c r="N972" s="230"/>
      <c r="O972" s="230"/>
      <c r="P972" s="230"/>
      <c r="Q972" s="230"/>
      <c r="R972" s="230"/>
      <c r="S972" s="230"/>
      <c r="T972" s="231"/>
      <c r="AT972" s="232" t="s">
        <v>149</v>
      </c>
      <c r="AU972" s="232" t="s">
        <v>84</v>
      </c>
      <c r="AV972" s="12" t="s">
        <v>84</v>
      </c>
      <c r="AW972" s="12" t="s">
        <v>37</v>
      </c>
      <c r="AX972" s="12" t="s">
        <v>75</v>
      </c>
      <c r="AY972" s="232" t="s">
        <v>140</v>
      </c>
    </row>
    <row r="973" s="13" customFormat="1">
      <c r="B973" s="233"/>
      <c r="C973" s="234"/>
      <c r="D973" s="223" t="s">
        <v>149</v>
      </c>
      <c r="E973" s="235" t="s">
        <v>19</v>
      </c>
      <c r="F973" s="236" t="s">
        <v>151</v>
      </c>
      <c r="G973" s="234"/>
      <c r="H973" s="237">
        <v>3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AT973" s="243" t="s">
        <v>149</v>
      </c>
      <c r="AU973" s="243" t="s">
        <v>84</v>
      </c>
      <c r="AV973" s="13" t="s">
        <v>147</v>
      </c>
      <c r="AW973" s="13" t="s">
        <v>37</v>
      </c>
      <c r="AX973" s="13" t="s">
        <v>82</v>
      </c>
      <c r="AY973" s="243" t="s">
        <v>140</v>
      </c>
    </row>
    <row r="974" s="1" customFormat="1" ht="24" customHeight="1">
      <c r="B974" s="39"/>
      <c r="C974" s="255" t="s">
        <v>1149</v>
      </c>
      <c r="D974" s="255" t="s">
        <v>206</v>
      </c>
      <c r="E974" s="256" t="s">
        <v>1150</v>
      </c>
      <c r="F974" s="257" t="s">
        <v>1151</v>
      </c>
      <c r="G974" s="258" t="s">
        <v>512</v>
      </c>
      <c r="H974" s="259">
        <v>3</v>
      </c>
      <c r="I974" s="260"/>
      <c r="J974" s="261">
        <f>ROUND(I974*H974,2)</f>
        <v>0</v>
      </c>
      <c r="K974" s="257" t="s">
        <v>1124</v>
      </c>
      <c r="L974" s="262"/>
      <c r="M974" s="263" t="s">
        <v>19</v>
      </c>
      <c r="N974" s="264" t="s">
        <v>46</v>
      </c>
      <c r="O974" s="84"/>
      <c r="P974" s="217">
        <f>O974*H974</f>
        <v>0</v>
      </c>
      <c r="Q974" s="217">
        <v>0.072999999999999995</v>
      </c>
      <c r="R974" s="217">
        <f>Q974*H974</f>
        <v>0.21899999999999997</v>
      </c>
      <c r="S974" s="217">
        <v>0</v>
      </c>
      <c r="T974" s="218">
        <f>S974*H974</f>
        <v>0</v>
      </c>
      <c r="AR974" s="219" t="s">
        <v>386</v>
      </c>
      <c r="AT974" s="219" t="s">
        <v>206</v>
      </c>
      <c r="AU974" s="219" t="s">
        <v>84</v>
      </c>
      <c r="AY974" s="18" t="s">
        <v>140</v>
      </c>
      <c r="BE974" s="220">
        <f>IF(N974="základní",J974,0)</f>
        <v>0</v>
      </c>
      <c r="BF974" s="220">
        <f>IF(N974="snížená",J974,0)</f>
        <v>0</v>
      </c>
      <c r="BG974" s="220">
        <f>IF(N974="zákl. přenesená",J974,0)</f>
        <v>0</v>
      </c>
      <c r="BH974" s="220">
        <f>IF(N974="sníž. přenesená",J974,0)</f>
        <v>0</v>
      </c>
      <c r="BI974" s="220">
        <f>IF(N974="nulová",J974,0)</f>
        <v>0</v>
      </c>
      <c r="BJ974" s="18" t="s">
        <v>82</v>
      </c>
      <c r="BK974" s="220">
        <f>ROUND(I974*H974,2)</f>
        <v>0</v>
      </c>
      <c r="BL974" s="18" t="s">
        <v>244</v>
      </c>
      <c r="BM974" s="219" t="s">
        <v>1152</v>
      </c>
    </row>
    <row r="975" s="1" customFormat="1" ht="24" customHeight="1">
      <c r="B975" s="39"/>
      <c r="C975" s="208" t="s">
        <v>1153</v>
      </c>
      <c r="D975" s="208" t="s">
        <v>142</v>
      </c>
      <c r="E975" s="209" t="s">
        <v>1154</v>
      </c>
      <c r="F975" s="210" t="s">
        <v>1155</v>
      </c>
      <c r="G975" s="211" t="s">
        <v>145</v>
      </c>
      <c r="H975" s="212">
        <v>64.097999999999999</v>
      </c>
      <c r="I975" s="213"/>
      <c r="J975" s="214">
        <f>ROUND(I975*H975,2)</f>
        <v>0</v>
      </c>
      <c r="K975" s="210" t="s">
        <v>1124</v>
      </c>
      <c r="L975" s="44"/>
      <c r="M975" s="215" t="s">
        <v>19</v>
      </c>
      <c r="N975" s="216" t="s">
        <v>46</v>
      </c>
      <c r="O975" s="84"/>
      <c r="P975" s="217">
        <f>O975*H975</f>
        <v>0</v>
      </c>
      <c r="Q975" s="217">
        <v>0.00027</v>
      </c>
      <c r="R975" s="217">
        <f>Q975*H975</f>
        <v>0.017306459999999999</v>
      </c>
      <c r="S975" s="217">
        <v>0</v>
      </c>
      <c r="T975" s="218">
        <f>S975*H975</f>
        <v>0</v>
      </c>
      <c r="AR975" s="219" t="s">
        <v>244</v>
      </c>
      <c r="AT975" s="219" t="s">
        <v>142</v>
      </c>
      <c r="AU975" s="219" t="s">
        <v>84</v>
      </c>
      <c r="AY975" s="18" t="s">
        <v>140</v>
      </c>
      <c r="BE975" s="220">
        <f>IF(N975="základní",J975,0)</f>
        <v>0</v>
      </c>
      <c r="BF975" s="220">
        <f>IF(N975="snížená",J975,0)</f>
        <v>0</v>
      </c>
      <c r="BG975" s="220">
        <f>IF(N975="zákl. přenesená",J975,0)</f>
        <v>0</v>
      </c>
      <c r="BH975" s="220">
        <f>IF(N975="sníž. přenesená",J975,0)</f>
        <v>0</v>
      </c>
      <c r="BI975" s="220">
        <f>IF(N975="nulová",J975,0)</f>
        <v>0</v>
      </c>
      <c r="BJ975" s="18" t="s">
        <v>82</v>
      </c>
      <c r="BK975" s="220">
        <f>ROUND(I975*H975,2)</f>
        <v>0</v>
      </c>
      <c r="BL975" s="18" t="s">
        <v>244</v>
      </c>
      <c r="BM975" s="219" t="s">
        <v>1156</v>
      </c>
    </row>
    <row r="976" s="12" customFormat="1">
      <c r="B976" s="221"/>
      <c r="C976" s="222"/>
      <c r="D976" s="223" t="s">
        <v>149</v>
      </c>
      <c r="E976" s="224" t="s">
        <v>19</v>
      </c>
      <c r="F976" s="225" t="s">
        <v>1157</v>
      </c>
      <c r="G976" s="222"/>
      <c r="H976" s="226">
        <v>9.1349999999999998</v>
      </c>
      <c r="I976" s="227"/>
      <c r="J976" s="222"/>
      <c r="K976" s="222"/>
      <c r="L976" s="228"/>
      <c r="M976" s="229"/>
      <c r="N976" s="230"/>
      <c r="O976" s="230"/>
      <c r="P976" s="230"/>
      <c r="Q976" s="230"/>
      <c r="R976" s="230"/>
      <c r="S976" s="230"/>
      <c r="T976" s="231"/>
      <c r="AT976" s="232" t="s">
        <v>149</v>
      </c>
      <c r="AU976" s="232" t="s">
        <v>84</v>
      </c>
      <c r="AV976" s="12" t="s">
        <v>84</v>
      </c>
      <c r="AW976" s="12" t="s">
        <v>37</v>
      </c>
      <c r="AX976" s="12" t="s">
        <v>75</v>
      </c>
      <c r="AY976" s="232" t="s">
        <v>140</v>
      </c>
    </row>
    <row r="977" s="12" customFormat="1">
      <c r="B977" s="221"/>
      <c r="C977" s="222"/>
      <c r="D977" s="223" t="s">
        <v>149</v>
      </c>
      <c r="E977" s="224" t="s">
        <v>19</v>
      </c>
      <c r="F977" s="225" t="s">
        <v>1158</v>
      </c>
      <c r="G977" s="222"/>
      <c r="H977" s="226">
        <v>54.963000000000001</v>
      </c>
      <c r="I977" s="227"/>
      <c r="J977" s="222"/>
      <c r="K977" s="222"/>
      <c r="L977" s="228"/>
      <c r="M977" s="229"/>
      <c r="N977" s="230"/>
      <c r="O977" s="230"/>
      <c r="P977" s="230"/>
      <c r="Q977" s="230"/>
      <c r="R977" s="230"/>
      <c r="S977" s="230"/>
      <c r="T977" s="231"/>
      <c r="AT977" s="232" t="s">
        <v>149</v>
      </c>
      <c r="AU977" s="232" t="s">
        <v>84</v>
      </c>
      <c r="AV977" s="12" t="s">
        <v>84</v>
      </c>
      <c r="AW977" s="12" t="s">
        <v>37</v>
      </c>
      <c r="AX977" s="12" t="s">
        <v>75</v>
      </c>
      <c r="AY977" s="232" t="s">
        <v>140</v>
      </c>
    </row>
    <row r="978" s="13" customFormat="1">
      <c r="B978" s="233"/>
      <c r="C978" s="234"/>
      <c r="D978" s="223" t="s">
        <v>149</v>
      </c>
      <c r="E978" s="235" t="s">
        <v>19</v>
      </c>
      <c r="F978" s="236" t="s">
        <v>151</v>
      </c>
      <c r="G978" s="234"/>
      <c r="H978" s="237">
        <v>64.097999999999999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AT978" s="243" t="s">
        <v>149</v>
      </c>
      <c r="AU978" s="243" t="s">
        <v>84</v>
      </c>
      <c r="AV978" s="13" t="s">
        <v>147</v>
      </c>
      <c r="AW978" s="13" t="s">
        <v>37</v>
      </c>
      <c r="AX978" s="13" t="s">
        <v>82</v>
      </c>
      <c r="AY978" s="243" t="s">
        <v>140</v>
      </c>
    </row>
    <row r="979" s="1" customFormat="1" ht="24" customHeight="1">
      <c r="B979" s="39"/>
      <c r="C979" s="255" t="s">
        <v>1159</v>
      </c>
      <c r="D979" s="255" t="s">
        <v>206</v>
      </c>
      <c r="E979" s="256" t="s">
        <v>1160</v>
      </c>
      <c r="F979" s="257" t="s">
        <v>1161</v>
      </c>
      <c r="G979" s="258" t="s">
        <v>512</v>
      </c>
      <c r="H979" s="259">
        <v>9</v>
      </c>
      <c r="I979" s="260"/>
      <c r="J979" s="261">
        <f>ROUND(I979*H979,2)</f>
        <v>0</v>
      </c>
      <c r="K979" s="257" t="s">
        <v>19</v>
      </c>
      <c r="L979" s="262"/>
      <c r="M979" s="263" t="s">
        <v>19</v>
      </c>
      <c r="N979" s="264" t="s">
        <v>46</v>
      </c>
      <c r="O979" s="84"/>
      <c r="P979" s="217">
        <f>O979*H979</f>
        <v>0</v>
      </c>
      <c r="Q979" s="217">
        <v>0.079000000000000001</v>
      </c>
      <c r="R979" s="217">
        <f>Q979*H979</f>
        <v>0.71099999999999997</v>
      </c>
      <c r="S979" s="217">
        <v>0</v>
      </c>
      <c r="T979" s="218">
        <f>S979*H979</f>
        <v>0</v>
      </c>
      <c r="AR979" s="219" t="s">
        <v>386</v>
      </c>
      <c r="AT979" s="219" t="s">
        <v>206</v>
      </c>
      <c r="AU979" s="219" t="s">
        <v>84</v>
      </c>
      <c r="AY979" s="18" t="s">
        <v>140</v>
      </c>
      <c r="BE979" s="220">
        <f>IF(N979="základní",J979,0)</f>
        <v>0</v>
      </c>
      <c r="BF979" s="220">
        <f>IF(N979="snížená",J979,0)</f>
        <v>0</v>
      </c>
      <c r="BG979" s="220">
        <f>IF(N979="zákl. přenesená",J979,0)</f>
        <v>0</v>
      </c>
      <c r="BH979" s="220">
        <f>IF(N979="sníž. přenesená",J979,0)</f>
        <v>0</v>
      </c>
      <c r="BI979" s="220">
        <f>IF(N979="nulová",J979,0)</f>
        <v>0</v>
      </c>
      <c r="BJ979" s="18" t="s">
        <v>82</v>
      </c>
      <c r="BK979" s="220">
        <f>ROUND(I979*H979,2)</f>
        <v>0</v>
      </c>
      <c r="BL979" s="18" t="s">
        <v>244</v>
      </c>
      <c r="BM979" s="219" t="s">
        <v>1162</v>
      </c>
    </row>
    <row r="980" s="12" customFormat="1">
      <c r="B980" s="221"/>
      <c r="C980" s="222"/>
      <c r="D980" s="223" t="s">
        <v>149</v>
      </c>
      <c r="E980" s="224" t="s">
        <v>19</v>
      </c>
      <c r="F980" s="225" t="s">
        <v>1163</v>
      </c>
      <c r="G980" s="222"/>
      <c r="H980" s="226">
        <v>9</v>
      </c>
      <c r="I980" s="227"/>
      <c r="J980" s="222"/>
      <c r="K980" s="222"/>
      <c r="L980" s="228"/>
      <c r="M980" s="229"/>
      <c r="N980" s="230"/>
      <c r="O980" s="230"/>
      <c r="P980" s="230"/>
      <c r="Q980" s="230"/>
      <c r="R980" s="230"/>
      <c r="S980" s="230"/>
      <c r="T980" s="231"/>
      <c r="AT980" s="232" t="s">
        <v>149</v>
      </c>
      <c r="AU980" s="232" t="s">
        <v>84</v>
      </c>
      <c r="AV980" s="12" t="s">
        <v>84</v>
      </c>
      <c r="AW980" s="12" t="s">
        <v>37</v>
      </c>
      <c r="AX980" s="12" t="s">
        <v>75</v>
      </c>
      <c r="AY980" s="232" t="s">
        <v>140</v>
      </c>
    </row>
    <row r="981" s="13" customFormat="1">
      <c r="B981" s="233"/>
      <c r="C981" s="234"/>
      <c r="D981" s="223" t="s">
        <v>149</v>
      </c>
      <c r="E981" s="235" t="s">
        <v>19</v>
      </c>
      <c r="F981" s="236" t="s">
        <v>151</v>
      </c>
      <c r="G981" s="234"/>
      <c r="H981" s="237">
        <v>9</v>
      </c>
      <c r="I981" s="238"/>
      <c r="J981" s="234"/>
      <c r="K981" s="234"/>
      <c r="L981" s="239"/>
      <c r="M981" s="240"/>
      <c r="N981" s="241"/>
      <c r="O981" s="241"/>
      <c r="P981" s="241"/>
      <c r="Q981" s="241"/>
      <c r="R981" s="241"/>
      <c r="S981" s="241"/>
      <c r="T981" s="242"/>
      <c r="AT981" s="243" t="s">
        <v>149</v>
      </c>
      <c r="AU981" s="243" t="s">
        <v>84</v>
      </c>
      <c r="AV981" s="13" t="s">
        <v>147</v>
      </c>
      <c r="AW981" s="13" t="s">
        <v>37</v>
      </c>
      <c r="AX981" s="13" t="s">
        <v>82</v>
      </c>
      <c r="AY981" s="243" t="s">
        <v>140</v>
      </c>
    </row>
    <row r="982" s="1" customFormat="1" ht="24" customHeight="1">
      <c r="B982" s="39"/>
      <c r="C982" s="255" t="s">
        <v>1164</v>
      </c>
      <c r="D982" s="255" t="s">
        <v>206</v>
      </c>
      <c r="E982" s="256" t="s">
        <v>1165</v>
      </c>
      <c r="F982" s="257" t="s">
        <v>1166</v>
      </c>
      <c r="G982" s="258" t="s">
        <v>512</v>
      </c>
      <c r="H982" s="259">
        <v>1</v>
      </c>
      <c r="I982" s="260"/>
      <c r="J982" s="261">
        <f>ROUND(I982*H982,2)</f>
        <v>0</v>
      </c>
      <c r="K982" s="257" t="s">
        <v>19</v>
      </c>
      <c r="L982" s="262"/>
      <c r="M982" s="263" t="s">
        <v>19</v>
      </c>
      <c r="N982" s="264" t="s">
        <v>46</v>
      </c>
      <c r="O982" s="84"/>
      <c r="P982" s="217">
        <f>O982*H982</f>
        <v>0</v>
      </c>
      <c r="Q982" s="217">
        <v>0.042999999999999997</v>
      </c>
      <c r="R982" s="217">
        <f>Q982*H982</f>
        <v>0.042999999999999997</v>
      </c>
      <c r="S982" s="217">
        <v>0</v>
      </c>
      <c r="T982" s="218">
        <f>S982*H982</f>
        <v>0</v>
      </c>
      <c r="AR982" s="219" t="s">
        <v>386</v>
      </c>
      <c r="AT982" s="219" t="s">
        <v>206</v>
      </c>
      <c r="AU982" s="219" t="s">
        <v>84</v>
      </c>
      <c r="AY982" s="18" t="s">
        <v>140</v>
      </c>
      <c r="BE982" s="220">
        <f>IF(N982="základní",J982,0)</f>
        <v>0</v>
      </c>
      <c r="BF982" s="220">
        <f>IF(N982="snížená",J982,0)</f>
        <v>0</v>
      </c>
      <c r="BG982" s="220">
        <f>IF(N982="zákl. přenesená",J982,0)</f>
        <v>0</v>
      </c>
      <c r="BH982" s="220">
        <f>IF(N982="sníž. přenesená",J982,0)</f>
        <v>0</v>
      </c>
      <c r="BI982" s="220">
        <f>IF(N982="nulová",J982,0)</f>
        <v>0</v>
      </c>
      <c r="BJ982" s="18" t="s">
        <v>82</v>
      </c>
      <c r="BK982" s="220">
        <f>ROUND(I982*H982,2)</f>
        <v>0</v>
      </c>
      <c r="BL982" s="18" t="s">
        <v>244</v>
      </c>
      <c r="BM982" s="219" t="s">
        <v>1167</v>
      </c>
    </row>
    <row r="983" s="12" customFormat="1">
      <c r="B983" s="221"/>
      <c r="C983" s="222"/>
      <c r="D983" s="223" t="s">
        <v>149</v>
      </c>
      <c r="E983" s="224" t="s">
        <v>19</v>
      </c>
      <c r="F983" s="225" t="s">
        <v>1168</v>
      </c>
      <c r="G983" s="222"/>
      <c r="H983" s="226">
        <v>1</v>
      </c>
      <c r="I983" s="227"/>
      <c r="J983" s="222"/>
      <c r="K983" s="222"/>
      <c r="L983" s="228"/>
      <c r="M983" s="229"/>
      <c r="N983" s="230"/>
      <c r="O983" s="230"/>
      <c r="P983" s="230"/>
      <c r="Q983" s="230"/>
      <c r="R983" s="230"/>
      <c r="S983" s="230"/>
      <c r="T983" s="231"/>
      <c r="AT983" s="232" t="s">
        <v>149</v>
      </c>
      <c r="AU983" s="232" t="s">
        <v>84</v>
      </c>
      <c r="AV983" s="12" t="s">
        <v>84</v>
      </c>
      <c r="AW983" s="12" t="s">
        <v>37</v>
      </c>
      <c r="AX983" s="12" t="s">
        <v>75</v>
      </c>
      <c r="AY983" s="232" t="s">
        <v>140</v>
      </c>
    </row>
    <row r="984" s="13" customFormat="1">
      <c r="B984" s="233"/>
      <c r="C984" s="234"/>
      <c r="D984" s="223" t="s">
        <v>149</v>
      </c>
      <c r="E984" s="235" t="s">
        <v>19</v>
      </c>
      <c r="F984" s="236" t="s">
        <v>151</v>
      </c>
      <c r="G984" s="234"/>
      <c r="H984" s="237">
        <v>1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AT984" s="243" t="s">
        <v>149</v>
      </c>
      <c r="AU984" s="243" t="s">
        <v>84</v>
      </c>
      <c r="AV984" s="13" t="s">
        <v>147</v>
      </c>
      <c r="AW984" s="13" t="s">
        <v>37</v>
      </c>
      <c r="AX984" s="13" t="s">
        <v>82</v>
      </c>
      <c r="AY984" s="243" t="s">
        <v>140</v>
      </c>
    </row>
    <row r="985" s="1" customFormat="1" ht="24" customHeight="1">
      <c r="B985" s="39"/>
      <c r="C985" s="208" t="s">
        <v>1169</v>
      </c>
      <c r="D985" s="208" t="s">
        <v>142</v>
      </c>
      <c r="E985" s="209" t="s">
        <v>1170</v>
      </c>
      <c r="F985" s="210" t="s">
        <v>1171</v>
      </c>
      <c r="G985" s="211" t="s">
        <v>512</v>
      </c>
      <c r="H985" s="212">
        <v>1</v>
      </c>
      <c r="I985" s="213"/>
      <c r="J985" s="214">
        <f>ROUND(I985*H985,2)</f>
        <v>0</v>
      </c>
      <c r="K985" s="210" t="s">
        <v>1124</v>
      </c>
      <c r="L985" s="44"/>
      <c r="M985" s="215" t="s">
        <v>19</v>
      </c>
      <c r="N985" s="216" t="s">
        <v>46</v>
      </c>
      <c r="O985" s="84"/>
      <c r="P985" s="217">
        <f>O985*H985</f>
        <v>0</v>
      </c>
      <c r="Q985" s="217">
        <v>0.00088000000000000003</v>
      </c>
      <c r="R985" s="217">
        <f>Q985*H985</f>
        <v>0.00088000000000000003</v>
      </c>
      <c r="S985" s="217">
        <v>0</v>
      </c>
      <c r="T985" s="218">
        <f>S985*H985</f>
        <v>0</v>
      </c>
      <c r="AR985" s="219" t="s">
        <v>244</v>
      </c>
      <c r="AT985" s="219" t="s">
        <v>142</v>
      </c>
      <c r="AU985" s="219" t="s">
        <v>84</v>
      </c>
      <c r="AY985" s="18" t="s">
        <v>140</v>
      </c>
      <c r="BE985" s="220">
        <f>IF(N985="základní",J985,0)</f>
        <v>0</v>
      </c>
      <c r="BF985" s="220">
        <f>IF(N985="snížená",J985,0)</f>
        <v>0</v>
      </c>
      <c r="BG985" s="220">
        <f>IF(N985="zákl. přenesená",J985,0)</f>
        <v>0</v>
      </c>
      <c r="BH985" s="220">
        <f>IF(N985="sníž. přenesená",J985,0)</f>
        <v>0</v>
      </c>
      <c r="BI985" s="220">
        <f>IF(N985="nulová",J985,0)</f>
        <v>0</v>
      </c>
      <c r="BJ985" s="18" t="s">
        <v>82</v>
      </c>
      <c r="BK985" s="220">
        <f>ROUND(I985*H985,2)</f>
        <v>0</v>
      </c>
      <c r="BL985" s="18" t="s">
        <v>244</v>
      </c>
      <c r="BM985" s="219" t="s">
        <v>1172</v>
      </c>
    </row>
    <row r="986" s="12" customFormat="1">
      <c r="B986" s="221"/>
      <c r="C986" s="222"/>
      <c r="D986" s="223" t="s">
        <v>149</v>
      </c>
      <c r="E986" s="224" t="s">
        <v>19</v>
      </c>
      <c r="F986" s="225" t="s">
        <v>1173</v>
      </c>
      <c r="G986" s="222"/>
      <c r="H986" s="226">
        <v>1</v>
      </c>
      <c r="I986" s="227"/>
      <c r="J986" s="222"/>
      <c r="K986" s="222"/>
      <c r="L986" s="228"/>
      <c r="M986" s="229"/>
      <c r="N986" s="230"/>
      <c r="O986" s="230"/>
      <c r="P986" s="230"/>
      <c r="Q986" s="230"/>
      <c r="R986" s="230"/>
      <c r="S986" s="230"/>
      <c r="T986" s="231"/>
      <c r="AT986" s="232" t="s">
        <v>149</v>
      </c>
      <c r="AU986" s="232" t="s">
        <v>84</v>
      </c>
      <c r="AV986" s="12" t="s">
        <v>84</v>
      </c>
      <c r="AW986" s="12" t="s">
        <v>37</v>
      </c>
      <c r="AX986" s="12" t="s">
        <v>82</v>
      </c>
      <c r="AY986" s="232" t="s">
        <v>140</v>
      </c>
    </row>
    <row r="987" s="1" customFormat="1" ht="24" customHeight="1">
      <c r="B987" s="39"/>
      <c r="C987" s="255" t="s">
        <v>1174</v>
      </c>
      <c r="D987" s="255" t="s">
        <v>206</v>
      </c>
      <c r="E987" s="256" t="s">
        <v>1175</v>
      </c>
      <c r="F987" s="257" t="s">
        <v>1161</v>
      </c>
      <c r="G987" s="258" t="s">
        <v>512</v>
      </c>
      <c r="H987" s="259">
        <v>1</v>
      </c>
      <c r="I987" s="260"/>
      <c r="J987" s="261">
        <f>ROUND(I987*H987,2)</f>
        <v>0</v>
      </c>
      <c r="K987" s="257" t="s">
        <v>19</v>
      </c>
      <c r="L987" s="262"/>
      <c r="M987" s="263" t="s">
        <v>19</v>
      </c>
      <c r="N987" s="264" t="s">
        <v>46</v>
      </c>
      <c r="O987" s="84"/>
      <c r="P987" s="217">
        <f>O987*H987</f>
        <v>0</v>
      </c>
      <c r="Q987" s="217">
        <v>0.13600000000000001</v>
      </c>
      <c r="R987" s="217">
        <f>Q987*H987</f>
        <v>0.13600000000000001</v>
      </c>
      <c r="S987" s="217">
        <v>0</v>
      </c>
      <c r="T987" s="218">
        <f>S987*H987</f>
        <v>0</v>
      </c>
      <c r="AR987" s="219" t="s">
        <v>386</v>
      </c>
      <c r="AT987" s="219" t="s">
        <v>206</v>
      </c>
      <c r="AU987" s="219" t="s">
        <v>84</v>
      </c>
      <c r="AY987" s="18" t="s">
        <v>140</v>
      </c>
      <c r="BE987" s="220">
        <f>IF(N987="základní",J987,0)</f>
        <v>0</v>
      </c>
      <c r="BF987" s="220">
        <f>IF(N987="snížená",J987,0)</f>
        <v>0</v>
      </c>
      <c r="BG987" s="220">
        <f>IF(N987="zákl. přenesená",J987,0)</f>
        <v>0</v>
      </c>
      <c r="BH987" s="220">
        <f>IF(N987="sníž. přenesená",J987,0)</f>
        <v>0</v>
      </c>
      <c r="BI987" s="220">
        <f>IF(N987="nulová",J987,0)</f>
        <v>0</v>
      </c>
      <c r="BJ987" s="18" t="s">
        <v>82</v>
      </c>
      <c r="BK987" s="220">
        <f>ROUND(I987*H987,2)</f>
        <v>0</v>
      </c>
      <c r="BL987" s="18" t="s">
        <v>244</v>
      </c>
      <c r="BM987" s="219" t="s">
        <v>1176</v>
      </c>
    </row>
    <row r="988" s="1" customFormat="1" ht="16.5" customHeight="1">
      <c r="B988" s="39"/>
      <c r="C988" s="208" t="s">
        <v>1177</v>
      </c>
      <c r="D988" s="208" t="s">
        <v>142</v>
      </c>
      <c r="E988" s="209" t="s">
        <v>1178</v>
      </c>
      <c r="F988" s="210" t="s">
        <v>1179</v>
      </c>
      <c r="G988" s="211" t="s">
        <v>512</v>
      </c>
      <c r="H988" s="212">
        <v>1</v>
      </c>
      <c r="I988" s="213"/>
      <c r="J988" s="214">
        <f>ROUND(I988*H988,2)</f>
        <v>0</v>
      </c>
      <c r="K988" s="210" t="s">
        <v>1124</v>
      </c>
      <c r="L988" s="44"/>
      <c r="M988" s="215" t="s">
        <v>19</v>
      </c>
      <c r="N988" s="216" t="s">
        <v>46</v>
      </c>
      <c r="O988" s="84"/>
      <c r="P988" s="217">
        <f>O988*H988</f>
        <v>0</v>
      </c>
      <c r="Q988" s="217">
        <v>0</v>
      </c>
      <c r="R988" s="217">
        <f>Q988*H988</f>
        <v>0</v>
      </c>
      <c r="S988" s="217">
        <v>0</v>
      </c>
      <c r="T988" s="218">
        <f>S988*H988</f>
        <v>0</v>
      </c>
      <c r="AR988" s="219" t="s">
        <v>244</v>
      </c>
      <c r="AT988" s="219" t="s">
        <v>142</v>
      </c>
      <c r="AU988" s="219" t="s">
        <v>84</v>
      </c>
      <c r="AY988" s="18" t="s">
        <v>140</v>
      </c>
      <c r="BE988" s="220">
        <f>IF(N988="základní",J988,0)</f>
        <v>0</v>
      </c>
      <c r="BF988" s="220">
        <f>IF(N988="snížená",J988,0)</f>
        <v>0</v>
      </c>
      <c r="BG988" s="220">
        <f>IF(N988="zákl. přenesená",J988,0)</f>
        <v>0</v>
      </c>
      <c r="BH988" s="220">
        <f>IF(N988="sníž. přenesená",J988,0)</f>
        <v>0</v>
      </c>
      <c r="BI988" s="220">
        <f>IF(N988="nulová",J988,0)</f>
        <v>0</v>
      </c>
      <c r="BJ988" s="18" t="s">
        <v>82</v>
      </c>
      <c r="BK988" s="220">
        <f>ROUND(I988*H988,2)</f>
        <v>0</v>
      </c>
      <c r="BL988" s="18" t="s">
        <v>244</v>
      </c>
      <c r="BM988" s="219" t="s">
        <v>1180</v>
      </c>
    </row>
    <row r="989" s="12" customFormat="1">
      <c r="B989" s="221"/>
      <c r="C989" s="222"/>
      <c r="D989" s="223" t="s">
        <v>149</v>
      </c>
      <c r="E989" s="224" t="s">
        <v>19</v>
      </c>
      <c r="F989" s="225" t="s">
        <v>82</v>
      </c>
      <c r="G989" s="222"/>
      <c r="H989" s="226">
        <v>1</v>
      </c>
      <c r="I989" s="227"/>
      <c r="J989" s="222"/>
      <c r="K989" s="222"/>
      <c r="L989" s="228"/>
      <c r="M989" s="229"/>
      <c r="N989" s="230"/>
      <c r="O989" s="230"/>
      <c r="P989" s="230"/>
      <c r="Q989" s="230"/>
      <c r="R989" s="230"/>
      <c r="S989" s="230"/>
      <c r="T989" s="231"/>
      <c r="AT989" s="232" t="s">
        <v>149</v>
      </c>
      <c r="AU989" s="232" t="s">
        <v>84</v>
      </c>
      <c r="AV989" s="12" t="s">
        <v>84</v>
      </c>
      <c r="AW989" s="12" t="s">
        <v>37</v>
      </c>
      <c r="AX989" s="12" t="s">
        <v>82</v>
      </c>
      <c r="AY989" s="232" t="s">
        <v>140</v>
      </c>
    </row>
    <row r="990" s="1" customFormat="1" ht="16.5" customHeight="1">
      <c r="B990" s="39"/>
      <c r="C990" s="255" t="s">
        <v>1181</v>
      </c>
      <c r="D990" s="255" t="s">
        <v>206</v>
      </c>
      <c r="E990" s="256" t="s">
        <v>1182</v>
      </c>
      <c r="F990" s="257" t="s">
        <v>1183</v>
      </c>
      <c r="G990" s="258" t="s">
        <v>512</v>
      </c>
      <c r="H990" s="259">
        <v>1</v>
      </c>
      <c r="I990" s="260"/>
      <c r="J990" s="261">
        <f>ROUND(I990*H990,2)</f>
        <v>0</v>
      </c>
      <c r="K990" s="257" t="s">
        <v>1124</v>
      </c>
      <c r="L990" s="262"/>
      <c r="M990" s="263" t="s">
        <v>19</v>
      </c>
      <c r="N990" s="264" t="s">
        <v>46</v>
      </c>
      <c r="O990" s="84"/>
      <c r="P990" s="217">
        <f>O990*H990</f>
        <v>0</v>
      </c>
      <c r="Q990" s="217">
        <v>0.0023999999999999998</v>
      </c>
      <c r="R990" s="217">
        <f>Q990*H990</f>
        <v>0.0023999999999999998</v>
      </c>
      <c r="S990" s="217">
        <v>0</v>
      </c>
      <c r="T990" s="218">
        <f>S990*H990</f>
        <v>0</v>
      </c>
      <c r="AR990" s="219" t="s">
        <v>386</v>
      </c>
      <c r="AT990" s="219" t="s">
        <v>206</v>
      </c>
      <c r="AU990" s="219" t="s">
        <v>84</v>
      </c>
      <c r="AY990" s="18" t="s">
        <v>140</v>
      </c>
      <c r="BE990" s="220">
        <f>IF(N990="základní",J990,0)</f>
        <v>0</v>
      </c>
      <c r="BF990" s="220">
        <f>IF(N990="snížená",J990,0)</f>
        <v>0</v>
      </c>
      <c r="BG990" s="220">
        <f>IF(N990="zákl. přenesená",J990,0)</f>
        <v>0</v>
      </c>
      <c r="BH990" s="220">
        <f>IF(N990="sníž. přenesená",J990,0)</f>
        <v>0</v>
      </c>
      <c r="BI990" s="220">
        <f>IF(N990="nulová",J990,0)</f>
        <v>0</v>
      </c>
      <c r="BJ990" s="18" t="s">
        <v>82</v>
      </c>
      <c r="BK990" s="220">
        <f>ROUND(I990*H990,2)</f>
        <v>0</v>
      </c>
      <c r="BL990" s="18" t="s">
        <v>244</v>
      </c>
      <c r="BM990" s="219" t="s">
        <v>1184</v>
      </c>
    </row>
    <row r="991" s="1" customFormat="1" ht="24" customHeight="1">
      <c r="B991" s="39"/>
      <c r="C991" s="208" t="s">
        <v>1185</v>
      </c>
      <c r="D991" s="208" t="s">
        <v>142</v>
      </c>
      <c r="E991" s="209" t="s">
        <v>1186</v>
      </c>
      <c r="F991" s="210" t="s">
        <v>1187</v>
      </c>
      <c r="G991" s="211" t="s">
        <v>247</v>
      </c>
      <c r="H991" s="212">
        <v>355.51999999999998</v>
      </c>
      <c r="I991" s="213"/>
      <c r="J991" s="214">
        <f>ROUND(I991*H991,2)</f>
        <v>0</v>
      </c>
      <c r="K991" s="210" t="s">
        <v>1124</v>
      </c>
      <c r="L991" s="44"/>
      <c r="M991" s="215" t="s">
        <v>19</v>
      </c>
      <c r="N991" s="216" t="s">
        <v>46</v>
      </c>
      <c r="O991" s="84"/>
      <c r="P991" s="217">
        <f>O991*H991</f>
        <v>0</v>
      </c>
      <c r="Q991" s="217">
        <v>0</v>
      </c>
      <c r="R991" s="217">
        <f>Q991*H991</f>
        <v>0</v>
      </c>
      <c r="S991" s="217">
        <v>0</v>
      </c>
      <c r="T991" s="218">
        <f>S991*H991</f>
        <v>0</v>
      </c>
      <c r="AR991" s="219" t="s">
        <v>244</v>
      </c>
      <c r="AT991" s="219" t="s">
        <v>142</v>
      </c>
      <c r="AU991" s="219" t="s">
        <v>84</v>
      </c>
      <c r="AY991" s="18" t="s">
        <v>140</v>
      </c>
      <c r="BE991" s="220">
        <f>IF(N991="základní",J991,0)</f>
        <v>0</v>
      </c>
      <c r="BF991" s="220">
        <f>IF(N991="snížená",J991,0)</f>
        <v>0</v>
      </c>
      <c r="BG991" s="220">
        <f>IF(N991="zákl. přenesená",J991,0)</f>
        <v>0</v>
      </c>
      <c r="BH991" s="220">
        <f>IF(N991="sníž. přenesená",J991,0)</f>
        <v>0</v>
      </c>
      <c r="BI991" s="220">
        <f>IF(N991="nulová",J991,0)</f>
        <v>0</v>
      </c>
      <c r="BJ991" s="18" t="s">
        <v>82</v>
      </c>
      <c r="BK991" s="220">
        <f>ROUND(I991*H991,2)</f>
        <v>0</v>
      </c>
      <c r="BL991" s="18" t="s">
        <v>244</v>
      </c>
      <c r="BM991" s="219" t="s">
        <v>1188</v>
      </c>
    </row>
    <row r="992" s="12" customFormat="1">
      <c r="B992" s="221"/>
      <c r="C992" s="222"/>
      <c r="D992" s="223" t="s">
        <v>149</v>
      </c>
      <c r="E992" s="224" t="s">
        <v>19</v>
      </c>
      <c r="F992" s="225" t="s">
        <v>1189</v>
      </c>
      <c r="G992" s="222"/>
      <c r="H992" s="226">
        <v>16.800000000000001</v>
      </c>
      <c r="I992" s="227"/>
      <c r="J992" s="222"/>
      <c r="K992" s="222"/>
      <c r="L992" s="228"/>
      <c r="M992" s="229"/>
      <c r="N992" s="230"/>
      <c r="O992" s="230"/>
      <c r="P992" s="230"/>
      <c r="Q992" s="230"/>
      <c r="R992" s="230"/>
      <c r="S992" s="230"/>
      <c r="T992" s="231"/>
      <c r="AT992" s="232" t="s">
        <v>149</v>
      </c>
      <c r="AU992" s="232" t="s">
        <v>84</v>
      </c>
      <c r="AV992" s="12" t="s">
        <v>84</v>
      </c>
      <c r="AW992" s="12" t="s">
        <v>37</v>
      </c>
      <c r="AX992" s="12" t="s">
        <v>75</v>
      </c>
      <c r="AY992" s="232" t="s">
        <v>140</v>
      </c>
    </row>
    <row r="993" s="12" customFormat="1">
      <c r="B993" s="221"/>
      <c r="C993" s="222"/>
      <c r="D993" s="223" t="s">
        <v>149</v>
      </c>
      <c r="E993" s="224" t="s">
        <v>19</v>
      </c>
      <c r="F993" s="225" t="s">
        <v>1190</v>
      </c>
      <c r="G993" s="222"/>
      <c r="H993" s="226">
        <v>21.600000000000001</v>
      </c>
      <c r="I993" s="227"/>
      <c r="J993" s="222"/>
      <c r="K993" s="222"/>
      <c r="L993" s="228"/>
      <c r="M993" s="229"/>
      <c r="N993" s="230"/>
      <c r="O993" s="230"/>
      <c r="P993" s="230"/>
      <c r="Q993" s="230"/>
      <c r="R993" s="230"/>
      <c r="S993" s="230"/>
      <c r="T993" s="231"/>
      <c r="AT993" s="232" t="s">
        <v>149</v>
      </c>
      <c r="AU993" s="232" t="s">
        <v>84</v>
      </c>
      <c r="AV993" s="12" t="s">
        <v>84</v>
      </c>
      <c r="AW993" s="12" t="s">
        <v>37</v>
      </c>
      <c r="AX993" s="12" t="s">
        <v>75</v>
      </c>
      <c r="AY993" s="232" t="s">
        <v>140</v>
      </c>
    </row>
    <row r="994" s="12" customFormat="1">
      <c r="B994" s="221"/>
      <c r="C994" s="222"/>
      <c r="D994" s="223" t="s">
        <v>149</v>
      </c>
      <c r="E994" s="224" t="s">
        <v>19</v>
      </c>
      <c r="F994" s="225" t="s">
        <v>1191</v>
      </c>
      <c r="G994" s="222"/>
      <c r="H994" s="226">
        <v>182.52000000000001</v>
      </c>
      <c r="I994" s="227"/>
      <c r="J994" s="222"/>
      <c r="K994" s="222"/>
      <c r="L994" s="228"/>
      <c r="M994" s="229"/>
      <c r="N994" s="230"/>
      <c r="O994" s="230"/>
      <c r="P994" s="230"/>
      <c r="Q994" s="230"/>
      <c r="R994" s="230"/>
      <c r="S994" s="230"/>
      <c r="T994" s="231"/>
      <c r="AT994" s="232" t="s">
        <v>149</v>
      </c>
      <c r="AU994" s="232" t="s">
        <v>84</v>
      </c>
      <c r="AV994" s="12" t="s">
        <v>84</v>
      </c>
      <c r="AW994" s="12" t="s">
        <v>37</v>
      </c>
      <c r="AX994" s="12" t="s">
        <v>75</v>
      </c>
      <c r="AY994" s="232" t="s">
        <v>140</v>
      </c>
    </row>
    <row r="995" s="12" customFormat="1">
      <c r="B995" s="221"/>
      <c r="C995" s="222"/>
      <c r="D995" s="223" t="s">
        <v>149</v>
      </c>
      <c r="E995" s="224" t="s">
        <v>19</v>
      </c>
      <c r="F995" s="225" t="s">
        <v>1192</v>
      </c>
      <c r="G995" s="222"/>
      <c r="H995" s="226">
        <v>25.800000000000001</v>
      </c>
      <c r="I995" s="227"/>
      <c r="J995" s="222"/>
      <c r="K995" s="222"/>
      <c r="L995" s="228"/>
      <c r="M995" s="229"/>
      <c r="N995" s="230"/>
      <c r="O995" s="230"/>
      <c r="P995" s="230"/>
      <c r="Q995" s="230"/>
      <c r="R995" s="230"/>
      <c r="S995" s="230"/>
      <c r="T995" s="231"/>
      <c r="AT995" s="232" t="s">
        <v>149</v>
      </c>
      <c r="AU995" s="232" t="s">
        <v>84</v>
      </c>
      <c r="AV995" s="12" t="s">
        <v>84</v>
      </c>
      <c r="AW995" s="12" t="s">
        <v>37</v>
      </c>
      <c r="AX995" s="12" t="s">
        <v>75</v>
      </c>
      <c r="AY995" s="232" t="s">
        <v>140</v>
      </c>
    </row>
    <row r="996" s="12" customFormat="1">
      <c r="B996" s="221"/>
      <c r="C996" s="222"/>
      <c r="D996" s="223" t="s">
        <v>149</v>
      </c>
      <c r="E996" s="224" t="s">
        <v>19</v>
      </c>
      <c r="F996" s="225" t="s">
        <v>1193</v>
      </c>
      <c r="G996" s="222"/>
      <c r="H996" s="226">
        <v>43.200000000000003</v>
      </c>
      <c r="I996" s="227"/>
      <c r="J996" s="222"/>
      <c r="K996" s="222"/>
      <c r="L996" s="228"/>
      <c r="M996" s="229"/>
      <c r="N996" s="230"/>
      <c r="O996" s="230"/>
      <c r="P996" s="230"/>
      <c r="Q996" s="230"/>
      <c r="R996" s="230"/>
      <c r="S996" s="230"/>
      <c r="T996" s="231"/>
      <c r="AT996" s="232" t="s">
        <v>149</v>
      </c>
      <c r="AU996" s="232" t="s">
        <v>84</v>
      </c>
      <c r="AV996" s="12" t="s">
        <v>84</v>
      </c>
      <c r="AW996" s="12" t="s">
        <v>37</v>
      </c>
      <c r="AX996" s="12" t="s">
        <v>75</v>
      </c>
      <c r="AY996" s="232" t="s">
        <v>140</v>
      </c>
    </row>
    <row r="997" s="12" customFormat="1">
      <c r="B997" s="221"/>
      <c r="C997" s="222"/>
      <c r="D997" s="223" t="s">
        <v>149</v>
      </c>
      <c r="E997" s="224" t="s">
        <v>19</v>
      </c>
      <c r="F997" s="225" t="s">
        <v>1194</v>
      </c>
      <c r="G997" s="222"/>
      <c r="H997" s="226">
        <v>50.399999999999999</v>
      </c>
      <c r="I997" s="227"/>
      <c r="J997" s="222"/>
      <c r="K997" s="222"/>
      <c r="L997" s="228"/>
      <c r="M997" s="229"/>
      <c r="N997" s="230"/>
      <c r="O997" s="230"/>
      <c r="P997" s="230"/>
      <c r="Q997" s="230"/>
      <c r="R997" s="230"/>
      <c r="S997" s="230"/>
      <c r="T997" s="231"/>
      <c r="AT997" s="232" t="s">
        <v>149</v>
      </c>
      <c r="AU997" s="232" t="s">
        <v>84</v>
      </c>
      <c r="AV997" s="12" t="s">
        <v>84</v>
      </c>
      <c r="AW997" s="12" t="s">
        <v>37</v>
      </c>
      <c r="AX997" s="12" t="s">
        <v>75</v>
      </c>
      <c r="AY997" s="232" t="s">
        <v>140</v>
      </c>
    </row>
    <row r="998" s="12" customFormat="1">
      <c r="B998" s="221"/>
      <c r="C998" s="222"/>
      <c r="D998" s="223" t="s">
        <v>149</v>
      </c>
      <c r="E998" s="224" t="s">
        <v>19</v>
      </c>
      <c r="F998" s="225" t="s">
        <v>1195</v>
      </c>
      <c r="G998" s="222"/>
      <c r="H998" s="226">
        <v>15.199999999999999</v>
      </c>
      <c r="I998" s="227"/>
      <c r="J998" s="222"/>
      <c r="K998" s="222"/>
      <c r="L998" s="228"/>
      <c r="M998" s="229"/>
      <c r="N998" s="230"/>
      <c r="O998" s="230"/>
      <c r="P998" s="230"/>
      <c r="Q998" s="230"/>
      <c r="R998" s="230"/>
      <c r="S998" s="230"/>
      <c r="T998" s="231"/>
      <c r="AT998" s="232" t="s">
        <v>149</v>
      </c>
      <c r="AU998" s="232" t="s">
        <v>84</v>
      </c>
      <c r="AV998" s="12" t="s">
        <v>84</v>
      </c>
      <c r="AW998" s="12" t="s">
        <v>37</v>
      </c>
      <c r="AX998" s="12" t="s">
        <v>75</v>
      </c>
      <c r="AY998" s="232" t="s">
        <v>140</v>
      </c>
    </row>
    <row r="999" s="13" customFormat="1">
      <c r="B999" s="233"/>
      <c r="C999" s="234"/>
      <c r="D999" s="223" t="s">
        <v>149</v>
      </c>
      <c r="E999" s="235" t="s">
        <v>19</v>
      </c>
      <c r="F999" s="236" t="s">
        <v>151</v>
      </c>
      <c r="G999" s="234"/>
      <c r="H999" s="237">
        <v>355.51999999999998</v>
      </c>
      <c r="I999" s="238"/>
      <c r="J999" s="234"/>
      <c r="K999" s="234"/>
      <c r="L999" s="239"/>
      <c r="M999" s="240"/>
      <c r="N999" s="241"/>
      <c r="O999" s="241"/>
      <c r="P999" s="241"/>
      <c r="Q999" s="241"/>
      <c r="R999" s="241"/>
      <c r="S999" s="241"/>
      <c r="T999" s="242"/>
      <c r="AT999" s="243" t="s">
        <v>149</v>
      </c>
      <c r="AU999" s="243" t="s">
        <v>84</v>
      </c>
      <c r="AV999" s="13" t="s">
        <v>147</v>
      </c>
      <c r="AW999" s="13" t="s">
        <v>37</v>
      </c>
      <c r="AX999" s="13" t="s">
        <v>82</v>
      </c>
      <c r="AY999" s="243" t="s">
        <v>140</v>
      </c>
    </row>
    <row r="1000" s="1" customFormat="1" ht="16.5" customHeight="1">
      <c r="B1000" s="39"/>
      <c r="C1000" s="255" t="s">
        <v>1196</v>
      </c>
      <c r="D1000" s="255" t="s">
        <v>206</v>
      </c>
      <c r="E1000" s="256" t="s">
        <v>1197</v>
      </c>
      <c r="F1000" s="257" t="s">
        <v>1198</v>
      </c>
      <c r="G1000" s="258" t="s">
        <v>247</v>
      </c>
      <c r="H1000" s="259">
        <v>195.536</v>
      </c>
      <c r="I1000" s="260"/>
      <c r="J1000" s="261">
        <f>ROUND(I1000*H1000,2)</f>
        <v>0</v>
      </c>
      <c r="K1000" s="257" t="s">
        <v>19</v>
      </c>
      <c r="L1000" s="262"/>
      <c r="M1000" s="263" t="s">
        <v>19</v>
      </c>
      <c r="N1000" s="264" t="s">
        <v>46</v>
      </c>
      <c r="O1000" s="84"/>
      <c r="P1000" s="217">
        <f>O1000*H1000</f>
        <v>0</v>
      </c>
      <c r="Q1000" s="217">
        <v>2.0000000000000002E-05</v>
      </c>
      <c r="R1000" s="217">
        <f>Q1000*H1000</f>
        <v>0.0039107200000000003</v>
      </c>
      <c r="S1000" s="217">
        <v>0</v>
      </c>
      <c r="T1000" s="218">
        <f>S1000*H1000</f>
        <v>0</v>
      </c>
      <c r="AR1000" s="219" t="s">
        <v>386</v>
      </c>
      <c r="AT1000" s="219" t="s">
        <v>206</v>
      </c>
      <c r="AU1000" s="219" t="s">
        <v>84</v>
      </c>
      <c r="AY1000" s="18" t="s">
        <v>140</v>
      </c>
      <c r="BE1000" s="220">
        <f>IF(N1000="základní",J1000,0)</f>
        <v>0</v>
      </c>
      <c r="BF1000" s="220">
        <f>IF(N1000="snížená",J1000,0)</f>
        <v>0</v>
      </c>
      <c r="BG1000" s="220">
        <f>IF(N1000="zákl. přenesená",J1000,0)</f>
        <v>0</v>
      </c>
      <c r="BH1000" s="220">
        <f>IF(N1000="sníž. přenesená",J1000,0)</f>
        <v>0</v>
      </c>
      <c r="BI1000" s="220">
        <f>IF(N1000="nulová",J1000,0)</f>
        <v>0</v>
      </c>
      <c r="BJ1000" s="18" t="s">
        <v>82</v>
      </c>
      <c r="BK1000" s="220">
        <f>ROUND(I1000*H1000,2)</f>
        <v>0</v>
      </c>
      <c r="BL1000" s="18" t="s">
        <v>244</v>
      </c>
      <c r="BM1000" s="219" t="s">
        <v>1199</v>
      </c>
    </row>
    <row r="1001" s="12" customFormat="1">
      <c r="B1001" s="221"/>
      <c r="C1001" s="222"/>
      <c r="D1001" s="223" t="s">
        <v>149</v>
      </c>
      <c r="E1001" s="224" t="s">
        <v>19</v>
      </c>
      <c r="F1001" s="225" t="s">
        <v>1200</v>
      </c>
      <c r="G1001" s="222"/>
      <c r="H1001" s="226">
        <v>177.75999999999999</v>
      </c>
      <c r="I1001" s="227"/>
      <c r="J1001" s="222"/>
      <c r="K1001" s="222"/>
      <c r="L1001" s="228"/>
      <c r="M1001" s="229"/>
      <c r="N1001" s="230"/>
      <c r="O1001" s="230"/>
      <c r="P1001" s="230"/>
      <c r="Q1001" s="230"/>
      <c r="R1001" s="230"/>
      <c r="S1001" s="230"/>
      <c r="T1001" s="231"/>
      <c r="AT1001" s="232" t="s">
        <v>149</v>
      </c>
      <c r="AU1001" s="232" t="s">
        <v>84</v>
      </c>
      <c r="AV1001" s="12" t="s">
        <v>84</v>
      </c>
      <c r="AW1001" s="12" t="s">
        <v>37</v>
      </c>
      <c r="AX1001" s="12" t="s">
        <v>75</v>
      </c>
      <c r="AY1001" s="232" t="s">
        <v>140</v>
      </c>
    </row>
    <row r="1002" s="12" customFormat="1">
      <c r="B1002" s="221"/>
      <c r="C1002" s="222"/>
      <c r="D1002" s="223" t="s">
        <v>149</v>
      </c>
      <c r="E1002" s="224" t="s">
        <v>19</v>
      </c>
      <c r="F1002" s="225" t="s">
        <v>1201</v>
      </c>
      <c r="G1002" s="222"/>
      <c r="H1002" s="226">
        <v>17.776</v>
      </c>
      <c r="I1002" s="227"/>
      <c r="J1002" s="222"/>
      <c r="K1002" s="222"/>
      <c r="L1002" s="228"/>
      <c r="M1002" s="229"/>
      <c r="N1002" s="230"/>
      <c r="O1002" s="230"/>
      <c r="P1002" s="230"/>
      <c r="Q1002" s="230"/>
      <c r="R1002" s="230"/>
      <c r="S1002" s="230"/>
      <c r="T1002" s="231"/>
      <c r="AT1002" s="232" t="s">
        <v>149</v>
      </c>
      <c r="AU1002" s="232" t="s">
        <v>84</v>
      </c>
      <c r="AV1002" s="12" t="s">
        <v>84</v>
      </c>
      <c r="AW1002" s="12" t="s">
        <v>37</v>
      </c>
      <c r="AX1002" s="12" t="s">
        <v>75</v>
      </c>
      <c r="AY1002" s="232" t="s">
        <v>140</v>
      </c>
    </row>
    <row r="1003" s="13" customFormat="1">
      <c r="B1003" s="233"/>
      <c r="C1003" s="234"/>
      <c r="D1003" s="223" t="s">
        <v>149</v>
      </c>
      <c r="E1003" s="235" t="s">
        <v>19</v>
      </c>
      <c r="F1003" s="236" t="s">
        <v>151</v>
      </c>
      <c r="G1003" s="234"/>
      <c r="H1003" s="237">
        <v>195.536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AT1003" s="243" t="s">
        <v>149</v>
      </c>
      <c r="AU1003" s="243" t="s">
        <v>84</v>
      </c>
      <c r="AV1003" s="13" t="s">
        <v>147</v>
      </c>
      <c r="AW1003" s="13" t="s">
        <v>37</v>
      </c>
      <c r="AX1003" s="13" t="s">
        <v>82</v>
      </c>
      <c r="AY1003" s="243" t="s">
        <v>140</v>
      </c>
    </row>
    <row r="1004" s="1" customFormat="1" ht="16.5" customHeight="1">
      <c r="B1004" s="39"/>
      <c r="C1004" s="255" t="s">
        <v>1202</v>
      </c>
      <c r="D1004" s="255" t="s">
        <v>206</v>
      </c>
      <c r="E1004" s="256" t="s">
        <v>1203</v>
      </c>
      <c r="F1004" s="257" t="s">
        <v>1204</v>
      </c>
      <c r="G1004" s="258" t="s">
        <v>247</v>
      </c>
      <c r="H1004" s="259">
        <v>195.536</v>
      </c>
      <c r="I1004" s="260"/>
      <c r="J1004" s="261">
        <f>ROUND(I1004*H1004,2)</f>
        <v>0</v>
      </c>
      <c r="K1004" s="257" t="s">
        <v>146</v>
      </c>
      <c r="L1004" s="262"/>
      <c r="M1004" s="263" t="s">
        <v>19</v>
      </c>
      <c r="N1004" s="264" t="s">
        <v>46</v>
      </c>
      <c r="O1004" s="84"/>
      <c r="P1004" s="217">
        <f>O1004*H1004</f>
        <v>0</v>
      </c>
      <c r="Q1004" s="217">
        <v>3.0000000000000001E-05</v>
      </c>
      <c r="R1004" s="217">
        <f>Q1004*H1004</f>
        <v>0.0058660800000000001</v>
      </c>
      <c r="S1004" s="217">
        <v>0</v>
      </c>
      <c r="T1004" s="218">
        <f>S1004*H1004</f>
        <v>0</v>
      </c>
      <c r="AR1004" s="219" t="s">
        <v>386</v>
      </c>
      <c r="AT1004" s="219" t="s">
        <v>206</v>
      </c>
      <c r="AU1004" s="219" t="s">
        <v>84</v>
      </c>
      <c r="AY1004" s="18" t="s">
        <v>140</v>
      </c>
      <c r="BE1004" s="220">
        <f>IF(N1004="základní",J1004,0)</f>
        <v>0</v>
      </c>
      <c r="BF1004" s="220">
        <f>IF(N1004="snížená",J1004,0)</f>
        <v>0</v>
      </c>
      <c r="BG1004" s="220">
        <f>IF(N1004="zákl. přenesená",J1004,0)</f>
        <v>0</v>
      </c>
      <c r="BH1004" s="220">
        <f>IF(N1004="sníž. přenesená",J1004,0)</f>
        <v>0</v>
      </c>
      <c r="BI1004" s="220">
        <f>IF(N1004="nulová",J1004,0)</f>
        <v>0</v>
      </c>
      <c r="BJ1004" s="18" t="s">
        <v>82</v>
      </c>
      <c r="BK1004" s="220">
        <f>ROUND(I1004*H1004,2)</f>
        <v>0</v>
      </c>
      <c r="BL1004" s="18" t="s">
        <v>244</v>
      </c>
      <c r="BM1004" s="219" t="s">
        <v>1205</v>
      </c>
    </row>
    <row r="1005" s="12" customFormat="1">
      <c r="B1005" s="221"/>
      <c r="C1005" s="222"/>
      <c r="D1005" s="223" t="s">
        <v>149</v>
      </c>
      <c r="E1005" s="224" t="s">
        <v>19</v>
      </c>
      <c r="F1005" s="225" t="s">
        <v>1200</v>
      </c>
      <c r="G1005" s="222"/>
      <c r="H1005" s="226">
        <v>177.75999999999999</v>
      </c>
      <c r="I1005" s="227"/>
      <c r="J1005" s="222"/>
      <c r="K1005" s="222"/>
      <c r="L1005" s="228"/>
      <c r="M1005" s="229"/>
      <c r="N1005" s="230"/>
      <c r="O1005" s="230"/>
      <c r="P1005" s="230"/>
      <c r="Q1005" s="230"/>
      <c r="R1005" s="230"/>
      <c r="S1005" s="230"/>
      <c r="T1005" s="231"/>
      <c r="AT1005" s="232" t="s">
        <v>149</v>
      </c>
      <c r="AU1005" s="232" t="s">
        <v>84</v>
      </c>
      <c r="AV1005" s="12" t="s">
        <v>84</v>
      </c>
      <c r="AW1005" s="12" t="s">
        <v>37</v>
      </c>
      <c r="AX1005" s="12" t="s">
        <v>75</v>
      </c>
      <c r="AY1005" s="232" t="s">
        <v>140</v>
      </c>
    </row>
    <row r="1006" s="12" customFormat="1">
      <c r="B1006" s="221"/>
      <c r="C1006" s="222"/>
      <c r="D1006" s="223" t="s">
        <v>149</v>
      </c>
      <c r="E1006" s="224" t="s">
        <v>19</v>
      </c>
      <c r="F1006" s="225" t="s">
        <v>1201</v>
      </c>
      <c r="G1006" s="222"/>
      <c r="H1006" s="226">
        <v>17.776</v>
      </c>
      <c r="I1006" s="227"/>
      <c r="J1006" s="222"/>
      <c r="K1006" s="222"/>
      <c r="L1006" s="228"/>
      <c r="M1006" s="229"/>
      <c r="N1006" s="230"/>
      <c r="O1006" s="230"/>
      <c r="P1006" s="230"/>
      <c r="Q1006" s="230"/>
      <c r="R1006" s="230"/>
      <c r="S1006" s="230"/>
      <c r="T1006" s="231"/>
      <c r="AT1006" s="232" t="s">
        <v>149</v>
      </c>
      <c r="AU1006" s="232" t="s">
        <v>84</v>
      </c>
      <c r="AV1006" s="12" t="s">
        <v>84</v>
      </c>
      <c r="AW1006" s="12" t="s">
        <v>37</v>
      </c>
      <c r="AX1006" s="12" t="s">
        <v>75</v>
      </c>
      <c r="AY1006" s="232" t="s">
        <v>140</v>
      </c>
    </row>
    <row r="1007" s="13" customFormat="1">
      <c r="B1007" s="233"/>
      <c r="C1007" s="234"/>
      <c r="D1007" s="223" t="s">
        <v>149</v>
      </c>
      <c r="E1007" s="235" t="s">
        <v>19</v>
      </c>
      <c r="F1007" s="236" t="s">
        <v>151</v>
      </c>
      <c r="G1007" s="234"/>
      <c r="H1007" s="237">
        <v>195.536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AT1007" s="243" t="s">
        <v>149</v>
      </c>
      <c r="AU1007" s="243" t="s">
        <v>84</v>
      </c>
      <c r="AV1007" s="13" t="s">
        <v>147</v>
      </c>
      <c r="AW1007" s="13" t="s">
        <v>37</v>
      </c>
      <c r="AX1007" s="13" t="s">
        <v>82</v>
      </c>
      <c r="AY1007" s="243" t="s">
        <v>140</v>
      </c>
    </row>
    <row r="1008" s="1" customFormat="1" ht="24" customHeight="1">
      <c r="B1008" s="39"/>
      <c r="C1008" s="208" t="s">
        <v>1206</v>
      </c>
      <c r="D1008" s="208" t="s">
        <v>142</v>
      </c>
      <c r="E1008" s="209" t="s">
        <v>1207</v>
      </c>
      <c r="F1008" s="210" t="s">
        <v>1208</v>
      </c>
      <c r="G1008" s="211" t="s">
        <v>512</v>
      </c>
      <c r="H1008" s="212">
        <v>4.3200000000000003</v>
      </c>
      <c r="I1008" s="213"/>
      <c r="J1008" s="214">
        <f>ROUND(I1008*H1008,2)</f>
        <v>0</v>
      </c>
      <c r="K1008" s="210" t="s">
        <v>146</v>
      </c>
      <c r="L1008" s="44"/>
      <c r="M1008" s="215" t="s">
        <v>19</v>
      </c>
      <c r="N1008" s="216" t="s">
        <v>46</v>
      </c>
      <c r="O1008" s="84"/>
      <c r="P1008" s="217">
        <f>O1008*H1008</f>
        <v>0</v>
      </c>
      <c r="Q1008" s="217">
        <v>0</v>
      </c>
      <c r="R1008" s="217">
        <f>Q1008*H1008</f>
        <v>0</v>
      </c>
      <c r="S1008" s="217">
        <v>0.012500000000000001</v>
      </c>
      <c r="T1008" s="218">
        <f>S1008*H1008</f>
        <v>0.054000000000000006</v>
      </c>
      <c r="AR1008" s="219" t="s">
        <v>244</v>
      </c>
      <c r="AT1008" s="219" t="s">
        <v>142</v>
      </c>
      <c r="AU1008" s="219" t="s">
        <v>84</v>
      </c>
      <c r="AY1008" s="18" t="s">
        <v>140</v>
      </c>
      <c r="BE1008" s="220">
        <f>IF(N1008="základní",J1008,0)</f>
        <v>0</v>
      </c>
      <c r="BF1008" s="220">
        <f>IF(N1008="snížená",J1008,0)</f>
        <v>0</v>
      </c>
      <c r="BG1008" s="220">
        <f>IF(N1008="zákl. přenesená",J1008,0)</f>
        <v>0</v>
      </c>
      <c r="BH1008" s="220">
        <f>IF(N1008="sníž. přenesená",J1008,0)</f>
        <v>0</v>
      </c>
      <c r="BI1008" s="220">
        <f>IF(N1008="nulová",J1008,0)</f>
        <v>0</v>
      </c>
      <c r="BJ1008" s="18" t="s">
        <v>82</v>
      </c>
      <c r="BK1008" s="220">
        <f>ROUND(I1008*H1008,2)</f>
        <v>0</v>
      </c>
      <c r="BL1008" s="18" t="s">
        <v>244</v>
      </c>
      <c r="BM1008" s="219" t="s">
        <v>1209</v>
      </c>
    </row>
    <row r="1009" s="12" customFormat="1">
      <c r="B1009" s="221"/>
      <c r="C1009" s="222"/>
      <c r="D1009" s="223" t="s">
        <v>149</v>
      </c>
      <c r="E1009" s="224" t="s">
        <v>19</v>
      </c>
      <c r="F1009" s="225" t="s">
        <v>1210</v>
      </c>
      <c r="G1009" s="222"/>
      <c r="H1009" s="226">
        <v>1.8</v>
      </c>
      <c r="I1009" s="227"/>
      <c r="J1009" s="222"/>
      <c r="K1009" s="222"/>
      <c r="L1009" s="228"/>
      <c r="M1009" s="229"/>
      <c r="N1009" s="230"/>
      <c r="O1009" s="230"/>
      <c r="P1009" s="230"/>
      <c r="Q1009" s="230"/>
      <c r="R1009" s="230"/>
      <c r="S1009" s="230"/>
      <c r="T1009" s="231"/>
      <c r="AT1009" s="232" t="s">
        <v>149</v>
      </c>
      <c r="AU1009" s="232" t="s">
        <v>84</v>
      </c>
      <c r="AV1009" s="12" t="s">
        <v>84</v>
      </c>
      <c r="AW1009" s="12" t="s">
        <v>37</v>
      </c>
      <c r="AX1009" s="12" t="s">
        <v>75</v>
      </c>
      <c r="AY1009" s="232" t="s">
        <v>140</v>
      </c>
    </row>
    <row r="1010" s="12" customFormat="1">
      <c r="B1010" s="221"/>
      <c r="C1010" s="222"/>
      <c r="D1010" s="223" t="s">
        <v>149</v>
      </c>
      <c r="E1010" s="224" t="s">
        <v>19</v>
      </c>
      <c r="F1010" s="225" t="s">
        <v>1211</v>
      </c>
      <c r="G1010" s="222"/>
      <c r="H1010" s="226">
        <v>2.52</v>
      </c>
      <c r="I1010" s="227"/>
      <c r="J1010" s="222"/>
      <c r="K1010" s="222"/>
      <c r="L1010" s="228"/>
      <c r="M1010" s="229"/>
      <c r="N1010" s="230"/>
      <c r="O1010" s="230"/>
      <c r="P1010" s="230"/>
      <c r="Q1010" s="230"/>
      <c r="R1010" s="230"/>
      <c r="S1010" s="230"/>
      <c r="T1010" s="231"/>
      <c r="AT1010" s="232" t="s">
        <v>149</v>
      </c>
      <c r="AU1010" s="232" t="s">
        <v>84</v>
      </c>
      <c r="AV1010" s="12" t="s">
        <v>84</v>
      </c>
      <c r="AW1010" s="12" t="s">
        <v>37</v>
      </c>
      <c r="AX1010" s="12" t="s">
        <v>75</v>
      </c>
      <c r="AY1010" s="232" t="s">
        <v>140</v>
      </c>
    </row>
    <row r="1011" s="13" customFormat="1">
      <c r="B1011" s="233"/>
      <c r="C1011" s="234"/>
      <c r="D1011" s="223" t="s">
        <v>149</v>
      </c>
      <c r="E1011" s="235" t="s">
        <v>19</v>
      </c>
      <c r="F1011" s="236" t="s">
        <v>151</v>
      </c>
      <c r="G1011" s="234"/>
      <c r="H1011" s="237">
        <v>4.3200000000000003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AT1011" s="243" t="s">
        <v>149</v>
      </c>
      <c r="AU1011" s="243" t="s">
        <v>84</v>
      </c>
      <c r="AV1011" s="13" t="s">
        <v>147</v>
      </c>
      <c r="AW1011" s="13" t="s">
        <v>37</v>
      </c>
      <c r="AX1011" s="13" t="s">
        <v>82</v>
      </c>
      <c r="AY1011" s="243" t="s">
        <v>140</v>
      </c>
    </row>
    <row r="1012" s="1" customFormat="1" ht="24" customHeight="1">
      <c r="B1012" s="39"/>
      <c r="C1012" s="208" t="s">
        <v>1212</v>
      </c>
      <c r="D1012" s="208" t="s">
        <v>142</v>
      </c>
      <c r="E1012" s="209" t="s">
        <v>1213</v>
      </c>
      <c r="F1012" s="210" t="s">
        <v>1214</v>
      </c>
      <c r="G1012" s="211" t="s">
        <v>512</v>
      </c>
      <c r="H1012" s="212">
        <v>31.815000000000001</v>
      </c>
      <c r="I1012" s="213"/>
      <c r="J1012" s="214">
        <f>ROUND(I1012*H1012,2)</f>
        <v>0</v>
      </c>
      <c r="K1012" s="210" t="s">
        <v>146</v>
      </c>
      <c r="L1012" s="44"/>
      <c r="M1012" s="215" t="s">
        <v>19</v>
      </c>
      <c r="N1012" s="216" t="s">
        <v>46</v>
      </c>
      <c r="O1012" s="84"/>
      <c r="P1012" s="217">
        <f>O1012*H1012</f>
        <v>0</v>
      </c>
      <c r="Q1012" s="217">
        <v>0</v>
      </c>
      <c r="R1012" s="217">
        <f>Q1012*H1012</f>
        <v>0</v>
      </c>
      <c r="S1012" s="217">
        <v>0.017000000000000001</v>
      </c>
      <c r="T1012" s="218">
        <f>S1012*H1012</f>
        <v>0.54085500000000009</v>
      </c>
      <c r="AR1012" s="219" t="s">
        <v>244</v>
      </c>
      <c r="AT1012" s="219" t="s">
        <v>142</v>
      </c>
      <c r="AU1012" s="219" t="s">
        <v>84</v>
      </c>
      <c r="AY1012" s="18" t="s">
        <v>140</v>
      </c>
      <c r="BE1012" s="220">
        <f>IF(N1012="základní",J1012,0)</f>
        <v>0</v>
      </c>
      <c r="BF1012" s="220">
        <f>IF(N1012="snížená",J1012,0)</f>
        <v>0</v>
      </c>
      <c r="BG1012" s="220">
        <f>IF(N1012="zákl. přenesená",J1012,0)</f>
        <v>0</v>
      </c>
      <c r="BH1012" s="220">
        <f>IF(N1012="sníž. přenesená",J1012,0)</f>
        <v>0</v>
      </c>
      <c r="BI1012" s="220">
        <f>IF(N1012="nulová",J1012,0)</f>
        <v>0</v>
      </c>
      <c r="BJ1012" s="18" t="s">
        <v>82</v>
      </c>
      <c r="BK1012" s="220">
        <f>ROUND(I1012*H1012,2)</f>
        <v>0</v>
      </c>
      <c r="BL1012" s="18" t="s">
        <v>244</v>
      </c>
      <c r="BM1012" s="219" t="s">
        <v>1215</v>
      </c>
    </row>
    <row r="1013" s="12" customFormat="1">
      <c r="B1013" s="221"/>
      <c r="C1013" s="222"/>
      <c r="D1013" s="223" t="s">
        <v>149</v>
      </c>
      <c r="E1013" s="224" t="s">
        <v>19</v>
      </c>
      <c r="F1013" s="225" t="s">
        <v>1216</v>
      </c>
      <c r="G1013" s="222"/>
      <c r="H1013" s="226">
        <v>9.1349999999999998</v>
      </c>
      <c r="I1013" s="227"/>
      <c r="J1013" s="222"/>
      <c r="K1013" s="222"/>
      <c r="L1013" s="228"/>
      <c r="M1013" s="229"/>
      <c r="N1013" s="230"/>
      <c r="O1013" s="230"/>
      <c r="P1013" s="230"/>
      <c r="Q1013" s="230"/>
      <c r="R1013" s="230"/>
      <c r="S1013" s="230"/>
      <c r="T1013" s="231"/>
      <c r="AT1013" s="232" t="s">
        <v>149</v>
      </c>
      <c r="AU1013" s="232" t="s">
        <v>84</v>
      </c>
      <c r="AV1013" s="12" t="s">
        <v>84</v>
      </c>
      <c r="AW1013" s="12" t="s">
        <v>37</v>
      </c>
      <c r="AX1013" s="12" t="s">
        <v>75</v>
      </c>
      <c r="AY1013" s="232" t="s">
        <v>140</v>
      </c>
    </row>
    <row r="1014" s="12" customFormat="1">
      <c r="B1014" s="221"/>
      <c r="C1014" s="222"/>
      <c r="D1014" s="223" t="s">
        <v>149</v>
      </c>
      <c r="E1014" s="224" t="s">
        <v>19</v>
      </c>
      <c r="F1014" s="225" t="s">
        <v>1217</v>
      </c>
      <c r="G1014" s="222"/>
      <c r="H1014" s="226">
        <v>9.4499999999999993</v>
      </c>
      <c r="I1014" s="227"/>
      <c r="J1014" s="222"/>
      <c r="K1014" s="222"/>
      <c r="L1014" s="228"/>
      <c r="M1014" s="229"/>
      <c r="N1014" s="230"/>
      <c r="O1014" s="230"/>
      <c r="P1014" s="230"/>
      <c r="Q1014" s="230"/>
      <c r="R1014" s="230"/>
      <c r="S1014" s="230"/>
      <c r="T1014" s="231"/>
      <c r="AT1014" s="232" t="s">
        <v>149</v>
      </c>
      <c r="AU1014" s="232" t="s">
        <v>84</v>
      </c>
      <c r="AV1014" s="12" t="s">
        <v>84</v>
      </c>
      <c r="AW1014" s="12" t="s">
        <v>37</v>
      </c>
      <c r="AX1014" s="12" t="s">
        <v>75</v>
      </c>
      <c r="AY1014" s="232" t="s">
        <v>140</v>
      </c>
    </row>
    <row r="1015" s="12" customFormat="1">
      <c r="B1015" s="221"/>
      <c r="C1015" s="222"/>
      <c r="D1015" s="223" t="s">
        <v>149</v>
      </c>
      <c r="E1015" s="224" t="s">
        <v>19</v>
      </c>
      <c r="F1015" s="225" t="s">
        <v>1218</v>
      </c>
      <c r="G1015" s="222"/>
      <c r="H1015" s="226">
        <v>13.23</v>
      </c>
      <c r="I1015" s="227"/>
      <c r="J1015" s="222"/>
      <c r="K1015" s="222"/>
      <c r="L1015" s="228"/>
      <c r="M1015" s="229"/>
      <c r="N1015" s="230"/>
      <c r="O1015" s="230"/>
      <c r="P1015" s="230"/>
      <c r="Q1015" s="230"/>
      <c r="R1015" s="230"/>
      <c r="S1015" s="230"/>
      <c r="T1015" s="231"/>
      <c r="AT1015" s="232" t="s">
        <v>149</v>
      </c>
      <c r="AU1015" s="232" t="s">
        <v>84</v>
      </c>
      <c r="AV1015" s="12" t="s">
        <v>84</v>
      </c>
      <c r="AW1015" s="12" t="s">
        <v>37</v>
      </c>
      <c r="AX1015" s="12" t="s">
        <v>75</v>
      </c>
      <c r="AY1015" s="232" t="s">
        <v>140</v>
      </c>
    </row>
    <row r="1016" s="13" customFormat="1">
      <c r="B1016" s="233"/>
      <c r="C1016" s="234"/>
      <c r="D1016" s="223" t="s">
        <v>149</v>
      </c>
      <c r="E1016" s="235" t="s">
        <v>19</v>
      </c>
      <c r="F1016" s="236" t="s">
        <v>151</v>
      </c>
      <c r="G1016" s="234"/>
      <c r="H1016" s="237">
        <v>31.815000000000001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AT1016" s="243" t="s">
        <v>149</v>
      </c>
      <c r="AU1016" s="243" t="s">
        <v>84</v>
      </c>
      <c r="AV1016" s="13" t="s">
        <v>147</v>
      </c>
      <c r="AW1016" s="13" t="s">
        <v>37</v>
      </c>
      <c r="AX1016" s="13" t="s">
        <v>82</v>
      </c>
      <c r="AY1016" s="243" t="s">
        <v>140</v>
      </c>
    </row>
    <row r="1017" s="1" customFormat="1" ht="24" customHeight="1">
      <c r="B1017" s="39"/>
      <c r="C1017" s="208" t="s">
        <v>1219</v>
      </c>
      <c r="D1017" s="208" t="s">
        <v>142</v>
      </c>
      <c r="E1017" s="209" t="s">
        <v>1220</v>
      </c>
      <c r="F1017" s="210" t="s">
        <v>1221</v>
      </c>
      <c r="G1017" s="211" t="s">
        <v>512</v>
      </c>
      <c r="H1017" s="212">
        <v>3.6000000000000001</v>
      </c>
      <c r="I1017" s="213"/>
      <c r="J1017" s="214">
        <f>ROUND(I1017*H1017,2)</f>
        <v>0</v>
      </c>
      <c r="K1017" s="210" t="s">
        <v>146</v>
      </c>
      <c r="L1017" s="44"/>
      <c r="M1017" s="215" t="s">
        <v>19</v>
      </c>
      <c r="N1017" s="216" t="s">
        <v>46</v>
      </c>
      <c r="O1017" s="84"/>
      <c r="P1017" s="217">
        <f>O1017*H1017</f>
        <v>0</v>
      </c>
      <c r="Q1017" s="217">
        <v>0</v>
      </c>
      <c r="R1017" s="217">
        <f>Q1017*H1017</f>
        <v>0</v>
      </c>
      <c r="S1017" s="217">
        <v>0.028000000000000001</v>
      </c>
      <c r="T1017" s="218">
        <f>S1017*H1017</f>
        <v>0.1008</v>
      </c>
      <c r="AR1017" s="219" t="s">
        <v>244</v>
      </c>
      <c r="AT1017" s="219" t="s">
        <v>142</v>
      </c>
      <c r="AU1017" s="219" t="s">
        <v>84</v>
      </c>
      <c r="AY1017" s="18" t="s">
        <v>140</v>
      </c>
      <c r="BE1017" s="220">
        <f>IF(N1017="základní",J1017,0)</f>
        <v>0</v>
      </c>
      <c r="BF1017" s="220">
        <f>IF(N1017="snížená",J1017,0)</f>
        <v>0</v>
      </c>
      <c r="BG1017" s="220">
        <f>IF(N1017="zákl. přenesená",J1017,0)</f>
        <v>0</v>
      </c>
      <c r="BH1017" s="220">
        <f>IF(N1017="sníž. přenesená",J1017,0)</f>
        <v>0</v>
      </c>
      <c r="BI1017" s="220">
        <f>IF(N1017="nulová",J1017,0)</f>
        <v>0</v>
      </c>
      <c r="BJ1017" s="18" t="s">
        <v>82</v>
      </c>
      <c r="BK1017" s="220">
        <f>ROUND(I1017*H1017,2)</f>
        <v>0</v>
      </c>
      <c r="BL1017" s="18" t="s">
        <v>244</v>
      </c>
      <c r="BM1017" s="219" t="s">
        <v>1222</v>
      </c>
    </row>
    <row r="1018" s="12" customFormat="1">
      <c r="B1018" s="221"/>
      <c r="C1018" s="222"/>
      <c r="D1018" s="223" t="s">
        <v>149</v>
      </c>
      <c r="E1018" s="224" t="s">
        <v>19</v>
      </c>
      <c r="F1018" s="225" t="s">
        <v>1223</v>
      </c>
      <c r="G1018" s="222"/>
      <c r="H1018" s="226">
        <v>3.6000000000000001</v>
      </c>
      <c r="I1018" s="227"/>
      <c r="J1018" s="222"/>
      <c r="K1018" s="222"/>
      <c r="L1018" s="228"/>
      <c r="M1018" s="229"/>
      <c r="N1018" s="230"/>
      <c r="O1018" s="230"/>
      <c r="P1018" s="230"/>
      <c r="Q1018" s="230"/>
      <c r="R1018" s="230"/>
      <c r="S1018" s="230"/>
      <c r="T1018" s="231"/>
      <c r="AT1018" s="232" t="s">
        <v>149</v>
      </c>
      <c r="AU1018" s="232" t="s">
        <v>84</v>
      </c>
      <c r="AV1018" s="12" t="s">
        <v>84</v>
      </c>
      <c r="AW1018" s="12" t="s">
        <v>37</v>
      </c>
      <c r="AX1018" s="12" t="s">
        <v>75</v>
      </c>
      <c r="AY1018" s="232" t="s">
        <v>140</v>
      </c>
    </row>
    <row r="1019" s="13" customFormat="1">
      <c r="B1019" s="233"/>
      <c r="C1019" s="234"/>
      <c r="D1019" s="223" t="s">
        <v>149</v>
      </c>
      <c r="E1019" s="235" t="s">
        <v>19</v>
      </c>
      <c r="F1019" s="236" t="s">
        <v>151</v>
      </c>
      <c r="G1019" s="234"/>
      <c r="H1019" s="237">
        <v>3.6000000000000001</v>
      </c>
      <c r="I1019" s="238"/>
      <c r="J1019" s="234"/>
      <c r="K1019" s="234"/>
      <c r="L1019" s="239"/>
      <c r="M1019" s="240"/>
      <c r="N1019" s="241"/>
      <c r="O1019" s="241"/>
      <c r="P1019" s="241"/>
      <c r="Q1019" s="241"/>
      <c r="R1019" s="241"/>
      <c r="S1019" s="241"/>
      <c r="T1019" s="242"/>
      <c r="AT1019" s="243" t="s">
        <v>149</v>
      </c>
      <c r="AU1019" s="243" t="s">
        <v>84</v>
      </c>
      <c r="AV1019" s="13" t="s">
        <v>147</v>
      </c>
      <c r="AW1019" s="13" t="s">
        <v>37</v>
      </c>
      <c r="AX1019" s="13" t="s">
        <v>82</v>
      </c>
      <c r="AY1019" s="243" t="s">
        <v>140</v>
      </c>
    </row>
    <row r="1020" s="1" customFormat="1" ht="16.5" customHeight="1">
      <c r="B1020" s="39"/>
      <c r="C1020" s="208" t="s">
        <v>1224</v>
      </c>
      <c r="D1020" s="208" t="s">
        <v>142</v>
      </c>
      <c r="E1020" s="209" t="s">
        <v>1225</v>
      </c>
      <c r="F1020" s="210" t="s">
        <v>1226</v>
      </c>
      <c r="G1020" s="211" t="s">
        <v>512</v>
      </c>
      <c r="H1020" s="212">
        <v>46</v>
      </c>
      <c r="I1020" s="213"/>
      <c r="J1020" s="214">
        <f>ROUND(I1020*H1020,2)</f>
        <v>0</v>
      </c>
      <c r="K1020" s="210" t="s">
        <v>1227</v>
      </c>
      <c r="L1020" s="44"/>
      <c r="M1020" s="215" t="s">
        <v>19</v>
      </c>
      <c r="N1020" s="216" t="s">
        <v>46</v>
      </c>
      <c r="O1020" s="84"/>
      <c r="P1020" s="217">
        <f>O1020*H1020</f>
        <v>0</v>
      </c>
      <c r="Q1020" s="217">
        <v>0</v>
      </c>
      <c r="R1020" s="217">
        <f>Q1020*H1020</f>
        <v>0</v>
      </c>
      <c r="S1020" s="217">
        <v>0</v>
      </c>
      <c r="T1020" s="218">
        <f>S1020*H1020</f>
        <v>0</v>
      </c>
      <c r="AR1020" s="219" t="s">
        <v>244</v>
      </c>
      <c r="AT1020" s="219" t="s">
        <v>142</v>
      </c>
      <c r="AU1020" s="219" t="s">
        <v>84</v>
      </c>
      <c r="AY1020" s="18" t="s">
        <v>140</v>
      </c>
      <c r="BE1020" s="220">
        <f>IF(N1020="základní",J1020,0)</f>
        <v>0</v>
      </c>
      <c r="BF1020" s="220">
        <f>IF(N1020="snížená",J1020,0)</f>
        <v>0</v>
      </c>
      <c r="BG1020" s="220">
        <f>IF(N1020="zákl. přenesená",J1020,0)</f>
        <v>0</v>
      </c>
      <c r="BH1020" s="220">
        <f>IF(N1020="sníž. přenesená",J1020,0)</f>
        <v>0</v>
      </c>
      <c r="BI1020" s="220">
        <f>IF(N1020="nulová",J1020,0)</f>
        <v>0</v>
      </c>
      <c r="BJ1020" s="18" t="s">
        <v>82</v>
      </c>
      <c r="BK1020" s="220">
        <f>ROUND(I1020*H1020,2)</f>
        <v>0</v>
      </c>
      <c r="BL1020" s="18" t="s">
        <v>244</v>
      </c>
      <c r="BM1020" s="219" t="s">
        <v>1228</v>
      </c>
    </row>
    <row r="1021" s="12" customFormat="1">
      <c r="B1021" s="221"/>
      <c r="C1021" s="222"/>
      <c r="D1021" s="223" t="s">
        <v>149</v>
      </c>
      <c r="E1021" s="224" t="s">
        <v>19</v>
      </c>
      <c r="F1021" s="225" t="s">
        <v>1229</v>
      </c>
      <c r="G1021" s="222"/>
      <c r="H1021" s="226">
        <v>2</v>
      </c>
      <c r="I1021" s="227"/>
      <c r="J1021" s="222"/>
      <c r="K1021" s="222"/>
      <c r="L1021" s="228"/>
      <c r="M1021" s="229"/>
      <c r="N1021" s="230"/>
      <c r="O1021" s="230"/>
      <c r="P1021" s="230"/>
      <c r="Q1021" s="230"/>
      <c r="R1021" s="230"/>
      <c r="S1021" s="230"/>
      <c r="T1021" s="231"/>
      <c r="AT1021" s="232" t="s">
        <v>149</v>
      </c>
      <c r="AU1021" s="232" t="s">
        <v>84</v>
      </c>
      <c r="AV1021" s="12" t="s">
        <v>84</v>
      </c>
      <c r="AW1021" s="12" t="s">
        <v>37</v>
      </c>
      <c r="AX1021" s="12" t="s">
        <v>75</v>
      </c>
      <c r="AY1021" s="232" t="s">
        <v>140</v>
      </c>
    </row>
    <row r="1022" s="12" customFormat="1">
      <c r="B1022" s="221"/>
      <c r="C1022" s="222"/>
      <c r="D1022" s="223" t="s">
        <v>149</v>
      </c>
      <c r="E1022" s="224" t="s">
        <v>19</v>
      </c>
      <c r="F1022" s="225" t="s">
        <v>1230</v>
      </c>
      <c r="G1022" s="222"/>
      <c r="H1022" s="226">
        <v>2</v>
      </c>
      <c r="I1022" s="227"/>
      <c r="J1022" s="222"/>
      <c r="K1022" s="222"/>
      <c r="L1022" s="228"/>
      <c r="M1022" s="229"/>
      <c r="N1022" s="230"/>
      <c r="O1022" s="230"/>
      <c r="P1022" s="230"/>
      <c r="Q1022" s="230"/>
      <c r="R1022" s="230"/>
      <c r="S1022" s="230"/>
      <c r="T1022" s="231"/>
      <c r="AT1022" s="232" t="s">
        <v>149</v>
      </c>
      <c r="AU1022" s="232" t="s">
        <v>84</v>
      </c>
      <c r="AV1022" s="12" t="s">
        <v>84</v>
      </c>
      <c r="AW1022" s="12" t="s">
        <v>37</v>
      </c>
      <c r="AX1022" s="12" t="s">
        <v>75</v>
      </c>
      <c r="AY1022" s="232" t="s">
        <v>140</v>
      </c>
    </row>
    <row r="1023" s="12" customFormat="1">
      <c r="B1023" s="221"/>
      <c r="C1023" s="222"/>
      <c r="D1023" s="223" t="s">
        <v>149</v>
      </c>
      <c r="E1023" s="224" t="s">
        <v>19</v>
      </c>
      <c r="F1023" s="225" t="s">
        <v>1231</v>
      </c>
      <c r="G1023" s="222"/>
      <c r="H1023" s="226">
        <v>18</v>
      </c>
      <c r="I1023" s="227"/>
      <c r="J1023" s="222"/>
      <c r="K1023" s="222"/>
      <c r="L1023" s="228"/>
      <c r="M1023" s="229"/>
      <c r="N1023" s="230"/>
      <c r="O1023" s="230"/>
      <c r="P1023" s="230"/>
      <c r="Q1023" s="230"/>
      <c r="R1023" s="230"/>
      <c r="S1023" s="230"/>
      <c r="T1023" s="231"/>
      <c r="AT1023" s="232" t="s">
        <v>149</v>
      </c>
      <c r="AU1023" s="232" t="s">
        <v>84</v>
      </c>
      <c r="AV1023" s="12" t="s">
        <v>84</v>
      </c>
      <c r="AW1023" s="12" t="s">
        <v>37</v>
      </c>
      <c r="AX1023" s="12" t="s">
        <v>75</v>
      </c>
      <c r="AY1023" s="232" t="s">
        <v>140</v>
      </c>
    </row>
    <row r="1024" s="12" customFormat="1">
      <c r="B1024" s="221"/>
      <c r="C1024" s="222"/>
      <c r="D1024" s="223" t="s">
        <v>149</v>
      </c>
      <c r="E1024" s="224" t="s">
        <v>19</v>
      </c>
      <c r="F1024" s="225" t="s">
        <v>1232</v>
      </c>
      <c r="G1024" s="222"/>
      <c r="H1024" s="226">
        <v>4</v>
      </c>
      <c r="I1024" s="227"/>
      <c r="J1024" s="222"/>
      <c r="K1024" s="222"/>
      <c r="L1024" s="228"/>
      <c r="M1024" s="229"/>
      <c r="N1024" s="230"/>
      <c r="O1024" s="230"/>
      <c r="P1024" s="230"/>
      <c r="Q1024" s="230"/>
      <c r="R1024" s="230"/>
      <c r="S1024" s="230"/>
      <c r="T1024" s="231"/>
      <c r="AT1024" s="232" t="s">
        <v>149</v>
      </c>
      <c r="AU1024" s="232" t="s">
        <v>84</v>
      </c>
      <c r="AV1024" s="12" t="s">
        <v>84</v>
      </c>
      <c r="AW1024" s="12" t="s">
        <v>37</v>
      </c>
      <c r="AX1024" s="12" t="s">
        <v>75</v>
      </c>
      <c r="AY1024" s="232" t="s">
        <v>140</v>
      </c>
    </row>
    <row r="1025" s="12" customFormat="1">
      <c r="B1025" s="221"/>
      <c r="C1025" s="222"/>
      <c r="D1025" s="223" t="s">
        <v>149</v>
      </c>
      <c r="E1025" s="224" t="s">
        <v>19</v>
      </c>
      <c r="F1025" s="225" t="s">
        <v>1233</v>
      </c>
      <c r="G1025" s="222"/>
      <c r="H1025" s="226">
        <v>9</v>
      </c>
      <c r="I1025" s="227"/>
      <c r="J1025" s="222"/>
      <c r="K1025" s="222"/>
      <c r="L1025" s="228"/>
      <c r="M1025" s="229"/>
      <c r="N1025" s="230"/>
      <c r="O1025" s="230"/>
      <c r="P1025" s="230"/>
      <c r="Q1025" s="230"/>
      <c r="R1025" s="230"/>
      <c r="S1025" s="230"/>
      <c r="T1025" s="231"/>
      <c r="AT1025" s="232" t="s">
        <v>149</v>
      </c>
      <c r="AU1025" s="232" t="s">
        <v>84</v>
      </c>
      <c r="AV1025" s="12" t="s">
        <v>84</v>
      </c>
      <c r="AW1025" s="12" t="s">
        <v>37</v>
      </c>
      <c r="AX1025" s="12" t="s">
        <v>75</v>
      </c>
      <c r="AY1025" s="232" t="s">
        <v>140</v>
      </c>
    </row>
    <row r="1026" s="12" customFormat="1">
      <c r="B1026" s="221"/>
      <c r="C1026" s="222"/>
      <c r="D1026" s="223" t="s">
        <v>149</v>
      </c>
      <c r="E1026" s="224" t="s">
        <v>19</v>
      </c>
      <c r="F1026" s="225" t="s">
        <v>1234</v>
      </c>
      <c r="G1026" s="222"/>
      <c r="H1026" s="226">
        <v>9</v>
      </c>
      <c r="I1026" s="227"/>
      <c r="J1026" s="222"/>
      <c r="K1026" s="222"/>
      <c r="L1026" s="228"/>
      <c r="M1026" s="229"/>
      <c r="N1026" s="230"/>
      <c r="O1026" s="230"/>
      <c r="P1026" s="230"/>
      <c r="Q1026" s="230"/>
      <c r="R1026" s="230"/>
      <c r="S1026" s="230"/>
      <c r="T1026" s="231"/>
      <c r="AT1026" s="232" t="s">
        <v>149</v>
      </c>
      <c r="AU1026" s="232" t="s">
        <v>84</v>
      </c>
      <c r="AV1026" s="12" t="s">
        <v>84</v>
      </c>
      <c r="AW1026" s="12" t="s">
        <v>37</v>
      </c>
      <c r="AX1026" s="12" t="s">
        <v>75</v>
      </c>
      <c r="AY1026" s="232" t="s">
        <v>140</v>
      </c>
    </row>
    <row r="1027" s="12" customFormat="1">
      <c r="B1027" s="221"/>
      <c r="C1027" s="222"/>
      <c r="D1027" s="223" t="s">
        <v>149</v>
      </c>
      <c r="E1027" s="224" t="s">
        <v>19</v>
      </c>
      <c r="F1027" s="225" t="s">
        <v>1235</v>
      </c>
      <c r="G1027" s="222"/>
      <c r="H1027" s="226">
        <v>2</v>
      </c>
      <c r="I1027" s="227"/>
      <c r="J1027" s="222"/>
      <c r="K1027" s="222"/>
      <c r="L1027" s="228"/>
      <c r="M1027" s="229"/>
      <c r="N1027" s="230"/>
      <c r="O1027" s="230"/>
      <c r="P1027" s="230"/>
      <c r="Q1027" s="230"/>
      <c r="R1027" s="230"/>
      <c r="S1027" s="230"/>
      <c r="T1027" s="231"/>
      <c r="AT1027" s="232" t="s">
        <v>149</v>
      </c>
      <c r="AU1027" s="232" t="s">
        <v>84</v>
      </c>
      <c r="AV1027" s="12" t="s">
        <v>84</v>
      </c>
      <c r="AW1027" s="12" t="s">
        <v>37</v>
      </c>
      <c r="AX1027" s="12" t="s">
        <v>75</v>
      </c>
      <c r="AY1027" s="232" t="s">
        <v>140</v>
      </c>
    </row>
    <row r="1028" s="13" customFormat="1">
      <c r="B1028" s="233"/>
      <c r="C1028" s="234"/>
      <c r="D1028" s="223" t="s">
        <v>149</v>
      </c>
      <c r="E1028" s="235" t="s">
        <v>19</v>
      </c>
      <c r="F1028" s="236" t="s">
        <v>151</v>
      </c>
      <c r="G1028" s="234"/>
      <c r="H1028" s="237">
        <v>46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AT1028" s="243" t="s">
        <v>149</v>
      </c>
      <c r="AU1028" s="243" t="s">
        <v>84</v>
      </c>
      <c r="AV1028" s="13" t="s">
        <v>147</v>
      </c>
      <c r="AW1028" s="13" t="s">
        <v>37</v>
      </c>
      <c r="AX1028" s="13" t="s">
        <v>82</v>
      </c>
      <c r="AY1028" s="243" t="s">
        <v>140</v>
      </c>
    </row>
    <row r="1029" s="1" customFormat="1" ht="24" customHeight="1">
      <c r="B1029" s="39"/>
      <c r="C1029" s="208" t="s">
        <v>1236</v>
      </c>
      <c r="D1029" s="208" t="s">
        <v>142</v>
      </c>
      <c r="E1029" s="209" t="s">
        <v>1237</v>
      </c>
      <c r="F1029" s="210" t="s">
        <v>1238</v>
      </c>
      <c r="G1029" s="211" t="s">
        <v>512</v>
      </c>
      <c r="H1029" s="212">
        <v>7</v>
      </c>
      <c r="I1029" s="213"/>
      <c r="J1029" s="214">
        <f>ROUND(I1029*H1029,2)</f>
        <v>0</v>
      </c>
      <c r="K1029" s="210" t="s">
        <v>146</v>
      </c>
      <c r="L1029" s="44"/>
      <c r="M1029" s="215" t="s">
        <v>19</v>
      </c>
      <c r="N1029" s="216" t="s">
        <v>46</v>
      </c>
      <c r="O1029" s="84"/>
      <c r="P1029" s="217">
        <f>O1029*H1029</f>
        <v>0</v>
      </c>
      <c r="Q1029" s="217">
        <v>0</v>
      </c>
      <c r="R1029" s="217">
        <f>Q1029*H1029</f>
        <v>0</v>
      </c>
      <c r="S1029" s="217">
        <v>0</v>
      </c>
      <c r="T1029" s="218">
        <f>S1029*H1029</f>
        <v>0</v>
      </c>
      <c r="AR1029" s="219" t="s">
        <v>244</v>
      </c>
      <c r="AT1029" s="219" t="s">
        <v>142</v>
      </c>
      <c r="AU1029" s="219" t="s">
        <v>84</v>
      </c>
      <c r="AY1029" s="18" t="s">
        <v>140</v>
      </c>
      <c r="BE1029" s="220">
        <f>IF(N1029="základní",J1029,0)</f>
        <v>0</v>
      </c>
      <c r="BF1029" s="220">
        <f>IF(N1029="snížená",J1029,0)</f>
        <v>0</v>
      </c>
      <c r="BG1029" s="220">
        <f>IF(N1029="zákl. přenesená",J1029,0)</f>
        <v>0</v>
      </c>
      <c r="BH1029" s="220">
        <f>IF(N1029="sníž. přenesená",J1029,0)</f>
        <v>0</v>
      </c>
      <c r="BI1029" s="220">
        <f>IF(N1029="nulová",J1029,0)</f>
        <v>0</v>
      </c>
      <c r="BJ1029" s="18" t="s">
        <v>82</v>
      </c>
      <c r="BK1029" s="220">
        <f>ROUND(I1029*H1029,2)</f>
        <v>0</v>
      </c>
      <c r="BL1029" s="18" t="s">
        <v>244</v>
      </c>
      <c r="BM1029" s="219" t="s">
        <v>1239</v>
      </c>
    </row>
    <row r="1030" s="12" customFormat="1">
      <c r="B1030" s="221"/>
      <c r="C1030" s="222"/>
      <c r="D1030" s="223" t="s">
        <v>149</v>
      </c>
      <c r="E1030" s="224" t="s">
        <v>19</v>
      </c>
      <c r="F1030" s="225" t="s">
        <v>1240</v>
      </c>
      <c r="G1030" s="222"/>
      <c r="H1030" s="226">
        <v>2</v>
      </c>
      <c r="I1030" s="227"/>
      <c r="J1030" s="222"/>
      <c r="K1030" s="222"/>
      <c r="L1030" s="228"/>
      <c r="M1030" s="229"/>
      <c r="N1030" s="230"/>
      <c r="O1030" s="230"/>
      <c r="P1030" s="230"/>
      <c r="Q1030" s="230"/>
      <c r="R1030" s="230"/>
      <c r="S1030" s="230"/>
      <c r="T1030" s="231"/>
      <c r="AT1030" s="232" t="s">
        <v>149</v>
      </c>
      <c r="AU1030" s="232" t="s">
        <v>84</v>
      </c>
      <c r="AV1030" s="12" t="s">
        <v>84</v>
      </c>
      <c r="AW1030" s="12" t="s">
        <v>37</v>
      </c>
      <c r="AX1030" s="12" t="s">
        <v>75</v>
      </c>
      <c r="AY1030" s="232" t="s">
        <v>140</v>
      </c>
    </row>
    <row r="1031" s="12" customFormat="1">
      <c r="B1031" s="221"/>
      <c r="C1031" s="222"/>
      <c r="D1031" s="223" t="s">
        <v>149</v>
      </c>
      <c r="E1031" s="224" t="s">
        <v>19</v>
      </c>
      <c r="F1031" s="225" t="s">
        <v>1241</v>
      </c>
      <c r="G1031" s="222"/>
      <c r="H1031" s="226">
        <v>2</v>
      </c>
      <c r="I1031" s="227"/>
      <c r="J1031" s="222"/>
      <c r="K1031" s="222"/>
      <c r="L1031" s="228"/>
      <c r="M1031" s="229"/>
      <c r="N1031" s="230"/>
      <c r="O1031" s="230"/>
      <c r="P1031" s="230"/>
      <c r="Q1031" s="230"/>
      <c r="R1031" s="230"/>
      <c r="S1031" s="230"/>
      <c r="T1031" s="231"/>
      <c r="AT1031" s="232" t="s">
        <v>149</v>
      </c>
      <c r="AU1031" s="232" t="s">
        <v>84</v>
      </c>
      <c r="AV1031" s="12" t="s">
        <v>84</v>
      </c>
      <c r="AW1031" s="12" t="s">
        <v>37</v>
      </c>
      <c r="AX1031" s="12" t="s">
        <v>75</v>
      </c>
      <c r="AY1031" s="232" t="s">
        <v>140</v>
      </c>
    </row>
    <row r="1032" s="12" customFormat="1">
      <c r="B1032" s="221"/>
      <c r="C1032" s="222"/>
      <c r="D1032" s="223" t="s">
        <v>149</v>
      </c>
      <c r="E1032" s="224" t="s">
        <v>19</v>
      </c>
      <c r="F1032" s="225" t="s">
        <v>1242</v>
      </c>
      <c r="G1032" s="222"/>
      <c r="H1032" s="226">
        <v>3</v>
      </c>
      <c r="I1032" s="227"/>
      <c r="J1032" s="222"/>
      <c r="K1032" s="222"/>
      <c r="L1032" s="228"/>
      <c r="M1032" s="229"/>
      <c r="N1032" s="230"/>
      <c r="O1032" s="230"/>
      <c r="P1032" s="230"/>
      <c r="Q1032" s="230"/>
      <c r="R1032" s="230"/>
      <c r="S1032" s="230"/>
      <c r="T1032" s="231"/>
      <c r="AT1032" s="232" t="s">
        <v>149</v>
      </c>
      <c r="AU1032" s="232" t="s">
        <v>84</v>
      </c>
      <c r="AV1032" s="12" t="s">
        <v>84</v>
      </c>
      <c r="AW1032" s="12" t="s">
        <v>37</v>
      </c>
      <c r="AX1032" s="12" t="s">
        <v>75</v>
      </c>
      <c r="AY1032" s="232" t="s">
        <v>140</v>
      </c>
    </row>
    <row r="1033" s="13" customFormat="1">
      <c r="B1033" s="233"/>
      <c r="C1033" s="234"/>
      <c r="D1033" s="223" t="s">
        <v>149</v>
      </c>
      <c r="E1033" s="235" t="s">
        <v>19</v>
      </c>
      <c r="F1033" s="236" t="s">
        <v>151</v>
      </c>
      <c r="G1033" s="234"/>
      <c r="H1033" s="237">
        <v>7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AT1033" s="243" t="s">
        <v>149</v>
      </c>
      <c r="AU1033" s="243" t="s">
        <v>84</v>
      </c>
      <c r="AV1033" s="13" t="s">
        <v>147</v>
      </c>
      <c r="AW1033" s="13" t="s">
        <v>37</v>
      </c>
      <c r="AX1033" s="13" t="s">
        <v>82</v>
      </c>
      <c r="AY1033" s="243" t="s">
        <v>140</v>
      </c>
    </row>
    <row r="1034" s="1" customFormat="1" ht="16.5" customHeight="1">
      <c r="B1034" s="39"/>
      <c r="C1034" s="255" t="s">
        <v>1243</v>
      </c>
      <c r="D1034" s="255" t="s">
        <v>206</v>
      </c>
      <c r="E1034" s="256" t="s">
        <v>1244</v>
      </c>
      <c r="F1034" s="257" t="s">
        <v>1245</v>
      </c>
      <c r="G1034" s="258" t="s">
        <v>247</v>
      </c>
      <c r="H1034" s="259">
        <v>14.039999999999999</v>
      </c>
      <c r="I1034" s="260"/>
      <c r="J1034" s="261">
        <f>ROUND(I1034*H1034,2)</f>
        <v>0</v>
      </c>
      <c r="K1034" s="257" t="s">
        <v>146</v>
      </c>
      <c r="L1034" s="262"/>
      <c r="M1034" s="263" t="s">
        <v>19</v>
      </c>
      <c r="N1034" s="264" t="s">
        <v>46</v>
      </c>
      <c r="O1034" s="84"/>
      <c r="P1034" s="217">
        <f>O1034*H1034</f>
        <v>0</v>
      </c>
      <c r="Q1034" s="217">
        <v>0.01</v>
      </c>
      <c r="R1034" s="217">
        <f>Q1034*H1034</f>
        <v>0.1404</v>
      </c>
      <c r="S1034" s="217">
        <v>0</v>
      </c>
      <c r="T1034" s="218">
        <f>S1034*H1034</f>
        <v>0</v>
      </c>
      <c r="AR1034" s="219" t="s">
        <v>386</v>
      </c>
      <c r="AT1034" s="219" t="s">
        <v>206</v>
      </c>
      <c r="AU1034" s="219" t="s">
        <v>84</v>
      </c>
      <c r="AY1034" s="18" t="s">
        <v>140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18" t="s">
        <v>82</v>
      </c>
      <c r="BK1034" s="220">
        <f>ROUND(I1034*H1034,2)</f>
        <v>0</v>
      </c>
      <c r="BL1034" s="18" t="s">
        <v>244</v>
      </c>
      <c r="BM1034" s="219" t="s">
        <v>1246</v>
      </c>
    </row>
    <row r="1035" s="12" customFormat="1">
      <c r="B1035" s="221"/>
      <c r="C1035" s="222"/>
      <c r="D1035" s="223" t="s">
        <v>149</v>
      </c>
      <c r="E1035" s="224" t="s">
        <v>19</v>
      </c>
      <c r="F1035" s="225" t="s">
        <v>1247</v>
      </c>
      <c r="G1035" s="222"/>
      <c r="H1035" s="226">
        <v>3</v>
      </c>
      <c r="I1035" s="227"/>
      <c r="J1035" s="222"/>
      <c r="K1035" s="222"/>
      <c r="L1035" s="228"/>
      <c r="M1035" s="229"/>
      <c r="N1035" s="230"/>
      <c r="O1035" s="230"/>
      <c r="P1035" s="230"/>
      <c r="Q1035" s="230"/>
      <c r="R1035" s="230"/>
      <c r="S1035" s="230"/>
      <c r="T1035" s="231"/>
      <c r="AT1035" s="232" t="s">
        <v>149</v>
      </c>
      <c r="AU1035" s="232" t="s">
        <v>84</v>
      </c>
      <c r="AV1035" s="12" t="s">
        <v>84</v>
      </c>
      <c r="AW1035" s="12" t="s">
        <v>37</v>
      </c>
      <c r="AX1035" s="12" t="s">
        <v>75</v>
      </c>
      <c r="AY1035" s="232" t="s">
        <v>140</v>
      </c>
    </row>
    <row r="1036" s="12" customFormat="1">
      <c r="B1036" s="221"/>
      <c r="C1036" s="222"/>
      <c r="D1036" s="223" t="s">
        <v>149</v>
      </c>
      <c r="E1036" s="224" t="s">
        <v>19</v>
      </c>
      <c r="F1036" s="225" t="s">
        <v>1248</v>
      </c>
      <c r="G1036" s="222"/>
      <c r="H1036" s="226">
        <v>4.2000000000000002</v>
      </c>
      <c r="I1036" s="227"/>
      <c r="J1036" s="222"/>
      <c r="K1036" s="222"/>
      <c r="L1036" s="228"/>
      <c r="M1036" s="229"/>
      <c r="N1036" s="230"/>
      <c r="O1036" s="230"/>
      <c r="P1036" s="230"/>
      <c r="Q1036" s="230"/>
      <c r="R1036" s="230"/>
      <c r="S1036" s="230"/>
      <c r="T1036" s="231"/>
      <c r="AT1036" s="232" t="s">
        <v>149</v>
      </c>
      <c r="AU1036" s="232" t="s">
        <v>84</v>
      </c>
      <c r="AV1036" s="12" t="s">
        <v>84</v>
      </c>
      <c r="AW1036" s="12" t="s">
        <v>37</v>
      </c>
      <c r="AX1036" s="12" t="s">
        <v>75</v>
      </c>
      <c r="AY1036" s="232" t="s">
        <v>140</v>
      </c>
    </row>
    <row r="1037" s="12" customFormat="1">
      <c r="B1037" s="221"/>
      <c r="C1037" s="222"/>
      <c r="D1037" s="223" t="s">
        <v>149</v>
      </c>
      <c r="E1037" s="224" t="s">
        <v>19</v>
      </c>
      <c r="F1037" s="225" t="s">
        <v>1249</v>
      </c>
      <c r="G1037" s="222"/>
      <c r="H1037" s="226">
        <v>4.5</v>
      </c>
      <c r="I1037" s="227"/>
      <c r="J1037" s="222"/>
      <c r="K1037" s="222"/>
      <c r="L1037" s="228"/>
      <c r="M1037" s="229"/>
      <c r="N1037" s="230"/>
      <c r="O1037" s="230"/>
      <c r="P1037" s="230"/>
      <c r="Q1037" s="230"/>
      <c r="R1037" s="230"/>
      <c r="S1037" s="230"/>
      <c r="T1037" s="231"/>
      <c r="AT1037" s="232" t="s">
        <v>149</v>
      </c>
      <c r="AU1037" s="232" t="s">
        <v>84</v>
      </c>
      <c r="AV1037" s="12" t="s">
        <v>84</v>
      </c>
      <c r="AW1037" s="12" t="s">
        <v>37</v>
      </c>
      <c r="AX1037" s="12" t="s">
        <v>75</v>
      </c>
      <c r="AY1037" s="232" t="s">
        <v>140</v>
      </c>
    </row>
    <row r="1038" s="12" customFormat="1">
      <c r="B1038" s="221"/>
      <c r="C1038" s="222"/>
      <c r="D1038" s="223" t="s">
        <v>149</v>
      </c>
      <c r="E1038" s="224" t="s">
        <v>19</v>
      </c>
      <c r="F1038" s="225" t="s">
        <v>1250</v>
      </c>
      <c r="G1038" s="222"/>
      <c r="H1038" s="226">
        <v>2.3399999999999999</v>
      </c>
      <c r="I1038" s="227"/>
      <c r="J1038" s="222"/>
      <c r="K1038" s="222"/>
      <c r="L1038" s="228"/>
      <c r="M1038" s="229"/>
      <c r="N1038" s="230"/>
      <c r="O1038" s="230"/>
      <c r="P1038" s="230"/>
      <c r="Q1038" s="230"/>
      <c r="R1038" s="230"/>
      <c r="S1038" s="230"/>
      <c r="T1038" s="231"/>
      <c r="AT1038" s="232" t="s">
        <v>149</v>
      </c>
      <c r="AU1038" s="232" t="s">
        <v>84</v>
      </c>
      <c r="AV1038" s="12" t="s">
        <v>84</v>
      </c>
      <c r="AW1038" s="12" t="s">
        <v>37</v>
      </c>
      <c r="AX1038" s="12" t="s">
        <v>75</v>
      </c>
      <c r="AY1038" s="232" t="s">
        <v>140</v>
      </c>
    </row>
    <row r="1039" s="13" customFormat="1">
      <c r="B1039" s="233"/>
      <c r="C1039" s="234"/>
      <c r="D1039" s="223" t="s">
        <v>149</v>
      </c>
      <c r="E1039" s="235" t="s">
        <v>19</v>
      </c>
      <c r="F1039" s="236" t="s">
        <v>151</v>
      </c>
      <c r="G1039" s="234"/>
      <c r="H1039" s="237">
        <v>14.039999999999999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AT1039" s="243" t="s">
        <v>149</v>
      </c>
      <c r="AU1039" s="243" t="s">
        <v>84</v>
      </c>
      <c r="AV1039" s="13" t="s">
        <v>147</v>
      </c>
      <c r="AW1039" s="13" t="s">
        <v>37</v>
      </c>
      <c r="AX1039" s="13" t="s">
        <v>82</v>
      </c>
      <c r="AY1039" s="243" t="s">
        <v>140</v>
      </c>
    </row>
    <row r="1040" s="1" customFormat="1" ht="24" customHeight="1">
      <c r="B1040" s="39"/>
      <c r="C1040" s="208" t="s">
        <v>1251</v>
      </c>
      <c r="D1040" s="208" t="s">
        <v>142</v>
      </c>
      <c r="E1040" s="209" t="s">
        <v>1252</v>
      </c>
      <c r="F1040" s="210" t="s">
        <v>1253</v>
      </c>
      <c r="G1040" s="211" t="s">
        <v>512</v>
      </c>
      <c r="H1040" s="212">
        <v>15</v>
      </c>
      <c r="I1040" s="213"/>
      <c r="J1040" s="214">
        <f>ROUND(I1040*H1040,2)</f>
        <v>0</v>
      </c>
      <c r="K1040" s="210" t="s">
        <v>146</v>
      </c>
      <c r="L1040" s="44"/>
      <c r="M1040" s="215" t="s">
        <v>19</v>
      </c>
      <c r="N1040" s="216" t="s">
        <v>46</v>
      </c>
      <c r="O1040" s="84"/>
      <c r="P1040" s="217">
        <f>O1040*H1040</f>
        <v>0</v>
      </c>
      <c r="Q1040" s="217">
        <v>0</v>
      </c>
      <c r="R1040" s="217">
        <f>Q1040*H1040</f>
        <v>0</v>
      </c>
      <c r="S1040" s="217">
        <v>0</v>
      </c>
      <c r="T1040" s="218">
        <f>S1040*H1040</f>
        <v>0</v>
      </c>
      <c r="AR1040" s="219" t="s">
        <v>244</v>
      </c>
      <c r="AT1040" s="219" t="s">
        <v>142</v>
      </c>
      <c r="AU1040" s="219" t="s">
        <v>84</v>
      </c>
      <c r="AY1040" s="18" t="s">
        <v>140</v>
      </c>
      <c r="BE1040" s="220">
        <f>IF(N1040="základní",J1040,0)</f>
        <v>0</v>
      </c>
      <c r="BF1040" s="220">
        <f>IF(N1040="snížená",J1040,0)</f>
        <v>0</v>
      </c>
      <c r="BG1040" s="220">
        <f>IF(N1040="zákl. přenesená",J1040,0)</f>
        <v>0</v>
      </c>
      <c r="BH1040" s="220">
        <f>IF(N1040="sníž. přenesená",J1040,0)</f>
        <v>0</v>
      </c>
      <c r="BI1040" s="220">
        <f>IF(N1040="nulová",J1040,0)</f>
        <v>0</v>
      </c>
      <c r="BJ1040" s="18" t="s">
        <v>82</v>
      </c>
      <c r="BK1040" s="220">
        <f>ROUND(I1040*H1040,2)</f>
        <v>0</v>
      </c>
      <c r="BL1040" s="18" t="s">
        <v>244</v>
      </c>
      <c r="BM1040" s="219" t="s">
        <v>1254</v>
      </c>
    </row>
    <row r="1041" s="12" customFormat="1">
      <c r="B1041" s="221"/>
      <c r="C1041" s="222"/>
      <c r="D1041" s="223" t="s">
        <v>149</v>
      </c>
      <c r="E1041" s="224" t="s">
        <v>19</v>
      </c>
      <c r="F1041" s="225" t="s">
        <v>1241</v>
      </c>
      <c r="G1041" s="222"/>
      <c r="H1041" s="226">
        <v>2</v>
      </c>
      <c r="I1041" s="227"/>
      <c r="J1041" s="222"/>
      <c r="K1041" s="222"/>
      <c r="L1041" s="228"/>
      <c r="M1041" s="229"/>
      <c r="N1041" s="230"/>
      <c r="O1041" s="230"/>
      <c r="P1041" s="230"/>
      <c r="Q1041" s="230"/>
      <c r="R1041" s="230"/>
      <c r="S1041" s="230"/>
      <c r="T1041" s="231"/>
      <c r="AT1041" s="232" t="s">
        <v>149</v>
      </c>
      <c r="AU1041" s="232" t="s">
        <v>84</v>
      </c>
      <c r="AV1041" s="12" t="s">
        <v>84</v>
      </c>
      <c r="AW1041" s="12" t="s">
        <v>37</v>
      </c>
      <c r="AX1041" s="12" t="s">
        <v>75</v>
      </c>
      <c r="AY1041" s="232" t="s">
        <v>140</v>
      </c>
    </row>
    <row r="1042" s="12" customFormat="1">
      <c r="B1042" s="221"/>
      <c r="C1042" s="222"/>
      <c r="D1042" s="223" t="s">
        <v>149</v>
      </c>
      <c r="E1042" s="224" t="s">
        <v>19</v>
      </c>
      <c r="F1042" s="225" t="s">
        <v>1255</v>
      </c>
      <c r="G1042" s="222"/>
      <c r="H1042" s="226">
        <v>9</v>
      </c>
      <c r="I1042" s="227"/>
      <c r="J1042" s="222"/>
      <c r="K1042" s="222"/>
      <c r="L1042" s="228"/>
      <c r="M1042" s="229"/>
      <c r="N1042" s="230"/>
      <c r="O1042" s="230"/>
      <c r="P1042" s="230"/>
      <c r="Q1042" s="230"/>
      <c r="R1042" s="230"/>
      <c r="S1042" s="230"/>
      <c r="T1042" s="231"/>
      <c r="AT1042" s="232" t="s">
        <v>149</v>
      </c>
      <c r="AU1042" s="232" t="s">
        <v>84</v>
      </c>
      <c r="AV1042" s="12" t="s">
        <v>84</v>
      </c>
      <c r="AW1042" s="12" t="s">
        <v>37</v>
      </c>
      <c r="AX1042" s="12" t="s">
        <v>75</v>
      </c>
      <c r="AY1042" s="232" t="s">
        <v>140</v>
      </c>
    </row>
    <row r="1043" s="12" customFormat="1">
      <c r="B1043" s="221"/>
      <c r="C1043" s="222"/>
      <c r="D1043" s="223" t="s">
        <v>149</v>
      </c>
      <c r="E1043" s="224" t="s">
        <v>19</v>
      </c>
      <c r="F1043" s="225" t="s">
        <v>1256</v>
      </c>
      <c r="G1043" s="222"/>
      <c r="H1043" s="226">
        <v>1</v>
      </c>
      <c r="I1043" s="227"/>
      <c r="J1043" s="222"/>
      <c r="K1043" s="222"/>
      <c r="L1043" s="228"/>
      <c r="M1043" s="229"/>
      <c r="N1043" s="230"/>
      <c r="O1043" s="230"/>
      <c r="P1043" s="230"/>
      <c r="Q1043" s="230"/>
      <c r="R1043" s="230"/>
      <c r="S1043" s="230"/>
      <c r="T1043" s="231"/>
      <c r="AT1043" s="232" t="s">
        <v>149</v>
      </c>
      <c r="AU1043" s="232" t="s">
        <v>84</v>
      </c>
      <c r="AV1043" s="12" t="s">
        <v>84</v>
      </c>
      <c r="AW1043" s="12" t="s">
        <v>37</v>
      </c>
      <c r="AX1043" s="12" t="s">
        <v>75</v>
      </c>
      <c r="AY1043" s="232" t="s">
        <v>140</v>
      </c>
    </row>
    <row r="1044" s="12" customFormat="1">
      <c r="B1044" s="221"/>
      <c r="C1044" s="222"/>
      <c r="D1044" s="223" t="s">
        <v>149</v>
      </c>
      <c r="E1044" s="224" t="s">
        <v>19</v>
      </c>
      <c r="F1044" s="225" t="s">
        <v>1257</v>
      </c>
      <c r="G1044" s="222"/>
      <c r="H1044" s="226">
        <v>3</v>
      </c>
      <c r="I1044" s="227"/>
      <c r="J1044" s="222"/>
      <c r="K1044" s="222"/>
      <c r="L1044" s="228"/>
      <c r="M1044" s="229"/>
      <c r="N1044" s="230"/>
      <c r="O1044" s="230"/>
      <c r="P1044" s="230"/>
      <c r="Q1044" s="230"/>
      <c r="R1044" s="230"/>
      <c r="S1044" s="230"/>
      <c r="T1044" s="231"/>
      <c r="AT1044" s="232" t="s">
        <v>149</v>
      </c>
      <c r="AU1044" s="232" t="s">
        <v>84</v>
      </c>
      <c r="AV1044" s="12" t="s">
        <v>84</v>
      </c>
      <c r="AW1044" s="12" t="s">
        <v>37</v>
      </c>
      <c r="AX1044" s="12" t="s">
        <v>75</v>
      </c>
      <c r="AY1044" s="232" t="s">
        <v>140</v>
      </c>
    </row>
    <row r="1045" s="13" customFormat="1">
      <c r="B1045" s="233"/>
      <c r="C1045" s="234"/>
      <c r="D1045" s="223" t="s">
        <v>149</v>
      </c>
      <c r="E1045" s="235" t="s">
        <v>19</v>
      </c>
      <c r="F1045" s="236" t="s">
        <v>151</v>
      </c>
      <c r="G1045" s="234"/>
      <c r="H1045" s="237">
        <v>15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AT1045" s="243" t="s">
        <v>149</v>
      </c>
      <c r="AU1045" s="243" t="s">
        <v>84</v>
      </c>
      <c r="AV1045" s="13" t="s">
        <v>147</v>
      </c>
      <c r="AW1045" s="13" t="s">
        <v>37</v>
      </c>
      <c r="AX1045" s="13" t="s">
        <v>82</v>
      </c>
      <c r="AY1045" s="243" t="s">
        <v>140</v>
      </c>
    </row>
    <row r="1046" s="1" customFormat="1" ht="16.5" customHeight="1">
      <c r="B1046" s="39"/>
      <c r="C1046" s="255" t="s">
        <v>1258</v>
      </c>
      <c r="D1046" s="255" t="s">
        <v>206</v>
      </c>
      <c r="E1046" s="256" t="s">
        <v>1244</v>
      </c>
      <c r="F1046" s="257" t="s">
        <v>1245</v>
      </c>
      <c r="G1046" s="258" t="s">
        <v>247</v>
      </c>
      <c r="H1046" s="259">
        <v>36.396000000000001</v>
      </c>
      <c r="I1046" s="260"/>
      <c r="J1046" s="261">
        <f>ROUND(I1046*H1046,2)</f>
        <v>0</v>
      </c>
      <c r="K1046" s="257" t="s">
        <v>146</v>
      </c>
      <c r="L1046" s="262"/>
      <c r="M1046" s="263" t="s">
        <v>19</v>
      </c>
      <c r="N1046" s="264" t="s">
        <v>46</v>
      </c>
      <c r="O1046" s="84"/>
      <c r="P1046" s="217">
        <f>O1046*H1046</f>
        <v>0</v>
      </c>
      <c r="Q1046" s="217">
        <v>0.01</v>
      </c>
      <c r="R1046" s="217">
        <f>Q1046*H1046</f>
        <v>0.36396000000000001</v>
      </c>
      <c r="S1046" s="217">
        <v>0</v>
      </c>
      <c r="T1046" s="218">
        <f>S1046*H1046</f>
        <v>0</v>
      </c>
      <c r="AR1046" s="219" t="s">
        <v>386</v>
      </c>
      <c r="AT1046" s="219" t="s">
        <v>206</v>
      </c>
      <c r="AU1046" s="219" t="s">
        <v>84</v>
      </c>
      <c r="AY1046" s="18" t="s">
        <v>140</v>
      </c>
      <c r="BE1046" s="220">
        <f>IF(N1046="základní",J1046,0)</f>
        <v>0</v>
      </c>
      <c r="BF1046" s="220">
        <f>IF(N1046="snížená",J1046,0)</f>
        <v>0</v>
      </c>
      <c r="BG1046" s="220">
        <f>IF(N1046="zákl. přenesená",J1046,0)</f>
        <v>0</v>
      </c>
      <c r="BH1046" s="220">
        <f>IF(N1046="sníž. přenesená",J1046,0)</f>
        <v>0</v>
      </c>
      <c r="BI1046" s="220">
        <f>IF(N1046="nulová",J1046,0)</f>
        <v>0</v>
      </c>
      <c r="BJ1046" s="18" t="s">
        <v>82</v>
      </c>
      <c r="BK1046" s="220">
        <f>ROUND(I1046*H1046,2)</f>
        <v>0</v>
      </c>
      <c r="BL1046" s="18" t="s">
        <v>244</v>
      </c>
      <c r="BM1046" s="219" t="s">
        <v>1259</v>
      </c>
    </row>
    <row r="1047" s="12" customFormat="1">
      <c r="B1047" s="221"/>
      <c r="C1047" s="222"/>
      <c r="D1047" s="223" t="s">
        <v>149</v>
      </c>
      <c r="E1047" s="224" t="s">
        <v>19</v>
      </c>
      <c r="F1047" s="225" t="s">
        <v>1260</v>
      </c>
      <c r="G1047" s="222"/>
      <c r="H1047" s="226">
        <v>4.2000000000000002</v>
      </c>
      <c r="I1047" s="227"/>
      <c r="J1047" s="222"/>
      <c r="K1047" s="222"/>
      <c r="L1047" s="228"/>
      <c r="M1047" s="229"/>
      <c r="N1047" s="230"/>
      <c r="O1047" s="230"/>
      <c r="P1047" s="230"/>
      <c r="Q1047" s="230"/>
      <c r="R1047" s="230"/>
      <c r="S1047" s="230"/>
      <c r="T1047" s="231"/>
      <c r="AT1047" s="232" t="s">
        <v>149</v>
      </c>
      <c r="AU1047" s="232" t="s">
        <v>84</v>
      </c>
      <c r="AV1047" s="12" t="s">
        <v>84</v>
      </c>
      <c r="AW1047" s="12" t="s">
        <v>37</v>
      </c>
      <c r="AX1047" s="12" t="s">
        <v>75</v>
      </c>
      <c r="AY1047" s="232" t="s">
        <v>140</v>
      </c>
    </row>
    <row r="1048" s="12" customFormat="1">
      <c r="B1048" s="221"/>
      <c r="C1048" s="222"/>
      <c r="D1048" s="223" t="s">
        <v>149</v>
      </c>
      <c r="E1048" s="224" t="s">
        <v>19</v>
      </c>
      <c r="F1048" s="225" t="s">
        <v>1261</v>
      </c>
      <c r="G1048" s="222"/>
      <c r="H1048" s="226">
        <v>17.73</v>
      </c>
      <c r="I1048" s="227"/>
      <c r="J1048" s="222"/>
      <c r="K1048" s="222"/>
      <c r="L1048" s="228"/>
      <c r="M1048" s="229"/>
      <c r="N1048" s="230"/>
      <c r="O1048" s="230"/>
      <c r="P1048" s="230"/>
      <c r="Q1048" s="230"/>
      <c r="R1048" s="230"/>
      <c r="S1048" s="230"/>
      <c r="T1048" s="231"/>
      <c r="AT1048" s="232" t="s">
        <v>149</v>
      </c>
      <c r="AU1048" s="232" t="s">
        <v>84</v>
      </c>
      <c r="AV1048" s="12" t="s">
        <v>84</v>
      </c>
      <c r="AW1048" s="12" t="s">
        <v>37</v>
      </c>
      <c r="AX1048" s="12" t="s">
        <v>75</v>
      </c>
      <c r="AY1048" s="232" t="s">
        <v>140</v>
      </c>
    </row>
    <row r="1049" s="12" customFormat="1">
      <c r="B1049" s="221"/>
      <c r="C1049" s="222"/>
      <c r="D1049" s="223" t="s">
        <v>149</v>
      </c>
      <c r="E1049" s="224" t="s">
        <v>19</v>
      </c>
      <c r="F1049" s="225" t="s">
        <v>1262</v>
      </c>
      <c r="G1049" s="222"/>
      <c r="H1049" s="226">
        <v>2.1000000000000001</v>
      </c>
      <c r="I1049" s="227"/>
      <c r="J1049" s="222"/>
      <c r="K1049" s="222"/>
      <c r="L1049" s="228"/>
      <c r="M1049" s="229"/>
      <c r="N1049" s="230"/>
      <c r="O1049" s="230"/>
      <c r="P1049" s="230"/>
      <c r="Q1049" s="230"/>
      <c r="R1049" s="230"/>
      <c r="S1049" s="230"/>
      <c r="T1049" s="231"/>
      <c r="AT1049" s="232" t="s">
        <v>149</v>
      </c>
      <c r="AU1049" s="232" t="s">
        <v>84</v>
      </c>
      <c r="AV1049" s="12" t="s">
        <v>84</v>
      </c>
      <c r="AW1049" s="12" t="s">
        <v>37</v>
      </c>
      <c r="AX1049" s="12" t="s">
        <v>75</v>
      </c>
      <c r="AY1049" s="232" t="s">
        <v>140</v>
      </c>
    </row>
    <row r="1050" s="12" customFormat="1">
      <c r="B1050" s="221"/>
      <c r="C1050" s="222"/>
      <c r="D1050" s="223" t="s">
        <v>149</v>
      </c>
      <c r="E1050" s="224" t="s">
        <v>19</v>
      </c>
      <c r="F1050" s="225" t="s">
        <v>1263</v>
      </c>
      <c r="G1050" s="222"/>
      <c r="H1050" s="226">
        <v>6.2999999999999998</v>
      </c>
      <c r="I1050" s="227"/>
      <c r="J1050" s="222"/>
      <c r="K1050" s="222"/>
      <c r="L1050" s="228"/>
      <c r="M1050" s="229"/>
      <c r="N1050" s="230"/>
      <c r="O1050" s="230"/>
      <c r="P1050" s="230"/>
      <c r="Q1050" s="230"/>
      <c r="R1050" s="230"/>
      <c r="S1050" s="230"/>
      <c r="T1050" s="231"/>
      <c r="AT1050" s="232" t="s">
        <v>149</v>
      </c>
      <c r="AU1050" s="232" t="s">
        <v>84</v>
      </c>
      <c r="AV1050" s="12" t="s">
        <v>84</v>
      </c>
      <c r="AW1050" s="12" t="s">
        <v>37</v>
      </c>
      <c r="AX1050" s="12" t="s">
        <v>75</v>
      </c>
      <c r="AY1050" s="232" t="s">
        <v>140</v>
      </c>
    </row>
    <row r="1051" s="12" customFormat="1">
      <c r="B1051" s="221"/>
      <c r="C1051" s="222"/>
      <c r="D1051" s="223" t="s">
        <v>149</v>
      </c>
      <c r="E1051" s="224" t="s">
        <v>19</v>
      </c>
      <c r="F1051" s="225" t="s">
        <v>1264</v>
      </c>
      <c r="G1051" s="222"/>
      <c r="H1051" s="226">
        <v>6.0659999999999998</v>
      </c>
      <c r="I1051" s="227"/>
      <c r="J1051" s="222"/>
      <c r="K1051" s="222"/>
      <c r="L1051" s="228"/>
      <c r="M1051" s="229"/>
      <c r="N1051" s="230"/>
      <c r="O1051" s="230"/>
      <c r="P1051" s="230"/>
      <c r="Q1051" s="230"/>
      <c r="R1051" s="230"/>
      <c r="S1051" s="230"/>
      <c r="T1051" s="231"/>
      <c r="AT1051" s="232" t="s">
        <v>149</v>
      </c>
      <c r="AU1051" s="232" t="s">
        <v>84</v>
      </c>
      <c r="AV1051" s="12" t="s">
        <v>84</v>
      </c>
      <c r="AW1051" s="12" t="s">
        <v>37</v>
      </c>
      <c r="AX1051" s="12" t="s">
        <v>75</v>
      </c>
      <c r="AY1051" s="232" t="s">
        <v>140</v>
      </c>
    </row>
    <row r="1052" s="13" customFormat="1">
      <c r="B1052" s="233"/>
      <c r="C1052" s="234"/>
      <c r="D1052" s="223" t="s">
        <v>149</v>
      </c>
      <c r="E1052" s="235" t="s">
        <v>19</v>
      </c>
      <c r="F1052" s="236" t="s">
        <v>151</v>
      </c>
      <c r="G1052" s="234"/>
      <c r="H1052" s="237">
        <v>36.396000000000001</v>
      </c>
      <c r="I1052" s="238"/>
      <c r="J1052" s="234"/>
      <c r="K1052" s="234"/>
      <c r="L1052" s="239"/>
      <c r="M1052" s="240"/>
      <c r="N1052" s="241"/>
      <c r="O1052" s="241"/>
      <c r="P1052" s="241"/>
      <c r="Q1052" s="241"/>
      <c r="R1052" s="241"/>
      <c r="S1052" s="241"/>
      <c r="T1052" s="242"/>
      <c r="AT1052" s="243" t="s">
        <v>149</v>
      </c>
      <c r="AU1052" s="243" t="s">
        <v>84</v>
      </c>
      <c r="AV1052" s="13" t="s">
        <v>147</v>
      </c>
      <c r="AW1052" s="13" t="s">
        <v>37</v>
      </c>
      <c r="AX1052" s="13" t="s">
        <v>82</v>
      </c>
      <c r="AY1052" s="243" t="s">
        <v>140</v>
      </c>
    </row>
    <row r="1053" s="1" customFormat="1" ht="24" customHeight="1">
      <c r="B1053" s="39"/>
      <c r="C1053" s="208" t="s">
        <v>1265</v>
      </c>
      <c r="D1053" s="208" t="s">
        <v>142</v>
      </c>
      <c r="E1053" s="209" t="s">
        <v>1266</v>
      </c>
      <c r="F1053" s="210" t="s">
        <v>1267</v>
      </c>
      <c r="G1053" s="211" t="s">
        <v>608</v>
      </c>
      <c r="H1053" s="212">
        <v>1.8779999999999999</v>
      </c>
      <c r="I1053" s="213"/>
      <c r="J1053" s="214">
        <f>ROUND(I1053*H1053,2)</f>
        <v>0</v>
      </c>
      <c r="K1053" s="210" t="s">
        <v>146</v>
      </c>
      <c r="L1053" s="44"/>
      <c r="M1053" s="215" t="s">
        <v>19</v>
      </c>
      <c r="N1053" s="216" t="s">
        <v>46</v>
      </c>
      <c r="O1053" s="84"/>
      <c r="P1053" s="217">
        <f>O1053*H1053</f>
        <v>0</v>
      </c>
      <c r="Q1053" s="217">
        <v>0</v>
      </c>
      <c r="R1053" s="217">
        <f>Q1053*H1053</f>
        <v>0</v>
      </c>
      <c r="S1053" s="217">
        <v>0</v>
      </c>
      <c r="T1053" s="218">
        <f>S1053*H1053</f>
        <v>0</v>
      </c>
      <c r="AR1053" s="219" t="s">
        <v>244</v>
      </c>
      <c r="AT1053" s="219" t="s">
        <v>142</v>
      </c>
      <c r="AU1053" s="219" t="s">
        <v>84</v>
      </c>
      <c r="AY1053" s="18" t="s">
        <v>140</v>
      </c>
      <c r="BE1053" s="220">
        <f>IF(N1053="základní",J1053,0)</f>
        <v>0</v>
      </c>
      <c r="BF1053" s="220">
        <f>IF(N1053="snížená",J1053,0)</f>
        <v>0</v>
      </c>
      <c r="BG1053" s="220">
        <f>IF(N1053="zákl. přenesená",J1053,0)</f>
        <v>0</v>
      </c>
      <c r="BH1053" s="220">
        <f>IF(N1053="sníž. přenesená",J1053,0)</f>
        <v>0</v>
      </c>
      <c r="BI1053" s="220">
        <f>IF(N1053="nulová",J1053,0)</f>
        <v>0</v>
      </c>
      <c r="BJ1053" s="18" t="s">
        <v>82</v>
      </c>
      <c r="BK1053" s="220">
        <f>ROUND(I1053*H1053,2)</f>
        <v>0</v>
      </c>
      <c r="BL1053" s="18" t="s">
        <v>244</v>
      </c>
      <c r="BM1053" s="219" t="s">
        <v>1268</v>
      </c>
    </row>
    <row r="1054" s="11" customFormat="1" ht="22.8" customHeight="1">
      <c r="B1054" s="192"/>
      <c r="C1054" s="193"/>
      <c r="D1054" s="194" t="s">
        <v>74</v>
      </c>
      <c r="E1054" s="206" t="s">
        <v>1269</v>
      </c>
      <c r="F1054" s="206" t="s">
        <v>1270</v>
      </c>
      <c r="G1054" s="193"/>
      <c r="H1054" s="193"/>
      <c r="I1054" s="196"/>
      <c r="J1054" s="207">
        <f>BK1054</f>
        <v>0</v>
      </c>
      <c r="K1054" s="193"/>
      <c r="L1054" s="198"/>
      <c r="M1054" s="199"/>
      <c r="N1054" s="200"/>
      <c r="O1054" s="200"/>
      <c r="P1054" s="201">
        <f>SUM(P1055:P1077)</f>
        <v>0</v>
      </c>
      <c r="Q1054" s="200"/>
      <c r="R1054" s="201">
        <f>SUM(R1055:R1077)</f>
        <v>0.021247000000000002</v>
      </c>
      <c r="S1054" s="200"/>
      <c r="T1054" s="202">
        <f>SUM(T1055:T1077)</f>
        <v>0.28100000000000003</v>
      </c>
      <c r="AR1054" s="203" t="s">
        <v>84</v>
      </c>
      <c r="AT1054" s="204" t="s">
        <v>74</v>
      </c>
      <c r="AU1054" s="204" t="s">
        <v>82</v>
      </c>
      <c r="AY1054" s="203" t="s">
        <v>140</v>
      </c>
      <c r="BK1054" s="205">
        <f>SUM(BK1055:BK1077)</f>
        <v>0</v>
      </c>
    </row>
    <row r="1055" s="1" customFormat="1" ht="16.5" customHeight="1">
      <c r="B1055" s="39"/>
      <c r="C1055" s="208" t="s">
        <v>1271</v>
      </c>
      <c r="D1055" s="208" t="s">
        <v>142</v>
      </c>
      <c r="E1055" s="209" t="s">
        <v>1272</v>
      </c>
      <c r="F1055" s="210" t="s">
        <v>1273</v>
      </c>
      <c r="G1055" s="211" t="s">
        <v>512</v>
      </c>
      <c r="H1055" s="212">
        <v>2</v>
      </c>
      <c r="I1055" s="213"/>
      <c r="J1055" s="214">
        <f>ROUND(I1055*H1055,2)</f>
        <v>0</v>
      </c>
      <c r="K1055" s="210" t="s">
        <v>146</v>
      </c>
      <c r="L1055" s="44"/>
      <c r="M1055" s="215" t="s">
        <v>19</v>
      </c>
      <c r="N1055" s="216" t="s">
        <v>46</v>
      </c>
      <c r="O1055" s="84"/>
      <c r="P1055" s="217">
        <f>O1055*H1055</f>
        <v>0</v>
      </c>
      <c r="Q1055" s="217">
        <v>0.00033</v>
      </c>
      <c r="R1055" s="217">
        <f>Q1055*H1055</f>
        <v>0.00066</v>
      </c>
      <c r="S1055" s="217">
        <v>0</v>
      </c>
      <c r="T1055" s="218">
        <f>S1055*H1055</f>
        <v>0</v>
      </c>
      <c r="AR1055" s="219" t="s">
        <v>244</v>
      </c>
      <c r="AT1055" s="219" t="s">
        <v>142</v>
      </c>
      <c r="AU1055" s="219" t="s">
        <v>84</v>
      </c>
      <c r="AY1055" s="18" t="s">
        <v>140</v>
      </c>
      <c r="BE1055" s="220">
        <f>IF(N1055="základní",J1055,0)</f>
        <v>0</v>
      </c>
      <c r="BF1055" s="220">
        <f>IF(N1055="snížená",J1055,0)</f>
        <v>0</v>
      </c>
      <c r="BG1055" s="220">
        <f>IF(N1055="zákl. přenesená",J1055,0)</f>
        <v>0</v>
      </c>
      <c r="BH1055" s="220">
        <f>IF(N1055="sníž. přenesená",J1055,0)</f>
        <v>0</v>
      </c>
      <c r="BI1055" s="220">
        <f>IF(N1055="nulová",J1055,0)</f>
        <v>0</v>
      </c>
      <c r="BJ1055" s="18" t="s">
        <v>82</v>
      </c>
      <c r="BK1055" s="220">
        <f>ROUND(I1055*H1055,2)</f>
        <v>0</v>
      </c>
      <c r="BL1055" s="18" t="s">
        <v>244</v>
      </c>
      <c r="BM1055" s="219" t="s">
        <v>1274</v>
      </c>
    </row>
    <row r="1056" s="1" customFormat="1" ht="16.5" customHeight="1">
      <c r="B1056" s="39"/>
      <c r="C1056" s="208" t="s">
        <v>1275</v>
      </c>
      <c r="D1056" s="208" t="s">
        <v>142</v>
      </c>
      <c r="E1056" s="209" t="s">
        <v>1276</v>
      </c>
      <c r="F1056" s="210" t="s">
        <v>1277</v>
      </c>
      <c r="G1056" s="211" t="s">
        <v>512</v>
      </c>
      <c r="H1056" s="212">
        <v>2</v>
      </c>
      <c r="I1056" s="213"/>
      <c r="J1056" s="214">
        <f>ROUND(I1056*H1056,2)</f>
        <v>0</v>
      </c>
      <c r="K1056" s="210" t="s">
        <v>146</v>
      </c>
      <c r="L1056" s="44"/>
      <c r="M1056" s="215" t="s">
        <v>19</v>
      </c>
      <c r="N1056" s="216" t="s">
        <v>46</v>
      </c>
      <c r="O1056" s="84"/>
      <c r="P1056" s="217">
        <f>O1056*H1056</f>
        <v>0</v>
      </c>
      <c r="Q1056" s="217">
        <v>0</v>
      </c>
      <c r="R1056" s="217">
        <f>Q1056*H1056</f>
        <v>0</v>
      </c>
      <c r="S1056" s="217">
        <v>0.081000000000000003</v>
      </c>
      <c r="T1056" s="218">
        <f>S1056*H1056</f>
        <v>0.16200000000000001</v>
      </c>
      <c r="AR1056" s="219" t="s">
        <v>244</v>
      </c>
      <c r="AT1056" s="219" t="s">
        <v>142</v>
      </c>
      <c r="AU1056" s="219" t="s">
        <v>84</v>
      </c>
      <c r="AY1056" s="18" t="s">
        <v>140</v>
      </c>
      <c r="BE1056" s="220">
        <f>IF(N1056="základní",J1056,0)</f>
        <v>0</v>
      </c>
      <c r="BF1056" s="220">
        <f>IF(N1056="snížená",J1056,0)</f>
        <v>0</v>
      </c>
      <c r="BG1056" s="220">
        <f>IF(N1056="zákl. přenesená",J1056,0)</f>
        <v>0</v>
      </c>
      <c r="BH1056" s="220">
        <f>IF(N1056="sníž. přenesená",J1056,0)</f>
        <v>0</v>
      </c>
      <c r="BI1056" s="220">
        <f>IF(N1056="nulová",J1056,0)</f>
        <v>0</v>
      </c>
      <c r="BJ1056" s="18" t="s">
        <v>82</v>
      </c>
      <c r="BK1056" s="220">
        <f>ROUND(I1056*H1056,2)</f>
        <v>0</v>
      </c>
      <c r="BL1056" s="18" t="s">
        <v>244</v>
      </c>
      <c r="BM1056" s="219" t="s">
        <v>1278</v>
      </c>
    </row>
    <row r="1057" s="12" customFormat="1">
      <c r="B1057" s="221"/>
      <c r="C1057" s="222"/>
      <c r="D1057" s="223" t="s">
        <v>149</v>
      </c>
      <c r="E1057" s="224" t="s">
        <v>19</v>
      </c>
      <c r="F1057" s="225" t="s">
        <v>1279</v>
      </c>
      <c r="G1057" s="222"/>
      <c r="H1057" s="226">
        <v>2</v>
      </c>
      <c r="I1057" s="227"/>
      <c r="J1057" s="222"/>
      <c r="K1057" s="222"/>
      <c r="L1057" s="228"/>
      <c r="M1057" s="229"/>
      <c r="N1057" s="230"/>
      <c r="O1057" s="230"/>
      <c r="P1057" s="230"/>
      <c r="Q1057" s="230"/>
      <c r="R1057" s="230"/>
      <c r="S1057" s="230"/>
      <c r="T1057" s="231"/>
      <c r="AT1057" s="232" t="s">
        <v>149</v>
      </c>
      <c r="AU1057" s="232" t="s">
        <v>84</v>
      </c>
      <c r="AV1057" s="12" t="s">
        <v>84</v>
      </c>
      <c r="AW1057" s="12" t="s">
        <v>37</v>
      </c>
      <c r="AX1057" s="12" t="s">
        <v>82</v>
      </c>
      <c r="AY1057" s="232" t="s">
        <v>140</v>
      </c>
    </row>
    <row r="1058" s="1" customFormat="1" ht="16.5" customHeight="1">
      <c r="B1058" s="39"/>
      <c r="C1058" s="208" t="s">
        <v>1280</v>
      </c>
      <c r="D1058" s="208" t="s">
        <v>142</v>
      </c>
      <c r="E1058" s="209" t="s">
        <v>1281</v>
      </c>
      <c r="F1058" s="210" t="s">
        <v>1282</v>
      </c>
      <c r="G1058" s="211" t="s">
        <v>1283</v>
      </c>
      <c r="H1058" s="212">
        <v>13</v>
      </c>
      <c r="I1058" s="213"/>
      <c r="J1058" s="214">
        <f>ROUND(I1058*H1058,2)</f>
        <v>0</v>
      </c>
      <c r="K1058" s="210" t="s">
        <v>146</v>
      </c>
      <c r="L1058" s="44"/>
      <c r="M1058" s="215" t="s">
        <v>19</v>
      </c>
      <c r="N1058" s="216" t="s">
        <v>46</v>
      </c>
      <c r="O1058" s="84"/>
      <c r="P1058" s="217">
        <f>O1058*H1058</f>
        <v>0</v>
      </c>
      <c r="Q1058" s="217">
        <v>6.0000000000000002E-05</v>
      </c>
      <c r="R1058" s="217">
        <f>Q1058*H1058</f>
        <v>0.00077999999999999999</v>
      </c>
      <c r="S1058" s="217">
        <v>0</v>
      </c>
      <c r="T1058" s="218">
        <f>S1058*H1058</f>
        <v>0</v>
      </c>
      <c r="AR1058" s="219" t="s">
        <v>244</v>
      </c>
      <c r="AT1058" s="219" t="s">
        <v>142</v>
      </c>
      <c r="AU1058" s="219" t="s">
        <v>84</v>
      </c>
      <c r="AY1058" s="18" t="s">
        <v>140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18" t="s">
        <v>82</v>
      </c>
      <c r="BK1058" s="220">
        <f>ROUND(I1058*H1058,2)</f>
        <v>0</v>
      </c>
      <c r="BL1058" s="18" t="s">
        <v>244</v>
      </c>
      <c r="BM1058" s="219" t="s">
        <v>1284</v>
      </c>
    </row>
    <row r="1059" s="12" customFormat="1">
      <c r="B1059" s="221"/>
      <c r="C1059" s="222"/>
      <c r="D1059" s="223" t="s">
        <v>149</v>
      </c>
      <c r="E1059" s="224" t="s">
        <v>19</v>
      </c>
      <c r="F1059" s="225" t="s">
        <v>1285</v>
      </c>
      <c r="G1059" s="222"/>
      <c r="H1059" s="226">
        <v>10</v>
      </c>
      <c r="I1059" s="227"/>
      <c r="J1059" s="222"/>
      <c r="K1059" s="222"/>
      <c r="L1059" s="228"/>
      <c r="M1059" s="229"/>
      <c r="N1059" s="230"/>
      <c r="O1059" s="230"/>
      <c r="P1059" s="230"/>
      <c r="Q1059" s="230"/>
      <c r="R1059" s="230"/>
      <c r="S1059" s="230"/>
      <c r="T1059" s="231"/>
      <c r="AT1059" s="232" t="s">
        <v>149</v>
      </c>
      <c r="AU1059" s="232" t="s">
        <v>84</v>
      </c>
      <c r="AV1059" s="12" t="s">
        <v>84</v>
      </c>
      <c r="AW1059" s="12" t="s">
        <v>37</v>
      </c>
      <c r="AX1059" s="12" t="s">
        <v>75</v>
      </c>
      <c r="AY1059" s="232" t="s">
        <v>140</v>
      </c>
    </row>
    <row r="1060" s="12" customFormat="1">
      <c r="B1060" s="221"/>
      <c r="C1060" s="222"/>
      <c r="D1060" s="223" t="s">
        <v>149</v>
      </c>
      <c r="E1060" s="224" t="s">
        <v>19</v>
      </c>
      <c r="F1060" s="225" t="s">
        <v>1286</v>
      </c>
      <c r="G1060" s="222"/>
      <c r="H1060" s="226">
        <v>3</v>
      </c>
      <c r="I1060" s="227"/>
      <c r="J1060" s="222"/>
      <c r="K1060" s="222"/>
      <c r="L1060" s="228"/>
      <c r="M1060" s="229"/>
      <c r="N1060" s="230"/>
      <c r="O1060" s="230"/>
      <c r="P1060" s="230"/>
      <c r="Q1060" s="230"/>
      <c r="R1060" s="230"/>
      <c r="S1060" s="230"/>
      <c r="T1060" s="231"/>
      <c r="AT1060" s="232" t="s">
        <v>149</v>
      </c>
      <c r="AU1060" s="232" t="s">
        <v>84</v>
      </c>
      <c r="AV1060" s="12" t="s">
        <v>84</v>
      </c>
      <c r="AW1060" s="12" t="s">
        <v>37</v>
      </c>
      <c r="AX1060" s="12" t="s">
        <v>75</v>
      </c>
      <c r="AY1060" s="232" t="s">
        <v>140</v>
      </c>
    </row>
    <row r="1061" s="13" customFormat="1">
      <c r="B1061" s="233"/>
      <c r="C1061" s="234"/>
      <c r="D1061" s="223" t="s">
        <v>149</v>
      </c>
      <c r="E1061" s="235" t="s">
        <v>19</v>
      </c>
      <c r="F1061" s="236" t="s">
        <v>151</v>
      </c>
      <c r="G1061" s="234"/>
      <c r="H1061" s="237">
        <v>13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AT1061" s="243" t="s">
        <v>149</v>
      </c>
      <c r="AU1061" s="243" t="s">
        <v>84</v>
      </c>
      <c r="AV1061" s="13" t="s">
        <v>147</v>
      </c>
      <c r="AW1061" s="13" t="s">
        <v>37</v>
      </c>
      <c r="AX1061" s="13" t="s">
        <v>82</v>
      </c>
      <c r="AY1061" s="243" t="s">
        <v>140</v>
      </c>
    </row>
    <row r="1062" s="1" customFormat="1" ht="16.5" customHeight="1">
      <c r="B1062" s="39"/>
      <c r="C1062" s="255" t="s">
        <v>1287</v>
      </c>
      <c r="D1062" s="255" t="s">
        <v>206</v>
      </c>
      <c r="E1062" s="256" t="s">
        <v>1288</v>
      </c>
      <c r="F1062" s="257" t="s">
        <v>1289</v>
      </c>
      <c r="G1062" s="258" t="s">
        <v>512</v>
      </c>
      <c r="H1062" s="259">
        <v>1</v>
      </c>
      <c r="I1062" s="260"/>
      <c r="J1062" s="261">
        <f>ROUND(I1062*H1062,2)</f>
        <v>0</v>
      </c>
      <c r="K1062" s="257" t="s">
        <v>146</v>
      </c>
      <c r="L1062" s="262"/>
      <c r="M1062" s="263" t="s">
        <v>19</v>
      </c>
      <c r="N1062" s="264" t="s">
        <v>46</v>
      </c>
      <c r="O1062" s="84"/>
      <c r="P1062" s="217">
        <f>O1062*H1062</f>
        <v>0</v>
      </c>
      <c r="Q1062" s="217">
        <v>0.00064000000000000005</v>
      </c>
      <c r="R1062" s="217">
        <f>Q1062*H1062</f>
        <v>0.00064000000000000005</v>
      </c>
      <c r="S1062" s="217">
        <v>0</v>
      </c>
      <c r="T1062" s="218">
        <f>S1062*H1062</f>
        <v>0</v>
      </c>
      <c r="AR1062" s="219" t="s">
        <v>386</v>
      </c>
      <c r="AT1062" s="219" t="s">
        <v>206</v>
      </c>
      <c r="AU1062" s="219" t="s">
        <v>84</v>
      </c>
      <c r="AY1062" s="18" t="s">
        <v>140</v>
      </c>
      <c r="BE1062" s="220">
        <f>IF(N1062="základní",J1062,0)</f>
        <v>0</v>
      </c>
      <c r="BF1062" s="220">
        <f>IF(N1062="snížená",J1062,0)</f>
        <v>0</v>
      </c>
      <c r="BG1062" s="220">
        <f>IF(N1062="zákl. přenesená",J1062,0)</f>
        <v>0</v>
      </c>
      <c r="BH1062" s="220">
        <f>IF(N1062="sníž. přenesená",J1062,0)</f>
        <v>0</v>
      </c>
      <c r="BI1062" s="220">
        <f>IF(N1062="nulová",J1062,0)</f>
        <v>0</v>
      </c>
      <c r="BJ1062" s="18" t="s">
        <v>82</v>
      </c>
      <c r="BK1062" s="220">
        <f>ROUND(I1062*H1062,2)</f>
        <v>0</v>
      </c>
      <c r="BL1062" s="18" t="s">
        <v>244</v>
      </c>
      <c r="BM1062" s="219" t="s">
        <v>1290</v>
      </c>
    </row>
    <row r="1063" s="1" customFormat="1" ht="16.5" customHeight="1">
      <c r="B1063" s="39"/>
      <c r="C1063" s="255" t="s">
        <v>1291</v>
      </c>
      <c r="D1063" s="255" t="s">
        <v>206</v>
      </c>
      <c r="E1063" s="256" t="s">
        <v>1292</v>
      </c>
      <c r="F1063" s="257" t="s">
        <v>1293</v>
      </c>
      <c r="G1063" s="258" t="s">
        <v>512</v>
      </c>
      <c r="H1063" s="259">
        <v>1</v>
      </c>
      <c r="I1063" s="260"/>
      <c r="J1063" s="261">
        <f>ROUND(I1063*H1063,2)</f>
        <v>0</v>
      </c>
      <c r="K1063" s="257" t="s">
        <v>146</v>
      </c>
      <c r="L1063" s="262"/>
      <c r="M1063" s="263" t="s">
        <v>19</v>
      </c>
      <c r="N1063" s="264" t="s">
        <v>46</v>
      </c>
      <c r="O1063" s="84"/>
      <c r="P1063" s="217">
        <f>O1063*H1063</f>
        <v>0</v>
      </c>
      <c r="Q1063" s="217">
        <v>0.0060000000000000001</v>
      </c>
      <c r="R1063" s="217">
        <f>Q1063*H1063</f>
        <v>0.0060000000000000001</v>
      </c>
      <c r="S1063" s="217">
        <v>0</v>
      </c>
      <c r="T1063" s="218">
        <f>S1063*H1063</f>
        <v>0</v>
      </c>
      <c r="AR1063" s="219" t="s">
        <v>386</v>
      </c>
      <c r="AT1063" s="219" t="s">
        <v>206</v>
      </c>
      <c r="AU1063" s="219" t="s">
        <v>84</v>
      </c>
      <c r="AY1063" s="18" t="s">
        <v>140</v>
      </c>
      <c r="BE1063" s="220">
        <f>IF(N1063="základní",J1063,0)</f>
        <v>0</v>
      </c>
      <c r="BF1063" s="220">
        <f>IF(N1063="snížená",J1063,0)</f>
        <v>0</v>
      </c>
      <c r="BG1063" s="220">
        <f>IF(N1063="zákl. přenesená",J1063,0)</f>
        <v>0</v>
      </c>
      <c r="BH1063" s="220">
        <f>IF(N1063="sníž. přenesená",J1063,0)</f>
        <v>0</v>
      </c>
      <c r="BI1063" s="220">
        <f>IF(N1063="nulová",J1063,0)</f>
        <v>0</v>
      </c>
      <c r="BJ1063" s="18" t="s">
        <v>82</v>
      </c>
      <c r="BK1063" s="220">
        <f>ROUND(I1063*H1063,2)</f>
        <v>0</v>
      </c>
      <c r="BL1063" s="18" t="s">
        <v>244</v>
      </c>
      <c r="BM1063" s="219" t="s">
        <v>1294</v>
      </c>
    </row>
    <row r="1064" s="12" customFormat="1">
      <c r="B1064" s="221"/>
      <c r="C1064" s="222"/>
      <c r="D1064" s="223" t="s">
        <v>149</v>
      </c>
      <c r="E1064" s="224" t="s">
        <v>19</v>
      </c>
      <c r="F1064" s="225" t="s">
        <v>1295</v>
      </c>
      <c r="G1064" s="222"/>
      <c r="H1064" s="226">
        <v>1</v>
      </c>
      <c r="I1064" s="227"/>
      <c r="J1064" s="222"/>
      <c r="K1064" s="222"/>
      <c r="L1064" s="228"/>
      <c r="M1064" s="229"/>
      <c r="N1064" s="230"/>
      <c r="O1064" s="230"/>
      <c r="P1064" s="230"/>
      <c r="Q1064" s="230"/>
      <c r="R1064" s="230"/>
      <c r="S1064" s="230"/>
      <c r="T1064" s="231"/>
      <c r="AT1064" s="232" t="s">
        <v>149</v>
      </c>
      <c r="AU1064" s="232" t="s">
        <v>84</v>
      </c>
      <c r="AV1064" s="12" t="s">
        <v>84</v>
      </c>
      <c r="AW1064" s="12" t="s">
        <v>37</v>
      </c>
      <c r="AX1064" s="12" t="s">
        <v>82</v>
      </c>
      <c r="AY1064" s="232" t="s">
        <v>140</v>
      </c>
    </row>
    <row r="1065" s="1" customFormat="1" ht="16.5" customHeight="1">
      <c r="B1065" s="39"/>
      <c r="C1065" s="208" t="s">
        <v>1296</v>
      </c>
      <c r="D1065" s="208" t="s">
        <v>142</v>
      </c>
      <c r="E1065" s="209" t="s">
        <v>1297</v>
      </c>
      <c r="F1065" s="210" t="s">
        <v>1298</v>
      </c>
      <c r="G1065" s="211" t="s">
        <v>1283</v>
      </c>
      <c r="H1065" s="212">
        <v>119</v>
      </c>
      <c r="I1065" s="213"/>
      <c r="J1065" s="214">
        <f>ROUND(I1065*H1065,2)</f>
        <v>0</v>
      </c>
      <c r="K1065" s="210" t="s">
        <v>146</v>
      </c>
      <c r="L1065" s="44"/>
      <c r="M1065" s="215" t="s">
        <v>19</v>
      </c>
      <c r="N1065" s="216" t="s">
        <v>46</v>
      </c>
      <c r="O1065" s="84"/>
      <c r="P1065" s="217">
        <f>O1065*H1065</f>
        <v>0</v>
      </c>
      <c r="Q1065" s="217">
        <v>0</v>
      </c>
      <c r="R1065" s="217">
        <f>Q1065*H1065</f>
        <v>0</v>
      </c>
      <c r="S1065" s="217">
        <v>0.001</v>
      </c>
      <c r="T1065" s="218">
        <f>S1065*H1065</f>
        <v>0.11900000000000001</v>
      </c>
      <c r="AR1065" s="219" t="s">
        <v>244</v>
      </c>
      <c r="AT1065" s="219" t="s">
        <v>142</v>
      </c>
      <c r="AU1065" s="219" t="s">
        <v>84</v>
      </c>
      <c r="AY1065" s="18" t="s">
        <v>140</v>
      </c>
      <c r="BE1065" s="220">
        <f>IF(N1065="základní",J1065,0)</f>
        <v>0</v>
      </c>
      <c r="BF1065" s="220">
        <f>IF(N1065="snížená",J1065,0)</f>
        <v>0</v>
      </c>
      <c r="BG1065" s="220">
        <f>IF(N1065="zákl. přenesená",J1065,0)</f>
        <v>0</v>
      </c>
      <c r="BH1065" s="220">
        <f>IF(N1065="sníž. přenesená",J1065,0)</f>
        <v>0</v>
      </c>
      <c r="BI1065" s="220">
        <f>IF(N1065="nulová",J1065,0)</f>
        <v>0</v>
      </c>
      <c r="BJ1065" s="18" t="s">
        <v>82</v>
      </c>
      <c r="BK1065" s="220">
        <f>ROUND(I1065*H1065,2)</f>
        <v>0</v>
      </c>
      <c r="BL1065" s="18" t="s">
        <v>244</v>
      </c>
      <c r="BM1065" s="219" t="s">
        <v>1299</v>
      </c>
    </row>
    <row r="1066" s="12" customFormat="1">
      <c r="B1066" s="221"/>
      <c r="C1066" s="222"/>
      <c r="D1066" s="223" t="s">
        <v>149</v>
      </c>
      <c r="E1066" s="224" t="s">
        <v>19</v>
      </c>
      <c r="F1066" s="225" t="s">
        <v>1300</v>
      </c>
      <c r="G1066" s="222"/>
      <c r="H1066" s="226">
        <v>20</v>
      </c>
      <c r="I1066" s="227"/>
      <c r="J1066" s="222"/>
      <c r="K1066" s="222"/>
      <c r="L1066" s="228"/>
      <c r="M1066" s="229"/>
      <c r="N1066" s="230"/>
      <c r="O1066" s="230"/>
      <c r="P1066" s="230"/>
      <c r="Q1066" s="230"/>
      <c r="R1066" s="230"/>
      <c r="S1066" s="230"/>
      <c r="T1066" s="231"/>
      <c r="AT1066" s="232" t="s">
        <v>149</v>
      </c>
      <c r="AU1066" s="232" t="s">
        <v>84</v>
      </c>
      <c r="AV1066" s="12" t="s">
        <v>84</v>
      </c>
      <c r="AW1066" s="12" t="s">
        <v>37</v>
      </c>
      <c r="AX1066" s="12" t="s">
        <v>75</v>
      </c>
      <c r="AY1066" s="232" t="s">
        <v>140</v>
      </c>
    </row>
    <row r="1067" s="12" customFormat="1">
      <c r="B1067" s="221"/>
      <c r="C1067" s="222"/>
      <c r="D1067" s="223" t="s">
        <v>149</v>
      </c>
      <c r="E1067" s="224" t="s">
        <v>19</v>
      </c>
      <c r="F1067" s="225" t="s">
        <v>1301</v>
      </c>
      <c r="G1067" s="222"/>
      <c r="H1067" s="226">
        <v>30</v>
      </c>
      <c r="I1067" s="227"/>
      <c r="J1067" s="222"/>
      <c r="K1067" s="222"/>
      <c r="L1067" s="228"/>
      <c r="M1067" s="229"/>
      <c r="N1067" s="230"/>
      <c r="O1067" s="230"/>
      <c r="P1067" s="230"/>
      <c r="Q1067" s="230"/>
      <c r="R1067" s="230"/>
      <c r="S1067" s="230"/>
      <c r="T1067" s="231"/>
      <c r="AT1067" s="232" t="s">
        <v>149</v>
      </c>
      <c r="AU1067" s="232" t="s">
        <v>84</v>
      </c>
      <c r="AV1067" s="12" t="s">
        <v>84</v>
      </c>
      <c r="AW1067" s="12" t="s">
        <v>37</v>
      </c>
      <c r="AX1067" s="12" t="s">
        <v>75</v>
      </c>
      <c r="AY1067" s="232" t="s">
        <v>140</v>
      </c>
    </row>
    <row r="1068" s="12" customFormat="1">
      <c r="B1068" s="221"/>
      <c r="C1068" s="222"/>
      <c r="D1068" s="223" t="s">
        <v>149</v>
      </c>
      <c r="E1068" s="224" t="s">
        <v>19</v>
      </c>
      <c r="F1068" s="225" t="s">
        <v>1302</v>
      </c>
      <c r="G1068" s="222"/>
      <c r="H1068" s="226">
        <v>50</v>
      </c>
      <c r="I1068" s="227"/>
      <c r="J1068" s="222"/>
      <c r="K1068" s="222"/>
      <c r="L1068" s="228"/>
      <c r="M1068" s="229"/>
      <c r="N1068" s="230"/>
      <c r="O1068" s="230"/>
      <c r="P1068" s="230"/>
      <c r="Q1068" s="230"/>
      <c r="R1068" s="230"/>
      <c r="S1068" s="230"/>
      <c r="T1068" s="231"/>
      <c r="AT1068" s="232" t="s">
        <v>149</v>
      </c>
      <c r="AU1068" s="232" t="s">
        <v>84</v>
      </c>
      <c r="AV1068" s="12" t="s">
        <v>84</v>
      </c>
      <c r="AW1068" s="12" t="s">
        <v>37</v>
      </c>
      <c r="AX1068" s="12" t="s">
        <v>75</v>
      </c>
      <c r="AY1068" s="232" t="s">
        <v>140</v>
      </c>
    </row>
    <row r="1069" s="12" customFormat="1">
      <c r="B1069" s="221"/>
      <c r="C1069" s="222"/>
      <c r="D1069" s="223" t="s">
        <v>149</v>
      </c>
      <c r="E1069" s="224" t="s">
        <v>19</v>
      </c>
      <c r="F1069" s="225" t="s">
        <v>1303</v>
      </c>
      <c r="G1069" s="222"/>
      <c r="H1069" s="226">
        <v>3</v>
      </c>
      <c r="I1069" s="227"/>
      <c r="J1069" s="222"/>
      <c r="K1069" s="222"/>
      <c r="L1069" s="228"/>
      <c r="M1069" s="229"/>
      <c r="N1069" s="230"/>
      <c r="O1069" s="230"/>
      <c r="P1069" s="230"/>
      <c r="Q1069" s="230"/>
      <c r="R1069" s="230"/>
      <c r="S1069" s="230"/>
      <c r="T1069" s="231"/>
      <c r="AT1069" s="232" t="s">
        <v>149</v>
      </c>
      <c r="AU1069" s="232" t="s">
        <v>84</v>
      </c>
      <c r="AV1069" s="12" t="s">
        <v>84</v>
      </c>
      <c r="AW1069" s="12" t="s">
        <v>37</v>
      </c>
      <c r="AX1069" s="12" t="s">
        <v>75</v>
      </c>
      <c r="AY1069" s="232" t="s">
        <v>140</v>
      </c>
    </row>
    <row r="1070" s="12" customFormat="1">
      <c r="B1070" s="221"/>
      <c r="C1070" s="222"/>
      <c r="D1070" s="223" t="s">
        <v>149</v>
      </c>
      <c r="E1070" s="224" t="s">
        <v>19</v>
      </c>
      <c r="F1070" s="225" t="s">
        <v>1304</v>
      </c>
      <c r="G1070" s="222"/>
      <c r="H1070" s="226">
        <v>6</v>
      </c>
      <c r="I1070" s="227"/>
      <c r="J1070" s="222"/>
      <c r="K1070" s="222"/>
      <c r="L1070" s="228"/>
      <c r="M1070" s="229"/>
      <c r="N1070" s="230"/>
      <c r="O1070" s="230"/>
      <c r="P1070" s="230"/>
      <c r="Q1070" s="230"/>
      <c r="R1070" s="230"/>
      <c r="S1070" s="230"/>
      <c r="T1070" s="231"/>
      <c r="AT1070" s="232" t="s">
        <v>149</v>
      </c>
      <c r="AU1070" s="232" t="s">
        <v>84</v>
      </c>
      <c r="AV1070" s="12" t="s">
        <v>84</v>
      </c>
      <c r="AW1070" s="12" t="s">
        <v>37</v>
      </c>
      <c r="AX1070" s="12" t="s">
        <v>75</v>
      </c>
      <c r="AY1070" s="232" t="s">
        <v>140</v>
      </c>
    </row>
    <row r="1071" s="12" customFormat="1">
      <c r="B1071" s="221"/>
      <c r="C1071" s="222"/>
      <c r="D1071" s="223" t="s">
        <v>149</v>
      </c>
      <c r="E1071" s="224" t="s">
        <v>19</v>
      </c>
      <c r="F1071" s="225" t="s">
        <v>1305</v>
      </c>
      <c r="G1071" s="222"/>
      <c r="H1071" s="226">
        <v>5</v>
      </c>
      <c r="I1071" s="227"/>
      <c r="J1071" s="222"/>
      <c r="K1071" s="222"/>
      <c r="L1071" s="228"/>
      <c r="M1071" s="229"/>
      <c r="N1071" s="230"/>
      <c r="O1071" s="230"/>
      <c r="P1071" s="230"/>
      <c r="Q1071" s="230"/>
      <c r="R1071" s="230"/>
      <c r="S1071" s="230"/>
      <c r="T1071" s="231"/>
      <c r="AT1071" s="232" t="s">
        <v>149</v>
      </c>
      <c r="AU1071" s="232" t="s">
        <v>84</v>
      </c>
      <c r="AV1071" s="12" t="s">
        <v>84</v>
      </c>
      <c r="AW1071" s="12" t="s">
        <v>37</v>
      </c>
      <c r="AX1071" s="12" t="s">
        <v>75</v>
      </c>
      <c r="AY1071" s="232" t="s">
        <v>140</v>
      </c>
    </row>
    <row r="1072" s="12" customFormat="1">
      <c r="B1072" s="221"/>
      <c r="C1072" s="222"/>
      <c r="D1072" s="223" t="s">
        <v>149</v>
      </c>
      <c r="E1072" s="224" t="s">
        <v>19</v>
      </c>
      <c r="F1072" s="225" t="s">
        <v>1306</v>
      </c>
      <c r="G1072" s="222"/>
      <c r="H1072" s="226">
        <v>5</v>
      </c>
      <c r="I1072" s="227"/>
      <c r="J1072" s="222"/>
      <c r="K1072" s="222"/>
      <c r="L1072" s="228"/>
      <c r="M1072" s="229"/>
      <c r="N1072" s="230"/>
      <c r="O1072" s="230"/>
      <c r="P1072" s="230"/>
      <c r="Q1072" s="230"/>
      <c r="R1072" s="230"/>
      <c r="S1072" s="230"/>
      <c r="T1072" s="231"/>
      <c r="AT1072" s="232" t="s">
        <v>149</v>
      </c>
      <c r="AU1072" s="232" t="s">
        <v>84</v>
      </c>
      <c r="AV1072" s="12" t="s">
        <v>84</v>
      </c>
      <c r="AW1072" s="12" t="s">
        <v>37</v>
      </c>
      <c r="AX1072" s="12" t="s">
        <v>75</v>
      </c>
      <c r="AY1072" s="232" t="s">
        <v>140</v>
      </c>
    </row>
    <row r="1073" s="13" customFormat="1">
      <c r="B1073" s="233"/>
      <c r="C1073" s="234"/>
      <c r="D1073" s="223" t="s">
        <v>149</v>
      </c>
      <c r="E1073" s="235" t="s">
        <v>19</v>
      </c>
      <c r="F1073" s="236" t="s">
        <v>151</v>
      </c>
      <c r="G1073" s="234"/>
      <c r="H1073" s="237">
        <v>119</v>
      </c>
      <c r="I1073" s="238"/>
      <c r="J1073" s="234"/>
      <c r="K1073" s="234"/>
      <c r="L1073" s="239"/>
      <c r="M1073" s="240"/>
      <c r="N1073" s="241"/>
      <c r="O1073" s="241"/>
      <c r="P1073" s="241"/>
      <c r="Q1073" s="241"/>
      <c r="R1073" s="241"/>
      <c r="S1073" s="241"/>
      <c r="T1073" s="242"/>
      <c r="AT1073" s="243" t="s">
        <v>149</v>
      </c>
      <c r="AU1073" s="243" t="s">
        <v>84</v>
      </c>
      <c r="AV1073" s="13" t="s">
        <v>147</v>
      </c>
      <c r="AW1073" s="13" t="s">
        <v>37</v>
      </c>
      <c r="AX1073" s="13" t="s">
        <v>82</v>
      </c>
      <c r="AY1073" s="243" t="s">
        <v>140</v>
      </c>
    </row>
    <row r="1074" s="1" customFormat="1" ht="24" customHeight="1">
      <c r="B1074" s="39"/>
      <c r="C1074" s="208" t="s">
        <v>1307</v>
      </c>
      <c r="D1074" s="208" t="s">
        <v>142</v>
      </c>
      <c r="E1074" s="209" t="s">
        <v>1308</v>
      </c>
      <c r="F1074" s="210" t="s">
        <v>1309</v>
      </c>
      <c r="G1074" s="211" t="s">
        <v>145</v>
      </c>
      <c r="H1074" s="212">
        <v>69.299999999999997</v>
      </c>
      <c r="I1074" s="213"/>
      <c r="J1074" s="214">
        <f>ROUND(I1074*H1074,2)</f>
        <v>0</v>
      </c>
      <c r="K1074" s="210" t="s">
        <v>19</v>
      </c>
      <c r="L1074" s="44"/>
      <c r="M1074" s="215" t="s">
        <v>19</v>
      </c>
      <c r="N1074" s="216" t="s">
        <v>46</v>
      </c>
      <c r="O1074" s="84"/>
      <c r="P1074" s="217">
        <f>O1074*H1074</f>
        <v>0</v>
      </c>
      <c r="Q1074" s="217">
        <v>0.00019000000000000001</v>
      </c>
      <c r="R1074" s="217">
        <f>Q1074*H1074</f>
        <v>0.013167</v>
      </c>
      <c r="S1074" s="217">
        <v>0</v>
      </c>
      <c r="T1074" s="218">
        <f>S1074*H1074</f>
        <v>0</v>
      </c>
      <c r="AR1074" s="219" t="s">
        <v>244</v>
      </c>
      <c r="AT1074" s="219" t="s">
        <v>142</v>
      </c>
      <c r="AU1074" s="219" t="s">
        <v>84</v>
      </c>
      <c r="AY1074" s="18" t="s">
        <v>140</v>
      </c>
      <c r="BE1074" s="220">
        <f>IF(N1074="základní",J1074,0)</f>
        <v>0</v>
      </c>
      <c r="BF1074" s="220">
        <f>IF(N1074="snížená",J1074,0)</f>
        <v>0</v>
      </c>
      <c r="BG1074" s="220">
        <f>IF(N1074="zákl. přenesená",J1074,0)</f>
        <v>0</v>
      </c>
      <c r="BH1074" s="220">
        <f>IF(N1074="sníž. přenesená",J1074,0)</f>
        <v>0</v>
      </c>
      <c r="BI1074" s="220">
        <f>IF(N1074="nulová",J1074,0)</f>
        <v>0</v>
      </c>
      <c r="BJ1074" s="18" t="s">
        <v>82</v>
      </c>
      <c r="BK1074" s="220">
        <f>ROUND(I1074*H1074,2)</f>
        <v>0</v>
      </c>
      <c r="BL1074" s="18" t="s">
        <v>244</v>
      </c>
      <c r="BM1074" s="219" t="s">
        <v>1310</v>
      </c>
    </row>
    <row r="1075" s="12" customFormat="1">
      <c r="B1075" s="221"/>
      <c r="C1075" s="222"/>
      <c r="D1075" s="223" t="s">
        <v>149</v>
      </c>
      <c r="E1075" s="224" t="s">
        <v>19</v>
      </c>
      <c r="F1075" s="225" t="s">
        <v>1311</v>
      </c>
      <c r="G1075" s="222"/>
      <c r="H1075" s="226">
        <v>69.299999999999997</v>
      </c>
      <c r="I1075" s="227"/>
      <c r="J1075" s="222"/>
      <c r="K1075" s="222"/>
      <c r="L1075" s="228"/>
      <c r="M1075" s="229"/>
      <c r="N1075" s="230"/>
      <c r="O1075" s="230"/>
      <c r="P1075" s="230"/>
      <c r="Q1075" s="230"/>
      <c r="R1075" s="230"/>
      <c r="S1075" s="230"/>
      <c r="T1075" s="231"/>
      <c r="AT1075" s="232" t="s">
        <v>149</v>
      </c>
      <c r="AU1075" s="232" t="s">
        <v>84</v>
      </c>
      <c r="AV1075" s="12" t="s">
        <v>84</v>
      </c>
      <c r="AW1075" s="12" t="s">
        <v>37</v>
      </c>
      <c r="AX1075" s="12" t="s">
        <v>75</v>
      </c>
      <c r="AY1075" s="232" t="s">
        <v>140</v>
      </c>
    </row>
    <row r="1076" s="13" customFormat="1">
      <c r="B1076" s="233"/>
      <c r="C1076" s="234"/>
      <c r="D1076" s="223" t="s">
        <v>149</v>
      </c>
      <c r="E1076" s="235" t="s">
        <v>19</v>
      </c>
      <c r="F1076" s="236" t="s">
        <v>151</v>
      </c>
      <c r="G1076" s="234"/>
      <c r="H1076" s="237">
        <v>69.299999999999997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AT1076" s="243" t="s">
        <v>149</v>
      </c>
      <c r="AU1076" s="243" t="s">
        <v>84</v>
      </c>
      <c r="AV1076" s="13" t="s">
        <v>147</v>
      </c>
      <c r="AW1076" s="13" t="s">
        <v>37</v>
      </c>
      <c r="AX1076" s="13" t="s">
        <v>82</v>
      </c>
      <c r="AY1076" s="243" t="s">
        <v>140</v>
      </c>
    </row>
    <row r="1077" s="1" customFormat="1" ht="24" customHeight="1">
      <c r="B1077" s="39"/>
      <c r="C1077" s="208" t="s">
        <v>1312</v>
      </c>
      <c r="D1077" s="208" t="s">
        <v>142</v>
      </c>
      <c r="E1077" s="209" t="s">
        <v>1313</v>
      </c>
      <c r="F1077" s="210" t="s">
        <v>1314</v>
      </c>
      <c r="G1077" s="211" t="s">
        <v>608</v>
      </c>
      <c r="H1077" s="212">
        <v>0.021000000000000001</v>
      </c>
      <c r="I1077" s="213"/>
      <c r="J1077" s="214">
        <f>ROUND(I1077*H1077,2)</f>
        <v>0</v>
      </c>
      <c r="K1077" s="210" t="s">
        <v>146</v>
      </c>
      <c r="L1077" s="44"/>
      <c r="M1077" s="215" t="s">
        <v>19</v>
      </c>
      <c r="N1077" s="216" t="s">
        <v>46</v>
      </c>
      <c r="O1077" s="84"/>
      <c r="P1077" s="217">
        <f>O1077*H1077</f>
        <v>0</v>
      </c>
      <c r="Q1077" s="217">
        <v>0</v>
      </c>
      <c r="R1077" s="217">
        <f>Q1077*H1077</f>
        <v>0</v>
      </c>
      <c r="S1077" s="217">
        <v>0</v>
      </c>
      <c r="T1077" s="218">
        <f>S1077*H1077</f>
        <v>0</v>
      </c>
      <c r="AR1077" s="219" t="s">
        <v>244</v>
      </c>
      <c r="AT1077" s="219" t="s">
        <v>142</v>
      </c>
      <c r="AU1077" s="219" t="s">
        <v>84</v>
      </c>
      <c r="AY1077" s="18" t="s">
        <v>140</v>
      </c>
      <c r="BE1077" s="220">
        <f>IF(N1077="základní",J1077,0)</f>
        <v>0</v>
      </c>
      <c r="BF1077" s="220">
        <f>IF(N1077="snížená",J1077,0)</f>
        <v>0</v>
      </c>
      <c r="BG1077" s="220">
        <f>IF(N1077="zákl. přenesená",J1077,0)</f>
        <v>0</v>
      </c>
      <c r="BH1077" s="220">
        <f>IF(N1077="sníž. přenesená",J1077,0)</f>
        <v>0</v>
      </c>
      <c r="BI1077" s="220">
        <f>IF(N1077="nulová",J1077,0)</f>
        <v>0</v>
      </c>
      <c r="BJ1077" s="18" t="s">
        <v>82</v>
      </c>
      <c r="BK1077" s="220">
        <f>ROUND(I1077*H1077,2)</f>
        <v>0</v>
      </c>
      <c r="BL1077" s="18" t="s">
        <v>244</v>
      </c>
      <c r="BM1077" s="219" t="s">
        <v>1315</v>
      </c>
    </row>
    <row r="1078" s="11" customFormat="1" ht="22.8" customHeight="1">
      <c r="B1078" s="192"/>
      <c r="C1078" s="193"/>
      <c r="D1078" s="194" t="s">
        <v>74</v>
      </c>
      <c r="E1078" s="206" t="s">
        <v>1316</v>
      </c>
      <c r="F1078" s="206" t="s">
        <v>1317</v>
      </c>
      <c r="G1078" s="193"/>
      <c r="H1078" s="193"/>
      <c r="I1078" s="196"/>
      <c r="J1078" s="207">
        <f>BK1078</f>
        <v>0</v>
      </c>
      <c r="K1078" s="193"/>
      <c r="L1078" s="198"/>
      <c r="M1078" s="199"/>
      <c r="N1078" s="200"/>
      <c r="O1078" s="200"/>
      <c r="P1078" s="201">
        <f>SUM(P1079:P1098)</f>
        <v>0</v>
      </c>
      <c r="Q1078" s="200"/>
      <c r="R1078" s="201">
        <f>SUM(R1079:R1098)</f>
        <v>0.16633700000000001</v>
      </c>
      <c r="S1078" s="200"/>
      <c r="T1078" s="202">
        <f>SUM(T1079:T1098)</f>
        <v>3.0081856</v>
      </c>
      <c r="AR1078" s="203" t="s">
        <v>84</v>
      </c>
      <c r="AT1078" s="204" t="s">
        <v>74</v>
      </c>
      <c r="AU1078" s="204" t="s">
        <v>82</v>
      </c>
      <c r="AY1078" s="203" t="s">
        <v>140</v>
      </c>
      <c r="BK1078" s="205">
        <f>SUM(BK1079:BK1098)</f>
        <v>0</v>
      </c>
    </row>
    <row r="1079" s="1" customFormat="1" ht="16.5" customHeight="1">
      <c r="B1079" s="39"/>
      <c r="C1079" s="208" t="s">
        <v>1318</v>
      </c>
      <c r="D1079" s="208" t="s">
        <v>142</v>
      </c>
      <c r="E1079" s="209" t="s">
        <v>1319</v>
      </c>
      <c r="F1079" s="210" t="s">
        <v>1320</v>
      </c>
      <c r="G1079" s="211" t="s">
        <v>145</v>
      </c>
      <c r="H1079" s="212">
        <v>63.622999999999998</v>
      </c>
      <c r="I1079" s="213"/>
      <c r="J1079" s="214">
        <f>ROUND(I1079*H1079,2)</f>
        <v>0</v>
      </c>
      <c r="K1079" s="210" t="s">
        <v>146</v>
      </c>
      <c r="L1079" s="44"/>
      <c r="M1079" s="215" t="s">
        <v>19</v>
      </c>
      <c r="N1079" s="216" t="s">
        <v>46</v>
      </c>
      <c r="O1079" s="84"/>
      <c r="P1079" s="217">
        <f>O1079*H1079</f>
        <v>0</v>
      </c>
      <c r="Q1079" s="217">
        <v>0</v>
      </c>
      <c r="R1079" s="217">
        <f>Q1079*H1079</f>
        <v>0</v>
      </c>
      <c r="S1079" s="217">
        <v>0.027199999999999998</v>
      </c>
      <c r="T1079" s="218">
        <f>S1079*H1079</f>
        <v>1.7305455999999999</v>
      </c>
      <c r="AR1079" s="219" t="s">
        <v>244</v>
      </c>
      <c r="AT1079" s="219" t="s">
        <v>142</v>
      </c>
      <c r="AU1079" s="219" t="s">
        <v>84</v>
      </c>
      <c r="AY1079" s="18" t="s">
        <v>140</v>
      </c>
      <c r="BE1079" s="220">
        <f>IF(N1079="základní",J1079,0)</f>
        <v>0</v>
      </c>
      <c r="BF1079" s="220">
        <f>IF(N1079="snížená",J1079,0)</f>
        <v>0</v>
      </c>
      <c r="BG1079" s="220">
        <f>IF(N1079="zákl. přenesená",J1079,0)</f>
        <v>0</v>
      </c>
      <c r="BH1079" s="220">
        <f>IF(N1079="sníž. přenesená",J1079,0)</f>
        <v>0</v>
      </c>
      <c r="BI1079" s="220">
        <f>IF(N1079="nulová",J1079,0)</f>
        <v>0</v>
      </c>
      <c r="BJ1079" s="18" t="s">
        <v>82</v>
      </c>
      <c r="BK1079" s="220">
        <f>ROUND(I1079*H1079,2)</f>
        <v>0</v>
      </c>
      <c r="BL1079" s="18" t="s">
        <v>244</v>
      </c>
      <c r="BM1079" s="219" t="s">
        <v>1321</v>
      </c>
    </row>
    <row r="1080" s="12" customFormat="1">
      <c r="B1080" s="221"/>
      <c r="C1080" s="222"/>
      <c r="D1080" s="223" t="s">
        <v>149</v>
      </c>
      <c r="E1080" s="224" t="s">
        <v>19</v>
      </c>
      <c r="F1080" s="225" t="s">
        <v>1322</v>
      </c>
      <c r="G1080" s="222"/>
      <c r="H1080" s="226">
        <v>3.1499999999999999</v>
      </c>
      <c r="I1080" s="227"/>
      <c r="J1080" s="222"/>
      <c r="K1080" s="222"/>
      <c r="L1080" s="228"/>
      <c r="M1080" s="229"/>
      <c r="N1080" s="230"/>
      <c r="O1080" s="230"/>
      <c r="P1080" s="230"/>
      <c r="Q1080" s="230"/>
      <c r="R1080" s="230"/>
      <c r="S1080" s="230"/>
      <c r="T1080" s="231"/>
      <c r="AT1080" s="232" t="s">
        <v>149</v>
      </c>
      <c r="AU1080" s="232" t="s">
        <v>84</v>
      </c>
      <c r="AV1080" s="12" t="s">
        <v>84</v>
      </c>
      <c r="AW1080" s="12" t="s">
        <v>37</v>
      </c>
      <c r="AX1080" s="12" t="s">
        <v>75</v>
      </c>
      <c r="AY1080" s="232" t="s">
        <v>140</v>
      </c>
    </row>
    <row r="1081" s="12" customFormat="1">
      <c r="B1081" s="221"/>
      <c r="C1081" s="222"/>
      <c r="D1081" s="223" t="s">
        <v>149</v>
      </c>
      <c r="E1081" s="224" t="s">
        <v>19</v>
      </c>
      <c r="F1081" s="225" t="s">
        <v>1323</v>
      </c>
      <c r="G1081" s="222"/>
      <c r="H1081" s="226">
        <v>22.849</v>
      </c>
      <c r="I1081" s="227"/>
      <c r="J1081" s="222"/>
      <c r="K1081" s="222"/>
      <c r="L1081" s="228"/>
      <c r="M1081" s="229"/>
      <c r="N1081" s="230"/>
      <c r="O1081" s="230"/>
      <c r="P1081" s="230"/>
      <c r="Q1081" s="230"/>
      <c r="R1081" s="230"/>
      <c r="S1081" s="230"/>
      <c r="T1081" s="231"/>
      <c r="AT1081" s="232" t="s">
        <v>149</v>
      </c>
      <c r="AU1081" s="232" t="s">
        <v>84</v>
      </c>
      <c r="AV1081" s="12" t="s">
        <v>84</v>
      </c>
      <c r="AW1081" s="12" t="s">
        <v>37</v>
      </c>
      <c r="AX1081" s="12" t="s">
        <v>75</v>
      </c>
      <c r="AY1081" s="232" t="s">
        <v>140</v>
      </c>
    </row>
    <row r="1082" s="12" customFormat="1">
      <c r="B1082" s="221"/>
      <c r="C1082" s="222"/>
      <c r="D1082" s="223" t="s">
        <v>149</v>
      </c>
      <c r="E1082" s="224" t="s">
        <v>19</v>
      </c>
      <c r="F1082" s="225" t="s">
        <v>1324</v>
      </c>
      <c r="G1082" s="222"/>
      <c r="H1082" s="226">
        <v>11.948</v>
      </c>
      <c r="I1082" s="227"/>
      <c r="J1082" s="222"/>
      <c r="K1082" s="222"/>
      <c r="L1082" s="228"/>
      <c r="M1082" s="229"/>
      <c r="N1082" s="230"/>
      <c r="O1082" s="230"/>
      <c r="P1082" s="230"/>
      <c r="Q1082" s="230"/>
      <c r="R1082" s="230"/>
      <c r="S1082" s="230"/>
      <c r="T1082" s="231"/>
      <c r="AT1082" s="232" t="s">
        <v>149</v>
      </c>
      <c r="AU1082" s="232" t="s">
        <v>84</v>
      </c>
      <c r="AV1082" s="12" t="s">
        <v>84</v>
      </c>
      <c r="AW1082" s="12" t="s">
        <v>37</v>
      </c>
      <c r="AX1082" s="12" t="s">
        <v>75</v>
      </c>
      <c r="AY1082" s="232" t="s">
        <v>140</v>
      </c>
    </row>
    <row r="1083" s="12" customFormat="1">
      <c r="B1083" s="221"/>
      <c r="C1083" s="222"/>
      <c r="D1083" s="223" t="s">
        <v>149</v>
      </c>
      <c r="E1083" s="224" t="s">
        <v>19</v>
      </c>
      <c r="F1083" s="225" t="s">
        <v>1325</v>
      </c>
      <c r="G1083" s="222"/>
      <c r="H1083" s="226">
        <v>25.675999999999998</v>
      </c>
      <c r="I1083" s="227"/>
      <c r="J1083" s="222"/>
      <c r="K1083" s="222"/>
      <c r="L1083" s="228"/>
      <c r="M1083" s="229"/>
      <c r="N1083" s="230"/>
      <c r="O1083" s="230"/>
      <c r="P1083" s="230"/>
      <c r="Q1083" s="230"/>
      <c r="R1083" s="230"/>
      <c r="S1083" s="230"/>
      <c r="T1083" s="231"/>
      <c r="AT1083" s="232" t="s">
        <v>149</v>
      </c>
      <c r="AU1083" s="232" t="s">
        <v>84</v>
      </c>
      <c r="AV1083" s="12" t="s">
        <v>84</v>
      </c>
      <c r="AW1083" s="12" t="s">
        <v>37</v>
      </c>
      <c r="AX1083" s="12" t="s">
        <v>75</v>
      </c>
      <c r="AY1083" s="232" t="s">
        <v>140</v>
      </c>
    </row>
    <row r="1084" s="13" customFormat="1">
      <c r="B1084" s="233"/>
      <c r="C1084" s="234"/>
      <c r="D1084" s="223" t="s">
        <v>149</v>
      </c>
      <c r="E1084" s="235" t="s">
        <v>19</v>
      </c>
      <c r="F1084" s="236" t="s">
        <v>151</v>
      </c>
      <c r="G1084" s="234"/>
      <c r="H1084" s="237">
        <v>63.622999999999998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AT1084" s="243" t="s">
        <v>149</v>
      </c>
      <c r="AU1084" s="243" t="s">
        <v>84</v>
      </c>
      <c r="AV1084" s="13" t="s">
        <v>147</v>
      </c>
      <c r="AW1084" s="13" t="s">
        <v>37</v>
      </c>
      <c r="AX1084" s="13" t="s">
        <v>82</v>
      </c>
      <c r="AY1084" s="243" t="s">
        <v>140</v>
      </c>
    </row>
    <row r="1085" s="1" customFormat="1" ht="24" customHeight="1">
      <c r="B1085" s="39"/>
      <c r="C1085" s="208" t="s">
        <v>1326</v>
      </c>
      <c r="D1085" s="208" t="s">
        <v>142</v>
      </c>
      <c r="E1085" s="209" t="s">
        <v>1327</v>
      </c>
      <c r="F1085" s="210" t="s">
        <v>1328</v>
      </c>
      <c r="G1085" s="211" t="s">
        <v>145</v>
      </c>
      <c r="H1085" s="212">
        <v>3.1000000000000001</v>
      </c>
      <c r="I1085" s="213"/>
      <c r="J1085" s="214">
        <f>ROUND(I1085*H1085,2)</f>
        <v>0</v>
      </c>
      <c r="K1085" s="210" t="s">
        <v>146</v>
      </c>
      <c r="L1085" s="44"/>
      <c r="M1085" s="215" t="s">
        <v>19</v>
      </c>
      <c r="N1085" s="216" t="s">
        <v>46</v>
      </c>
      <c r="O1085" s="84"/>
      <c r="P1085" s="217">
        <f>O1085*H1085</f>
        <v>0</v>
      </c>
      <c r="Q1085" s="217">
        <v>0.0073000000000000001</v>
      </c>
      <c r="R1085" s="217">
        <f>Q1085*H1085</f>
        <v>0.022630000000000001</v>
      </c>
      <c r="S1085" s="217">
        <v>0</v>
      </c>
      <c r="T1085" s="218">
        <f>S1085*H1085</f>
        <v>0</v>
      </c>
      <c r="AR1085" s="219" t="s">
        <v>244</v>
      </c>
      <c r="AT1085" s="219" t="s">
        <v>142</v>
      </c>
      <c r="AU1085" s="219" t="s">
        <v>84</v>
      </c>
      <c r="AY1085" s="18" t="s">
        <v>140</v>
      </c>
      <c r="BE1085" s="220">
        <f>IF(N1085="základní",J1085,0)</f>
        <v>0</v>
      </c>
      <c r="BF1085" s="220">
        <f>IF(N1085="snížená",J1085,0)</f>
        <v>0</v>
      </c>
      <c r="BG1085" s="220">
        <f>IF(N1085="zákl. přenesená",J1085,0)</f>
        <v>0</v>
      </c>
      <c r="BH1085" s="220">
        <f>IF(N1085="sníž. přenesená",J1085,0)</f>
        <v>0</v>
      </c>
      <c r="BI1085" s="220">
        <f>IF(N1085="nulová",J1085,0)</f>
        <v>0</v>
      </c>
      <c r="BJ1085" s="18" t="s">
        <v>82</v>
      </c>
      <c r="BK1085" s="220">
        <f>ROUND(I1085*H1085,2)</f>
        <v>0</v>
      </c>
      <c r="BL1085" s="18" t="s">
        <v>244</v>
      </c>
      <c r="BM1085" s="219" t="s">
        <v>1329</v>
      </c>
    </row>
    <row r="1086" s="12" customFormat="1">
      <c r="B1086" s="221"/>
      <c r="C1086" s="222"/>
      <c r="D1086" s="223" t="s">
        <v>149</v>
      </c>
      <c r="E1086" s="224" t="s">
        <v>19</v>
      </c>
      <c r="F1086" s="225" t="s">
        <v>1330</v>
      </c>
      <c r="G1086" s="222"/>
      <c r="H1086" s="226">
        <v>3.1000000000000001</v>
      </c>
      <c r="I1086" s="227"/>
      <c r="J1086" s="222"/>
      <c r="K1086" s="222"/>
      <c r="L1086" s="228"/>
      <c r="M1086" s="229"/>
      <c r="N1086" s="230"/>
      <c r="O1086" s="230"/>
      <c r="P1086" s="230"/>
      <c r="Q1086" s="230"/>
      <c r="R1086" s="230"/>
      <c r="S1086" s="230"/>
      <c r="T1086" s="231"/>
      <c r="AT1086" s="232" t="s">
        <v>149</v>
      </c>
      <c r="AU1086" s="232" t="s">
        <v>84</v>
      </c>
      <c r="AV1086" s="12" t="s">
        <v>84</v>
      </c>
      <c r="AW1086" s="12" t="s">
        <v>37</v>
      </c>
      <c r="AX1086" s="12" t="s">
        <v>82</v>
      </c>
      <c r="AY1086" s="232" t="s">
        <v>140</v>
      </c>
    </row>
    <row r="1087" s="1" customFormat="1" ht="16.5" customHeight="1">
      <c r="B1087" s="39"/>
      <c r="C1087" s="255" t="s">
        <v>1331</v>
      </c>
      <c r="D1087" s="255" t="s">
        <v>206</v>
      </c>
      <c r="E1087" s="256" t="s">
        <v>1332</v>
      </c>
      <c r="F1087" s="257" t="s">
        <v>1333</v>
      </c>
      <c r="G1087" s="258" t="s">
        <v>145</v>
      </c>
      <c r="H1087" s="259">
        <v>11.615</v>
      </c>
      <c r="I1087" s="260"/>
      <c r="J1087" s="261">
        <f>ROUND(I1087*H1087,2)</f>
        <v>0</v>
      </c>
      <c r="K1087" s="257" t="s">
        <v>146</v>
      </c>
      <c r="L1087" s="262"/>
      <c r="M1087" s="263" t="s">
        <v>19</v>
      </c>
      <c r="N1087" s="264" t="s">
        <v>46</v>
      </c>
      <c r="O1087" s="84"/>
      <c r="P1087" s="217">
        <f>O1087*H1087</f>
        <v>0</v>
      </c>
      <c r="Q1087" s="217">
        <v>0.0118</v>
      </c>
      <c r="R1087" s="217">
        <f>Q1087*H1087</f>
        <v>0.13705700000000001</v>
      </c>
      <c r="S1087" s="217">
        <v>0</v>
      </c>
      <c r="T1087" s="218">
        <f>S1087*H1087</f>
        <v>0</v>
      </c>
      <c r="AR1087" s="219" t="s">
        <v>386</v>
      </c>
      <c r="AT1087" s="219" t="s">
        <v>206</v>
      </c>
      <c r="AU1087" s="219" t="s">
        <v>84</v>
      </c>
      <c r="AY1087" s="18" t="s">
        <v>140</v>
      </c>
      <c r="BE1087" s="220">
        <f>IF(N1087="základní",J1087,0)</f>
        <v>0</v>
      </c>
      <c r="BF1087" s="220">
        <f>IF(N1087="snížená",J1087,0)</f>
        <v>0</v>
      </c>
      <c r="BG1087" s="220">
        <f>IF(N1087="zákl. přenesená",J1087,0)</f>
        <v>0</v>
      </c>
      <c r="BH1087" s="220">
        <f>IF(N1087="sníž. přenesená",J1087,0)</f>
        <v>0</v>
      </c>
      <c r="BI1087" s="220">
        <f>IF(N1087="nulová",J1087,0)</f>
        <v>0</v>
      </c>
      <c r="BJ1087" s="18" t="s">
        <v>82</v>
      </c>
      <c r="BK1087" s="220">
        <f>ROUND(I1087*H1087,2)</f>
        <v>0</v>
      </c>
      <c r="BL1087" s="18" t="s">
        <v>244</v>
      </c>
      <c r="BM1087" s="219" t="s">
        <v>1334</v>
      </c>
    </row>
    <row r="1088" s="12" customFormat="1">
      <c r="B1088" s="221"/>
      <c r="C1088" s="222"/>
      <c r="D1088" s="223" t="s">
        <v>149</v>
      </c>
      <c r="E1088" s="224" t="s">
        <v>19</v>
      </c>
      <c r="F1088" s="225" t="s">
        <v>1330</v>
      </c>
      <c r="G1088" s="222"/>
      <c r="H1088" s="226">
        <v>3.1000000000000001</v>
      </c>
      <c r="I1088" s="227"/>
      <c r="J1088" s="222"/>
      <c r="K1088" s="222"/>
      <c r="L1088" s="228"/>
      <c r="M1088" s="229"/>
      <c r="N1088" s="230"/>
      <c r="O1088" s="230"/>
      <c r="P1088" s="230"/>
      <c r="Q1088" s="230"/>
      <c r="R1088" s="230"/>
      <c r="S1088" s="230"/>
      <c r="T1088" s="231"/>
      <c r="AT1088" s="232" t="s">
        <v>149</v>
      </c>
      <c r="AU1088" s="232" t="s">
        <v>84</v>
      </c>
      <c r="AV1088" s="12" t="s">
        <v>84</v>
      </c>
      <c r="AW1088" s="12" t="s">
        <v>37</v>
      </c>
      <c r="AX1088" s="12" t="s">
        <v>75</v>
      </c>
      <c r="AY1088" s="232" t="s">
        <v>140</v>
      </c>
    </row>
    <row r="1089" s="12" customFormat="1">
      <c r="B1089" s="221"/>
      <c r="C1089" s="222"/>
      <c r="D1089" s="223" t="s">
        <v>149</v>
      </c>
      <c r="E1089" s="224" t="s">
        <v>19</v>
      </c>
      <c r="F1089" s="225" t="s">
        <v>1335</v>
      </c>
      <c r="G1089" s="222"/>
      <c r="H1089" s="226">
        <v>7</v>
      </c>
      <c r="I1089" s="227"/>
      <c r="J1089" s="222"/>
      <c r="K1089" s="222"/>
      <c r="L1089" s="228"/>
      <c r="M1089" s="229"/>
      <c r="N1089" s="230"/>
      <c r="O1089" s="230"/>
      <c r="P1089" s="230"/>
      <c r="Q1089" s="230"/>
      <c r="R1089" s="230"/>
      <c r="S1089" s="230"/>
      <c r="T1089" s="231"/>
      <c r="AT1089" s="232" t="s">
        <v>149</v>
      </c>
      <c r="AU1089" s="232" t="s">
        <v>84</v>
      </c>
      <c r="AV1089" s="12" t="s">
        <v>84</v>
      </c>
      <c r="AW1089" s="12" t="s">
        <v>37</v>
      </c>
      <c r="AX1089" s="12" t="s">
        <v>75</v>
      </c>
      <c r="AY1089" s="232" t="s">
        <v>140</v>
      </c>
    </row>
    <row r="1090" s="14" customFormat="1">
      <c r="B1090" s="244"/>
      <c r="C1090" s="245"/>
      <c r="D1090" s="223" t="s">
        <v>149</v>
      </c>
      <c r="E1090" s="246" t="s">
        <v>19</v>
      </c>
      <c r="F1090" s="247" t="s">
        <v>739</v>
      </c>
      <c r="G1090" s="245"/>
      <c r="H1090" s="248">
        <v>10.1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AT1090" s="254" t="s">
        <v>149</v>
      </c>
      <c r="AU1090" s="254" t="s">
        <v>84</v>
      </c>
      <c r="AV1090" s="14" t="s">
        <v>157</v>
      </c>
      <c r="AW1090" s="14" t="s">
        <v>37</v>
      </c>
      <c r="AX1090" s="14" t="s">
        <v>75</v>
      </c>
      <c r="AY1090" s="254" t="s">
        <v>140</v>
      </c>
    </row>
    <row r="1091" s="12" customFormat="1">
      <c r="B1091" s="221"/>
      <c r="C1091" s="222"/>
      <c r="D1091" s="223" t="s">
        <v>149</v>
      </c>
      <c r="E1091" s="224" t="s">
        <v>19</v>
      </c>
      <c r="F1091" s="225" t="s">
        <v>1336</v>
      </c>
      <c r="G1091" s="222"/>
      <c r="H1091" s="226">
        <v>1.5149999999999999</v>
      </c>
      <c r="I1091" s="227"/>
      <c r="J1091" s="222"/>
      <c r="K1091" s="222"/>
      <c r="L1091" s="228"/>
      <c r="M1091" s="229"/>
      <c r="N1091" s="230"/>
      <c r="O1091" s="230"/>
      <c r="P1091" s="230"/>
      <c r="Q1091" s="230"/>
      <c r="R1091" s="230"/>
      <c r="S1091" s="230"/>
      <c r="T1091" s="231"/>
      <c r="AT1091" s="232" t="s">
        <v>149</v>
      </c>
      <c r="AU1091" s="232" t="s">
        <v>84</v>
      </c>
      <c r="AV1091" s="12" t="s">
        <v>84</v>
      </c>
      <c r="AW1091" s="12" t="s">
        <v>37</v>
      </c>
      <c r="AX1091" s="12" t="s">
        <v>75</v>
      </c>
      <c r="AY1091" s="232" t="s">
        <v>140</v>
      </c>
    </row>
    <row r="1092" s="13" customFormat="1">
      <c r="B1092" s="233"/>
      <c r="C1092" s="234"/>
      <c r="D1092" s="223" t="s">
        <v>149</v>
      </c>
      <c r="E1092" s="235" t="s">
        <v>19</v>
      </c>
      <c r="F1092" s="236" t="s">
        <v>151</v>
      </c>
      <c r="G1092" s="234"/>
      <c r="H1092" s="237">
        <v>11.615</v>
      </c>
      <c r="I1092" s="238"/>
      <c r="J1092" s="234"/>
      <c r="K1092" s="234"/>
      <c r="L1092" s="239"/>
      <c r="M1092" s="240"/>
      <c r="N1092" s="241"/>
      <c r="O1092" s="241"/>
      <c r="P1092" s="241"/>
      <c r="Q1092" s="241"/>
      <c r="R1092" s="241"/>
      <c r="S1092" s="241"/>
      <c r="T1092" s="242"/>
      <c r="AT1092" s="243" t="s">
        <v>149</v>
      </c>
      <c r="AU1092" s="243" t="s">
        <v>84</v>
      </c>
      <c r="AV1092" s="13" t="s">
        <v>147</v>
      </c>
      <c r="AW1092" s="13" t="s">
        <v>37</v>
      </c>
      <c r="AX1092" s="13" t="s">
        <v>82</v>
      </c>
      <c r="AY1092" s="243" t="s">
        <v>140</v>
      </c>
    </row>
    <row r="1093" s="1" customFormat="1" ht="16.5" customHeight="1">
      <c r="B1093" s="39"/>
      <c r="C1093" s="208" t="s">
        <v>1337</v>
      </c>
      <c r="D1093" s="208" t="s">
        <v>142</v>
      </c>
      <c r="E1093" s="209" t="s">
        <v>1338</v>
      </c>
      <c r="F1093" s="210" t="s">
        <v>1339</v>
      </c>
      <c r="G1093" s="211" t="s">
        <v>247</v>
      </c>
      <c r="H1093" s="212">
        <v>7</v>
      </c>
      <c r="I1093" s="213"/>
      <c r="J1093" s="214">
        <f>ROUND(I1093*H1093,2)</f>
        <v>0</v>
      </c>
      <c r="K1093" s="210" t="s">
        <v>146</v>
      </c>
      <c r="L1093" s="44"/>
      <c r="M1093" s="215" t="s">
        <v>19</v>
      </c>
      <c r="N1093" s="216" t="s">
        <v>46</v>
      </c>
      <c r="O1093" s="84"/>
      <c r="P1093" s="217">
        <f>O1093*H1093</f>
        <v>0</v>
      </c>
      <c r="Q1093" s="217">
        <v>0.00095</v>
      </c>
      <c r="R1093" s="217">
        <f>Q1093*H1093</f>
        <v>0.0066499999999999997</v>
      </c>
      <c r="S1093" s="217">
        <v>0</v>
      </c>
      <c r="T1093" s="218">
        <f>S1093*H1093</f>
        <v>0</v>
      </c>
      <c r="AR1093" s="219" t="s">
        <v>244</v>
      </c>
      <c r="AT1093" s="219" t="s">
        <v>142</v>
      </c>
      <c r="AU1093" s="219" t="s">
        <v>84</v>
      </c>
      <c r="AY1093" s="18" t="s">
        <v>140</v>
      </c>
      <c r="BE1093" s="220">
        <f>IF(N1093="základní",J1093,0)</f>
        <v>0</v>
      </c>
      <c r="BF1093" s="220">
        <f>IF(N1093="snížená",J1093,0)</f>
        <v>0</v>
      </c>
      <c r="BG1093" s="220">
        <f>IF(N1093="zákl. přenesená",J1093,0)</f>
        <v>0</v>
      </c>
      <c r="BH1093" s="220">
        <f>IF(N1093="sníž. přenesená",J1093,0)</f>
        <v>0</v>
      </c>
      <c r="BI1093" s="220">
        <f>IF(N1093="nulová",J1093,0)</f>
        <v>0</v>
      </c>
      <c r="BJ1093" s="18" t="s">
        <v>82</v>
      </c>
      <c r="BK1093" s="220">
        <f>ROUND(I1093*H1093,2)</f>
        <v>0</v>
      </c>
      <c r="BL1093" s="18" t="s">
        <v>244</v>
      </c>
      <c r="BM1093" s="219" t="s">
        <v>1340</v>
      </c>
    </row>
    <row r="1094" s="12" customFormat="1">
      <c r="B1094" s="221"/>
      <c r="C1094" s="222"/>
      <c r="D1094" s="223" t="s">
        <v>149</v>
      </c>
      <c r="E1094" s="224" t="s">
        <v>19</v>
      </c>
      <c r="F1094" s="225" t="s">
        <v>1341</v>
      </c>
      <c r="G1094" s="222"/>
      <c r="H1094" s="226">
        <v>7</v>
      </c>
      <c r="I1094" s="227"/>
      <c r="J1094" s="222"/>
      <c r="K1094" s="222"/>
      <c r="L1094" s="228"/>
      <c r="M1094" s="229"/>
      <c r="N1094" s="230"/>
      <c r="O1094" s="230"/>
      <c r="P1094" s="230"/>
      <c r="Q1094" s="230"/>
      <c r="R1094" s="230"/>
      <c r="S1094" s="230"/>
      <c r="T1094" s="231"/>
      <c r="AT1094" s="232" t="s">
        <v>149</v>
      </c>
      <c r="AU1094" s="232" t="s">
        <v>84</v>
      </c>
      <c r="AV1094" s="12" t="s">
        <v>84</v>
      </c>
      <c r="AW1094" s="12" t="s">
        <v>37</v>
      </c>
      <c r="AX1094" s="12" t="s">
        <v>82</v>
      </c>
      <c r="AY1094" s="232" t="s">
        <v>140</v>
      </c>
    </row>
    <row r="1095" s="1" customFormat="1" ht="16.5" customHeight="1">
      <c r="B1095" s="39"/>
      <c r="C1095" s="208" t="s">
        <v>1342</v>
      </c>
      <c r="D1095" s="208" t="s">
        <v>142</v>
      </c>
      <c r="E1095" s="209" t="s">
        <v>1343</v>
      </c>
      <c r="F1095" s="210" t="s">
        <v>1344</v>
      </c>
      <c r="G1095" s="211" t="s">
        <v>145</v>
      </c>
      <c r="H1095" s="212">
        <v>32.759999999999998</v>
      </c>
      <c r="I1095" s="213"/>
      <c r="J1095" s="214">
        <f>ROUND(I1095*H1095,2)</f>
        <v>0</v>
      </c>
      <c r="K1095" s="210" t="s">
        <v>146</v>
      </c>
      <c r="L1095" s="44"/>
      <c r="M1095" s="215" t="s">
        <v>19</v>
      </c>
      <c r="N1095" s="216" t="s">
        <v>46</v>
      </c>
      <c r="O1095" s="84"/>
      <c r="P1095" s="217">
        <f>O1095*H1095</f>
        <v>0</v>
      </c>
      <c r="Q1095" s="217">
        <v>0</v>
      </c>
      <c r="R1095" s="217">
        <f>Q1095*H1095</f>
        <v>0</v>
      </c>
      <c r="S1095" s="217">
        <v>0.039</v>
      </c>
      <c r="T1095" s="218">
        <f>S1095*H1095</f>
        <v>1.2776399999999999</v>
      </c>
      <c r="AR1095" s="219" t="s">
        <v>244</v>
      </c>
      <c r="AT1095" s="219" t="s">
        <v>142</v>
      </c>
      <c r="AU1095" s="219" t="s">
        <v>84</v>
      </c>
      <c r="AY1095" s="18" t="s">
        <v>140</v>
      </c>
      <c r="BE1095" s="220">
        <f>IF(N1095="základní",J1095,0)</f>
        <v>0</v>
      </c>
      <c r="BF1095" s="220">
        <f>IF(N1095="snížená",J1095,0)</f>
        <v>0</v>
      </c>
      <c r="BG1095" s="220">
        <f>IF(N1095="zákl. přenesená",J1095,0)</f>
        <v>0</v>
      </c>
      <c r="BH1095" s="220">
        <f>IF(N1095="sníž. přenesená",J1095,0)</f>
        <v>0</v>
      </c>
      <c r="BI1095" s="220">
        <f>IF(N1095="nulová",J1095,0)</f>
        <v>0</v>
      </c>
      <c r="BJ1095" s="18" t="s">
        <v>82</v>
      </c>
      <c r="BK1095" s="220">
        <f>ROUND(I1095*H1095,2)</f>
        <v>0</v>
      </c>
      <c r="BL1095" s="18" t="s">
        <v>244</v>
      </c>
      <c r="BM1095" s="219" t="s">
        <v>1345</v>
      </c>
    </row>
    <row r="1096" s="12" customFormat="1">
      <c r="B1096" s="221"/>
      <c r="C1096" s="222"/>
      <c r="D1096" s="223" t="s">
        <v>149</v>
      </c>
      <c r="E1096" s="224" t="s">
        <v>19</v>
      </c>
      <c r="F1096" s="225" t="s">
        <v>1346</v>
      </c>
      <c r="G1096" s="222"/>
      <c r="H1096" s="226">
        <v>32.759999999999998</v>
      </c>
      <c r="I1096" s="227"/>
      <c r="J1096" s="222"/>
      <c r="K1096" s="222"/>
      <c r="L1096" s="228"/>
      <c r="M1096" s="229"/>
      <c r="N1096" s="230"/>
      <c r="O1096" s="230"/>
      <c r="P1096" s="230"/>
      <c r="Q1096" s="230"/>
      <c r="R1096" s="230"/>
      <c r="S1096" s="230"/>
      <c r="T1096" s="231"/>
      <c r="AT1096" s="232" t="s">
        <v>149</v>
      </c>
      <c r="AU1096" s="232" t="s">
        <v>84</v>
      </c>
      <c r="AV1096" s="12" t="s">
        <v>84</v>
      </c>
      <c r="AW1096" s="12" t="s">
        <v>37</v>
      </c>
      <c r="AX1096" s="12" t="s">
        <v>75</v>
      </c>
      <c r="AY1096" s="232" t="s">
        <v>140</v>
      </c>
    </row>
    <row r="1097" s="13" customFormat="1">
      <c r="B1097" s="233"/>
      <c r="C1097" s="234"/>
      <c r="D1097" s="223" t="s">
        <v>149</v>
      </c>
      <c r="E1097" s="235" t="s">
        <v>19</v>
      </c>
      <c r="F1097" s="236" t="s">
        <v>151</v>
      </c>
      <c r="G1097" s="234"/>
      <c r="H1097" s="237">
        <v>32.759999999999998</v>
      </c>
      <c r="I1097" s="238"/>
      <c r="J1097" s="234"/>
      <c r="K1097" s="234"/>
      <c r="L1097" s="239"/>
      <c r="M1097" s="240"/>
      <c r="N1097" s="241"/>
      <c r="O1097" s="241"/>
      <c r="P1097" s="241"/>
      <c r="Q1097" s="241"/>
      <c r="R1097" s="241"/>
      <c r="S1097" s="241"/>
      <c r="T1097" s="242"/>
      <c r="AT1097" s="243" t="s">
        <v>149</v>
      </c>
      <c r="AU1097" s="243" t="s">
        <v>84</v>
      </c>
      <c r="AV1097" s="13" t="s">
        <v>147</v>
      </c>
      <c r="AW1097" s="13" t="s">
        <v>37</v>
      </c>
      <c r="AX1097" s="13" t="s">
        <v>82</v>
      </c>
      <c r="AY1097" s="243" t="s">
        <v>140</v>
      </c>
    </row>
    <row r="1098" s="1" customFormat="1" ht="24" customHeight="1">
      <c r="B1098" s="39"/>
      <c r="C1098" s="208" t="s">
        <v>1347</v>
      </c>
      <c r="D1098" s="208" t="s">
        <v>142</v>
      </c>
      <c r="E1098" s="209" t="s">
        <v>1348</v>
      </c>
      <c r="F1098" s="210" t="s">
        <v>1349</v>
      </c>
      <c r="G1098" s="211" t="s">
        <v>608</v>
      </c>
      <c r="H1098" s="212">
        <v>0.16600000000000001</v>
      </c>
      <c r="I1098" s="213"/>
      <c r="J1098" s="214">
        <f>ROUND(I1098*H1098,2)</f>
        <v>0</v>
      </c>
      <c r="K1098" s="210" t="s">
        <v>146</v>
      </c>
      <c r="L1098" s="44"/>
      <c r="M1098" s="215" t="s">
        <v>19</v>
      </c>
      <c r="N1098" s="216" t="s">
        <v>46</v>
      </c>
      <c r="O1098" s="84"/>
      <c r="P1098" s="217">
        <f>O1098*H1098</f>
        <v>0</v>
      </c>
      <c r="Q1098" s="217">
        <v>0</v>
      </c>
      <c r="R1098" s="217">
        <f>Q1098*H1098</f>
        <v>0</v>
      </c>
      <c r="S1098" s="217">
        <v>0</v>
      </c>
      <c r="T1098" s="218">
        <f>S1098*H1098</f>
        <v>0</v>
      </c>
      <c r="AR1098" s="219" t="s">
        <v>244</v>
      </c>
      <c r="AT1098" s="219" t="s">
        <v>142</v>
      </c>
      <c r="AU1098" s="219" t="s">
        <v>84</v>
      </c>
      <c r="AY1098" s="18" t="s">
        <v>140</v>
      </c>
      <c r="BE1098" s="220">
        <f>IF(N1098="základní",J1098,0)</f>
        <v>0</v>
      </c>
      <c r="BF1098" s="220">
        <f>IF(N1098="snížená",J1098,0)</f>
        <v>0</v>
      </c>
      <c r="BG1098" s="220">
        <f>IF(N1098="zákl. přenesená",J1098,0)</f>
        <v>0</v>
      </c>
      <c r="BH1098" s="220">
        <f>IF(N1098="sníž. přenesená",J1098,0)</f>
        <v>0</v>
      </c>
      <c r="BI1098" s="220">
        <f>IF(N1098="nulová",J1098,0)</f>
        <v>0</v>
      </c>
      <c r="BJ1098" s="18" t="s">
        <v>82</v>
      </c>
      <c r="BK1098" s="220">
        <f>ROUND(I1098*H1098,2)</f>
        <v>0</v>
      </c>
      <c r="BL1098" s="18" t="s">
        <v>244</v>
      </c>
      <c r="BM1098" s="219" t="s">
        <v>1350</v>
      </c>
    </row>
    <row r="1099" s="11" customFormat="1" ht="22.8" customHeight="1">
      <c r="B1099" s="192"/>
      <c r="C1099" s="193"/>
      <c r="D1099" s="194" t="s">
        <v>74</v>
      </c>
      <c r="E1099" s="206" t="s">
        <v>1351</v>
      </c>
      <c r="F1099" s="206" t="s">
        <v>1352</v>
      </c>
      <c r="G1099" s="193"/>
      <c r="H1099" s="193"/>
      <c r="I1099" s="196"/>
      <c r="J1099" s="207">
        <f>BK1099</f>
        <v>0</v>
      </c>
      <c r="K1099" s="193"/>
      <c r="L1099" s="198"/>
      <c r="M1099" s="199"/>
      <c r="N1099" s="200"/>
      <c r="O1099" s="200"/>
      <c r="P1099" s="201">
        <f>SUM(P1100:P1148)</f>
        <v>0</v>
      </c>
      <c r="Q1099" s="200"/>
      <c r="R1099" s="201">
        <f>SUM(R1100:R1148)</f>
        <v>0.020183589999999998</v>
      </c>
      <c r="S1099" s="200"/>
      <c r="T1099" s="202">
        <f>SUM(T1100:T1148)</f>
        <v>0</v>
      </c>
      <c r="AR1099" s="203" t="s">
        <v>84</v>
      </c>
      <c r="AT1099" s="204" t="s">
        <v>74</v>
      </c>
      <c r="AU1099" s="204" t="s">
        <v>82</v>
      </c>
      <c r="AY1099" s="203" t="s">
        <v>140</v>
      </c>
      <c r="BK1099" s="205">
        <f>SUM(BK1100:BK1148)</f>
        <v>0</v>
      </c>
    </row>
    <row r="1100" s="1" customFormat="1" ht="24" customHeight="1">
      <c r="B1100" s="39"/>
      <c r="C1100" s="208" t="s">
        <v>1353</v>
      </c>
      <c r="D1100" s="208" t="s">
        <v>142</v>
      </c>
      <c r="E1100" s="209" t="s">
        <v>1354</v>
      </c>
      <c r="F1100" s="210" t="s">
        <v>1355</v>
      </c>
      <c r="G1100" s="211" t="s">
        <v>145</v>
      </c>
      <c r="H1100" s="212">
        <v>13.265000000000001</v>
      </c>
      <c r="I1100" s="213"/>
      <c r="J1100" s="214">
        <f>ROUND(I1100*H1100,2)</f>
        <v>0</v>
      </c>
      <c r="K1100" s="210" t="s">
        <v>146</v>
      </c>
      <c r="L1100" s="44"/>
      <c r="M1100" s="215" t="s">
        <v>19</v>
      </c>
      <c r="N1100" s="216" t="s">
        <v>46</v>
      </c>
      <c r="O1100" s="84"/>
      <c r="P1100" s="217">
        <f>O1100*H1100</f>
        <v>0</v>
      </c>
      <c r="Q1100" s="217">
        <v>2.0000000000000002E-05</v>
      </c>
      <c r="R1100" s="217">
        <f>Q1100*H1100</f>
        <v>0.00026530000000000005</v>
      </c>
      <c r="S1100" s="217">
        <v>0</v>
      </c>
      <c r="T1100" s="218">
        <f>S1100*H1100</f>
        <v>0</v>
      </c>
      <c r="AR1100" s="219" t="s">
        <v>244</v>
      </c>
      <c r="AT1100" s="219" t="s">
        <v>142</v>
      </c>
      <c r="AU1100" s="219" t="s">
        <v>84</v>
      </c>
      <c r="AY1100" s="18" t="s">
        <v>140</v>
      </c>
      <c r="BE1100" s="220">
        <f>IF(N1100="základní",J1100,0)</f>
        <v>0</v>
      </c>
      <c r="BF1100" s="220">
        <f>IF(N1100="snížená",J1100,0)</f>
        <v>0</v>
      </c>
      <c r="BG1100" s="220">
        <f>IF(N1100="zákl. přenesená",J1100,0)</f>
        <v>0</v>
      </c>
      <c r="BH1100" s="220">
        <f>IF(N1100="sníž. přenesená",J1100,0)</f>
        <v>0</v>
      </c>
      <c r="BI1100" s="220">
        <f>IF(N1100="nulová",J1100,0)</f>
        <v>0</v>
      </c>
      <c r="BJ1100" s="18" t="s">
        <v>82</v>
      </c>
      <c r="BK1100" s="220">
        <f>ROUND(I1100*H1100,2)</f>
        <v>0</v>
      </c>
      <c r="BL1100" s="18" t="s">
        <v>244</v>
      </c>
      <c r="BM1100" s="219" t="s">
        <v>1356</v>
      </c>
    </row>
    <row r="1101" s="12" customFormat="1">
      <c r="B1101" s="221"/>
      <c r="C1101" s="222"/>
      <c r="D1101" s="223" t="s">
        <v>149</v>
      </c>
      <c r="E1101" s="224" t="s">
        <v>19</v>
      </c>
      <c r="F1101" s="225" t="s">
        <v>1357</v>
      </c>
      <c r="G1101" s="222"/>
      <c r="H1101" s="226">
        <v>12.705</v>
      </c>
      <c r="I1101" s="227"/>
      <c r="J1101" s="222"/>
      <c r="K1101" s="222"/>
      <c r="L1101" s="228"/>
      <c r="M1101" s="229"/>
      <c r="N1101" s="230"/>
      <c r="O1101" s="230"/>
      <c r="P1101" s="230"/>
      <c r="Q1101" s="230"/>
      <c r="R1101" s="230"/>
      <c r="S1101" s="230"/>
      <c r="T1101" s="231"/>
      <c r="AT1101" s="232" t="s">
        <v>149</v>
      </c>
      <c r="AU1101" s="232" t="s">
        <v>84</v>
      </c>
      <c r="AV1101" s="12" t="s">
        <v>84</v>
      </c>
      <c r="AW1101" s="12" t="s">
        <v>37</v>
      </c>
      <c r="AX1101" s="12" t="s">
        <v>75</v>
      </c>
      <c r="AY1101" s="232" t="s">
        <v>140</v>
      </c>
    </row>
    <row r="1102" s="12" customFormat="1">
      <c r="B1102" s="221"/>
      <c r="C1102" s="222"/>
      <c r="D1102" s="223" t="s">
        <v>149</v>
      </c>
      <c r="E1102" s="224" t="s">
        <v>19</v>
      </c>
      <c r="F1102" s="225" t="s">
        <v>1358</v>
      </c>
      <c r="G1102" s="222"/>
      <c r="H1102" s="226">
        <v>0.56000000000000005</v>
      </c>
      <c r="I1102" s="227"/>
      <c r="J1102" s="222"/>
      <c r="K1102" s="222"/>
      <c r="L1102" s="228"/>
      <c r="M1102" s="229"/>
      <c r="N1102" s="230"/>
      <c r="O1102" s="230"/>
      <c r="P1102" s="230"/>
      <c r="Q1102" s="230"/>
      <c r="R1102" s="230"/>
      <c r="S1102" s="230"/>
      <c r="T1102" s="231"/>
      <c r="AT1102" s="232" t="s">
        <v>149</v>
      </c>
      <c r="AU1102" s="232" t="s">
        <v>84</v>
      </c>
      <c r="AV1102" s="12" t="s">
        <v>84</v>
      </c>
      <c r="AW1102" s="12" t="s">
        <v>37</v>
      </c>
      <c r="AX1102" s="12" t="s">
        <v>75</v>
      </c>
      <c r="AY1102" s="232" t="s">
        <v>140</v>
      </c>
    </row>
    <row r="1103" s="13" customFormat="1">
      <c r="B1103" s="233"/>
      <c r="C1103" s="234"/>
      <c r="D1103" s="223" t="s">
        <v>149</v>
      </c>
      <c r="E1103" s="235" t="s">
        <v>19</v>
      </c>
      <c r="F1103" s="236" t="s">
        <v>151</v>
      </c>
      <c r="G1103" s="234"/>
      <c r="H1103" s="237">
        <v>13.265000000000001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AT1103" s="243" t="s">
        <v>149</v>
      </c>
      <c r="AU1103" s="243" t="s">
        <v>84</v>
      </c>
      <c r="AV1103" s="13" t="s">
        <v>147</v>
      </c>
      <c r="AW1103" s="13" t="s">
        <v>37</v>
      </c>
      <c r="AX1103" s="13" t="s">
        <v>82</v>
      </c>
      <c r="AY1103" s="243" t="s">
        <v>140</v>
      </c>
    </row>
    <row r="1104" s="1" customFormat="1" ht="16.5" customHeight="1">
      <c r="B1104" s="39"/>
      <c r="C1104" s="208" t="s">
        <v>1359</v>
      </c>
      <c r="D1104" s="208" t="s">
        <v>142</v>
      </c>
      <c r="E1104" s="209" t="s">
        <v>1360</v>
      </c>
      <c r="F1104" s="210" t="s">
        <v>1361</v>
      </c>
      <c r="G1104" s="211" t="s">
        <v>145</v>
      </c>
      <c r="H1104" s="212">
        <v>13.265000000000001</v>
      </c>
      <c r="I1104" s="213"/>
      <c r="J1104" s="214">
        <f>ROUND(I1104*H1104,2)</f>
        <v>0</v>
      </c>
      <c r="K1104" s="210" t="s">
        <v>146</v>
      </c>
      <c r="L1104" s="44"/>
      <c r="M1104" s="215" t="s">
        <v>19</v>
      </c>
      <c r="N1104" s="216" t="s">
        <v>46</v>
      </c>
      <c r="O1104" s="84"/>
      <c r="P1104" s="217">
        <f>O1104*H1104</f>
        <v>0</v>
      </c>
      <c r="Q1104" s="217">
        <v>0.00029</v>
      </c>
      <c r="R1104" s="217">
        <f>Q1104*H1104</f>
        <v>0.0038468500000000002</v>
      </c>
      <c r="S1104" s="217">
        <v>0</v>
      </c>
      <c r="T1104" s="218">
        <f>S1104*H1104</f>
        <v>0</v>
      </c>
      <c r="AR1104" s="219" t="s">
        <v>244</v>
      </c>
      <c r="AT1104" s="219" t="s">
        <v>142</v>
      </c>
      <c r="AU1104" s="219" t="s">
        <v>84</v>
      </c>
      <c r="AY1104" s="18" t="s">
        <v>140</v>
      </c>
      <c r="BE1104" s="220">
        <f>IF(N1104="základní",J1104,0)</f>
        <v>0</v>
      </c>
      <c r="BF1104" s="220">
        <f>IF(N1104="snížená",J1104,0)</f>
        <v>0</v>
      </c>
      <c r="BG1104" s="220">
        <f>IF(N1104="zákl. přenesená",J1104,0)</f>
        <v>0</v>
      </c>
      <c r="BH1104" s="220">
        <f>IF(N1104="sníž. přenesená",J1104,0)</f>
        <v>0</v>
      </c>
      <c r="BI1104" s="220">
        <f>IF(N1104="nulová",J1104,0)</f>
        <v>0</v>
      </c>
      <c r="BJ1104" s="18" t="s">
        <v>82</v>
      </c>
      <c r="BK1104" s="220">
        <f>ROUND(I1104*H1104,2)</f>
        <v>0</v>
      </c>
      <c r="BL1104" s="18" t="s">
        <v>244</v>
      </c>
      <c r="BM1104" s="219" t="s">
        <v>1362</v>
      </c>
    </row>
    <row r="1105" s="12" customFormat="1">
      <c r="B1105" s="221"/>
      <c r="C1105" s="222"/>
      <c r="D1105" s="223" t="s">
        <v>149</v>
      </c>
      <c r="E1105" s="224" t="s">
        <v>19</v>
      </c>
      <c r="F1105" s="225" t="s">
        <v>1357</v>
      </c>
      <c r="G1105" s="222"/>
      <c r="H1105" s="226">
        <v>12.705</v>
      </c>
      <c r="I1105" s="227"/>
      <c r="J1105" s="222"/>
      <c r="K1105" s="222"/>
      <c r="L1105" s="228"/>
      <c r="M1105" s="229"/>
      <c r="N1105" s="230"/>
      <c r="O1105" s="230"/>
      <c r="P1105" s="230"/>
      <c r="Q1105" s="230"/>
      <c r="R1105" s="230"/>
      <c r="S1105" s="230"/>
      <c r="T1105" s="231"/>
      <c r="AT1105" s="232" t="s">
        <v>149</v>
      </c>
      <c r="AU1105" s="232" t="s">
        <v>84</v>
      </c>
      <c r="AV1105" s="12" t="s">
        <v>84</v>
      </c>
      <c r="AW1105" s="12" t="s">
        <v>37</v>
      </c>
      <c r="AX1105" s="12" t="s">
        <v>75</v>
      </c>
      <c r="AY1105" s="232" t="s">
        <v>140</v>
      </c>
    </row>
    <row r="1106" s="12" customFormat="1">
      <c r="B1106" s="221"/>
      <c r="C1106" s="222"/>
      <c r="D1106" s="223" t="s">
        <v>149</v>
      </c>
      <c r="E1106" s="224" t="s">
        <v>19</v>
      </c>
      <c r="F1106" s="225" t="s">
        <v>1358</v>
      </c>
      <c r="G1106" s="222"/>
      <c r="H1106" s="226">
        <v>0.56000000000000005</v>
      </c>
      <c r="I1106" s="227"/>
      <c r="J1106" s="222"/>
      <c r="K1106" s="222"/>
      <c r="L1106" s="228"/>
      <c r="M1106" s="229"/>
      <c r="N1106" s="230"/>
      <c r="O1106" s="230"/>
      <c r="P1106" s="230"/>
      <c r="Q1106" s="230"/>
      <c r="R1106" s="230"/>
      <c r="S1106" s="230"/>
      <c r="T1106" s="231"/>
      <c r="AT1106" s="232" t="s">
        <v>149</v>
      </c>
      <c r="AU1106" s="232" t="s">
        <v>84</v>
      </c>
      <c r="AV1106" s="12" t="s">
        <v>84</v>
      </c>
      <c r="AW1106" s="12" t="s">
        <v>37</v>
      </c>
      <c r="AX1106" s="12" t="s">
        <v>75</v>
      </c>
      <c r="AY1106" s="232" t="s">
        <v>140</v>
      </c>
    </row>
    <row r="1107" s="13" customFormat="1">
      <c r="B1107" s="233"/>
      <c r="C1107" s="234"/>
      <c r="D1107" s="223" t="s">
        <v>149</v>
      </c>
      <c r="E1107" s="235" t="s">
        <v>19</v>
      </c>
      <c r="F1107" s="236" t="s">
        <v>151</v>
      </c>
      <c r="G1107" s="234"/>
      <c r="H1107" s="237">
        <v>13.265000000000001</v>
      </c>
      <c r="I1107" s="238"/>
      <c r="J1107" s="234"/>
      <c r="K1107" s="234"/>
      <c r="L1107" s="239"/>
      <c r="M1107" s="240"/>
      <c r="N1107" s="241"/>
      <c r="O1107" s="241"/>
      <c r="P1107" s="241"/>
      <c r="Q1107" s="241"/>
      <c r="R1107" s="241"/>
      <c r="S1107" s="241"/>
      <c r="T1107" s="242"/>
      <c r="AT1107" s="243" t="s">
        <v>149</v>
      </c>
      <c r="AU1107" s="243" t="s">
        <v>84</v>
      </c>
      <c r="AV1107" s="13" t="s">
        <v>147</v>
      </c>
      <c r="AW1107" s="13" t="s">
        <v>37</v>
      </c>
      <c r="AX1107" s="13" t="s">
        <v>82</v>
      </c>
      <c r="AY1107" s="243" t="s">
        <v>140</v>
      </c>
    </row>
    <row r="1108" s="1" customFormat="1" ht="16.5" customHeight="1">
      <c r="B1108" s="39"/>
      <c r="C1108" s="208" t="s">
        <v>1363</v>
      </c>
      <c r="D1108" s="208" t="s">
        <v>142</v>
      </c>
      <c r="E1108" s="209" t="s">
        <v>1364</v>
      </c>
      <c r="F1108" s="210" t="s">
        <v>1365</v>
      </c>
      <c r="G1108" s="211" t="s">
        <v>145</v>
      </c>
      <c r="H1108" s="212">
        <v>140.68299999999999</v>
      </c>
      <c r="I1108" s="213"/>
      <c r="J1108" s="214">
        <f>ROUND(I1108*H1108,2)</f>
        <v>0</v>
      </c>
      <c r="K1108" s="210" t="s">
        <v>146</v>
      </c>
      <c r="L1108" s="44"/>
      <c r="M1108" s="215" t="s">
        <v>19</v>
      </c>
      <c r="N1108" s="216" t="s">
        <v>46</v>
      </c>
      <c r="O1108" s="84"/>
      <c r="P1108" s="217">
        <f>O1108*H1108</f>
        <v>0</v>
      </c>
      <c r="Q1108" s="217">
        <v>8.0000000000000007E-05</v>
      </c>
      <c r="R1108" s="217">
        <f>Q1108*H1108</f>
        <v>0.01125464</v>
      </c>
      <c r="S1108" s="217">
        <v>0</v>
      </c>
      <c r="T1108" s="218">
        <f>S1108*H1108</f>
        <v>0</v>
      </c>
      <c r="AR1108" s="219" t="s">
        <v>244</v>
      </c>
      <c r="AT1108" s="219" t="s">
        <v>142</v>
      </c>
      <c r="AU1108" s="219" t="s">
        <v>84</v>
      </c>
      <c r="AY1108" s="18" t="s">
        <v>140</v>
      </c>
      <c r="BE1108" s="220">
        <f>IF(N1108="základní",J1108,0)</f>
        <v>0</v>
      </c>
      <c r="BF1108" s="220">
        <f>IF(N1108="snížená",J1108,0)</f>
        <v>0</v>
      </c>
      <c r="BG1108" s="220">
        <f>IF(N1108="zákl. přenesená",J1108,0)</f>
        <v>0</v>
      </c>
      <c r="BH1108" s="220">
        <f>IF(N1108="sníž. přenesená",J1108,0)</f>
        <v>0</v>
      </c>
      <c r="BI1108" s="220">
        <f>IF(N1108="nulová",J1108,0)</f>
        <v>0</v>
      </c>
      <c r="BJ1108" s="18" t="s">
        <v>82</v>
      </c>
      <c r="BK1108" s="220">
        <f>ROUND(I1108*H1108,2)</f>
        <v>0</v>
      </c>
      <c r="BL1108" s="18" t="s">
        <v>244</v>
      </c>
      <c r="BM1108" s="219" t="s">
        <v>1366</v>
      </c>
    </row>
    <row r="1109" s="12" customFormat="1">
      <c r="B1109" s="221"/>
      <c r="C1109" s="222"/>
      <c r="D1109" s="223" t="s">
        <v>149</v>
      </c>
      <c r="E1109" s="224" t="s">
        <v>19</v>
      </c>
      <c r="F1109" s="225" t="s">
        <v>226</v>
      </c>
      <c r="G1109" s="222"/>
      <c r="H1109" s="226">
        <v>2.25</v>
      </c>
      <c r="I1109" s="227"/>
      <c r="J1109" s="222"/>
      <c r="K1109" s="222"/>
      <c r="L1109" s="228"/>
      <c r="M1109" s="229"/>
      <c r="N1109" s="230"/>
      <c r="O1109" s="230"/>
      <c r="P1109" s="230"/>
      <c r="Q1109" s="230"/>
      <c r="R1109" s="230"/>
      <c r="S1109" s="230"/>
      <c r="T1109" s="231"/>
      <c r="AT1109" s="232" t="s">
        <v>149</v>
      </c>
      <c r="AU1109" s="232" t="s">
        <v>84</v>
      </c>
      <c r="AV1109" s="12" t="s">
        <v>84</v>
      </c>
      <c r="AW1109" s="12" t="s">
        <v>37</v>
      </c>
      <c r="AX1109" s="12" t="s">
        <v>75</v>
      </c>
      <c r="AY1109" s="232" t="s">
        <v>140</v>
      </c>
    </row>
    <row r="1110" s="12" customFormat="1">
      <c r="B1110" s="221"/>
      <c r="C1110" s="222"/>
      <c r="D1110" s="223" t="s">
        <v>149</v>
      </c>
      <c r="E1110" s="224" t="s">
        <v>19</v>
      </c>
      <c r="F1110" s="225" t="s">
        <v>227</v>
      </c>
      <c r="G1110" s="222"/>
      <c r="H1110" s="226">
        <v>3.1499999999999999</v>
      </c>
      <c r="I1110" s="227"/>
      <c r="J1110" s="222"/>
      <c r="K1110" s="222"/>
      <c r="L1110" s="228"/>
      <c r="M1110" s="229"/>
      <c r="N1110" s="230"/>
      <c r="O1110" s="230"/>
      <c r="P1110" s="230"/>
      <c r="Q1110" s="230"/>
      <c r="R1110" s="230"/>
      <c r="S1110" s="230"/>
      <c r="T1110" s="231"/>
      <c r="AT1110" s="232" t="s">
        <v>149</v>
      </c>
      <c r="AU1110" s="232" t="s">
        <v>84</v>
      </c>
      <c r="AV1110" s="12" t="s">
        <v>84</v>
      </c>
      <c r="AW1110" s="12" t="s">
        <v>37</v>
      </c>
      <c r="AX1110" s="12" t="s">
        <v>75</v>
      </c>
      <c r="AY1110" s="232" t="s">
        <v>140</v>
      </c>
    </row>
    <row r="1111" s="12" customFormat="1">
      <c r="B1111" s="221"/>
      <c r="C1111" s="222"/>
      <c r="D1111" s="223" t="s">
        <v>149</v>
      </c>
      <c r="E1111" s="224" t="s">
        <v>19</v>
      </c>
      <c r="F1111" s="225" t="s">
        <v>228</v>
      </c>
      <c r="G1111" s="222"/>
      <c r="H1111" s="226">
        <v>13.298</v>
      </c>
      <c r="I1111" s="227"/>
      <c r="J1111" s="222"/>
      <c r="K1111" s="222"/>
      <c r="L1111" s="228"/>
      <c r="M1111" s="229"/>
      <c r="N1111" s="230"/>
      <c r="O1111" s="230"/>
      <c r="P1111" s="230"/>
      <c r="Q1111" s="230"/>
      <c r="R1111" s="230"/>
      <c r="S1111" s="230"/>
      <c r="T1111" s="231"/>
      <c r="AT1111" s="232" t="s">
        <v>149</v>
      </c>
      <c r="AU1111" s="232" t="s">
        <v>84</v>
      </c>
      <c r="AV1111" s="12" t="s">
        <v>84</v>
      </c>
      <c r="AW1111" s="12" t="s">
        <v>37</v>
      </c>
      <c r="AX1111" s="12" t="s">
        <v>75</v>
      </c>
      <c r="AY1111" s="232" t="s">
        <v>140</v>
      </c>
    </row>
    <row r="1112" s="12" customFormat="1">
      <c r="B1112" s="221"/>
      <c r="C1112" s="222"/>
      <c r="D1112" s="223" t="s">
        <v>149</v>
      </c>
      <c r="E1112" s="224" t="s">
        <v>19</v>
      </c>
      <c r="F1112" s="225" t="s">
        <v>229</v>
      </c>
      <c r="G1112" s="222"/>
      <c r="H1112" s="226">
        <v>0.98499999999999999</v>
      </c>
      <c r="I1112" s="227"/>
      <c r="J1112" s="222"/>
      <c r="K1112" s="222"/>
      <c r="L1112" s="228"/>
      <c r="M1112" s="229"/>
      <c r="N1112" s="230"/>
      <c r="O1112" s="230"/>
      <c r="P1112" s="230"/>
      <c r="Q1112" s="230"/>
      <c r="R1112" s="230"/>
      <c r="S1112" s="230"/>
      <c r="T1112" s="231"/>
      <c r="AT1112" s="232" t="s">
        <v>149</v>
      </c>
      <c r="AU1112" s="232" t="s">
        <v>84</v>
      </c>
      <c r="AV1112" s="12" t="s">
        <v>84</v>
      </c>
      <c r="AW1112" s="12" t="s">
        <v>37</v>
      </c>
      <c r="AX1112" s="12" t="s">
        <v>75</v>
      </c>
      <c r="AY1112" s="232" t="s">
        <v>140</v>
      </c>
    </row>
    <row r="1113" s="12" customFormat="1">
      <c r="B1113" s="221"/>
      <c r="C1113" s="222"/>
      <c r="D1113" s="223" t="s">
        <v>149</v>
      </c>
      <c r="E1113" s="224" t="s">
        <v>19</v>
      </c>
      <c r="F1113" s="225" t="s">
        <v>1367</v>
      </c>
      <c r="G1113" s="222"/>
      <c r="H1113" s="226">
        <v>29.925000000000001</v>
      </c>
      <c r="I1113" s="227"/>
      <c r="J1113" s="222"/>
      <c r="K1113" s="222"/>
      <c r="L1113" s="228"/>
      <c r="M1113" s="229"/>
      <c r="N1113" s="230"/>
      <c r="O1113" s="230"/>
      <c r="P1113" s="230"/>
      <c r="Q1113" s="230"/>
      <c r="R1113" s="230"/>
      <c r="S1113" s="230"/>
      <c r="T1113" s="231"/>
      <c r="AT1113" s="232" t="s">
        <v>149</v>
      </c>
      <c r="AU1113" s="232" t="s">
        <v>84</v>
      </c>
      <c r="AV1113" s="12" t="s">
        <v>84</v>
      </c>
      <c r="AW1113" s="12" t="s">
        <v>37</v>
      </c>
      <c r="AX1113" s="12" t="s">
        <v>75</v>
      </c>
      <c r="AY1113" s="232" t="s">
        <v>140</v>
      </c>
    </row>
    <row r="1114" s="12" customFormat="1">
      <c r="B1114" s="221"/>
      <c r="C1114" s="222"/>
      <c r="D1114" s="223" t="s">
        <v>149</v>
      </c>
      <c r="E1114" s="224" t="s">
        <v>19</v>
      </c>
      <c r="F1114" s="225" t="s">
        <v>231</v>
      </c>
      <c r="G1114" s="222"/>
      <c r="H1114" s="226">
        <v>3.375</v>
      </c>
      <c r="I1114" s="227"/>
      <c r="J1114" s="222"/>
      <c r="K1114" s="222"/>
      <c r="L1114" s="228"/>
      <c r="M1114" s="229"/>
      <c r="N1114" s="230"/>
      <c r="O1114" s="230"/>
      <c r="P1114" s="230"/>
      <c r="Q1114" s="230"/>
      <c r="R1114" s="230"/>
      <c r="S1114" s="230"/>
      <c r="T1114" s="231"/>
      <c r="AT1114" s="232" t="s">
        <v>149</v>
      </c>
      <c r="AU1114" s="232" t="s">
        <v>84</v>
      </c>
      <c r="AV1114" s="12" t="s">
        <v>84</v>
      </c>
      <c r="AW1114" s="12" t="s">
        <v>37</v>
      </c>
      <c r="AX1114" s="12" t="s">
        <v>75</v>
      </c>
      <c r="AY1114" s="232" t="s">
        <v>140</v>
      </c>
    </row>
    <row r="1115" s="12" customFormat="1">
      <c r="B1115" s="221"/>
      <c r="C1115" s="222"/>
      <c r="D1115" s="223" t="s">
        <v>149</v>
      </c>
      <c r="E1115" s="224" t="s">
        <v>19</v>
      </c>
      <c r="F1115" s="225" t="s">
        <v>232</v>
      </c>
      <c r="G1115" s="222"/>
      <c r="H1115" s="226">
        <v>4.7249999999999996</v>
      </c>
      <c r="I1115" s="227"/>
      <c r="J1115" s="222"/>
      <c r="K1115" s="222"/>
      <c r="L1115" s="228"/>
      <c r="M1115" s="229"/>
      <c r="N1115" s="230"/>
      <c r="O1115" s="230"/>
      <c r="P1115" s="230"/>
      <c r="Q1115" s="230"/>
      <c r="R1115" s="230"/>
      <c r="S1115" s="230"/>
      <c r="T1115" s="231"/>
      <c r="AT1115" s="232" t="s">
        <v>149</v>
      </c>
      <c r="AU1115" s="232" t="s">
        <v>84</v>
      </c>
      <c r="AV1115" s="12" t="s">
        <v>84</v>
      </c>
      <c r="AW1115" s="12" t="s">
        <v>37</v>
      </c>
      <c r="AX1115" s="12" t="s">
        <v>75</v>
      </c>
      <c r="AY1115" s="232" t="s">
        <v>140</v>
      </c>
    </row>
    <row r="1116" s="12" customFormat="1">
      <c r="B1116" s="221"/>
      <c r="C1116" s="222"/>
      <c r="D1116" s="223" t="s">
        <v>149</v>
      </c>
      <c r="E1116" s="224" t="s">
        <v>19</v>
      </c>
      <c r="F1116" s="225" t="s">
        <v>233</v>
      </c>
      <c r="G1116" s="222"/>
      <c r="H1116" s="226">
        <v>1.5</v>
      </c>
      <c r="I1116" s="227"/>
      <c r="J1116" s="222"/>
      <c r="K1116" s="222"/>
      <c r="L1116" s="228"/>
      <c r="M1116" s="229"/>
      <c r="N1116" s="230"/>
      <c r="O1116" s="230"/>
      <c r="P1116" s="230"/>
      <c r="Q1116" s="230"/>
      <c r="R1116" s="230"/>
      <c r="S1116" s="230"/>
      <c r="T1116" s="231"/>
      <c r="AT1116" s="232" t="s">
        <v>149</v>
      </c>
      <c r="AU1116" s="232" t="s">
        <v>84</v>
      </c>
      <c r="AV1116" s="12" t="s">
        <v>84</v>
      </c>
      <c r="AW1116" s="12" t="s">
        <v>37</v>
      </c>
      <c r="AX1116" s="12" t="s">
        <v>75</v>
      </c>
      <c r="AY1116" s="232" t="s">
        <v>140</v>
      </c>
    </row>
    <row r="1117" s="14" customFormat="1">
      <c r="B1117" s="244"/>
      <c r="C1117" s="245"/>
      <c r="D1117" s="223" t="s">
        <v>149</v>
      </c>
      <c r="E1117" s="246" t="s">
        <v>19</v>
      </c>
      <c r="F1117" s="247" t="s">
        <v>234</v>
      </c>
      <c r="G1117" s="245"/>
      <c r="H1117" s="248">
        <v>59.207999999999998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AT1117" s="254" t="s">
        <v>149</v>
      </c>
      <c r="AU1117" s="254" t="s">
        <v>84</v>
      </c>
      <c r="AV1117" s="14" t="s">
        <v>157</v>
      </c>
      <c r="AW1117" s="14" t="s">
        <v>37</v>
      </c>
      <c r="AX1117" s="14" t="s">
        <v>75</v>
      </c>
      <c r="AY1117" s="254" t="s">
        <v>140</v>
      </c>
    </row>
    <row r="1118" s="12" customFormat="1">
      <c r="B1118" s="221"/>
      <c r="C1118" s="222"/>
      <c r="D1118" s="223" t="s">
        <v>149</v>
      </c>
      <c r="E1118" s="224" t="s">
        <v>19</v>
      </c>
      <c r="F1118" s="225" t="s">
        <v>235</v>
      </c>
      <c r="G1118" s="222"/>
      <c r="H1118" s="226">
        <v>1.8</v>
      </c>
      <c r="I1118" s="227"/>
      <c r="J1118" s="222"/>
      <c r="K1118" s="222"/>
      <c r="L1118" s="228"/>
      <c r="M1118" s="229"/>
      <c r="N1118" s="230"/>
      <c r="O1118" s="230"/>
      <c r="P1118" s="230"/>
      <c r="Q1118" s="230"/>
      <c r="R1118" s="230"/>
      <c r="S1118" s="230"/>
      <c r="T1118" s="231"/>
      <c r="AT1118" s="232" t="s">
        <v>149</v>
      </c>
      <c r="AU1118" s="232" t="s">
        <v>84</v>
      </c>
      <c r="AV1118" s="12" t="s">
        <v>84</v>
      </c>
      <c r="AW1118" s="12" t="s">
        <v>37</v>
      </c>
      <c r="AX1118" s="12" t="s">
        <v>75</v>
      </c>
      <c r="AY1118" s="232" t="s">
        <v>140</v>
      </c>
    </row>
    <row r="1119" s="12" customFormat="1">
      <c r="B1119" s="221"/>
      <c r="C1119" s="222"/>
      <c r="D1119" s="223" t="s">
        <v>149</v>
      </c>
      <c r="E1119" s="224" t="s">
        <v>19</v>
      </c>
      <c r="F1119" s="225" t="s">
        <v>236</v>
      </c>
      <c r="G1119" s="222"/>
      <c r="H1119" s="226">
        <v>1.8</v>
      </c>
      <c r="I1119" s="227"/>
      <c r="J1119" s="222"/>
      <c r="K1119" s="222"/>
      <c r="L1119" s="228"/>
      <c r="M1119" s="229"/>
      <c r="N1119" s="230"/>
      <c r="O1119" s="230"/>
      <c r="P1119" s="230"/>
      <c r="Q1119" s="230"/>
      <c r="R1119" s="230"/>
      <c r="S1119" s="230"/>
      <c r="T1119" s="231"/>
      <c r="AT1119" s="232" t="s">
        <v>149</v>
      </c>
      <c r="AU1119" s="232" t="s">
        <v>84</v>
      </c>
      <c r="AV1119" s="12" t="s">
        <v>84</v>
      </c>
      <c r="AW1119" s="12" t="s">
        <v>37</v>
      </c>
      <c r="AX1119" s="12" t="s">
        <v>75</v>
      </c>
      <c r="AY1119" s="232" t="s">
        <v>140</v>
      </c>
    </row>
    <row r="1120" s="12" customFormat="1">
      <c r="B1120" s="221"/>
      <c r="C1120" s="222"/>
      <c r="D1120" s="223" t="s">
        <v>149</v>
      </c>
      <c r="E1120" s="224" t="s">
        <v>19</v>
      </c>
      <c r="F1120" s="225" t="s">
        <v>237</v>
      </c>
      <c r="G1120" s="222"/>
      <c r="H1120" s="226">
        <v>41.850000000000001</v>
      </c>
      <c r="I1120" s="227"/>
      <c r="J1120" s="222"/>
      <c r="K1120" s="222"/>
      <c r="L1120" s="228"/>
      <c r="M1120" s="229"/>
      <c r="N1120" s="230"/>
      <c r="O1120" s="230"/>
      <c r="P1120" s="230"/>
      <c r="Q1120" s="230"/>
      <c r="R1120" s="230"/>
      <c r="S1120" s="230"/>
      <c r="T1120" s="231"/>
      <c r="AT1120" s="232" t="s">
        <v>149</v>
      </c>
      <c r="AU1120" s="232" t="s">
        <v>84</v>
      </c>
      <c r="AV1120" s="12" t="s">
        <v>84</v>
      </c>
      <c r="AW1120" s="12" t="s">
        <v>37</v>
      </c>
      <c r="AX1120" s="12" t="s">
        <v>75</v>
      </c>
      <c r="AY1120" s="232" t="s">
        <v>140</v>
      </c>
    </row>
    <row r="1121" s="12" customFormat="1">
      <c r="B1121" s="221"/>
      <c r="C1121" s="222"/>
      <c r="D1121" s="223" t="s">
        <v>149</v>
      </c>
      <c r="E1121" s="224" t="s">
        <v>19</v>
      </c>
      <c r="F1121" s="225" t="s">
        <v>238</v>
      </c>
      <c r="G1121" s="222"/>
      <c r="H1121" s="226">
        <v>3.1000000000000001</v>
      </c>
      <c r="I1121" s="227"/>
      <c r="J1121" s="222"/>
      <c r="K1121" s="222"/>
      <c r="L1121" s="228"/>
      <c r="M1121" s="229"/>
      <c r="N1121" s="230"/>
      <c r="O1121" s="230"/>
      <c r="P1121" s="230"/>
      <c r="Q1121" s="230"/>
      <c r="R1121" s="230"/>
      <c r="S1121" s="230"/>
      <c r="T1121" s="231"/>
      <c r="AT1121" s="232" t="s">
        <v>149</v>
      </c>
      <c r="AU1121" s="232" t="s">
        <v>84</v>
      </c>
      <c r="AV1121" s="12" t="s">
        <v>84</v>
      </c>
      <c r="AW1121" s="12" t="s">
        <v>37</v>
      </c>
      <c r="AX1121" s="12" t="s">
        <v>75</v>
      </c>
      <c r="AY1121" s="232" t="s">
        <v>140</v>
      </c>
    </row>
    <row r="1122" s="12" customFormat="1">
      <c r="B1122" s="221"/>
      <c r="C1122" s="222"/>
      <c r="D1122" s="223" t="s">
        <v>149</v>
      </c>
      <c r="E1122" s="224" t="s">
        <v>19</v>
      </c>
      <c r="F1122" s="225" t="s">
        <v>239</v>
      </c>
      <c r="G1122" s="222"/>
      <c r="H1122" s="226">
        <v>6.5250000000000004</v>
      </c>
      <c r="I1122" s="227"/>
      <c r="J1122" s="222"/>
      <c r="K1122" s="222"/>
      <c r="L1122" s="228"/>
      <c r="M1122" s="229"/>
      <c r="N1122" s="230"/>
      <c r="O1122" s="230"/>
      <c r="P1122" s="230"/>
      <c r="Q1122" s="230"/>
      <c r="R1122" s="230"/>
      <c r="S1122" s="230"/>
      <c r="T1122" s="231"/>
      <c r="AT1122" s="232" t="s">
        <v>149</v>
      </c>
      <c r="AU1122" s="232" t="s">
        <v>84</v>
      </c>
      <c r="AV1122" s="12" t="s">
        <v>84</v>
      </c>
      <c r="AW1122" s="12" t="s">
        <v>37</v>
      </c>
      <c r="AX1122" s="12" t="s">
        <v>75</v>
      </c>
      <c r="AY1122" s="232" t="s">
        <v>140</v>
      </c>
    </row>
    <row r="1123" s="12" customFormat="1">
      <c r="B1123" s="221"/>
      <c r="C1123" s="222"/>
      <c r="D1123" s="223" t="s">
        <v>149</v>
      </c>
      <c r="E1123" s="224" t="s">
        <v>19</v>
      </c>
      <c r="F1123" s="225" t="s">
        <v>240</v>
      </c>
      <c r="G1123" s="222"/>
      <c r="H1123" s="226">
        <v>9.4499999999999993</v>
      </c>
      <c r="I1123" s="227"/>
      <c r="J1123" s="222"/>
      <c r="K1123" s="222"/>
      <c r="L1123" s="228"/>
      <c r="M1123" s="229"/>
      <c r="N1123" s="230"/>
      <c r="O1123" s="230"/>
      <c r="P1123" s="230"/>
      <c r="Q1123" s="230"/>
      <c r="R1123" s="230"/>
      <c r="S1123" s="230"/>
      <c r="T1123" s="231"/>
      <c r="AT1123" s="232" t="s">
        <v>149</v>
      </c>
      <c r="AU1123" s="232" t="s">
        <v>84</v>
      </c>
      <c r="AV1123" s="12" t="s">
        <v>84</v>
      </c>
      <c r="AW1123" s="12" t="s">
        <v>37</v>
      </c>
      <c r="AX1123" s="12" t="s">
        <v>75</v>
      </c>
      <c r="AY1123" s="232" t="s">
        <v>140</v>
      </c>
    </row>
    <row r="1124" s="12" customFormat="1">
      <c r="B1124" s="221"/>
      <c r="C1124" s="222"/>
      <c r="D1124" s="223" t="s">
        <v>149</v>
      </c>
      <c r="E1124" s="224" t="s">
        <v>19</v>
      </c>
      <c r="F1124" s="225" t="s">
        <v>241</v>
      </c>
      <c r="G1124" s="222"/>
      <c r="H1124" s="226">
        <v>13.949999999999999</v>
      </c>
      <c r="I1124" s="227"/>
      <c r="J1124" s="222"/>
      <c r="K1124" s="222"/>
      <c r="L1124" s="228"/>
      <c r="M1124" s="229"/>
      <c r="N1124" s="230"/>
      <c r="O1124" s="230"/>
      <c r="P1124" s="230"/>
      <c r="Q1124" s="230"/>
      <c r="R1124" s="230"/>
      <c r="S1124" s="230"/>
      <c r="T1124" s="231"/>
      <c r="AT1124" s="232" t="s">
        <v>149</v>
      </c>
      <c r="AU1124" s="232" t="s">
        <v>84</v>
      </c>
      <c r="AV1124" s="12" t="s">
        <v>84</v>
      </c>
      <c r="AW1124" s="12" t="s">
        <v>37</v>
      </c>
      <c r="AX1124" s="12" t="s">
        <v>75</v>
      </c>
      <c r="AY1124" s="232" t="s">
        <v>140</v>
      </c>
    </row>
    <row r="1125" s="12" customFormat="1">
      <c r="B1125" s="221"/>
      <c r="C1125" s="222"/>
      <c r="D1125" s="223" t="s">
        <v>149</v>
      </c>
      <c r="E1125" s="224" t="s">
        <v>19</v>
      </c>
      <c r="F1125" s="225" t="s">
        <v>242</v>
      </c>
      <c r="G1125" s="222"/>
      <c r="H1125" s="226">
        <v>3</v>
      </c>
      <c r="I1125" s="227"/>
      <c r="J1125" s="222"/>
      <c r="K1125" s="222"/>
      <c r="L1125" s="228"/>
      <c r="M1125" s="229"/>
      <c r="N1125" s="230"/>
      <c r="O1125" s="230"/>
      <c r="P1125" s="230"/>
      <c r="Q1125" s="230"/>
      <c r="R1125" s="230"/>
      <c r="S1125" s="230"/>
      <c r="T1125" s="231"/>
      <c r="AT1125" s="232" t="s">
        <v>149</v>
      </c>
      <c r="AU1125" s="232" t="s">
        <v>84</v>
      </c>
      <c r="AV1125" s="12" t="s">
        <v>84</v>
      </c>
      <c r="AW1125" s="12" t="s">
        <v>37</v>
      </c>
      <c r="AX1125" s="12" t="s">
        <v>75</v>
      </c>
      <c r="AY1125" s="232" t="s">
        <v>140</v>
      </c>
    </row>
    <row r="1126" s="14" customFormat="1">
      <c r="B1126" s="244"/>
      <c r="C1126" s="245"/>
      <c r="D1126" s="223" t="s">
        <v>149</v>
      </c>
      <c r="E1126" s="246" t="s">
        <v>19</v>
      </c>
      <c r="F1126" s="247" t="s">
        <v>243</v>
      </c>
      <c r="G1126" s="245"/>
      <c r="H1126" s="248">
        <v>81.474999999999994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AT1126" s="254" t="s">
        <v>149</v>
      </c>
      <c r="AU1126" s="254" t="s">
        <v>84</v>
      </c>
      <c r="AV1126" s="14" t="s">
        <v>157</v>
      </c>
      <c r="AW1126" s="14" t="s">
        <v>37</v>
      </c>
      <c r="AX1126" s="14" t="s">
        <v>75</v>
      </c>
      <c r="AY1126" s="254" t="s">
        <v>140</v>
      </c>
    </row>
    <row r="1127" s="13" customFormat="1">
      <c r="B1127" s="233"/>
      <c r="C1127" s="234"/>
      <c r="D1127" s="223" t="s">
        <v>149</v>
      </c>
      <c r="E1127" s="235" t="s">
        <v>19</v>
      </c>
      <c r="F1127" s="236" t="s">
        <v>151</v>
      </c>
      <c r="G1127" s="234"/>
      <c r="H1127" s="237">
        <v>140.68299999999999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AT1127" s="243" t="s">
        <v>149</v>
      </c>
      <c r="AU1127" s="243" t="s">
        <v>84</v>
      </c>
      <c r="AV1127" s="13" t="s">
        <v>147</v>
      </c>
      <c r="AW1127" s="13" t="s">
        <v>37</v>
      </c>
      <c r="AX1127" s="13" t="s">
        <v>82</v>
      </c>
      <c r="AY1127" s="243" t="s">
        <v>140</v>
      </c>
    </row>
    <row r="1128" s="1" customFormat="1" ht="24" customHeight="1">
      <c r="B1128" s="39"/>
      <c r="C1128" s="208" t="s">
        <v>1368</v>
      </c>
      <c r="D1128" s="208" t="s">
        <v>142</v>
      </c>
      <c r="E1128" s="209" t="s">
        <v>1369</v>
      </c>
      <c r="F1128" s="210" t="s">
        <v>1370</v>
      </c>
      <c r="G1128" s="211" t="s">
        <v>145</v>
      </c>
      <c r="H1128" s="212">
        <v>282.17000000000002</v>
      </c>
      <c r="I1128" s="213"/>
      <c r="J1128" s="214">
        <f>ROUND(I1128*H1128,2)</f>
        <v>0</v>
      </c>
      <c r="K1128" s="210" t="s">
        <v>146</v>
      </c>
      <c r="L1128" s="44"/>
      <c r="M1128" s="215" t="s">
        <v>19</v>
      </c>
      <c r="N1128" s="216" t="s">
        <v>46</v>
      </c>
      <c r="O1128" s="84"/>
      <c r="P1128" s="217">
        <f>O1128*H1128</f>
        <v>0</v>
      </c>
      <c r="Q1128" s="217">
        <v>0</v>
      </c>
      <c r="R1128" s="217">
        <f>Q1128*H1128</f>
        <v>0</v>
      </c>
      <c r="S1128" s="217">
        <v>0</v>
      </c>
      <c r="T1128" s="218">
        <f>S1128*H1128</f>
        <v>0</v>
      </c>
      <c r="AR1128" s="219" t="s">
        <v>244</v>
      </c>
      <c r="AT1128" s="219" t="s">
        <v>142</v>
      </c>
      <c r="AU1128" s="219" t="s">
        <v>84</v>
      </c>
      <c r="AY1128" s="18" t="s">
        <v>140</v>
      </c>
      <c r="BE1128" s="220">
        <f>IF(N1128="základní",J1128,0)</f>
        <v>0</v>
      </c>
      <c r="BF1128" s="220">
        <f>IF(N1128="snížená",J1128,0)</f>
        <v>0</v>
      </c>
      <c r="BG1128" s="220">
        <f>IF(N1128="zákl. přenesená",J1128,0)</f>
        <v>0</v>
      </c>
      <c r="BH1128" s="220">
        <f>IF(N1128="sníž. přenesená",J1128,0)</f>
        <v>0</v>
      </c>
      <c r="BI1128" s="220">
        <f>IF(N1128="nulová",J1128,0)</f>
        <v>0</v>
      </c>
      <c r="BJ1128" s="18" t="s">
        <v>82</v>
      </c>
      <c r="BK1128" s="220">
        <f>ROUND(I1128*H1128,2)</f>
        <v>0</v>
      </c>
      <c r="BL1128" s="18" t="s">
        <v>244</v>
      </c>
      <c r="BM1128" s="219" t="s">
        <v>1371</v>
      </c>
    </row>
    <row r="1129" s="12" customFormat="1">
      <c r="B1129" s="221"/>
      <c r="C1129" s="222"/>
      <c r="D1129" s="223" t="s">
        <v>149</v>
      </c>
      <c r="E1129" s="224" t="s">
        <v>19</v>
      </c>
      <c r="F1129" s="225" t="s">
        <v>1372</v>
      </c>
      <c r="G1129" s="222"/>
      <c r="H1129" s="226">
        <v>3.6000000000000001</v>
      </c>
      <c r="I1129" s="227"/>
      <c r="J1129" s="222"/>
      <c r="K1129" s="222"/>
      <c r="L1129" s="228"/>
      <c r="M1129" s="229"/>
      <c r="N1129" s="230"/>
      <c r="O1129" s="230"/>
      <c r="P1129" s="230"/>
      <c r="Q1129" s="230"/>
      <c r="R1129" s="230"/>
      <c r="S1129" s="230"/>
      <c r="T1129" s="231"/>
      <c r="AT1129" s="232" t="s">
        <v>149</v>
      </c>
      <c r="AU1129" s="232" t="s">
        <v>84</v>
      </c>
      <c r="AV1129" s="12" t="s">
        <v>84</v>
      </c>
      <c r="AW1129" s="12" t="s">
        <v>37</v>
      </c>
      <c r="AX1129" s="12" t="s">
        <v>75</v>
      </c>
      <c r="AY1129" s="232" t="s">
        <v>140</v>
      </c>
    </row>
    <row r="1130" s="12" customFormat="1">
      <c r="B1130" s="221"/>
      <c r="C1130" s="222"/>
      <c r="D1130" s="223" t="s">
        <v>149</v>
      </c>
      <c r="E1130" s="224" t="s">
        <v>19</v>
      </c>
      <c r="F1130" s="225" t="s">
        <v>1373</v>
      </c>
      <c r="G1130" s="222"/>
      <c r="H1130" s="226">
        <v>5.04</v>
      </c>
      <c r="I1130" s="227"/>
      <c r="J1130" s="222"/>
      <c r="K1130" s="222"/>
      <c r="L1130" s="228"/>
      <c r="M1130" s="229"/>
      <c r="N1130" s="230"/>
      <c r="O1130" s="230"/>
      <c r="P1130" s="230"/>
      <c r="Q1130" s="230"/>
      <c r="R1130" s="230"/>
      <c r="S1130" s="230"/>
      <c r="T1130" s="231"/>
      <c r="AT1130" s="232" t="s">
        <v>149</v>
      </c>
      <c r="AU1130" s="232" t="s">
        <v>84</v>
      </c>
      <c r="AV1130" s="12" t="s">
        <v>84</v>
      </c>
      <c r="AW1130" s="12" t="s">
        <v>37</v>
      </c>
      <c r="AX1130" s="12" t="s">
        <v>75</v>
      </c>
      <c r="AY1130" s="232" t="s">
        <v>140</v>
      </c>
    </row>
    <row r="1131" s="12" customFormat="1">
      <c r="B1131" s="221"/>
      <c r="C1131" s="222"/>
      <c r="D1131" s="223" t="s">
        <v>149</v>
      </c>
      <c r="E1131" s="224" t="s">
        <v>19</v>
      </c>
      <c r="F1131" s="225" t="s">
        <v>1374</v>
      </c>
      <c r="G1131" s="222"/>
      <c r="H1131" s="226">
        <v>109.926</v>
      </c>
      <c r="I1131" s="227"/>
      <c r="J1131" s="222"/>
      <c r="K1131" s="222"/>
      <c r="L1131" s="228"/>
      <c r="M1131" s="229"/>
      <c r="N1131" s="230"/>
      <c r="O1131" s="230"/>
      <c r="P1131" s="230"/>
      <c r="Q1131" s="230"/>
      <c r="R1131" s="230"/>
      <c r="S1131" s="230"/>
      <c r="T1131" s="231"/>
      <c r="AT1131" s="232" t="s">
        <v>149</v>
      </c>
      <c r="AU1131" s="232" t="s">
        <v>84</v>
      </c>
      <c r="AV1131" s="12" t="s">
        <v>84</v>
      </c>
      <c r="AW1131" s="12" t="s">
        <v>37</v>
      </c>
      <c r="AX1131" s="12" t="s">
        <v>75</v>
      </c>
      <c r="AY1131" s="232" t="s">
        <v>140</v>
      </c>
    </row>
    <row r="1132" s="12" customFormat="1">
      <c r="B1132" s="221"/>
      <c r="C1132" s="222"/>
      <c r="D1132" s="223" t="s">
        <v>149</v>
      </c>
      <c r="E1132" s="224" t="s">
        <v>19</v>
      </c>
      <c r="F1132" s="225" t="s">
        <v>1375</v>
      </c>
      <c r="G1132" s="222"/>
      <c r="H1132" s="226">
        <v>18.27</v>
      </c>
      <c r="I1132" s="227"/>
      <c r="J1132" s="222"/>
      <c r="K1132" s="222"/>
      <c r="L1132" s="228"/>
      <c r="M1132" s="229"/>
      <c r="N1132" s="230"/>
      <c r="O1132" s="230"/>
      <c r="P1132" s="230"/>
      <c r="Q1132" s="230"/>
      <c r="R1132" s="230"/>
      <c r="S1132" s="230"/>
      <c r="T1132" s="231"/>
      <c r="AT1132" s="232" t="s">
        <v>149</v>
      </c>
      <c r="AU1132" s="232" t="s">
        <v>84</v>
      </c>
      <c r="AV1132" s="12" t="s">
        <v>84</v>
      </c>
      <c r="AW1132" s="12" t="s">
        <v>37</v>
      </c>
      <c r="AX1132" s="12" t="s">
        <v>75</v>
      </c>
      <c r="AY1132" s="232" t="s">
        <v>140</v>
      </c>
    </row>
    <row r="1133" s="12" customFormat="1">
      <c r="B1133" s="221"/>
      <c r="C1133" s="222"/>
      <c r="D1133" s="223" t="s">
        <v>149</v>
      </c>
      <c r="E1133" s="224" t="s">
        <v>19</v>
      </c>
      <c r="F1133" s="225" t="s">
        <v>1376</v>
      </c>
      <c r="G1133" s="222"/>
      <c r="H1133" s="226">
        <v>18.899999999999999</v>
      </c>
      <c r="I1133" s="227"/>
      <c r="J1133" s="222"/>
      <c r="K1133" s="222"/>
      <c r="L1133" s="228"/>
      <c r="M1133" s="229"/>
      <c r="N1133" s="230"/>
      <c r="O1133" s="230"/>
      <c r="P1133" s="230"/>
      <c r="Q1133" s="230"/>
      <c r="R1133" s="230"/>
      <c r="S1133" s="230"/>
      <c r="T1133" s="231"/>
      <c r="AT1133" s="232" t="s">
        <v>149</v>
      </c>
      <c r="AU1133" s="232" t="s">
        <v>84</v>
      </c>
      <c r="AV1133" s="12" t="s">
        <v>84</v>
      </c>
      <c r="AW1133" s="12" t="s">
        <v>37</v>
      </c>
      <c r="AX1133" s="12" t="s">
        <v>75</v>
      </c>
      <c r="AY1133" s="232" t="s">
        <v>140</v>
      </c>
    </row>
    <row r="1134" s="12" customFormat="1">
      <c r="B1134" s="221"/>
      <c r="C1134" s="222"/>
      <c r="D1134" s="223" t="s">
        <v>149</v>
      </c>
      <c r="E1134" s="224" t="s">
        <v>19</v>
      </c>
      <c r="F1134" s="225" t="s">
        <v>1377</v>
      </c>
      <c r="G1134" s="222"/>
      <c r="H1134" s="226">
        <v>26.460000000000001</v>
      </c>
      <c r="I1134" s="227"/>
      <c r="J1134" s="222"/>
      <c r="K1134" s="222"/>
      <c r="L1134" s="228"/>
      <c r="M1134" s="229"/>
      <c r="N1134" s="230"/>
      <c r="O1134" s="230"/>
      <c r="P1134" s="230"/>
      <c r="Q1134" s="230"/>
      <c r="R1134" s="230"/>
      <c r="S1134" s="230"/>
      <c r="T1134" s="231"/>
      <c r="AT1134" s="232" t="s">
        <v>149</v>
      </c>
      <c r="AU1134" s="232" t="s">
        <v>84</v>
      </c>
      <c r="AV1134" s="12" t="s">
        <v>84</v>
      </c>
      <c r="AW1134" s="12" t="s">
        <v>37</v>
      </c>
      <c r="AX1134" s="12" t="s">
        <v>75</v>
      </c>
      <c r="AY1134" s="232" t="s">
        <v>140</v>
      </c>
    </row>
    <row r="1135" s="12" customFormat="1">
      <c r="B1135" s="221"/>
      <c r="C1135" s="222"/>
      <c r="D1135" s="223" t="s">
        <v>149</v>
      </c>
      <c r="E1135" s="224" t="s">
        <v>19</v>
      </c>
      <c r="F1135" s="225" t="s">
        <v>1378</v>
      </c>
      <c r="G1135" s="222"/>
      <c r="H1135" s="226">
        <v>7.2000000000000002</v>
      </c>
      <c r="I1135" s="227"/>
      <c r="J1135" s="222"/>
      <c r="K1135" s="222"/>
      <c r="L1135" s="228"/>
      <c r="M1135" s="229"/>
      <c r="N1135" s="230"/>
      <c r="O1135" s="230"/>
      <c r="P1135" s="230"/>
      <c r="Q1135" s="230"/>
      <c r="R1135" s="230"/>
      <c r="S1135" s="230"/>
      <c r="T1135" s="231"/>
      <c r="AT1135" s="232" t="s">
        <v>149</v>
      </c>
      <c r="AU1135" s="232" t="s">
        <v>84</v>
      </c>
      <c r="AV1135" s="12" t="s">
        <v>84</v>
      </c>
      <c r="AW1135" s="12" t="s">
        <v>37</v>
      </c>
      <c r="AX1135" s="12" t="s">
        <v>75</v>
      </c>
      <c r="AY1135" s="232" t="s">
        <v>140</v>
      </c>
    </row>
    <row r="1136" s="12" customFormat="1">
      <c r="B1136" s="221"/>
      <c r="C1136" s="222"/>
      <c r="D1136" s="223" t="s">
        <v>149</v>
      </c>
      <c r="E1136" s="224" t="s">
        <v>19</v>
      </c>
      <c r="F1136" s="225" t="s">
        <v>1379</v>
      </c>
      <c r="G1136" s="222"/>
      <c r="H1136" s="226">
        <v>70.560000000000002</v>
      </c>
      <c r="I1136" s="227"/>
      <c r="J1136" s="222"/>
      <c r="K1136" s="222"/>
      <c r="L1136" s="228"/>
      <c r="M1136" s="229"/>
      <c r="N1136" s="230"/>
      <c r="O1136" s="230"/>
      <c r="P1136" s="230"/>
      <c r="Q1136" s="230"/>
      <c r="R1136" s="230"/>
      <c r="S1136" s="230"/>
      <c r="T1136" s="231"/>
      <c r="AT1136" s="232" t="s">
        <v>149</v>
      </c>
      <c r="AU1136" s="232" t="s">
        <v>84</v>
      </c>
      <c r="AV1136" s="12" t="s">
        <v>84</v>
      </c>
      <c r="AW1136" s="12" t="s">
        <v>37</v>
      </c>
      <c r="AX1136" s="12" t="s">
        <v>75</v>
      </c>
      <c r="AY1136" s="232" t="s">
        <v>140</v>
      </c>
    </row>
    <row r="1137" s="12" customFormat="1">
      <c r="B1137" s="221"/>
      <c r="C1137" s="222"/>
      <c r="D1137" s="223" t="s">
        <v>149</v>
      </c>
      <c r="E1137" s="224" t="s">
        <v>19</v>
      </c>
      <c r="F1137" s="225" t="s">
        <v>1380</v>
      </c>
      <c r="G1137" s="222"/>
      <c r="H1137" s="226">
        <v>12.214</v>
      </c>
      <c r="I1137" s="227"/>
      <c r="J1137" s="222"/>
      <c r="K1137" s="222"/>
      <c r="L1137" s="228"/>
      <c r="M1137" s="229"/>
      <c r="N1137" s="230"/>
      <c r="O1137" s="230"/>
      <c r="P1137" s="230"/>
      <c r="Q1137" s="230"/>
      <c r="R1137" s="230"/>
      <c r="S1137" s="230"/>
      <c r="T1137" s="231"/>
      <c r="AT1137" s="232" t="s">
        <v>149</v>
      </c>
      <c r="AU1137" s="232" t="s">
        <v>84</v>
      </c>
      <c r="AV1137" s="12" t="s">
        <v>84</v>
      </c>
      <c r="AW1137" s="12" t="s">
        <v>37</v>
      </c>
      <c r="AX1137" s="12" t="s">
        <v>75</v>
      </c>
      <c r="AY1137" s="232" t="s">
        <v>140</v>
      </c>
    </row>
    <row r="1138" s="12" customFormat="1">
      <c r="B1138" s="221"/>
      <c r="C1138" s="222"/>
      <c r="D1138" s="223" t="s">
        <v>149</v>
      </c>
      <c r="E1138" s="224" t="s">
        <v>19</v>
      </c>
      <c r="F1138" s="225" t="s">
        <v>1381</v>
      </c>
      <c r="G1138" s="222"/>
      <c r="H1138" s="226">
        <v>10</v>
      </c>
      <c r="I1138" s="227"/>
      <c r="J1138" s="222"/>
      <c r="K1138" s="222"/>
      <c r="L1138" s="228"/>
      <c r="M1138" s="229"/>
      <c r="N1138" s="230"/>
      <c r="O1138" s="230"/>
      <c r="P1138" s="230"/>
      <c r="Q1138" s="230"/>
      <c r="R1138" s="230"/>
      <c r="S1138" s="230"/>
      <c r="T1138" s="231"/>
      <c r="AT1138" s="232" t="s">
        <v>149</v>
      </c>
      <c r="AU1138" s="232" t="s">
        <v>84</v>
      </c>
      <c r="AV1138" s="12" t="s">
        <v>84</v>
      </c>
      <c r="AW1138" s="12" t="s">
        <v>37</v>
      </c>
      <c r="AX1138" s="12" t="s">
        <v>75</v>
      </c>
      <c r="AY1138" s="232" t="s">
        <v>140</v>
      </c>
    </row>
    <row r="1139" s="13" customFormat="1">
      <c r="B1139" s="233"/>
      <c r="C1139" s="234"/>
      <c r="D1139" s="223" t="s">
        <v>149</v>
      </c>
      <c r="E1139" s="235" t="s">
        <v>19</v>
      </c>
      <c r="F1139" s="236" t="s">
        <v>151</v>
      </c>
      <c r="G1139" s="234"/>
      <c r="H1139" s="237">
        <v>282.17000000000002</v>
      </c>
      <c r="I1139" s="238"/>
      <c r="J1139" s="234"/>
      <c r="K1139" s="234"/>
      <c r="L1139" s="239"/>
      <c r="M1139" s="240"/>
      <c r="N1139" s="241"/>
      <c r="O1139" s="241"/>
      <c r="P1139" s="241"/>
      <c r="Q1139" s="241"/>
      <c r="R1139" s="241"/>
      <c r="S1139" s="241"/>
      <c r="T1139" s="242"/>
      <c r="AT1139" s="243" t="s">
        <v>149</v>
      </c>
      <c r="AU1139" s="243" t="s">
        <v>84</v>
      </c>
      <c r="AV1139" s="13" t="s">
        <v>147</v>
      </c>
      <c r="AW1139" s="13" t="s">
        <v>37</v>
      </c>
      <c r="AX1139" s="13" t="s">
        <v>82</v>
      </c>
      <c r="AY1139" s="243" t="s">
        <v>140</v>
      </c>
    </row>
    <row r="1140" s="1" customFormat="1" ht="16.5" customHeight="1">
      <c r="B1140" s="39"/>
      <c r="C1140" s="208" t="s">
        <v>1382</v>
      </c>
      <c r="D1140" s="208" t="s">
        <v>142</v>
      </c>
      <c r="E1140" s="209" t="s">
        <v>1383</v>
      </c>
      <c r="F1140" s="210" t="s">
        <v>1384</v>
      </c>
      <c r="G1140" s="211" t="s">
        <v>145</v>
      </c>
      <c r="H1140" s="212">
        <v>17.84</v>
      </c>
      <c r="I1140" s="213"/>
      <c r="J1140" s="214">
        <f>ROUND(I1140*H1140,2)</f>
        <v>0</v>
      </c>
      <c r="K1140" s="210" t="s">
        <v>146</v>
      </c>
      <c r="L1140" s="44"/>
      <c r="M1140" s="215" t="s">
        <v>19</v>
      </c>
      <c r="N1140" s="216" t="s">
        <v>46</v>
      </c>
      <c r="O1140" s="84"/>
      <c r="P1140" s="217">
        <f>O1140*H1140</f>
        <v>0</v>
      </c>
      <c r="Q1140" s="217">
        <v>6.9999999999999994E-05</v>
      </c>
      <c r="R1140" s="217">
        <f>Q1140*H1140</f>
        <v>0.0012487999999999998</v>
      </c>
      <c r="S1140" s="217">
        <v>0</v>
      </c>
      <c r="T1140" s="218">
        <f>S1140*H1140</f>
        <v>0</v>
      </c>
      <c r="AR1140" s="219" t="s">
        <v>244</v>
      </c>
      <c r="AT1140" s="219" t="s">
        <v>142</v>
      </c>
      <c r="AU1140" s="219" t="s">
        <v>84</v>
      </c>
      <c r="AY1140" s="18" t="s">
        <v>140</v>
      </c>
      <c r="BE1140" s="220">
        <f>IF(N1140="základní",J1140,0)</f>
        <v>0</v>
      </c>
      <c r="BF1140" s="220">
        <f>IF(N1140="snížená",J1140,0)</f>
        <v>0</v>
      </c>
      <c r="BG1140" s="220">
        <f>IF(N1140="zákl. přenesená",J1140,0)</f>
        <v>0</v>
      </c>
      <c r="BH1140" s="220">
        <f>IF(N1140="sníž. přenesená",J1140,0)</f>
        <v>0</v>
      </c>
      <c r="BI1140" s="220">
        <f>IF(N1140="nulová",J1140,0)</f>
        <v>0</v>
      </c>
      <c r="BJ1140" s="18" t="s">
        <v>82</v>
      </c>
      <c r="BK1140" s="220">
        <f>ROUND(I1140*H1140,2)</f>
        <v>0</v>
      </c>
      <c r="BL1140" s="18" t="s">
        <v>244</v>
      </c>
      <c r="BM1140" s="219" t="s">
        <v>1385</v>
      </c>
    </row>
    <row r="1141" s="12" customFormat="1">
      <c r="B1141" s="221"/>
      <c r="C1141" s="222"/>
      <c r="D1141" s="223" t="s">
        <v>149</v>
      </c>
      <c r="E1141" s="224" t="s">
        <v>19</v>
      </c>
      <c r="F1141" s="225" t="s">
        <v>1386</v>
      </c>
      <c r="G1141" s="222"/>
      <c r="H1141" s="226">
        <v>17.84</v>
      </c>
      <c r="I1141" s="227"/>
      <c r="J1141" s="222"/>
      <c r="K1141" s="222"/>
      <c r="L1141" s="228"/>
      <c r="M1141" s="229"/>
      <c r="N1141" s="230"/>
      <c r="O1141" s="230"/>
      <c r="P1141" s="230"/>
      <c r="Q1141" s="230"/>
      <c r="R1141" s="230"/>
      <c r="S1141" s="230"/>
      <c r="T1141" s="231"/>
      <c r="AT1141" s="232" t="s">
        <v>149</v>
      </c>
      <c r="AU1141" s="232" t="s">
        <v>84</v>
      </c>
      <c r="AV1141" s="12" t="s">
        <v>84</v>
      </c>
      <c r="AW1141" s="12" t="s">
        <v>37</v>
      </c>
      <c r="AX1141" s="12" t="s">
        <v>75</v>
      </c>
      <c r="AY1141" s="232" t="s">
        <v>140</v>
      </c>
    </row>
    <row r="1142" s="13" customFormat="1">
      <c r="B1142" s="233"/>
      <c r="C1142" s="234"/>
      <c r="D1142" s="223" t="s">
        <v>149</v>
      </c>
      <c r="E1142" s="235" t="s">
        <v>19</v>
      </c>
      <c r="F1142" s="236" t="s">
        <v>151</v>
      </c>
      <c r="G1142" s="234"/>
      <c r="H1142" s="237">
        <v>17.84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AT1142" s="243" t="s">
        <v>149</v>
      </c>
      <c r="AU1142" s="243" t="s">
        <v>84</v>
      </c>
      <c r="AV1142" s="13" t="s">
        <v>147</v>
      </c>
      <c r="AW1142" s="13" t="s">
        <v>37</v>
      </c>
      <c r="AX1142" s="13" t="s">
        <v>82</v>
      </c>
      <c r="AY1142" s="243" t="s">
        <v>140</v>
      </c>
    </row>
    <row r="1143" s="1" customFormat="1" ht="16.5" customHeight="1">
      <c r="B1143" s="39"/>
      <c r="C1143" s="208" t="s">
        <v>1387</v>
      </c>
      <c r="D1143" s="208" t="s">
        <v>142</v>
      </c>
      <c r="E1143" s="209" t="s">
        <v>1388</v>
      </c>
      <c r="F1143" s="210" t="s">
        <v>1389</v>
      </c>
      <c r="G1143" s="211" t="s">
        <v>145</v>
      </c>
      <c r="H1143" s="212">
        <v>17.84</v>
      </c>
      <c r="I1143" s="213"/>
      <c r="J1143" s="214">
        <f>ROUND(I1143*H1143,2)</f>
        <v>0</v>
      </c>
      <c r="K1143" s="210" t="s">
        <v>146</v>
      </c>
      <c r="L1143" s="44"/>
      <c r="M1143" s="215" t="s">
        <v>19</v>
      </c>
      <c r="N1143" s="216" t="s">
        <v>46</v>
      </c>
      <c r="O1143" s="84"/>
      <c r="P1143" s="217">
        <f>O1143*H1143</f>
        <v>0</v>
      </c>
      <c r="Q1143" s="217">
        <v>6.0000000000000002E-05</v>
      </c>
      <c r="R1143" s="217">
        <f>Q1143*H1143</f>
        <v>0.0010704</v>
      </c>
      <c r="S1143" s="217">
        <v>0</v>
      </c>
      <c r="T1143" s="218">
        <f>S1143*H1143</f>
        <v>0</v>
      </c>
      <c r="AR1143" s="219" t="s">
        <v>244</v>
      </c>
      <c r="AT1143" s="219" t="s">
        <v>142</v>
      </c>
      <c r="AU1143" s="219" t="s">
        <v>84</v>
      </c>
      <c r="AY1143" s="18" t="s">
        <v>140</v>
      </c>
      <c r="BE1143" s="220">
        <f>IF(N1143="základní",J1143,0)</f>
        <v>0</v>
      </c>
      <c r="BF1143" s="220">
        <f>IF(N1143="snížená",J1143,0)</f>
        <v>0</v>
      </c>
      <c r="BG1143" s="220">
        <f>IF(N1143="zákl. přenesená",J1143,0)</f>
        <v>0</v>
      </c>
      <c r="BH1143" s="220">
        <f>IF(N1143="sníž. přenesená",J1143,0)</f>
        <v>0</v>
      </c>
      <c r="BI1143" s="220">
        <f>IF(N1143="nulová",J1143,0)</f>
        <v>0</v>
      </c>
      <c r="BJ1143" s="18" t="s">
        <v>82</v>
      </c>
      <c r="BK1143" s="220">
        <f>ROUND(I1143*H1143,2)</f>
        <v>0</v>
      </c>
      <c r="BL1143" s="18" t="s">
        <v>244</v>
      </c>
      <c r="BM1143" s="219" t="s">
        <v>1390</v>
      </c>
    </row>
    <row r="1144" s="12" customFormat="1">
      <c r="B1144" s="221"/>
      <c r="C1144" s="222"/>
      <c r="D1144" s="223" t="s">
        <v>149</v>
      </c>
      <c r="E1144" s="224" t="s">
        <v>19</v>
      </c>
      <c r="F1144" s="225" t="s">
        <v>1386</v>
      </c>
      <c r="G1144" s="222"/>
      <c r="H1144" s="226">
        <v>17.84</v>
      </c>
      <c r="I1144" s="227"/>
      <c r="J1144" s="222"/>
      <c r="K1144" s="222"/>
      <c r="L1144" s="228"/>
      <c r="M1144" s="229"/>
      <c r="N1144" s="230"/>
      <c r="O1144" s="230"/>
      <c r="P1144" s="230"/>
      <c r="Q1144" s="230"/>
      <c r="R1144" s="230"/>
      <c r="S1144" s="230"/>
      <c r="T1144" s="231"/>
      <c r="AT1144" s="232" t="s">
        <v>149</v>
      </c>
      <c r="AU1144" s="232" t="s">
        <v>84</v>
      </c>
      <c r="AV1144" s="12" t="s">
        <v>84</v>
      </c>
      <c r="AW1144" s="12" t="s">
        <v>37</v>
      </c>
      <c r="AX1144" s="12" t="s">
        <v>75</v>
      </c>
      <c r="AY1144" s="232" t="s">
        <v>140</v>
      </c>
    </row>
    <row r="1145" s="13" customFormat="1">
      <c r="B1145" s="233"/>
      <c r="C1145" s="234"/>
      <c r="D1145" s="223" t="s">
        <v>149</v>
      </c>
      <c r="E1145" s="235" t="s">
        <v>19</v>
      </c>
      <c r="F1145" s="236" t="s">
        <v>151</v>
      </c>
      <c r="G1145" s="234"/>
      <c r="H1145" s="237">
        <v>17.84</v>
      </c>
      <c r="I1145" s="238"/>
      <c r="J1145" s="234"/>
      <c r="K1145" s="234"/>
      <c r="L1145" s="239"/>
      <c r="M1145" s="240"/>
      <c r="N1145" s="241"/>
      <c r="O1145" s="241"/>
      <c r="P1145" s="241"/>
      <c r="Q1145" s="241"/>
      <c r="R1145" s="241"/>
      <c r="S1145" s="241"/>
      <c r="T1145" s="242"/>
      <c r="AT1145" s="243" t="s">
        <v>149</v>
      </c>
      <c r="AU1145" s="243" t="s">
        <v>84</v>
      </c>
      <c r="AV1145" s="13" t="s">
        <v>147</v>
      </c>
      <c r="AW1145" s="13" t="s">
        <v>37</v>
      </c>
      <c r="AX1145" s="13" t="s">
        <v>82</v>
      </c>
      <c r="AY1145" s="243" t="s">
        <v>140</v>
      </c>
    </row>
    <row r="1146" s="1" customFormat="1" ht="16.5" customHeight="1">
      <c r="B1146" s="39"/>
      <c r="C1146" s="208" t="s">
        <v>1391</v>
      </c>
      <c r="D1146" s="208" t="s">
        <v>142</v>
      </c>
      <c r="E1146" s="209" t="s">
        <v>1392</v>
      </c>
      <c r="F1146" s="210" t="s">
        <v>1393</v>
      </c>
      <c r="G1146" s="211" t="s">
        <v>145</v>
      </c>
      <c r="H1146" s="212">
        <v>17.84</v>
      </c>
      <c r="I1146" s="213"/>
      <c r="J1146" s="214">
        <f>ROUND(I1146*H1146,2)</f>
        <v>0</v>
      </c>
      <c r="K1146" s="210" t="s">
        <v>146</v>
      </c>
      <c r="L1146" s="44"/>
      <c r="M1146" s="215" t="s">
        <v>19</v>
      </c>
      <c r="N1146" s="216" t="s">
        <v>46</v>
      </c>
      <c r="O1146" s="84"/>
      <c r="P1146" s="217">
        <f>O1146*H1146</f>
        <v>0</v>
      </c>
      <c r="Q1146" s="217">
        <v>0.00013999999999999999</v>
      </c>
      <c r="R1146" s="217">
        <f>Q1146*H1146</f>
        <v>0.0024975999999999996</v>
      </c>
      <c r="S1146" s="217">
        <v>0</v>
      </c>
      <c r="T1146" s="218">
        <f>S1146*H1146</f>
        <v>0</v>
      </c>
      <c r="AR1146" s="219" t="s">
        <v>244</v>
      </c>
      <c r="AT1146" s="219" t="s">
        <v>142</v>
      </c>
      <c r="AU1146" s="219" t="s">
        <v>84</v>
      </c>
      <c r="AY1146" s="18" t="s">
        <v>140</v>
      </c>
      <c r="BE1146" s="220">
        <f>IF(N1146="základní",J1146,0)</f>
        <v>0</v>
      </c>
      <c r="BF1146" s="220">
        <f>IF(N1146="snížená",J1146,0)</f>
        <v>0</v>
      </c>
      <c r="BG1146" s="220">
        <f>IF(N1146="zákl. přenesená",J1146,0)</f>
        <v>0</v>
      </c>
      <c r="BH1146" s="220">
        <f>IF(N1146="sníž. přenesená",J1146,0)</f>
        <v>0</v>
      </c>
      <c r="BI1146" s="220">
        <f>IF(N1146="nulová",J1146,0)</f>
        <v>0</v>
      </c>
      <c r="BJ1146" s="18" t="s">
        <v>82</v>
      </c>
      <c r="BK1146" s="220">
        <f>ROUND(I1146*H1146,2)</f>
        <v>0</v>
      </c>
      <c r="BL1146" s="18" t="s">
        <v>244</v>
      </c>
      <c r="BM1146" s="219" t="s">
        <v>1394</v>
      </c>
    </row>
    <row r="1147" s="12" customFormat="1">
      <c r="B1147" s="221"/>
      <c r="C1147" s="222"/>
      <c r="D1147" s="223" t="s">
        <v>149</v>
      </c>
      <c r="E1147" s="224" t="s">
        <v>19</v>
      </c>
      <c r="F1147" s="225" t="s">
        <v>1386</v>
      </c>
      <c r="G1147" s="222"/>
      <c r="H1147" s="226">
        <v>17.84</v>
      </c>
      <c r="I1147" s="227"/>
      <c r="J1147" s="222"/>
      <c r="K1147" s="222"/>
      <c r="L1147" s="228"/>
      <c r="M1147" s="229"/>
      <c r="N1147" s="230"/>
      <c r="O1147" s="230"/>
      <c r="P1147" s="230"/>
      <c r="Q1147" s="230"/>
      <c r="R1147" s="230"/>
      <c r="S1147" s="230"/>
      <c r="T1147" s="231"/>
      <c r="AT1147" s="232" t="s">
        <v>149</v>
      </c>
      <c r="AU1147" s="232" t="s">
        <v>84</v>
      </c>
      <c r="AV1147" s="12" t="s">
        <v>84</v>
      </c>
      <c r="AW1147" s="12" t="s">
        <v>37</v>
      </c>
      <c r="AX1147" s="12" t="s">
        <v>75</v>
      </c>
      <c r="AY1147" s="232" t="s">
        <v>140</v>
      </c>
    </row>
    <row r="1148" s="13" customFormat="1">
      <c r="B1148" s="233"/>
      <c r="C1148" s="234"/>
      <c r="D1148" s="223" t="s">
        <v>149</v>
      </c>
      <c r="E1148" s="235" t="s">
        <v>19</v>
      </c>
      <c r="F1148" s="236" t="s">
        <v>151</v>
      </c>
      <c r="G1148" s="234"/>
      <c r="H1148" s="237">
        <v>17.84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AT1148" s="243" t="s">
        <v>149</v>
      </c>
      <c r="AU1148" s="243" t="s">
        <v>84</v>
      </c>
      <c r="AV1148" s="13" t="s">
        <v>147</v>
      </c>
      <c r="AW1148" s="13" t="s">
        <v>37</v>
      </c>
      <c r="AX1148" s="13" t="s">
        <v>82</v>
      </c>
      <c r="AY1148" s="243" t="s">
        <v>140</v>
      </c>
    </row>
    <row r="1149" s="11" customFormat="1" ht="22.8" customHeight="1">
      <c r="B1149" s="192"/>
      <c r="C1149" s="193"/>
      <c r="D1149" s="194" t="s">
        <v>74</v>
      </c>
      <c r="E1149" s="206" t="s">
        <v>1395</v>
      </c>
      <c r="F1149" s="206" t="s">
        <v>1396</v>
      </c>
      <c r="G1149" s="193"/>
      <c r="H1149" s="193"/>
      <c r="I1149" s="196"/>
      <c r="J1149" s="207">
        <f>BK1149</f>
        <v>0</v>
      </c>
      <c r="K1149" s="193"/>
      <c r="L1149" s="198"/>
      <c r="M1149" s="199"/>
      <c r="N1149" s="200"/>
      <c r="O1149" s="200"/>
      <c r="P1149" s="201">
        <f>SUM(P1150:P1197)</f>
        <v>0</v>
      </c>
      <c r="Q1149" s="200"/>
      <c r="R1149" s="201">
        <f>SUM(R1150:R1197)</f>
        <v>0.020238789999999996</v>
      </c>
      <c r="S1149" s="200"/>
      <c r="T1149" s="202">
        <f>SUM(T1150:T1197)</f>
        <v>0.021102449999999998</v>
      </c>
      <c r="AR1149" s="203" t="s">
        <v>84</v>
      </c>
      <c r="AT1149" s="204" t="s">
        <v>74</v>
      </c>
      <c r="AU1149" s="204" t="s">
        <v>82</v>
      </c>
      <c r="AY1149" s="203" t="s">
        <v>140</v>
      </c>
      <c r="BK1149" s="205">
        <f>SUM(BK1150:BK1197)</f>
        <v>0</v>
      </c>
    </row>
    <row r="1150" s="1" customFormat="1" ht="16.5" customHeight="1">
      <c r="B1150" s="39"/>
      <c r="C1150" s="208" t="s">
        <v>1397</v>
      </c>
      <c r="D1150" s="208" t="s">
        <v>142</v>
      </c>
      <c r="E1150" s="209" t="s">
        <v>1398</v>
      </c>
      <c r="F1150" s="210" t="s">
        <v>1399</v>
      </c>
      <c r="G1150" s="211" t="s">
        <v>145</v>
      </c>
      <c r="H1150" s="212">
        <v>140.68299999999999</v>
      </c>
      <c r="I1150" s="213"/>
      <c r="J1150" s="214">
        <f>ROUND(I1150*H1150,2)</f>
        <v>0</v>
      </c>
      <c r="K1150" s="210" t="s">
        <v>146</v>
      </c>
      <c r="L1150" s="44"/>
      <c r="M1150" s="215" t="s">
        <v>19</v>
      </c>
      <c r="N1150" s="216" t="s">
        <v>46</v>
      </c>
      <c r="O1150" s="84"/>
      <c r="P1150" s="217">
        <f>O1150*H1150</f>
        <v>0</v>
      </c>
      <c r="Q1150" s="217">
        <v>0</v>
      </c>
      <c r="R1150" s="217">
        <f>Q1150*H1150</f>
        <v>0</v>
      </c>
      <c r="S1150" s="217">
        <v>0.00014999999999999999</v>
      </c>
      <c r="T1150" s="218">
        <f>S1150*H1150</f>
        <v>0.021102449999999998</v>
      </c>
      <c r="AR1150" s="219" t="s">
        <v>244</v>
      </c>
      <c r="AT1150" s="219" t="s">
        <v>142</v>
      </c>
      <c r="AU1150" s="219" t="s">
        <v>84</v>
      </c>
      <c r="AY1150" s="18" t="s">
        <v>140</v>
      </c>
      <c r="BE1150" s="220">
        <f>IF(N1150="základní",J1150,0)</f>
        <v>0</v>
      </c>
      <c r="BF1150" s="220">
        <f>IF(N1150="snížená",J1150,0)</f>
        <v>0</v>
      </c>
      <c r="BG1150" s="220">
        <f>IF(N1150="zákl. přenesená",J1150,0)</f>
        <v>0</v>
      </c>
      <c r="BH1150" s="220">
        <f>IF(N1150="sníž. přenesená",J1150,0)</f>
        <v>0</v>
      </c>
      <c r="BI1150" s="220">
        <f>IF(N1150="nulová",J1150,0)</f>
        <v>0</v>
      </c>
      <c r="BJ1150" s="18" t="s">
        <v>82</v>
      </c>
      <c r="BK1150" s="220">
        <f>ROUND(I1150*H1150,2)</f>
        <v>0</v>
      </c>
      <c r="BL1150" s="18" t="s">
        <v>244</v>
      </c>
      <c r="BM1150" s="219" t="s">
        <v>1400</v>
      </c>
    </row>
    <row r="1151" s="12" customFormat="1">
      <c r="B1151" s="221"/>
      <c r="C1151" s="222"/>
      <c r="D1151" s="223" t="s">
        <v>149</v>
      </c>
      <c r="E1151" s="224" t="s">
        <v>19</v>
      </c>
      <c r="F1151" s="225" t="s">
        <v>226</v>
      </c>
      <c r="G1151" s="222"/>
      <c r="H1151" s="226">
        <v>2.25</v>
      </c>
      <c r="I1151" s="227"/>
      <c r="J1151" s="222"/>
      <c r="K1151" s="222"/>
      <c r="L1151" s="228"/>
      <c r="M1151" s="229"/>
      <c r="N1151" s="230"/>
      <c r="O1151" s="230"/>
      <c r="P1151" s="230"/>
      <c r="Q1151" s="230"/>
      <c r="R1151" s="230"/>
      <c r="S1151" s="230"/>
      <c r="T1151" s="231"/>
      <c r="AT1151" s="232" t="s">
        <v>149</v>
      </c>
      <c r="AU1151" s="232" t="s">
        <v>84</v>
      </c>
      <c r="AV1151" s="12" t="s">
        <v>84</v>
      </c>
      <c r="AW1151" s="12" t="s">
        <v>37</v>
      </c>
      <c r="AX1151" s="12" t="s">
        <v>75</v>
      </c>
      <c r="AY1151" s="232" t="s">
        <v>140</v>
      </c>
    </row>
    <row r="1152" s="12" customFormat="1">
      <c r="B1152" s="221"/>
      <c r="C1152" s="222"/>
      <c r="D1152" s="223" t="s">
        <v>149</v>
      </c>
      <c r="E1152" s="224" t="s">
        <v>19</v>
      </c>
      <c r="F1152" s="225" t="s">
        <v>227</v>
      </c>
      <c r="G1152" s="222"/>
      <c r="H1152" s="226">
        <v>3.1499999999999999</v>
      </c>
      <c r="I1152" s="227"/>
      <c r="J1152" s="222"/>
      <c r="K1152" s="222"/>
      <c r="L1152" s="228"/>
      <c r="M1152" s="229"/>
      <c r="N1152" s="230"/>
      <c r="O1152" s="230"/>
      <c r="P1152" s="230"/>
      <c r="Q1152" s="230"/>
      <c r="R1152" s="230"/>
      <c r="S1152" s="230"/>
      <c r="T1152" s="231"/>
      <c r="AT1152" s="232" t="s">
        <v>149</v>
      </c>
      <c r="AU1152" s="232" t="s">
        <v>84</v>
      </c>
      <c r="AV1152" s="12" t="s">
        <v>84</v>
      </c>
      <c r="AW1152" s="12" t="s">
        <v>37</v>
      </c>
      <c r="AX1152" s="12" t="s">
        <v>75</v>
      </c>
      <c r="AY1152" s="232" t="s">
        <v>140</v>
      </c>
    </row>
    <row r="1153" s="12" customFormat="1">
      <c r="B1153" s="221"/>
      <c r="C1153" s="222"/>
      <c r="D1153" s="223" t="s">
        <v>149</v>
      </c>
      <c r="E1153" s="224" t="s">
        <v>19</v>
      </c>
      <c r="F1153" s="225" t="s">
        <v>228</v>
      </c>
      <c r="G1153" s="222"/>
      <c r="H1153" s="226">
        <v>13.298</v>
      </c>
      <c r="I1153" s="227"/>
      <c r="J1153" s="222"/>
      <c r="K1153" s="222"/>
      <c r="L1153" s="228"/>
      <c r="M1153" s="229"/>
      <c r="N1153" s="230"/>
      <c r="O1153" s="230"/>
      <c r="P1153" s="230"/>
      <c r="Q1153" s="230"/>
      <c r="R1153" s="230"/>
      <c r="S1153" s="230"/>
      <c r="T1153" s="231"/>
      <c r="AT1153" s="232" t="s">
        <v>149</v>
      </c>
      <c r="AU1153" s="232" t="s">
        <v>84</v>
      </c>
      <c r="AV1153" s="12" t="s">
        <v>84</v>
      </c>
      <c r="AW1153" s="12" t="s">
        <v>37</v>
      </c>
      <c r="AX1153" s="12" t="s">
        <v>75</v>
      </c>
      <c r="AY1153" s="232" t="s">
        <v>140</v>
      </c>
    </row>
    <row r="1154" s="12" customFormat="1">
      <c r="B1154" s="221"/>
      <c r="C1154" s="222"/>
      <c r="D1154" s="223" t="s">
        <v>149</v>
      </c>
      <c r="E1154" s="224" t="s">
        <v>19</v>
      </c>
      <c r="F1154" s="225" t="s">
        <v>229</v>
      </c>
      <c r="G1154" s="222"/>
      <c r="H1154" s="226">
        <v>0.98499999999999999</v>
      </c>
      <c r="I1154" s="227"/>
      <c r="J1154" s="222"/>
      <c r="K1154" s="222"/>
      <c r="L1154" s="228"/>
      <c r="M1154" s="229"/>
      <c r="N1154" s="230"/>
      <c r="O1154" s="230"/>
      <c r="P1154" s="230"/>
      <c r="Q1154" s="230"/>
      <c r="R1154" s="230"/>
      <c r="S1154" s="230"/>
      <c r="T1154" s="231"/>
      <c r="AT1154" s="232" t="s">
        <v>149</v>
      </c>
      <c r="AU1154" s="232" t="s">
        <v>84</v>
      </c>
      <c r="AV1154" s="12" t="s">
        <v>84</v>
      </c>
      <c r="AW1154" s="12" t="s">
        <v>37</v>
      </c>
      <c r="AX1154" s="12" t="s">
        <v>75</v>
      </c>
      <c r="AY1154" s="232" t="s">
        <v>140</v>
      </c>
    </row>
    <row r="1155" s="12" customFormat="1">
      <c r="B1155" s="221"/>
      <c r="C1155" s="222"/>
      <c r="D1155" s="223" t="s">
        <v>149</v>
      </c>
      <c r="E1155" s="224" t="s">
        <v>19</v>
      </c>
      <c r="F1155" s="225" t="s">
        <v>1367</v>
      </c>
      <c r="G1155" s="222"/>
      <c r="H1155" s="226">
        <v>29.925000000000001</v>
      </c>
      <c r="I1155" s="227"/>
      <c r="J1155" s="222"/>
      <c r="K1155" s="222"/>
      <c r="L1155" s="228"/>
      <c r="M1155" s="229"/>
      <c r="N1155" s="230"/>
      <c r="O1155" s="230"/>
      <c r="P1155" s="230"/>
      <c r="Q1155" s="230"/>
      <c r="R1155" s="230"/>
      <c r="S1155" s="230"/>
      <c r="T1155" s="231"/>
      <c r="AT1155" s="232" t="s">
        <v>149</v>
      </c>
      <c r="AU1155" s="232" t="s">
        <v>84</v>
      </c>
      <c r="AV1155" s="12" t="s">
        <v>84</v>
      </c>
      <c r="AW1155" s="12" t="s">
        <v>37</v>
      </c>
      <c r="AX1155" s="12" t="s">
        <v>75</v>
      </c>
      <c r="AY1155" s="232" t="s">
        <v>140</v>
      </c>
    </row>
    <row r="1156" s="12" customFormat="1">
      <c r="B1156" s="221"/>
      <c r="C1156" s="222"/>
      <c r="D1156" s="223" t="s">
        <v>149</v>
      </c>
      <c r="E1156" s="224" t="s">
        <v>19</v>
      </c>
      <c r="F1156" s="225" t="s">
        <v>231</v>
      </c>
      <c r="G1156" s="222"/>
      <c r="H1156" s="226">
        <v>3.375</v>
      </c>
      <c r="I1156" s="227"/>
      <c r="J1156" s="222"/>
      <c r="K1156" s="222"/>
      <c r="L1156" s="228"/>
      <c r="M1156" s="229"/>
      <c r="N1156" s="230"/>
      <c r="O1156" s="230"/>
      <c r="P1156" s="230"/>
      <c r="Q1156" s="230"/>
      <c r="R1156" s="230"/>
      <c r="S1156" s="230"/>
      <c r="T1156" s="231"/>
      <c r="AT1156" s="232" t="s">
        <v>149</v>
      </c>
      <c r="AU1156" s="232" t="s">
        <v>84</v>
      </c>
      <c r="AV1156" s="12" t="s">
        <v>84</v>
      </c>
      <c r="AW1156" s="12" t="s">
        <v>37</v>
      </c>
      <c r="AX1156" s="12" t="s">
        <v>75</v>
      </c>
      <c r="AY1156" s="232" t="s">
        <v>140</v>
      </c>
    </row>
    <row r="1157" s="12" customFormat="1">
      <c r="B1157" s="221"/>
      <c r="C1157" s="222"/>
      <c r="D1157" s="223" t="s">
        <v>149</v>
      </c>
      <c r="E1157" s="224" t="s">
        <v>19</v>
      </c>
      <c r="F1157" s="225" t="s">
        <v>232</v>
      </c>
      <c r="G1157" s="222"/>
      <c r="H1157" s="226">
        <v>4.7249999999999996</v>
      </c>
      <c r="I1157" s="227"/>
      <c r="J1157" s="222"/>
      <c r="K1157" s="222"/>
      <c r="L1157" s="228"/>
      <c r="M1157" s="229"/>
      <c r="N1157" s="230"/>
      <c r="O1157" s="230"/>
      <c r="P1157" s="230"/>
      <c r="Q1157" s="230"/>
      <c r="R1157" s="230"/>
      <c r="S1157" s="230"/>
      <c r="T1157" s="231"/>
      <c r="AT1157" s="232" t="s">
        <v>149</v>
      </c>
      <c r="AU1157" s="232" t="s">
        <v>84</v>
      </c>
      <c r="AV1157" s="12" t="s">
        <v>84</v>
      </c>
      <c r="AW1157" s="12" t="s">
        <v>37</v>
      </c>
      <c r="AX1157" s="12" t="s">
        <v>75</v>
      </c>
      <c r="AY1157" s="232" t="s">
        <v>140</v>
      </c>
    </row>
    <row r="1158" s="12" customFormat="1">
      <c r="B1158" s="221"/>
      <c r="C1158" s="222"/>
      <c r="D1158" s="223" t="s">
        <v>149</v>
      </c>
      <c r="E1158" s="224" t="s">
        <v>19</v>
      </c>
      <c r="F1158" s="225" t="s">
        <v>233</v>
      </c>
      <c r="G1158" s="222"/>
      <c r="H1158" s="226">
        <v>1.5</v>
      </c>
      <c r="I1158" s="227"/>
      <c r="J1158" s="222"/>
      <c r="K1158" s="222"/>
      <c r="L1158" s="228"/>
      <c r="M1158" s="229"/>
      <c r="N1158" s="230"/>
      <c r="O1158" s="230"/>
      <c r="P1158" s="230"/>
      <c r="Q1158" s="230"/>
      <c r="R1158" s="230"/>
      <c r="S1158" s="230"/>
      <c r="T1158" s="231"/>
      <c r="AT1158" s="232" t="s">
        <v>149</v>
      </c>
      <c r="AU1158" s="232" t="s">
        <v>84</v>
      </c>
      <c r="AV1158" s="12" t="s">
        <v>84</v>
      </c>
      <c r="AW1158" s="12" t="s">
        <v>37</v>
      </c>
      <c r="AX1158" s="12" t="s">
        <v>75</v>
      </c>
      <c r="AY1158" s="232" t="s">
        <v>140</v>
      </c>
    </row>
    <row r="1159" s="14" customFormat="1">
      <c r="B1159" s="244"/>
      <c r="C1159" s="245"/>
      <c r="D1159" s="223" t="s">
        <v>149</v>
      </c>
      <c r="E1159" s="246" t="s">
        <v>19</v>
      </c>
      <c r="F1159" s="247" t="s">
        <v>234</v>
      </c>
      <c r="G1159" s="245"/>
      <c r="H1159" s="248">
        <v>59.207999999999998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AT1159" s="254" t="s">
        <v>149</v>
      </c>
      <c r="AU1159" s="254" t="s">
        <v>84</v>
      </c>
      <c r="AV1159" s="14" t="s">
        <v>157</v>
      </c>
      <c r="AW1159" s="14" t="s">
        <v>37</v>
      </c>
      <c r="AX1159" s="14" t="s">
        <v>75</v>
      </c>
      <c r="AY1159" s="254" t="s">
        <v>140</v>
      </c>
    </row>
    <row r="1160" s="12" customFormat="1">
      <c r="B1160" s="221"/>
      <c r="C1160" s="222"/>
      <c r="D1160" s="223" t="s">
        <v>149</v>
      </c>
      <c r="E1160" s="224" t="s">
        <v>19</v>
      </c>
      <c r="F1160" s="225" t="s">
        <v>235</v>
      </c>
      <c r="G1160" s="222"/>
      <c r="H1160" s="226">
        <v>1.8</v>
      </c>
      <c r="I1160" s="227"/>
      <c r="J1160" s="222"/>
      <c r="K1160" s="222"/>
      <c r="L1160" s="228"/>
      <c r="M1160" s="229"/>
      <c r="N1160" s="230"/>
      <c r="O1160" s="230"/>
      <c r="P1160" s="230"/>
      <c r="Q1160" s="230"/>
      <c r="R1160" s="230"/>
      <c r="S1160" s="230"/>
      <c r="T1160" s="231"/>
      <c r="AT1160" s="232" t="s">
        <v>149</v>
      </c>
      <c r="AU1160" s="232" t="s">
        <v>84</v>
      </c>
      <c r="AV1160" s="12" t="s">
        <v>84</v>
      </c>
      <c r="AW1160" s="12" t="s">
        <v>37</v>
      </c>
      <c r="AX1160" s="12" t="s">
        <v>75</v>
      </c>
      <c r="AY1160" s="232" t="s">
        <v>140</v>
      </c>
    </row>
    <row r="1161" s="12" customFormat="1">
      <c r="B1161" s="221"/>
      <c r="C1161" s="222"/>
      <c r="D1161" s="223" t="s">
        <v>149</v>
      </c>
      <c r="E1161" s="224" t="s">
        <v>19</v>
      </c>
      <c r="F1161" s="225" t="s">
        <v>236</v>
      </c>
      <c r="G1161" s="222"/>
      <c r="H1161" s="226">
        <v>1.8</v>
      </c>
      <c r="I1161" s="227"/>
      <c r="J1161" s="222"/>
      <c r="K1161" s="222"/>
      <c r="L1161" s="228"/>
      <c r="M1161" s="229"/>
      <c r="N1161" s="230"/>
      <c r="O1161" s="230"/>
      <c r="P1161" s="230"/>
      <c r="Q1161" s="230"/>
      <c r="R1161" s="230"/>
      <c r="S1161" s="230"/>
      <c r="T1161" s="231"/>
      <c r="AT1161" s="232" t="s">
        <v>149</v>
      </c>
      <c r="AU1161" s="232" t="s">
        <v>84</v>
      </c>
      <c r="AV1161" s="12" t="s">
        <v>84</v>
      </c>
      <c r="AW1161" s="12" t="s">
        <v>37</v>
      </c>
      <c r="AX1161" s="12" t="s">
        <v>75</v>
      </c>
      <c r="AY1161" s="232" t="s">
        <v>140</v>
      </c>
    </row>
    <row r="1162" s="12" customFormat="1">
      <c r="B1162" s="221"/>
      <c r="C1162" s="222"/>
      <c r="D1162" s="223" t="s">
        <v>149</v>
      </c>
      <c r="E1162" s="224" t="s">
        <v>19</v>
      </c>
      <c r="F1162" s="225" t="s">
        <v>237</v>
      </c>
      <c r="G1162" s="222"/>
      <c r="H1162" s="226">
        <v>41.850000000000001</v>
      </c>
      <c r="I1162" s="227"/>
      <c r="J1162" s="222"/>
      <c r="K1162" s="222"/>
      <c r="L1162" s="228"/>
      <c r="M1162" s="229"/>
      <c r="N1162" s="230"/>
      <c r="O1162" s="230"/>
      <c r="P1162" s="230"/>
      <c r="Q1162" s="230"/>
      <c r="R1162" s="230"/>
      <c r="S1162" s="230"/>
      <c r="T1162" s="231"/>
      <c r="AT1162" s="232" t="s">
        <v>149</v>
      </c>
      <c r="AU1162" s="232" t="s">
        <v>84</v>
      </c>
      <c r="AV1162" s="12" t="s">
        <v>84</v>
      </c>
      <c r="AW1162" s="12" t="s">
        <v>37</v>
      </c>
      <c r="AX1162" s="12" t="s">
        <v>75</v>
      </c>
      <c r="AY1162" s="232" t="s">
        <v>140</v>
      </c>
    </row>
    <row r="1163" s="12" customFormat="1">
      <c r="B1163" s="221"/>
      <c r="C1163" s="222"/>
      <c r="D1163" s="223" t="s">
        <v>149</v>
      </c>
      <c r="E1163" s="224" t="s">
        <v>19</v>
      </c>
      <c r="F1163" s="225" t="s">
        <v>238</v>
      </c>
      <c r="G1163" s="222"/>
      <c r="H1163" s="226">
        <v>3.1000000000000001</v>
      </c>
      <c r="I1163" s="227"/>
      <c r="J1163" s="222"/>
      <c r="K1163" s="222"/>
      <c r="L1163" s="228"/>
      <c r="M1163" s="229"/>
      <c r="N1163" s="230"/>
      <c r="O1163" s="230"/>
      <c r="P1163" s="230"/>
      <c r="Q1163" s="230"/>
      <c r="R1163" s="230"/>
      <c r="S1163" s="230"/>
      <c r="T1163" s="231"/>
      <c r="AT1163" s="232" t="s">
        <v>149</v>
      </c>
      <c r="AU1163" s="232" t="s">
        <v>84</v>
      </c>
      <c r="AV1163" s="12" t="s">
        <v>84</v>
      </c>
      <c r="AW1163" s="12" t="s">
        <v>37</v>
      </c>
      <c r="AX1163" s="12" t="s">
        <v>75</v>
      </c>
      <c r="AY1163" s="232" t="s">
        <v>140</v>
      </c>
    </row>
    <row r="1164" s="12" customFormat="1">
      <c r="B1164" s="221"/>
      <c r="C1164" s="222"/>
      <c r="D1164" s="223" t="s">
        <v>149</v>
      </c>
      <c r="E1164" s="224" t="s">
        <v>19</v>
      </c>
      <c r="F1164" s="225" t="s">
        <v>239</v>
      </c>
      <c r="G1164" s="222"/>
      <c r="H1164" s="226">
        <v>6.5250000000000004</v>
      </c>
      <c r="I1164" s="227"/>
      <c r="J1164" s="222"/>
      <c r="K1164" s="222"/>
      <c r="L1164" s="228"/>
      <c r="M1164" s="229"/>
      <c r="N1164" s="230"/>
      <c r="O1164" s="230"/>
      <c r="P1164" s="230"/>
      <c r="Q1164" s="230"/>
      <c r="R1164" s="230"/>
      <c r="S1164" s="230"/>
      <c r="T1164" s="231"/>
      <c r="AT1164" s="232" t="s">
        <v>149</v>
      </c>
      <c r="AU1164" s="232" t="s">
        <v>84</v>
      </c>
      <c r="AV1164" s="12" t="s">
        <v>84</v>
      </c>
      <c r="AW1164" s="12" t="s">
        <v>37</v>
      </c>
      <c r="AX1164" s="12" t="s">
        <v>75</v>
      </c>
      <c r="AY1164" s="232" t="s">
        <v>140</v>
      </c>
    </row>
    <row r="1165" s="12" customFormat="1">
      <c r="B1165" s="221"/>
      <c r="C1165" s="222"/>
      <c r="D1165" s="223" t="s">
        <v>149</v>
      </c>
      <c r="E1165" s="224" t="s">
        <v>19</v>
      </c>
      <c r="F1165" s="225" t="s">
        <v>240</v>
      </c>
      <c r="G1165" s="222"/>
      <c r="H1165" s="226">
        <v>9.4499999999999993</v>
      </c>
      <c r="I1165" s="227"/>
      <c r="J1165" s="222"/>
      <c r="K1165" s="222"/>
      <c r="L1165" s="228"/>
      <c r="M1165" s="229"/>
      <c r="N1165" s="230"/>
      <c r="O1165" s="230"/>
      <c r="P1165" s="230"/>
      <c r="Q1165" s="230"/>
      <c r="R1165" s="230"/>
      <c r="S1165" s="230"/>
      <c r="T1165" s="231"/>
      <c r="AT1165" s="232" t="s">
        <v>149</v>
      </c>
      <c r="AU1165" s="232" t="s">
        <v>84</v>
      </c>
      <c r="AV1165" s="12" t="s">
        <v>84</v>
      </c>
      <c r="AW1165" s="12" t="s">
        <v>37</v>
      </c>
      <c r="AX1165" s="12" t="s">
        <v>75</v>
      </c>
      <c r="AY1165" s="232" t="s">
        <v>140</v>
      </c>
    </row>
    <row r="1166" s="12" customFormat="1">
      <c r="B1166" s="221"/>
      <c r="C1166" s="222"/>
      <c r="D1166" s="223" t="s">
        <v>149</v>
      </c>
      <c r="E1166" s="224" t="s">
        <v>19</v>
      </c>
      <c r="F1166" s="225" t="s">
        <v>241</v>
      </c>
      <c r="G1166" s="222"/>
      <c r="H1166" s="226">
        <v>13.949999999999999</v>
      </c>
      <c r="I1166" s="227"/>
      <c r="J1166" s="222"/>
      <c r="K1166" s="222"/>
      <c r="L1166" s="228"/>
      <c r="M1166" s="229"/>
      <c r="N1166" s="230"/>
      <c r="O1166" s="230"/>
      <c r="P1166" s="230"/>
      <c r="Q1166" s="230"/>
      <c r="R1166" s="230"/>
      <c r="S1166" s="230"/>
      <c r="T1166" s="231"/>
      <c r="AT1166" s="232" t="s">
        <v>149</v>
      </c>
      <c r="AU1166" s="232" t="s">
        <v>84</v>
      </c>
      <c r="AV1166" s="12" t="s">
        <v>84</v>
      </c>
      <c r="AW1166" s="12" t="s">
        <v>37</v>
      </c>
      <c r="AX1166" s="12" t="s">
        <v>75</v>
      </c>
      <c r="AY1166" s="232" t="s">
        <v>140</v>
      </c>
    </row>
    <row r="1167" s="12" customFormat="1">
      <c r="B1167" s="221"/>
      <c r="C1167" s="222"/>
      <c r="D1167" s="223" t="s">
        <v>149</v>
      </c>
      <c r="E1167" s="224" t="s">
        <v>19</v>
      </c>
      <c r="F1167" s="225" t="s">
        <v>242</v>
      </c>
      <c r="G1167" s="222"/>
      <c r="H1167" s="226">
        <v>3</v>
      </c>
      <c r="I1167" s="227"/>
      <c r="J1167" s="222"/>
      <c r="K1167" s="222"/>
      <c r="L1167" s="228"/>
      <c r="M1167" s="229"/>
      <c r="N1167" s="230"/>
      <c r="O1167" s="230"/>
      <c r="P1167" s="230"/>
      <c r="Q1167" s="230"/>
      <c r="R1167" s="230"/>
      <c r="S1167" s="230"/>
      <c r="T1167" s="231"/>
      <c r="AT1167" s="232" t="s">
        <v>149</v>
      </c>
      <c r="AU1167" s="232" t="s">
        <v>84</v>
      </c>
      <c r="AV1167" s="12" t="s">
        <v>84</v>
      </c>
      <c r="AW1167" s="12" t="s">
        <v>37</v>
      </c>
      <c r="AX1167" s="12" t="s">
        <v>75</v>
      </c>
      <c r="AY1167" s="232" t="s">
        <v>140</v>
      </c>
    </row>
    <row r="1168" s="14" customFormat="1">
      <c r="B1168" s="244"/>
      <c r="C1168" s="245"/>
      <c r="D1168" s="223" t="s">
        <v>149</v>
      </c>
      <c r="E1168" s="246" t="s">
        <v>19</v>
      </c>
      <c r="F1168" s="247" t="s">
        <v>243</v>
      </c>
      <c r="G1168" s="245"/>
      <c r="H1168" s="248">
        <v>81.474999999999994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AT1168" s="254" t="s">
        <v>149</v>
      </c>
      <c r="AU1168" s="254" t="s">
        <v>84</v>
      </c>
      <c r="AV1168" s="14" t="s">
        <v>157</v>
      </c>
      <c r="AW1168" s="14" t="s">
        <v>37</v>
      </c>
      <c r="AX1168" s="14" t="s">
        <v>75</v>
      </c>
      <c r="AY1168" s="254" t="s">
        <v>140</v>
      </c>
    </row>
    <row r="1169" s="13" customFormat="1">
      <c r="B1169" s="233"/>
      <c r="C1169" s="234"/>
      <c r="D1169" s="223" t="s">
        <v>149</v>
      </c>
      <c r="E1169" s="235" t="s">
        <v>19</v>
      </c>
      <c r="F1169" s="236" t="s">
        <v>151</v>
      </c>
      <c r="G1169" s="234"/>
      <c r="H1169" s="237">
        <v>140.68299999999999</v>
      </c>
      <c r="I1169" s="238"/>
      <c r="J1169" s="234"/>
      <c r="K1169" s="234"/>
      <c r="L1169" s="239"/>
      <c r="M1169" s="240"/>
      <c r="N1169" s="241"/>
      <c r="O1169" s="241"/>
      <c r="P1169" s="241"/>
      <c r="Q1169" s="241"/>
      <c r="R1169" s="241"/>
      <c r="S1169" s="241"/>
      <c r="T1169" s="242"/>
      <c r="AT1169" s="243" t="s">
        <v>149</v>
      </c>
      <c r="AU1169" s="243" t="s">
        <v>84</v>
      </c>
      <c r="AV1169" s="13" t="s">
        <v>147</v>
      </c>
      <c r="AW1169" s="13" t="s">
        <v>37</v>
      </c>
      <c r="AX1169" s="13" t="s">
        <v>82</v>
      </c>
      <c r="AY1169" s="243" t="s">
        <v>140</v>
      </c>
    </row>
    <row r="1170" s="1" customFormat="1" ht="24" customHeight="1">
      <c r="B1170" s="39"/>
      <c r="C1170" s="208" t="s">
        <v>1401</v>
      </c>
      <c r="D1170" s="208" t="s">
        <v>142</v>
      </c>
      <c r="E1170" s="209" t="s">
        <v>1402</v>
      </c>
      <c r="F1170" s="210" t="s">
        <v>1403</v>
      </c>
      <c r="G1170" s="211" t="s">
        <v>145</v>
      </c>
      <c r="H1170" s="212">
        <v>117.288</v>
      </c>
      <c r="I1170" s="213"/>
      <c r="J1170" s="214">
        <f>ROUND(I1170*H1170,2)</f>
        <v>0</v>
      </c>
      <c r="K1170" s="210" t="s">
        <v>146</v>
      </c>
      <c r="L1170" s="44"/>
      <c r="M1170" s="215" t="s">
        <v>19</v>
      </c>
      <c r="N1170" s="216" t="s">
        <v>46</v>
      </c>
      <c r="O1170" s="84"/>
      <c r="P1170" s="217">
        <f>O1170*H1170</f>
        <v>0</v>
      </c>
      <c r="Q1170" s="217">
        <v>0</v>
      </c>
      <c r="R1170" s="217">
        <f>Q1170*H1170</f>
        <v>0</v>
      </c>
      <c r="S1170" s="217">
        <v>0</v>
      </c>
      <c r="T1170" s="218">
        <f>S1170*H1170</f>
        <v>0</v>
      </c>
      <c r="AR1170" s="219" t="s">
        <v>244</v>
      </c>
      <c r="AT1170" s="219" t="s">
        <v>142</v>
      </c>
      <c r="AU1170" s="219" t="s">
        <v>84</v>
      </c>
      <c r="AY1170" s="18" t="s">
        <v>140</v>
      </c>
      <c r="BE1170" s="220">
        <f>IF(N1170="základní",J1170,0)</f>
        <v>0</v>
      </c>
      <c r="BF1170" s="220">
        <f>IF(N1170="snížená",J1170,0)</f>
        <v>0</v>
      </c>
      <c r="BG1170" s="220">
        <f>IF(N1170="zákl. přenesená",J1170,0)</f>
        <v>0</v>
      </c>
      <c r="BH1170" s="220">
        <f>IF(N1170="sníž. přenesená",J1170,0)</f>
        <v>0</v>
      </c>
      <c r="BI1170" s="220">
        <f>IF(N1170="nulová",J1170,0)</f>
        <v>0</v>
      </c>
      <c r="BJ1170" s="18" t="s">
        <v>82</v>
      </c>
      <c r="BK1170" s="220">
        <f>ROUND(I1170*H1170,2)</f>
        <v>0</v>
      </c>
      <c r="BL1170" s="18" t="s">
        <v>244</v>
      </c>
      <c r="BM1170" s="219" t="s">
        <v>1404</v>
      </c>
    </row>
    <row r="1171" s="12" customFormat="1">
      <c r="B1171" s="221"/>
      <c r="C1171" s="222"/>
      <c r="D1171" s="223" t="s">
        <v>149</v>
      </c>
      <c r="E1171" s="224" t="s">
        <v>19</v>
      </c>
      <c r="F1171" s="225" t="s">
        <v>1405</v>
      </c>
      <c r="G1171" s="222"/>
      <c r="H1171" s="226">
        <v>72</v>
      </c>
      <c r="I1171" s="227"/>
      <c r="J1171" s="222"/>
      <c r="K1171" s="222"/>
      <c r="L1171" s="228"/>
      <c r="M1171" s="229"/>
      <c r="N1171" s="230"/>
      <c r="O1171" s="230"/>
      <c r="P1171" s="230"/>
      <c r="Q1171" s="230"/>
      <c r="R1171" s="230"/>
      <c r="S1171" s="230"/>
      <c r="T1171" s="231"/>
      <c r="AT1171" s="232" t="s">
        <v>149</v>
      </c>
      <c r="AU1171" s="232" t="s">
        <v>84</v>
      </c>
      <c r="AV1171" s="12" t="s">
        <v>84</v>
      </c>
      <c r="AW1171" s="12" t="s">
        <v>37</v>
      </c>
      <c r="AX1171" s="12" t="s">
        <v>75</v>
      </c>
      <c r="AY1171" s="232" t="s">
        <v>140</v>
      </c>
    </row>
    <row r="1172" s="12" customFormat="1">
      <c r="B1172" s="221"/>
      <c r="C1172" s="222"/>
      <c r="D1172" s="223" t="s">
        <v>149</v>
      </c>
      <c r="E1172" s="224" t="s">
        <v>19</v>
      </c>
      <c r="F1172" s="225" t="s">
        <v>1406</v>
      </c>
      <c r="G1172" s="222"/>
      <c r="H1172" s="226">
        <v>30.788</v>
      </c>
      <c r="I1172" s="227"/>
      <c r="J1172" s="222"/>
      <c r="K1172" s="222"/>
      <c r="L1172" s="228"/>
      <c r="M1172" s="229"/>
      <c r="N1172" s="230"/>
      <c r="O1172" s="230"/>
      <c r="P1172" s="230"/>
      <c r="Q1172" s="230"/>
      <c r="R1172" s="230"/>
      <c r="S1172" s="230"/>
      <c r="T1172" s="231"/>
      <c r="AT1172" s="232" t="s">
        <v>149</v>
      </c>
      <c r="AU1172" s="232" t="s">
        <v>84</v>
      </c>
      <c r="AV1172" s="12" t="s">
        <v>84</v>
      </c>
      <c r="AW1172" s="12" t="s">
        <v>37</v>
      </c>
      <c r="AX1172" s="12" t="s">
        <v>75</v>
      </c>
      <c r="AY1172" s="232" t="s">
        <v>140</v>
      </c>
    </row>
    <row r="1173" s="12" customFormat="1">
      <c r="B1173" s="221"/>
      <c r="C1173" s="222"/>
      <c r="D1173" s="223" t="s">
        <v>149</v>
      </c>
      <c r="E1173" s="224" t="s">
        <v>19</v>
      </c>
      <c r="F1173" s="225" t="s">
        <v>1407</v>
      </c>
      <c r="G1173" s="222"/>
      <c r="H1173" s="226">
        <v>14.5</v>
      </c>
      <c r="I1173" s="227"/>
      <c r="J1173" s="222"/>
      <c r="K1173" s="222"/>
      <c r="L1173" s="228"/>
      <c r="M1173" s="229"/>
      <c r="N1173" s="230"/>
      <c r="O1173" s="230"/>
      <c r="P1173" s="230"/>
      <c r="Q1173" s="230"/>
      <c r="R1173" s="230"/>
      <c r="S1173" s="230"/>
      <c r="T1173" s="231"/>
      <c r="AT1173" s="232" t="s">
        <v>149</v>
      </c>
      <c r="AU1173" s="232" t="s">
        <v>84</v>
      </c>
      <c r="AV1173" s="12" t="s">
        <v>84</v>
      </c>
      <c r="AW1173" s="12" t="s">
        <v>37</v>
      </c>
      <c r="AX1173" s="12" t="s">
        <v>75</v>
      </c>
      <c r="AY1173" s="232" t="s">
        <v>140</v>
      </c>
    </row>
    <row r="1174" s="13" customFormat="1">
      <c r="B1174" s="233"/>
      <c r="C1174" s="234"/>
      <c r="D1174" s="223" t="s">
        <v>149</v>
      </c>
      <c r="E1174" s="235" t="s">
        <v>19</v>
      </c>
      <c r="F1174" s="236" t="s">
        <v>151</v>
      </c>
      <c r="G1174" s="234"/>
      <c r="H1174" s="237">
        <v>117.288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AT1174" s="243" t="s">
        <v>149</v>
      </c>
      <c r="AU1174" s="243" t="s">
        <v>84</v>
      </c>
      <c r="AV1174" s="13" t="s">
        <v>147</v>
      </c>
      <c r="AW1174" s="13" t="s">
        <v>37</v>
      </c>
      <c r="AX1174" s="13" t="s">
        <v>82</v>
      </c>
      <c r="AY1174" s="243" t="s">
        <v>140</v>
      </c>
    </row>
    <row r="1175" s="1" customFormat="1" ht="16.5" customHeight="1">
      <c r="B1175" s="39"/>
      <c r="C1175" s="255" t="s">
        <v>1408</v>
      </c>
      <c r="D1175" s="255" t="s">
        <v>206</v>
      </c>
      <c r="E1175" s="256" t="s">
        <v>1409</v>
      </c>
      <c r="F1175" s="257" t="s">
        <v>1410</v>
      </c>
      <c r="G1175" s="258" t="s">
        <v>145</v>
      </c>
      <c r="H1175" s="259">
        <v>129.017</v>
      </c>
      <c r="I1175" s="260"/>
      <c r="J1175" s="261">
        <f>ROUND(I1175*H1175,2)</f>
        <v>0</v>
      </c>
      <c r="K1175" s="257" t="s">
        <v>146</v>
      </c>
      <c r="L1175" s="262"/>
      <c r="M1175" s="263" t="s">
        <v>19</v>
      </c>
      <c r="N1175" s="264" t="s">
        <v>46</v>
      </c>
      <c r="O1175" s="84"/>
      <c r="P1175" s="217">
        <f>O1175*H1175</f>
        <v>0</v>
      </c>
      <c r="Q1175" s="217">
        <v>0</v>
      </c>
      <c r="R1175" s="217">
        <f>Q1175*H1175</f>
        <v>0</v>
      </c>
      <c r="S1175" s="217">
        <v>0</v>
      </c>
      <c r="T1175" s="218">
        <f>S1175*H1175</f>
        <v>0</v>
      </c>
      <c r="AR1175" s="219" t="s">
        <v>386</v>
      </c>
      <c r="AT1175" s="219" t="s">
        <v>206</v>
      </c>
      <c r="AU1175" s="219" t="s">
        <v>84</v>
      </c>
      <c r="AY1175" s="18" t="s">
        <v>140</v>
      </c>
      <c r="BE1175" s="220">
        <f>IF(N1175="základní",J1175,0)</f>
        <v>0</v>
      </c>
      <c r="BF1175" s="220">
        <f>IF(N1175="snížená",J1175,0)</f>
        <v>0</v>
      </c>
      <c r="BG1175" s="220">
        <f>IF(N1175="zákl. přenesená",J1175,0)</f>
        <v>0</v>
      </c>
      <c r="BH1175" s="220">
        <f>IF(N1175="sníž. přenesená",J1175,0)</f>
        <v>0</v>
      </c>
      <c r="BI1175" s="220">
        <f>IF(N1175="nulová",J1175,0)</f>
        <v>0</v>
      </c>
      <c r="BJ1175" s="18" t="s">
        <v>82</v>
      </c>
      <c r="BK1175" s="220">
        <f>ROUND(I1175*H1175,2)</f>
        <v>0</v>
      </c>
      <c r="BL1175" s="18" t="s">
        <v>244</v>
      </c>
      <c r="BM1175" s="219" t="s">
        <v>1411</v>
      </c>
    </row>
    <row r="1176" s="12" customFormat="1">
      <c r="B1176" s="221"/>
      <c r="C1176" s="222"/>
      <c r="D1176" s="223" t="s">
        <v>149</v>
      </c>
      <c r="E1176" s="222"/>
      <c r="F1176" s="225" t="s">
        <v>1412</v>
      </c>
      <c r="G1176" s="222"/>
      <c r="H1176" s="226">
        <v>129.017</v>
      </c>
      <c r="I1176" s="227"/>
      <c r="J1176" s="222"/>
      <c r="K1176" s="222"/>
      <c r="L1176" s="228"/>
      <c r="M1176" s="229"/>
      <c r="N1176" s="230"/>
      <c r="O1176" s="230"/>
      <c r="P1176" s="230"/>
      <c r="Q1176" s="230"/>
      <c r="R1176" s="230"/>
      <c r="S1176" s="230"/>
      <c r="T1176" s="231"/>
      <c r="AT1176" s="232" t="s">
        <v>149</v>
      </c>
      <c r="AU1176" s="232" t="s">
        <v>84</v>
      </c>
      <c r="AV1176" s="12" t="s">
        <v>84</v>
      </c>
      <c r="AW1176" s="12" t="s">
        <v>4</v>
      </c>
      <c r="AX1176" s="12" t="s">
        <v>82</v>
      </c>
      <c r="AY1176" s="232" t="s">
        <v>140</v>
      </c>
    </row>
    <row r="1177" s="1" customFormat="1" ht="24" customHeight="1">
      <c r="B1177" s="39"/>
      <c r="C1177" s="208" t="s">
        <v>1413</v>
      </c>
      <c r="D1177" s="208" t="s">
        <v>142</v>
      </c>
      <c r="E1177" s="209" t="s">
        <v>1414</v>
      </c>
      <c r="F1177" s="210" t="s">
        <v>1415</v>
      </c>
      <c r="G1177" s="211" t="s">
        <v>145</v>
      </c>
      <c r="H1177" s="212">
        <v>155.68299999999999</v>
      </c>
      <c r="I1177" s="213"/>
      <c r="J1177" s="214">
        <f>ROUND(I1177*H1177,2)</f>
        <v>0</v>
      </c>
      <c r="K1177" s="210" t="s">
        <v>146</v>
      </c>
      <c r="L1177" s="44"/>
      <c r="M1177" s="215" t="s">
        <v>19</v>
      </c>
      <c r="N1177" s="216" t="s">
        <v>46</v>
      </c>
      <c r="O1177" s="84"/>
      <c r="P1177" s="217">
        <f>O1177*H1177</f>
        <v>0</v>
      </c>
      <c r="Q1177" s="217">
        <v>0.00012999999999999999</v>
      </c>
      <c r="R1177" s="217">
        <f>Q1177*H1177</f>
        <v>0.020238789999999996</v>
      </c>
      <c r="S1177" s="217">
        <v>0</v>
      </c>
      <c r="T1177" s="218">
        <f>S1177*H1177</f>
        <v>0</v>
      </c>
      <c r="AR1177" s="219" t="s">
        <v>244</v>
      </c>
      <c r="AT1177" s="219" t="s">
        <v>142</v>
      </c>
      <c r="AU1177" s="219" t="s">
        <v>84</v>
      </c>
      <c r="AY1177" s="18" t="s">
        <v>140</v>
      </c>
      <c r="BE1177" s="220">
        <f>IF(N1177="základní",J1177,0)</f>
        <v>0</v>
      </c>
      <c r="BF1177" s="220">
        <f>IF(N1177="snížená",J1177,0)</f>
        <v>0</v>
      </c>
      <c r="BG1177" s="220">
        <f>IF(N1177="zákl. přenesená",J1177,0)</f>
        <v>0</v>
      </c>
      <c r="BH1177" s="220">
        <f>IF(N1177="sníž. přenesená",J1177,0)</f>
        <v>0</v>
      </c>
      <c r="BI1177" s="220">
        <f>IF(N1177="nulová",J1177,0)</f>
        <v>0</v>
      </c>
      <c r="BJ1177" s="18" t="s">
        <v>82</v>
      </c>
      <c r="BK1177" s="220">
        <f>ROUND(I1177*H1177,2)</f>
        <v>0</v>
      </c>
      <c r="BL1177" s="18" t="s">
        <v>244</v>
      </c>
      <c r="BM1177" s="219" t="s">
        <v>1416</v>
      </c>
    </row>
    <row r="1178" s="12" customFormat="1">
      <c r="B1178" s="221"/>
      <c r="C1178" s="222"/>
      <c r="D1178" s="223" t="s">
        <v>149</v>
      </c>
      <c r="E1178" s="224" t="s">
        <v>19</v>
      </c>
      <c r="F1178" s="225" t="s">
        <v>226</v>
      </c>
      <c r="G1178" s="222"/>
      <c r="H1178" s="226">
        <v>2.25</v>
      </c>
      <c r="I1178" s="227"/>
      <c r="J1178" s="222"/>
      <c r="K1178" s="222"/>
      <c r="L1178" s="228"/>
      <c r="M1178" s="229"/>
      <c r="N1178" s="230"/>
      <c r="O1178" s="230"/>
      <c r="P1178" s="230"/>
      <c r="Q1178" s="230"/>
      <c r="R1178" s="230"/>
      <c r="S1178" s="230"/>
      <c r="T1178" s="231"/>
      <c r="AT1178" s="232" t="s">
        <v>149</v>
      </c>
      <c r="AU1178" s="232" t="s">
        <v>84</v>
      </c>
      <c r="AV1178" s="12" t="s">
        <v>84</v>
      </c>
      <c r="AW1178" s="12" t="s">
        <v>37</v>
      </c>
      <c r="AX1178" s="12" t="s">
        <v>75</v>
      </c>
      <c r="AY1178" s="232" t="s">
        <v>140</v>
      </c>
    </row>
    <row r="1179" s="12" customFormat="1">
      <c r="B1179" s="221"/>
      <c r="C1179" s="222"/>
      <c r="D1179" s="223" t="s">
        <v>149</v>
      </c>
      <c r="E1179" s="224" t="s">
        <v>19</v>
      </c>
      <c r="F1179" s="225" t="s">
        <v>227</v>
      </c>
      <c r="G1179" s="222"/>
      <c r="H1179" s="226">
        <v>3.1499999999999999</v>
      </c>
      <c r="I1179" s="227"/>
      <c r="J1179" s="222"/>
      <c r="K1179" s="222"/>
      <c r="L1179" s="228"/>
      <c r="M1179" s="229"/>
      <c r="N1179" s="230"/>
      <c r="O1179" s="230"/>
      <c r="P1179" s="230"/>
      <c r="Q1179" s="230"/>
      <c r="R1179" s="230"/>
      <c r="S1179" s="230"/>
      <c r="T1179" s="231"/>
      <c r="AT1179" s="232" t="s">
        <v>149</v>
      </c>
      <c r="AU1179" s="232" t="s">
        <v>84</v>
      </c>
      <c r="AV1179" s="12" t="s">
        <v>84</v>
      </c>
      <c r="AW1179" s="12" t="s">
        <v>37</v>
      </c>
      <c r="AX1179" s="12" t="s">
        <v>75</v>
      </c>
      <c r="AY1179" s="232" t="s">
        <v>140</v>
      </c>
    </row>
    <row r="1180" s="12" customFormat="1">
      <c r="B1180" s="221"/>
      <c r="C1180" s="222"/>
      <c r="D1180" s="223" t="s">
        <v>149</v>
      </c>
      <c r="E1180" s="224" t="s">
        <v>19</v>
      </c>
      <c r="F1180" s="225" t="s">
        <v>228</v>
      </c>
      <c r="G1180" s="222"/>
      <c r="H1180" s="226">
        <v>13.298</v>
      </c>
      <c r="I1180" s="227"/>
      <c r="J1180" s="222"/>
      <c r="K1180" s="222"/>
      <c r="L1180" s="228"/>
      <c r="M1180" s="229"/>
      <c r="N1180" s="230"/>
      <c r="O1180" s="230"/>
      <c r="P1180" s="230"/>
      <c r="Q1180" s="230"/>
      <c r="R1180" s="230"/>
      <c r="S1180" s="230"/>
      <c r="T1180" s="231"/>
      <c r="AT1180" s="232" t="s">
        <v>149</v>
      </c>
      <c r="AU1180" s="232" t="s">
        <v>84</v>
      </c>
      <c r="AV1180" s="12" t="s">
        <v>84</v>
      </c>
      <c r="AW1180" s="12" t="s">
        <v>37</v>
      </c>
      <c r="AX1180" s="12" t="s">
        <v>75</v>
      </c>
      <c r="AY1180" s="232" t="s">
        <v>140</v>
      </c>
    </row>
    <row r="1181" s="12" customFormat="1">
      <c r="B1181" s="221"/>
      <c r="C1181" s="222"/>
      <c r="D1181" s="223" t="s">
        <v>149</v>
      </c>
      <c r="E1181" s="224" t="s">
        <v>19</v>
      </c>
      <c r="F1181" s="225" t="s">
        <v>229</v>
      </c>
      <c r="G1181" s="222"/>
      <c r="H1181" s="226">
        <v>0.98499999999999999</v>
      </c>
      <c r="I1181" s="227"/>
      <c r="J1181" s="222"/>
      <c r="K1181" s="222"/>
      <c r="L1181" s="228"/>
      <c r="M1181" s="229"/>
      <c r="N1181" s="230"/>
      <c r="O1181" s="230"/>
      <c r="P1181" s="230"/>
      <c r="Q1181" s="230"/>
      <c r="R1181" s="230"/>
      <c r="S1181" s="230"/>
      <c r="T1181" s="231"/>
      <c r="AT1181" s="232" t="s">
        <v>149</v>
      </c>
      <c r="AU1181" s="232" t="s">
        <v>84</v>
      </c>
      <c r="AV1181" s="12" t="s">
        <v>84</v>
      </c>
      <c r="AW1181" s="12" t="s">
        <v>37</v>
      </c>
      <c r="AX1181" s="12" t="s">
        <v>75</v>
      </c>
      <c r="AY1181" s="232" t="s">
        <v>140</v>
      </c>
    </row>
    <row r="1182" s="12" customFormat="1">
      <c r="B1182" s="221"/>
      <c r="C1182" s="222"/>
      <c r="D1182" s="223" t="s">
        <v>149</v>
      </c>
      <c r="E1182" s="224" t="s">
        <v>19</v>
      </c>
      <c r="F1182" s="225" t="s">
        <v>1367</v>
      </c>
      <c r="G1182" s="222"/>
      <c r="H1182" s="226">
        <v>29.925000000000001</v>
      </c>
      <c r="I1182" s="227"/>
      <c r="J1182" s="222"/>
      <c r="K1182" s="222"/>
      <c r="L1182" s="228"/>
      <c r="M1182" s="229"/>
      <c r="N1182" s="230"/>
      <c r="O1182" s="230"/>
      <c r="P1182" s="230"/>
      <c r="Q1182" s="230"/>
      <c r="R1182" s="230"/>
      <c r="S1182" s="230"/>
      <c r="T1182" s="231"/>
      <c r="AT1182" s="232" t="s">
        <v>149</v>
      </c>
      <c r="AU1182" s="232" t="s">
        <v>84</v>
      </c>
      <c r="AV1182" s="12" t="s">
        <v>84</v>
      </c>
      <c r="AW1182" s="12" t="s">
        <v>37</v>
      </c>
      <c r="AX1182" s="12" t="s">
        <v>75</v>
      </c>
      <c r="AY1182" s="232" t="s">
        <v>140</v>
      </c>
    </row>
    <row r="1183" s="12" customFormat="1">
      <c r="B1183" s="221"/>
      <c r="C1183" s="222"/>
      <c r="D1183" s="223" t="s">
        <v>149</v>
      </c>
      <c r="E1183" s="224" t="s">
        <v>19</v>
      </c>
      <c r="F1183" s="225" t="s">
        <v>231</v>
      </c>
      <c r="G1183" s="222"/>
      <c r="H1183" s="226">
        <v>3.375</v>
      </c>
      <c r="I1183" s="227"/>
      <c r="J1183" s="222"/>
      <c r="K1183" s="222"/>
      <c r="L1183" s="228"/>
      <c r="M1183" s="229"/>
      <c r="N1183" s="230"/>
      <c r="O1183" s="230"/>
      <c r="P1183" s="230"/>
      <c r="Q1183" s="230"/>
      <c r="R1183" s="230"/>
      <c r="S1183" s="230"/>
      <c r="T1183" s="231"/>
      <c r="AT1183" s="232" t="s">
        <v>149</v>
      </c>
      <c r="AU1183" s="232" t="s">
        <v>84</v>
      </c>
      <c r="AV1183" s="12" t="s">
        <v>84</v>
      </c>
      <c r="AW1183" s="12" t="s">
        <v>37</v>
      </c>
      <c r="AX1183" s="12" t="s">
        <v>75</v>
      </c>
      <c r="AY1183" s="232" t="s">
        <v>140</v>
      </c>
    </row>
    <row r="1184" s="12" customFormat="1">
      <c r="B1184" s="221"/>
      <c r="C1184" s="222"/>
      <c r="D1184" s="223" t="s">
        <v>149</v>
      </c>
      <c r="E1184" s="224" t="s">
        <v>19</v>
      </c>
      <c r="F1184" s="225" t="s">
        <v>232</v>
      </c>
      <c r="G1184" s="222"/>
      <c r="H1184" s="226">
        <v>4.7249999999999996</v>
      </c>
      <c r="I1184" s="227"/>
      <c r="J1184" s="222"/>
      <c r="K1184" s="222"/>
      <c r="L1184" s="228"/>
      <c r="M1184" s="229"/>
      <c r="N1184" s="230"/>
      <c r="O1184" s="230"/>
      <c r="P1184" s="230"/>
      <c r="Q1184" s="230"/>
      <c r="R1184" s="230"/>
      <c r="S1184" s="230"/>
      <c r="T1184" s="231"/>
      <c r="AT1184" s="232" t="s">
        <v>149</v>
      </c>
      <c r="AU1184" s="232" t="s">
        <v>84</v>
      </c>
      <c r="AV1184" s="12" t="s">
        <v>84</v>
      </c>
      <c r="AW1184" s="12" t="s">
        <v>37</v>
      </c>
      <c r="AX1184" s="12" t="s">
        <v>75</v>
      </c>
      <c r="AY1184" s="232" t="s">
        <v>140</v>
      </c>
    </row>
    <row r="1185" s="12" customFormat="1">
      <c r="B1185" s="221"/>
      <c r="C1185" s="222"/>
      <c r="D1185" s="223" t="s">
        <v>149</v>
      </c>
      <c r="E1185" s="224" t="s">
        <v>19</v>
      </c>
      <c r="F1185" s="225" t="s">
        <v>233</v>
      </c>
      <c r="G1185" s="222"/>
      <c r="H1185" s="226">
        <v>1.5</v>
      </c>
      <c r="I1185" s="227"/>
      <c r="J1185" s="222"/>
      <c r="K1185" s="222"/>
      <c r="L1185" s="228"/>
      <c r="M1185" s="229"/>
      <c r="N1185" s="230"/>
      <c r="O1185" s="230"/>
      <c r="P1185" s="230"/>
      <c r="Q1185" s="230"/>
      <c r="R1185" s="230"/>
      <c r="S1185" s="230"/>
      <c r="T1185" s="231"/>
      <c r="AT1185" s="232" t="s">
        <v>149</v>
      </c>
      <c r="AU1185" s="232" t="s">
        <v>84</v>
      </c>
      <c r="AV1185" s="12" t="s">
        <v>84</v>
      </c>
      <c r="AW1185" s="12" t="s">
        <v>37</v>
      </c>
      <c r="AX1185" s="12" t="s">
        <v>75</v>
      </c>
      <c r="AY1185" s="232" t="s">
        <v>140</v>
      </c>
    </row>
    <row r="1186" s="14" customFormat="1">
      <c r="B1186" s="244"/>
      <c r="C1186" s="245"/>
      <c r="D1186" s="223" t="s">
        <v>149</v>
      </c>
      <c r="E1186" s="246" t="s">
        <v>19</v>
      </c>
      <c r="F1186" s="247" t="s">
        <v>234</v>
      </c>
      <c r="G1186" s="245"/>
      <c r="H1186" s="248">
        <v>59.207999999999998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AT1186" s="254" t="s">
        <v>149</v>
      </c>
      <c r="AU1186" s="254" t="s">
        <v>84</v>
      </c>
      <c r="AV1186" s="14" t="s">
        <v>157</v>
      </c>
      <c r="AW1186" s="14" t="s">
        <v>37</v>
      </c>
      <c r="AX1186" s="14" t="s">
        <v>75</v>
      </c>
      <c r="AY1186" s="254" t="s">
        <v>140</v>
      </c>
    </row>
    <row r="1187" s="12" customFormat="1">
      <c r="B1187" s="221"/>
      <c r="C1187" s="222"/>
      <c r="D1187" s="223" t="s">
        <v>149</v>
      </c>
      <c r="E1187" s="224" t="s">
        <v>19</v>
      </c>
      <c r="F1187" s="225" t="s">
        <v>235</v>
      </c>
      <c r="G1187" s="222"/>
      <c r="H1187" s="226">
        <v>1.8</v>
      </c>
      <c r="I1187" s="227"/>
      <c r="J1187" s="222"/>
      <c r="K1187" s="222"/>
      <c r="L1187" s="228"/>
      <c r="M1187" s="229"/>
      <c r="N1187" s="230"/>
      <c r="O1187" s="230"/>
      <c r="P1187" s="230"/>
      <c r="Q1187" s="230"/>
      <c r="R1187" s="230"/>
      <c r="S1187" s="230"/>
      <c r="T1187" s="231"/>
      <c r="AT1187" s="232" t="s">
        <v>149</v>
      </c>
      <c r="AU1187" s="232" t="s">
        <v>84</v>
      </c>
      <c r="AV1187" s="12" t="s">
        <v>84</v>
      </c>
      <c r="AW1187" s="12" t="s">
        <v>37</v>
      </c>
      <c r="AX1187" s="12" t="s">
        <v>75</v>
      </c>
      <c r="AY1187" s="232" t="s">
        <v>140</v>
      </c>
    </row>
    <row r="1188" s="12" customFormat="1">
      <c r="B1188" s="221"/>
      <c r="C1188" s="222"/>
      <c r="D1188" s="223" t="s">
        <v>149</v>
      </c>
      <c r="E1188" s="224" t="s">
        <v>19</v>
      </c>
      <c r="F1188" s="225" t="s">
        <v>236</v>
      </c>
      <c r="G1188" s="222"/>
      <c r="H1188" s="226">
        <v>1.8</v>
      </c>
      <c r="I1188" s="227"/>
      <c r="J1188" s="222"/>
      <c r="K1188" s="222"/>
      <c r="L1188" s="228"/>
      <c r="M1188" s="229"/>
      <c r="N1188" s="230"/>
      <c r="O1188" s="230"/>
      <c r="P1188" s="230"/>
      <c r="Q1188" s="230"/>
      <c r="R1188" s="230"/>
      <c r="S1188" s="230"/>
      <c r="T1188" s="231"/>
      <c r="AT1188" s="232" t="s">
        <v>149</v>
      </c>
      <c r="AU1188" s="232" t="s">
        <v>84</v>
      </c>
      <c r="AV1188" s="12" t="s">
        <v>84</v>
      </c>
      <c r="AW1188" s="12" t="s">
        <v>37</v>
      </c>
      <c r="AX1188" s="12" t="s">
        <v>75</v>
      </c>
      <c r="AY1188" s="232" t="s">
        <v>140</v>
      </c>
    </row>
    <row r="1189" s="12" customFormat="1">
      <c r="B1189" s="221"/>
      <c r="C1189" s="222"/>
      <c r="D1189" s="223" t="s">
        <v>149</v>
      </c>
      <c r="E1189" s="224" t="s">
        <v>19</v>
      </c>
      <c r="F1189" s="225" t="s">
        <v>237</v>
      </c>
      <c r="G1189" s="222"/>
      <c r="H1189" s="226">
        <v>41.850000000000001</v>
      </c>
      <c r="I1189" s="227"/>
      <c r="J1189" s="222"/>
      <c r="K1189" s="222"/>
      <c r="L1189" s="228"/>
      <c r="M1189" s="229"/>
      <c r="N1189" s="230"/>
      <c r="O1189" s="230"/>
      <c r="P1189" s="230"/>
      <c r="Q1189" s="230"/>
      <c r="R1189" s="230"/>
      <c r="S1189" s="230"/>
      <c r="T1189" s="231"/>
      <c r="AT1189" s="232" t="s">
        <v>149</v>
      </c>
      <c r="AU1189" s="232" t="s">
        <v>84</v>
      </c>
      <c r="AV1189" s="12" t="s">
        <v>84</v>
      </c>
      <c r="AW1189" s="12" t="s">
        <v>37</v>
      </c>
      <c r="AX1189" s="12" t="s">
        <v>75</v>
      </c>
      <c r="AY1189" s="232" t="s">
        <v>140</v>
      </c>
    </row>
    <row r="1190" s="12" customFormat="1">
      <c r="B1190" s="221"/>
      <c r="C1190" s="222"/>
      <c r="D1190" s="223" t="s">
        <v>149</v>
      </c>
      <c r="E1190" s="224" t="s">
        <v>19</v>
      </c>
      <c r="F1190" s="225" t="s">
        <v>238</v>
      </c>
      <c r="G1190" s="222"/>
      <c r="H1190" s="226">
        <v>3.1000000000000001</v>
      </c>
      <c r="I1190" s="227"/>
      <c r="J1190" s="222"/>
      <c r="K1190" s="222"/>
      <c r="L1190" s="228"/>
      <c r="M1190" s="229"/>
      <c r="N1190" s="230"/>
      <c r="O1190" s="230"/>
      <c r="P1190" s="230"/>
      <c r="Q1190" s="230"/>
      <c r="R1190" s="230"/>
      <c r="S1190" s="230"/>
      <c r="T1190" s="231"/>
      <c r="AT1190" s="232" t="s">
        <v>149</v>
      </c>
      <c r="AU1190" s="232" t="s">
        <v>84</v>
      </c>
      <c r="AV1190" s="12" t="s">
        <v>84</v>
      </c>
      <c r="AW1190" s="12" t="s">
        <v>37</v>
      </c>
      <c r="AX1190" s="12" t="s">
        <v>75</v>
      </c>
      <c r="AY1190" s="232" t="s">
        <v>140</v>
      </c>
    </row>
    <row r="1191" s="12" customFormat="1">
      <c r="B1191" s="221"/>
      <c r="C1191" s="222"/>
      <c r="D1191" s="223" t="s">
        <v>149</v>
      </c>
      <c r="E1191" s="224" t="s">
        <v>19</v>
      </c>
      <c r="F1191" s="225" t="s">
        <v>239</v>
      </c>
      <c r="G1191" s="222"/>
      <c r="H1191" s="226">
        <v>6.5250000000000004</v>
      </c>
      <c r="I1191" s="227"/>
      <c r="J1191" s="222"/>
      <c r="K1191" s="222"/>
      <c r="L1191" s="228"/>
      <c r="M1191" s="229"/>
      <c r="N1191" s="230"/>
      <c r="O1191" s="230"/>
      <c r="P1191" s="230"/>
      <c r="Q1191" s="230"/>
      <c r="R1191" s="230"/>
      <c r="S1191" s="230"/>
      <c r="T1191" s="231"/>
      <c r="AT1191" s="232" t="s">
        <v>149</v>
      </c>
      <c r="AU1191" s="232" t="s">
        <v>84</v>
      </c>
      <c r="AV1191" s="12" t="s">
        <v>84</v>
      </c>
      <c r="AW1191" s="12" t="s">
        <v>37</v>
      </c>
      <c r="AX1191" s="12" t="s">
        <v>75</v>
      </c>
      <c r="AY1191" s="232" t="s">
        <v>140</v>
      </c>
    </row>
    <row r="1192" s="12" customFormat="1">
      <c r="B1192" s="221"/>
      <c r="C1192" s="222"/>
      <c r="D1192" s="223" t="s">
        <v>149</v>
      </c>
      <c r="E1192" s="224" t="s">
        <v>19</v>
      </c>
      <c r="F1192" s="225" t="s">
        <v>240</v>
      </c>
      <c r="G1192" s="222"/>
      <c r="H1192" s="226">
        <v>9.4499999999999993</v>
      </c>
      <c r="I1192" s="227"/>
      <c r="J1192" s="222"/>
      <c r="K1192" s="222"/>
      <c r="L1192" s="228"/>
      <c r="M1192" s="229"/>
      <c r="N1192" s="230"/>
      <c r="O1192" s="230"/>
      <c r="P1192" s="230"/>
      <c r="Q1192" s="230"/>
      <c r="R1192" s="230"/>
      <c r="S1192" s="230"/>
      <c r="T1192" s="231"/>
      <c r="AT1192" s="232" t="s">
        <v>149</v>
      </c>
      <c r="AU1192" s="232" t="s">
        <v>84</v>
      </c>
      <c r="AV1192" s="12" t="s">
        <v>84</v>
      </c>
      <c r="AW1192" s="12" t="s">
        <v>37</v>
      </c>
      <c r="AX1192" s="12" t="s">
        <v>75</v>
      </c>
      <c r="AY1192" s="232" t="s">
        <v>140</v>
      </c>
    </row>
    <row r="1193" s="12" customFormat="1">
      <c r="B1193" s="221"/>
      <c r="C1193" s="222"/>
      <c r="D1193" s="223" t="s">
        <v>149</v>
      </c>
      <c r="E1193" s="224" t="s">
        <v>19</v>
      </c>
      <c r="F1193" s="225" t="s">
        <v>241</v>
      </c>
      <c r="G1193" s="222"/>
      <c r="H1193" s="226">
        <v>13.949999999999999</v>
      </c>
      <c r="I1193" s="227"/>
      <c r="J1193" s="222"/>
      <c r="K1193" s="222"/>
      <c r="L1193" s="228"/>
      <c r="M1193" s="229"/>
      <c r="N1193" s="230"/>
      <c r="O1193" s="230"/>
      <c r="P1193" s="230"/>
      <c r="Q1193" s="230"/>
      <c r="R1193" s="230"/>
      <c r="S1193" s="230"/>
      <c r="T1193" s="231"/>
      <c r="AT1193" s="232" t="s">
        <v>149</v>
      </c>
      <c r="AU1193" s="232" t="s">
        <v>84</v>
      </c>
      <c r="AV1193" s="12" t="s">
        <v>84</v>
      </c>
      <c r="AW1193" s="12" t="s">
        <v>37</v>
      </c>
      <c r="AX1193" s="12" t="s">
        <v>75</v>
      </c>
      <c r="AY1193" s="232" t="s">
        <v>140</v>
      </c>
    </row>
    <row r="1194" s="12" customFormat="1">
      <c r="B1194" s="221"/>
      <c r="C1194" s="222"/>
      <c r="D1194" s="223" t="s">
        <v>149</v>
      </c>
      <c r="E1194" s="224" t="s">
        <v>19</v>
      </c>
      <c r="F1194" s="225" t="s">
        <v>242</v>
      </c>
      <c r="G1194" s="222"/>
      <c r="H1194" s="226">
        <v>3</v>
      </c>
      <c r="I1194" s="227"/>
      <c r="J1194" s="222"/>
      <c r="K1194" s="222"/>
      <c r="L1194" s="228"/>
      <c r="M1194" s="229"/>
      <c r="N1194" s="230"/>
      <c r="O1194" s="230"/>
      <c r="P1194" s="230"/>
      <c r="Q1194" s="230"/>
      <c r="R1194" s="230"/>
      <c r="S1194" s="230"/>
      <c r="T1194" s="231"/>
      <c r="AT1194" s="232" t="s">
        <v>149</v>
      </c>
      <c r="AU1194" s="232" t="s">
        <v>84</v>
      </c>
      <c r="AV1194" s="12" t="s">
        <v>84</v>
      </c>
      <c r="AW1194" s="12" t="s">
        <v>37</v>
      </c>
      <c r="AX1194" s="12" t="s">
        <v>75</v>
      </c>
      <c r="AY1194" s="232" t="s">
        <v>140</v>
      </c>
    </row>
    <row r="1195" s="14" customFormat="1">
      <c r="B1195" s="244"/>
      <c r="C1195" s="245"/>
      <c r="D1195" s="223" t="s">
        <v>149</v>
      </c>
      <c r="E1195" s="246" t="s">
        <v>19</v>
      </c>
      <c r="F1195" s="247" t="s">
        <v>739</v>
      </c>
      <c r="G1195" s="245"/>
      <c r="H1195" s="248">
        <v>81.474999999999994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AT1195" s="254" t="s">
        <v>149</v>
      </c>
      <c r="AU1195" s="254" t="s">
        <v>84</v>
      </c>
      <c r="AV1195" s="14" t="s">
        <v>157</v>
      </c>
      <c r="AW1195" s="14" t="s">
        <v>37</v>
      </c>
      <c r="AX1195" s="14" t="s">
        <v>75</v>
      </c>
      <c r="AY1195" s="254" t="s">
        <v>140</v>
      </c>
    </row>
    <row r="1196" s="12" customFormat="1">
      <c r="B1196" s="221"/>
      <c r="C1196" s="222"/>
      <c r="D1196" s="223" t="s">
        <v>149</v>
      </c>
      <c r="E1196" s="224" t="s">
        <v>19</v>
      </c>
      <c r="F1196" s="225" t="s">
        <v>1417</v>
      </c>
      <c r="G1196" s="222"/>
      <c r="H1196" s="226">
        <v>15</v>
      </c>
      <c r="I1196" s="227"/>
      <c r="J1196" s="222"/>
      <c r="K1196" s="222"/>
      <c r="L1196" s="228"/>
      <c r="M1196" s="229"/>
      <c r="N1196" s="230"/>
      <c r="O1196" s="230"/>
      <c r="P1196" s="230"/>
      <c r="Q1196" s="230"/>
      <c r="R1196" s="230"/>
      <c r="S1196" s="230"/>
      <c r="T1196" s="231"/>
      <c r="AT1196" s="232" t="s">
        <v>149</v>
      </c>
      <c r="AU1196" s="232" t="s">
        <v>84</v>
      </c>
      <c r="AV1196" s="12" t="s">
        <v>84</v>
      </c>
      <c r="AW1196" s="12" t="s">
        <v>37</v>
      </c>
      <c r="AX1196" s="12" t="s">
        <v>75</v>
      </c>
      <c r="AY1196" s="232" t="s">
        <v>140</v>
      </c>
    </row>
    <row r="1197" s="13" customFormat="1">
      <c r="B1197" s="233"/>
      <c r="C1197" s="234"/>
      <c r="D1197" s="223" t="s">
        <v>149</v>
      </c>
      <c r="E1197" s="235" t="s">
        <v>19</v>
      </c>
      <c r="F1197" s="236" t="s">
        <v>151</v>
      </c>
      <c r="G1197" s="234"/>
      <c r="H1197" s="237">
        <v>155.68299999999999</v>
      </c>
      <c r="I1197" s="238"/>
      <c r="J1197" s="234"/>
      <c r="K1197" s="234"/>
      <c r="L1197" s="239"/>
      <c r="M1197" s="240"/>
      <c r="N1197" s="241"/>
      <c r="O1197" s="241"/>
      <c r="P1197" s="241"/>
      <c r="Q1197" s="241"/>
      <c r="R1197" s="241"/>
      <c r="S1197" s="241"/>
      <c r="T1197" s="242"/>
      <c r="AT1197" s="243" t="s">
        <v>149</v>
      </c>
      <c r="AU1197" s="243" t="s">
        <v>84</v>
      </c>
      <c r="AV1197" s="13" t="s">
        <v>147</v>
      </c>
      <c r="AW1197" s="13" t="s">
        <v>37</v>
      </c>
      <c r="AX1197" s="13" t="s">
        <v>82</v>
      </c>
      <c r="AY1197" s="243" t="s">
        <v>140</v>
      </c>
    </row>
    <row r="1198" s="11" customFormat="1" ht="22.8" customHeight="1">
      <c r="B1198" s="192"/>
      <c r="C1198" s="193"/>
      <c r="D1198" s="194" t="s">
        <v>74</v>
      </c>
      <c r="E1198" s="206" t="s">
        <v>1418</v>
      </c>
      <c r="F1198" s="206" t="s">
        <v>1419</v>
      </c>
      <c r="G1198" s="193"/>
      <c r="H1198" s="193"/>
      <c r="I1198" s="196"/>
      <c r="J1198" s="207">
        <f>BK1198</f>
        <v>0</v>
      </c>
      <c r="K1198" s="193"/>
      <c r="L1198" s="198"/>
      <c r="M1198" s="199"/>
      <c r="N1198" s="200"/>
      <c r="O1198" s="200"/>
      <c r="P1198" s="201">
        <f>SUM(P1199:P1206)</f>
        <v>0</v>
      </c>
      <c r="Q1198" s="200"/>
      <c r="R1198" s="201">
        <f>SUM(R1199:R1206)</f>
        <v>0</v>
      </c>
      <c r="S1198" s="200"/>
      <c r="T1198" s="202">
        <f>SUM(T1199:T1206)</f>
        <v>0</v>
      </c>
      <c r="AR1198" s="203" t="s">
        <v>84</v>
      </c>
      <c r="AT1198" s="204" t="s">
        <v>74</v>
      </c>
      <c r="AU1198" s="204" t="s">
        <v>82</v>
      </c>
      <c r="AY1198" s="203" t="s">
        <v>140</v>
      </c>
      <c r="BK1198" s="205">
        <f>SUM(BK1199:BK1206)</f>
        <v>0</v>
      </c>
    </row>
    <row r="1199" s="1" customFormat="1" ht="16.5" customHeight="1">
      <c r="B1199" s="39"/>
      <c r="C1199" s="208" t="s">
        <v>1420</v>
      </c>
      <c r="D1199" s="208" t="s">
        <v>142</v>
      </c>
      <c r="E1199" s="209" t="s">
        <v>1421</v>
      </c>
      <c r="F1199" s="210" t="s">
        <v>1422</v>
      </c>
      <c r="G1199" s="211" t="s">
        <v>145</v>
      </c>
      <c r="H1199" s="212">
        <v>86.058000000000007</v>
      </c>
      <c r="I1199" s="213"/>
      <c r="J1199" s="214">
        <f>ROUND(I1199*H1199,2)</f>
        <v>0</v>
      </c>
      <c r="K1199" s="210" t="s">
        <v>19</v>
      </c>
      <c r="L1199" s="44"/>
      <c r="M1199" s="215" t="s">
        <v>19</v>
      </c>
      <c r="N1199" s="216" t="s">
        <v>46</v>
      </c>
      <c r="O1199" s="84"/>
      <c r="P1199" s="217">
        <f>O1199*H1199</f>
        <v>0</v>
      </c>
      <c r="Q1199" s="217">
        <v>0</v>
      </c>
      <c r="R1199" s="217">
        <f>Q1199*H1199</f>
        <v>0</v>
      </c>
      <c r="S1199" s="217">
        <v>0</v>
      </c>
      <c r="T1199" s="218">
        <f>S1199*H1199</f>
        <v>0</v>
      </c>
      <c r="AR1199" s="219" t="s">
        <v>244</v>
      </c>
      <c r="AT1199" s="219" t="s">
        <v>142</v>
      </c>
      <c r="AU1199" s="219" t="s">
        <v>84</v>
      </c>
      <c r="AY1199" s="18" t="s">
        <v>140</v>
      </c>
      <c r="BE1199" s="220">
        <f>IF(N1199="základní",J1199,0)</f>
        <v>0</v>
      </c>
      <c r="BF1199" s="220">
        <f>IF(N1199="snížená",J1199,0)</f>
        <v>0</v>
      </c>
      <c r="BG1199" s="220">
        <f>IF(N1199="zákl. přenesená",J1199,0)</f>
        <v>0</v>
      </c>
      <c r="BH1199" s="220">
        <f>IF(N1199="sníž. přenesená",J1199,0)</f>
        <v>0</v>
      </c>
      <c r="BI1199" s="220">
        <f>IF(N1199="nulová",J1199,0)</f>
        <v>0</v>
      </c>
      <c r="BJ1199" s="18" t="s">
        <v>82</v>
      </c>
      <c r="BK1199" s="220">
        <f>ROUND(I1199*H1199,2)</f>
        <v>0</v>
      </c>
      <c r="BL1199" s="18" t="s">
        <v>244</v>
      </c>
      <c r="BM1199" s="219" t="s">
        <v>1423</v>
      </c>
    </row>
    <row r="1200" s="12" customFormat="1">
      <c r="B1200" s="221"/>
      <c r="C1200" s="222"/>
      <c r="D1200" s="223" t="s">
        <v>149</v>
      </c>
      <c r="E1200" s="224" t="s">
        <v>19</v>
      </c>
      <c r="F1200" s="225" t="s">
        <v>1424</v>
      </c>
      <c r="G1200" s="222"/>
      <c r="H1200" s="226">
        <v>1.8</v>
      </c>
      <c r="I1200" s="227"/>
      <c r="J1200" s="222"/>
      <c r="K1200" s="222"/>
      <c r="L1200" s="228"/>
      <c r="M1200" s="229"/>
      <c r="N1200" s="230"/>
      <c r="O1200" s="230"/>
      <c r="P1200" s="230"/>
      <c r="Q1200" s="230"/>
      <c r="R1200" s="230"/>
      <c r="S1200" s="230"/>
      <c r="T1200" s="231"/>
      <c r="AT1200" s="232" t="s">
        <v>149</v>
      </c>
      <c r="AU1200" s="232" t="s">
        <v>84</v>
      </c>
      <c r="AV1200" s="12" t="s">
        <v>84</v>
      </c>
      <c r="AW1200" s="12" t="s">
        <v>37</v>
      </c>
      <c r="AX1200" s="12" t="s">
        <v>75</v>
      </c>
      <c r="AY1200" s="232" t="s">
        <v>140</v>
      </c>
    </row>
    <row r="1201" s="12" customFormat="1">
      <c r="B1201" s="221"/>
      <c r="C1201" s="222"/>
      <c r="D1201" s="223" t="s">
        <v>149</v>
      </c>
      <c r="E1201" s="224" t="s">
        <v>19</v>
      </c>
      <c r="F1201" s="225" t="s">
        <v>1425</v>
      </c>
      <c r="G1201" s="222"/>
      <c r="H1201" s="226">
        <v>3.7799999999999998</v>
      </c>
      <c r="I1201" s="227"/>
      <c r="J1201" s="222"/>
      <c r="K1201" s="222"/>
      <c r="L1201" s="228"/>
      <c r="M1201" s="229"/>
      <c r="N1201" s="230"/>
      <c r="O1201" s="230"/>
      <c r="P1201" s="230"/>
      <c r="Q1201" s="230"/>
      <c r="R1201" s="230"/>
      <c r="S1201" s="230"/>
      <c r="T1201" s="231"/>
      <c r="AT1201" s="232" t="s">
        <v>149</v>
      </c>
      <c r="AU1201" s="232" t="s">
        <v>84</v>
      </c>
      <c r="AV1201" s="12" t="s">
        <v>84</v>
      </c>
      <c r="AW1201" s="12" t="s">
        <v>37</v>
      </c>
      <c r="AX1201" s="12" t="s">
        <v>75</v>
      </c>
      <c r="AY1201" s="232" t="s">
        <v>140</v>
      </c>
    </row>
    <row r="1202" s="12" customFormat="1">
      <c r="B1202" s="221"/>
      <c r="C1202" s="222"/>
      <c r="D1202" s="223" t="s">
        <v>149</v>
      </c>
      <c r="E1202" s="224" t="s">
        <v>19</v>
      </c>
      <c r="F1202" s="225" t="s">
        <v>1426</v>
      </c>
      <c r="G1202" s="222"/>
      <c r="H1202" s="226">
        <v>54.963000000000001</v>
      </c>
      <c r="I1202" s="227"/>
      <c r="J1202" s="222"/>
      <c r="K1202" s="222"/>
      <c r="L1202" s="228"/>
      <c r="M1202" s="229"/>
      <c r="N1202" s="230"/>
      <c r="O1202" s="230"/>
      <c r="P1202" s="230"/>
      <c r="Q1202" s="230"/>
      <c r="R1202" s="230"/>
      <c r="S1202" s="230"/>
      <c r="T1202" s="231"/>
      <c r="AT1202" s="232" t="s">
        <v>149</v>
      </c>
      <c r="AU1202" s="232" t="s">
        <v>84</v>
      </c>
      <c r="AV1202" s="12" t="s">
        <v>84</v>
      </c>
      <c r="AW1202" s="12" t="s">
        <v>37</v>
      </c>
      <c r="AX1202" s="12" t="s">
        <v>75</v>
      </c>
      <c r="AY1202" s="232" t="s">
        <v>140</v>
      </c>
    </row>
    <row r="1203" s="12" customFormat="1">
      <c r="B1203" s="221"/>
      <c r="C1203" s="222"/>
      <c r="D1203" s="223" t="s">
        <v>149</v>
      </c>
      <c r="E1203" s="224" t="s">
        <v>19</v>
      </c>
      <c r="F1203" s="225" t="s">
        <v>1427</v>
      </c>
      <c r="G1203" s="222"/>
      <c r="H1203" s="226">
        <v>9.1349999999999998</v>
      </c>
      <c r="I1203" s="227"/>
      <c r="J1203" s="222"/>
      <c r="K1203" s="222"/>
      <c r="L1203" s="228"/>
      <c r="M1203" s="229"/>
      <c r="N1203" s="230"/>
      <c r="O1203" s="230"/>
      <c r="P1203" s="230"/>
      <c r="Q1203" s="230"/>
      <c r="R1203" s="230"/>
      <c r="S1203" s="230"/>
      <c r="T1203" s="231"/>
      <c r="AT1203" s="232" t="s">
        <v>149</v>
      </c>
      <c r="AU1203" s="232" t="s">
        <v>84</v>
      </c>
      <c r="AV1203" s="12" t="s">
        <v>84</v>
      </c>
      <c r="AW1203" s="12" t="s">
        <v>37</v>
      </c>
      <c r="AX1203" s="12" t="s">
        <v>75</v>
      </c>
      <c r="AY1203" s="232" t="s">
        <v>140</v>
      </c>
    </row>
    <row r="1204" s="12" customFormat="1">
      <c r="B1204" s="221"/>
      <c r="C1204" s="222"/>
      <c r="D1204" s="223" t="s">
        <v>149</v>
      </c>
      <c r="E1204" s="224" t="s">
        <v>19</v>
      </c>
      <c r="F1204" s="225" t="s">
        <v>1428</v>
      </c>
      <c r="G1204" s="222"/>
      <c r="H1204" s="226">
        <v>3.1499999999999999</v>
      </c>
      <c r="I1204" s="227"/>
      <c r="J1204" s="222"/>
      <c r="K1204" s="222"/>
      <c r="L1204" s="228"/>
      <c r="M1204" s="229"/>
      <c r="N1204" s="230"/>
      <c r="O1204" s="230"/>
      <c r="P1204" s="230"/>
      <c r="Q1204" s="230"/>
      <c r="R1204" s="230"/>
      <c r="S1204" s="230"/>
      <c r="T1204" s="231"/>
      <c r="AT1204" s="232" t="s">
        <v>149</v>
      </c>
      <c r="AU1204" s="232" t="s">
        <v>84</v>
      </c>
      <c r="AV1204" s="12" t="s">
        <v>84</v>
      </c>
      <c r="AW1204" s="12" t="s">
        <v>37</v>
      </c>
      <c r="AX1204" s="12" t="s">
        <v>75</v>
      </c>
      <c r="AY1204" s="232" t="s">
        <v>140</v>
      </c>
    </row>
    <row r="1205" s="12" customFormat="1">
      <c r="B1205" s="221"/>
      <c r="C1205" s="222"/>
      <c r="D1205" s="223" t="s">
        <v>149</v>
      </c>
      <c r="E1205" s="224" t="s">
        <v>19</v>
      </c>
      <c r="F1205" s="225" t="s">
        <v>1429</v>
      </c>
      <c r="G1205" s="222"/>
      <c r="H1205" s="226">
        <v>13.23</v>
      </c>
      <c r="I1205" s="227"/>
      <c r="J1205" s="222"/>
      <c r="K1205" s="222"/>
      <c r="L1205" s="228"/>
      <c r="M1205" s="229"/>
      <c r="N1205" s="230"/>
      <c r="O1205" s="230"/>
      <c r="P1205" s="230"/>
      <c r="Q1205" s="230"/>
      <c r="R1205" s="230"/>
      <c r="S1205" s="230"/>
      <c r="T1205" s="231"/>
      <c r="AT1205" s="232" t="s">
        <v>149</v>
      </c>
      <c r="AU1205" s="232" t="s">
        <v>84</v>
      </c>
      <c r="AV1205" s="12" t="s">
        <v>84</v>
      </c>
      <c r="AW1205" s="12" t="s">
        <v>37</v>
      </c>
      <c r="AX1205" s="12" t="s">
        <v>75</v>
      </c>
      <c r="AY1205" s="232" t="s">
        <v>140</v>
      </c>
    </row>
    <row r="1206" s="13" customFormat="1">
      <c r="B1206" s="233"/>
      <c r="C1206" s="234"/>
      <c r="D1206" s="223" t="s">
        <v>149</v>
      </c>
      <c r="E1206" s="235" t="s">
        <v>19</v>
      </c>
      <c r="F1206" s="236" t="s">
        <v>151</v>
      </c>
      <c r="G1206" s="234"/>
      <c r="H1206" s="237">
        <v>86.058000000000007</v>
      </c>
      <c r="I1206" s="238"/>
      <c r="J1206" s="234"/>
      <c r="K1206" s="234"/>
      <c r="L1206" s="239"/>
      <c r="M1206" s="240"/>
      <c r="N1206" s="241"/>
      <c r="O1206" s="241"/>
      <c r="P1206" s="241"/>
      <c r="Q1206" s="241"/>
      <c r="R1206" s="241"/>
      <c r="S1206" s="241"/>
      <c r="T1206" s="242"/>
      <c r="AT1206" s="243" t="s">
        <v>149</v>
      </c>
      <c r="AU1206" s="243" t="s">
        <v>84</v>
      </c>
      <c r="AV1206" s="13" t="s">
        <v>147</v>
      </c>
      <c r="AW1206" s="13" t="s">
        <v>37</v>
      </c>
      <c r="AX1206" s="13" t="s">
        <v>82</v>
      </c>
      <c r="AY1206" s="243" t="s">
        <v>140</v>
      </c>
    </row>
    <row r="1207" s="11" customFormat="1" ht="22.8" customHeight="1">
      <c r="B1207" s="192"/>
      <c r="C1207" s="193"/>
      <c r="D1207" s="194" t="s">
        <v>74</v>
      </c>
      <c r="E1207" s="206" t="s">
        <v>1430</v>
      </c>
      <c r="F1207" s="206" t="s">
        <v>1431</v>
      </c>
      <c r="G1207" s="193"/>
      <c r="H1207" s="193"/>
      <c r="I1207" s="196"/>
      <c r="J1207" s="207">
        <f>BK1207</f>
        <v>0</v>
      </c>
      <c r="K1207" s="193"/>
      <c r="L1207" s="198"/>
      <c r="M1207" s="199"/>
      <c r="N1207" s="200"/>
      <c r="O1207" s="200"/>
      <c r="P1207" s="201">
        <f>SUM(P1208:P1216)</f>
        <v>0</v>
      </c>
      <c r="Q1207" s="200"/>
      <c r="R1207" s="201">
        <f>SUM(R1208:R1216)</f>
        <v>0</v>
      </c>
      <c r="S1207" s="200"/>
      <c r="T1207" s="202">
        <f>SUM(T1208:T1216)</f>
        <v>0.49869000000000002</v>
      </c>
      <c r="AR1207" s="203" t="s">
        <v>84</v>
      </c>
      <c r="AT1207" s="204" t="s">
        <v>74</v>
      </c>
      <c r="AU1207" s="204" t="s">
        <v>82</v>
      </c>
      <c r="AY1207" s="203" t="s">
        <v>140</v>
      </c>
      <c r="BK1207" s="205">
        <f>SUM(BK1208:BK1216)</f>
        <v>0</v>
      </c>
    </row>
    <row r="1208" s="1" customFormat="1" ht="16.5" customHeight="1">
      <c r="B1208" s="39"/>
      <c r="C1208" s="208" t="s">
        <v>1432</v>
      </c>
      <c r="D1208" s="208" t="s">
        <v>142</v>
      </c>
      <c r="E1208" s="209" t="s">
        <v>1433</v>
      </c>
      <c r="F1208" s="210" t="s">
        <v>1434</v>
      </c>
      <c r="G1208" s="211" t="s">
        <v>145</v>
      </c>
      <c r="H1208" s="212">
        <v>1.8</v>
      </c>
      <c r="I1208" s="213"/>
      <c r="J1208" s="214">
        <f>ROUND(I1208*H1208,2)</f>
        <v>0</v>
      </c>
      <c r="K1208" s="210" t="s">
        <v>146</v>
      </c>
      <c r="L1208" s="44"/>
      <c r="M1208" s="215" t="s">
        <v>19</v>
      </c>
      <c r="N1208" s="216" t="s">
        <v>46</v>
      </c>
      <c r="O1208" s="84"/>
      <c r="P1208" s="217">
        <f>O1208*H1208</f>
        <v>0</v>
      </c>
      <c r="Q1208" s="217">
        <v>0</v>
      </c>
      <c r="R1208" s="217">
        <f>Q1208*H1208</f>
        <v>0</v>
      </c>
      <c r="S1208" s="217">
        <v>0.01</v>
      </c>
      <c r="T1208" s="218">
        <f>S1208*H1208</f>
        <v>0.018000000000000002</v>
      </c>
      <c r="AR1208" s="219" t="s">
        <v>244</v>
      </c>
      <c r="AT1208" s="219" t="s">
        <v>142</v>
      </c>
      <c r="AU1208" s="219" t="s">
        <v>84</v>
      </c>
      <c r="AY1208" s="18" t="s">
        <v>140</v>
      </c>
      <c r="BE1208" s="220">
        <f>IF(N1208="základní",J1208,0)</f>
        <v>0</v>
      </c>
      <c r="BF1208" s="220">
        <f>IF(N1208="snížená",J1208,0)</f>
        <v>0</v>
      </c>
      <c r="BG1208" s="220">
        <f>IF(N1208="zákl. přenesená",J1208,0)</f>
        <v>0</v>
      </c>
      <c r="BH1208" s="220">
        <f>IF(N1208="sníž. přenesená",J1208,0)</f>
        <v>0</v>
      </c>
      <c r="BI1208" s="220">
        <f>IF(N1208="nulová",J1208,0)</f>
        <v>0</v>
      </c>
      <c r="BJ1208" s="18" t="s">
        <v>82</v>
      </c>
      <c r="BK1208" s="220">
        <f>ROUND(I1208*H1208,2)</f>
        <v>0</v>
      </c>
      <c r="BL1208" s="18" t="s">
        <v>244</v>
      </c>
      <c r="BM1208" s="219" t="s">
        <v>1435</v>
      </c>
    </row>
    <row r="1209" s="12" customFormat="1">
      <c r="B1209" s="221"/>
      <c r="C1209" s="222"/>
      <c r="D1209" s="223" t="s">
        <v>149</v>
      </c>
      <c r="E1209" s="224" t="s">
        <v>19</v>
      </c>
      <c r="F1209" s="225" t="s">
        <v>1210</v>
      </c>
      <c r="G1209" s="222"/>
      <c r="H1209" s="226">
        <v>1.8</v>
      </c>
      <c r="I1209" s="227"/>
      <c r="J1209" s="222"/>
      <c r="K1209" s="222"/>
      <c r="L1209" s="228"/>
      <c r="M1209" s="229"/>
      <c r="N1209" s="230"/>
      <c r="O1209" s="230"/>
      <c r="P1209" s="230"/>
      <c r="Q1209" s="230"/>
      <c r="R1209" s="230"/>
      <c r="S1209" s="230"/>
      <c r="T1209" s="231"/>
      <c r="AT1209" s="232" t="s">
        <v>149</v>
      </c>
      <c r="AU1209" s="232" t="s">
        <v>84</v>
      </c>
      <c r="AV1209" s="12" t="s">
        <v>84</v>
      </c>
      <c r="AW1209" s="12" t="s">
        <v>37</v>
      </c>
      <c r="AX1209" s="12" t="s">
        <v>75</v>
      </c>
      <c r="AY1209" s="232" t="s">
        <v>140</v>
      </c>
    </row>
    <row r="1210" s="13" customFormat="1">
      <c r="B1210" s="233"/>
      <c r="C1210" s="234"/>
      <c r="D1210" s="223" t="s">
        <v>149</v>
      </c>
      <c r="E1210" s="235" t="s">
        <v>19</v>
      </c>
      <c r="F1210" s="236" t="s">
        <v>151</v>
      </c>
      <c r="G1210" s="234"/>
      <c r="H1210" s="237">
        <v>1.8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AT1210" s="243" t="s">
        <v>149</v>
      </c>
      <c r="AU1210" s="243" t="s">
        <v>84</v>
      </c>
      <c r="AV1210" s="13" t="s">
        <v>147</v>
      </c>
      <c r="AW1210" s="13" t="s">
        <v>37</v>
      </c>
      <c r="AX1210" s="13" t="s">
        <v>82</v>
      </c>
      <c r="AY1210" s="243" t="s">
        <v>140</v>
      </c>
    </row>
    <row r="1211" s="1" customFormat="1" ht="16.5" customHeight="1">
      <c r="B1211" s="39"/>
      <c r="C1211" s="208" t="s">
        <v>1436</v>
      </c>
      <c r="D1211" s="208" t="s">
        <v>142</v>
      </c>
      <c r="E1211" s="209" t="s">
        <v>1437</v>
      </c>
      <c r="F1211" s="210" t="s">
        <v>1438</v>
      </c>
      <c r="G1211" s="211" t="s">
        <v>145</v>
      </c>
      <c r="H1211" s="212">
        <v>34.335000000000001</v>
      </c>
      <c r="I1211" s="213"/>
      <c r="J1211" s="214">
        <f>ROUND(I1211*H1211,2)</f>
        <v>0</v>
      </c>
      <c r="K1211" s="210" t="s">
        <v>146</v>
      </c>
      <c r="L1211" s="44"/>
      <c r="M1211" s="215" t="s">
        <v>19</v>
      </c>
      <c r="N1211" s="216" t="s">
        <v>46</v>
      </c>
      <c r="O1211" s="84"/>
      <c r="P1211" s="217">
        <f>O1211*H1211</f>
        <v>0</v>
      </c>
      <c r="Q1211" s="217">
        <v>0</v>
      </c>
      <c r="R1211" s="217">
        <f>Q1211*H1211</f>
        <v>0</v>
      </c>
      <c r="S1211" s="217">
        <v>0.014</v>
      </c>
      <c r="T1211" s="218">
        <f>S1211*H1211</f>
        <v>0.48069000000000001</v>
      </c>
      <c r="AR1211" s="219" t="s">
        <v>244</v>
      </c>
      <c r="AT1211" s="219" t="s">
        <v>142</v>
      </c>
      <c r="AU1211" s="219" t="s">
        <v>84</v>
      </c>
      <c r="AY1211" s="18" t="s">
        <v>140</v>
      </c>
      <c r="BE1211" s="220">
        <f>IF(N1211="základní",J1211,0)</f>
        <v>0</v>
      </c>
      <c r="BF1211" s="220">
        <f>IF(N1211="snížená",J1211,0)</f>
        <v>0</v>
      </c>
      <c r="BG1211" s="220">
        <f>IF(N1211="zákl. přenesená",J1211,0)</f>
        <v>0</v>
      </c>
      <c r="BH1211" s="220">
        <f>IF(N1211="sníž. přenesená",J1211,0)</f>
        <v>0</v>
      </c>
      <c r="BI1211" s="220">
        <f>IF(N1211="nulová",J1211,0)</f>
        <v>0</v>
      </c>
      <c r="BJ1211" s="18" t="s">
        <v>82</v>
      </c>
      <c r="BK1211" s="220">
        <f>ROUND(I1211*H1211,2)</f>
        <v>0</v>
      </c>
      <c r="BL1211" s="18" t="s">
        <v>244</v>
      </c>
      <c r="BM1211" s="219" t="s">
        <v>1439</v>
      </c>
    </row>
    <row r="1212" s="12" customFormat="1">
      <c r="B1212" s="221"/>
      <c r="C1212" s="222"/>
      <c r="D1212" s="223" t="s">
        <v>149</v>
      </c>
      <c r="E1212" s="224" t="s">
        <v>19</v>
      </c>
      <c r="F1212" s="225" t="s">
        <v>1216</v>
      </c>
      <c r="G1212" s="222"/>
      <c r="H1212" s="226">
        <v>9.1349999999999998</v>
      </c>
      <c r="I1212" s="227"/>
      <c r="J1212" s="222"/>
      <c r="K1212" s="222"/>
      <c r="L1212" s="228"/>
      <c r="M1212" s="229"/>
      <c r="N1212" s="230"/>
      <c r="O1212" s="230"/>
      <c r="P1212" s="230"/>
      <c r="Q1212" s="230"/>
      <c r="R1212" s="230"/>
      <c r="S1212" s="230"/>
      <c r="T1212" s="231"/>
      <c r="AT1212" s="232" t="s">
        <v>149</v>
      </c>
      <c r="AU1212" s="232" t="s">
        <v>84</v>
      </c>
      <c r="AV1212" s="12" t="s">
        <v>84</v>
      </c>
      <c r="AW1212" s="12" t="s">
        <v>37</v>
      </c>
      <c r="AX1212" s="12" t="s">
        <v>75</v>
      </c>
      <c r="AY1212" s="232" t="s">
        <v>140</v>
      </c>
    </row>
    <row r="1213" s="12" customFormat="1">
      <c r="B1213" s="221"/>
      <c r="C1213" s="222"/>
      <c r="D1213" s="223" t="s">
        <v>149</v>
      </c>
      <c r="E1213" s="224" t="s">
        <v>19</v>
      </c>
      <c r="F1213" s="225" t="s">
        <v>1217</v>
      </c>
      <c r="G1213" s="222"/>
      <c r="H1213" s="226">
        <v>9.4499999999999993</v>
      </c>
      <c r="I1213" s="227"/>
      <c r="J1213" s="222"/>
      <c r="K1213" s="222"/>
      <c r="L1213" s="228"/>
      <c r="M1213" s="229"/>
      <c r="N1213" s="230"/>
      <c r="O1213" s="230"/>
      <c r="P1213" s="230"/>
      <c r="Q1213" s="230"/>
      <c r="R1213" s="230"/>
      <c r="S1213" s="230"/>
      <c r="T1213" s="231"/>
      <c r="AT1213" s="232" t="s">
        <v>149</v>
      </c>
      <c r="AU1213" s="232" t="s">
        <v>84</v>
      </c>
      <c r="AV1213" s="12" t="s">
        <v>84</v>
      </c>
      <c r="AW1213" s="12" t="s">
        <v>37</v>
      </c>
      <c r="AX1213" s="12" t="s">
        <v>75</v>
      </c>
      <c r="AY1213" s="232" t="s">
        <v>140</v>
      </c>
    </row>
    <row r="1214" s="12" customFormat="1">
      <c r="B1214" s="221"/>
      <c r="C1214" s="222"/>
      <c r="D1214" s="223" t="s">
        <v>149</v>
      </c>
      <c r="E1214" s="224" t="s">
        <v>19</v>
      </c>
      <c r="F1214" s="225" t="s">
        <v>1218</v>
      </c>
      <c r="G1214" s="222"/>
      <c r="H1214" s="226">
        <v>13.23</v>
      </c>
      <c r="I1214" s="227"/>
      <c r="J1214" s="222"/>
      <c r="K1214" s="222"/>
      <c r="L1214" s="228"/>
      <c r="M1214" s="229"/>
      <c r="N1214" s="230"/>
      <c r="O1214" s="230"/>
      <c r="P1214" s="230"/>
      <c r="Q1214" s="230"/>
      <c r="R1214" s="230"/>
      <c r="S1214" s="230"/>
      <c r="T1214" s="231"/>
      <c r="AT1214" s="232" t="s">
        <v>149</v>
      </c>
      <c r="AU1214" s="232" t="s">
        <v>84</v>
      </c>
      <c r="AV1214" s="12" t="s">
        <v>84</v>
      </c>
      <c r="AW1214" s="12" t="s">
        <v>37</v>
      </c>
      <c r="AX1214" s="12" t="s">
        <v>75</v>
      </c>
      <c r="AY1214" s="232" t="s">
        <v>140</v>
      </c>
    </row>
    <row r="1215" s="12" customFormat="1">
      <c r="B1215" s="221"/>
      <c r="C1215" s="222"/>
      <c r="D1215" s="223" t="s">
        <v>149</v>
      </c>
      <c r="E1215" s="224" t="s">
        <v>19</v>
      </c>
      <c r="F1215" s="225" t="s">
        <v>1211</v>
      </c>
      <c r="G1215" s="222"/>
      <c r="H1215" s="226">
        <v>2.52</v>
      </c>
      <c r="I1215" s="227"/>
      <c r="J1215" s="222"/>
      <c r="K1215" s="222"/>
      <c r="L1215" s="228"/>
      <c r="M1215" s="229"/>
      <c r="N1215" s="230"/>
      <c r="O1215" s="230"/>
      <c r="P1215" s="230"/>
      <c r="Q1215" s="230"/>
      <c r="R1215" s="230"/>
      <c r="S1215" s="230"/>
      <c r="T1215" s="231"/>
      <c r="AT1215" s="232" t="s">
        <v>149</v>
      </c>
      <c r="AU1215" s="232" t="s">
        <v>84</v>
      </c>
      <c r="AV1215" s="12" t="s">
        <v>84</v>
      </c>
      <c r="AW1215" s="12" t="s">
        <v>37</v>
      </c>
      <c r="AX1215" s="12" t="s">
        <v>75</v>
      </c>
      <c r="AY1215" s="232" t="s">
        <v>140</v>
      </c>
    </row>
    <row r="1216" s="13" customFormat="1">
      <c r="B1216" s="233"/>
      <c r="C1216" s="234"/>
      <c r="D1216" s="223" t="s">
        <v>149</v>
      </c>
      <c r="E1216" s="235" t="s">
        <v>19</v>
      </c>
      <c r="F1216" s="236" t="s">
        <v>151</v>
      </c>
      <c r="G1216" s="234"/>
      <c r="H1216" s="237">
        <v>34.335000000000001</v>
      </c>
      <c r="I1216" s="238"/>
      <c r="J1216" s="234"/>
      <c r="K1216" s="234"/>
      <c r="L1216" s="239"/>
      <c r="M1216" s="240"/>
      <c r="N1216" s="241"/>
      <c r="O1216" s="241"/>
      <c r="P1216" s="241"/>
      <c r="Q1216" s="241"/>
      <c r="R1216" s="241"/>
      <c r="S1216" s="241"/>
      <c r="T1216" s="242"/>
      <c r="AT1216" s="243" t="s">
        <v>149</v>
      </c>
      <c r="AU1216" s="243" t="s">
        <v>84</v>
      </c>
      <c r="AV1216" s="13" t="s">
        <v>147</v>
      </c>
      <c r="AW1216" s="13" t="s">
        <v>37</v>
      </c>
      <c r="AX1216" s="13" t="s">
        <v>82</v>
      </c>
      <c r="AY1216" s="243" t="s">
        <v>140</v>
      </c>
    </row>
    <row r="1217" s="11" customFormat="1" ht="25.92" customHeight="1">
      <c r="B1217" s="192"/>
      <c r="C1217" s="193"/>
      <c r="D1217" s="194" t="s">
        <v>74</v>
      </c>
      <c r="E1217" s="195" t="s">
        <v>206</v>
      </c>
      <c r="F1217" s="195" t="s">
        <v>1440</v>
      </c>
      <c r="G1217" s="193"/>
      <c r="H1217" s="193"/>
      <c r="I1217" s="196"/>
      <c r="J1217" s="197">
        <f>BK1217</f>
        <v>0</v>
      </c>
      <c r="K1217" s="193"/>
      <c r="L1217" s="198"/>
      <c r="M1217" s="199"/>
      <c r="N1217" s="200"/>
      <c r="O1217" s="200"/>
      <c r="P1217" s="201">
        <f>P1218</f>
        <v>0</v>
      </c>
      <c r="Q1217" s="200"/>
      <c r="R1217" s="201">
        <f>R1218</f>
        <v>0</v>
      </c>
      <c r="S1217" s="200"/>
      <c r="T1217" s="202">
        <f>T1218</f>
        <v>0</v>
      </c>
      <c r="AR1217" s="203" t="s">
        <v>157</v>
      </c>
      <c r="AT1217" s="204" t="s">
        <v>74</v>
      </c>
      <c r="AU1217" s="204" t="s">
        <v>75</v>
      </c>
      <c r="AY1217" s="203" t="s">
        <v>140</v>
      </c>
      <c r="BK1217" s="205">
        <f>BK1218</f>
        <v>0</v>
      </c>
    </row>
    <row r="1218" s="11" customFormat="1" ht="22.8" customHeight="1">
      <c r="B1218" s="192"/>
      <c r="C1218" s="193"/>
      <c r="D1218" s="194" t="s">
        <v>74</v>
      </c>
      <c r="E1218" s="206" t="s">
        <v>1441</v>
      </c>
      <c r="F1218" s="206" t="s">
        <v>1442</v>
      </c>
      <c r="G1218" s="193"/>
      <c r="H1218" s="193"/>
      <c r="I1218" s="196"/>
      <c r="J1218" s="207">
        <f>BK1218</f>
        <v>0</v>
      </c>
      <c r="K1218" s="193"/>
      <c r="L1218" s="198"/>
      <c r="M1218" s="199"/>
      <c r="N1218" s="200"/>
      <c r="O1218" s="200"/>
      <c r="P1218" s="201">
        <f>SUM(P1219:P1220)</f>
        <v>0</v>
      </c>
      <c r="Q1218" s="200"/>
      <c r="R1218" s="201">
        <f>SUM(R1219:R1220)</f>
        <v>0</v>
      </c>
      <c r="S1218" s="200"/>
      <c r="T1218" s="202">
        <f>SUM(T1219:T1220)</f>
        <v>0</v>
      </c>
      <c r="AR1218" s="203" t="s">
        <v>157</v>
      </c>
      <c r="AT1218" s="204" t="s">
        <v>74</v>
      </c>
      <c r="AU1218" s="204" t="s">
        <v>82</v>
      </c>
      <c r="AY1218" s="203" t="s">
        <v>140</v>
      </c>
      <c r="BK1218" s="205">
        <f>SUM(BK1219:BK1220)</f>
        <v>0</v>
      </c>
    </row>
    <row r="1219" s="1" customFormat="1" ht="24" customHeight="1">
      <c r="B1219" s="39"/>
      <c r="C1219" s="208" t="s">
        <v>1443</v>
      </c>
      <c r="D1219" s="208" t="s">
        <v>142</v>
      </c>
      <c r="E1219" s="209" t="s">
        <v>1444</v>
      </c>
      <c r="F1219" s="210" t="s">
        <v>1445</v>
      </c>
      <c r="G1219" s="211" t="s">
        <v>1446</v>
      </c>
      <c r="H1219" s="212">
        <v>1</v>
      </c>
      <c r="I1219" s="213"/>
      <c r="J1219" s="214">
        <f>ROUND(I1219*H1219,2)</f>
        <v>0</v>
      </c>
      <c r="K1219" s="210" t="s">
        <v>19</v>
      </c>
      <c r="L1219" s="44"/>
      <c r="M1219" s="215" t="s">
        <v>19</v>
      </c>
      <c r="N1219" s="216" t="s">
        <v>46</v>
      </c>
      <c r="O1219" s="84"/>
      <c r="P1219" s="217">
        <f>O1219*H1219</f>
        <v>0</v>
      </c>
      <c r="Q1219" s="217">
        <v>0</v>
      </c>
      <c r="R1219" s="217">
        <f>Q1219*H1219</f>
        <v>0</v>
      </c>
      <c r="S1219" s="217">
        <v>0</v>
      </c>
      <c r="T1219" s="218">
        <f>S1219*H1219</f>
        <v>0</v>
      </c>
      <c r="AR1219" s="219" t="s">
        <v>584</v>
      </c>
      <c r="AT1219" s="219" t="s">
        <v>142</v>
      </c>
      <c r="AU1219" s="219" t="s">
        <v>84</v>
      </c>
      <c r="AY1219" s="18" t="s">
        <v>140</v>
      </c>
      <c r="BE1219" s="220">
        <f>IF(N1219="základní",J1219,0)</f>
        <v>0</v>
      </c>
      <c r="BF1219" s="220">
        <f>IF(N1219="snížená",J1219,0)</f>
        <v>0</v>
      </c>
      <c r="BG1219" s="220">
        <f>IF(N1219="zákl. přenesená",J1219,0)</f>
        <v>0</v>
      </c>
      <c r="BH1219" s="220">
        <f>IF(N1219="sníž. přenesená",J1219,0)</f>
        <v>0</v>
      </c>
      <c r="BI1219" s="220">
        <f>IF(N1219="nulová",J1219,0)</f>
        <v>0</v>
      </c>
      <c r="BJ1219" s="18" t="s">
        <v>82</v>
      </c>
      <c r="BK1219" s="220">
        <f>ROUND(I1219*H1219,2)</f>
        <v>0</v>
      </c>
      <c r="BL1219" s="18" t="s">
        <v>584</v>
      </c>
      <c r="BM1219" s="219" t="s">
        <v>1447</v>
      </c>
    </row>
    <row r="1220" s="1" customFormat="1">
      <c r="B1220" s="39"/>
      <c r="C1220" s="40"/>
      <c r="D1220" s="223" t="s">
        <v>434</v>
      </c>
      <c r="E1220" s="40"/>
      <c r="F1220" s="265" t="s">
        <v>1448</v>
      </c>
      <c r="G1220" s="40"/>
      <c r="H1220" s="40"/>
      <c r="I1220" s="132"/>
      <c r="J1220" s="40"/>
      <c r="K1220" s="40"/>
      <c r="L1220" s="44"/>
      <c r="M1220" s="266"/>
      <c r="N1220" s="84"/>
      <c r="O1220" s="84"/>
      <c r="P1220" s="84"/>
      <c r="Q1220" s="84"/>
      <c r="R1220" s="84"/>
      <c r="S1220" s="84"/>
      <c r="T1220" s="85"/>
      <c r="AT1220" s="18" t="s">
        <v>434</v>
      </c>
      <c r="AU1220" s="18" t="s">
        <v>84</v>
      </c>
    </row>
    <row r="1221" s="11" customFormat="1" ht="25.92" customHeight="1">
      <c r="B1221" s="192"/>
      <c r="C1221" s="193"/>
      <c r="D1221" s="194" t="s">
        <v>74</v>
      </c>
      <c r="E1221" s="195" t="s">
        <v>1449</v>
      </c>
      <c r="F1221" s="195" t="s">
        <v>1450</v>
      </c>
      <c r="G1221" s="193"/>
      <c r="H1221" s="193"/>
      <c r="I1221" s="196"/>
      <c r="J1221" s="197">
        <f>BK1221</f>
        <v>0</v>
      </c>
      <c r="K1221" s="193"/>
      <c r="L1221" s="198"/>
      <c r="M1221" s="199"/>
      <c r="N1221" s="200"/>
      <c r="O1221" s="200"/>
      <c r="P1221" s="201">
        <f>SUM(P1222:P1223)</f>
        <v>0</v>
      </c>
      <c r="Q1221" s="200"/>
      <c r="R1221" s="201">
        <f>SUM(R1222:R1223)</f>
        <v>0</v>
      </c>
      <c r="S1221" s="200"/>
      <c r="T1221" s="202">
        <f>SUM(T1222:T1223)</f>
        <v>0</v>
      </c>
      <c r="AR1221" s="203" t="s">
        <v>147</v>
      </c>
      <c r="AT1221" s="204" t="s">
        <v>74</v>
      </c>
      <c r="AU1221" s="204" t="s">
        <v>75</v>
      </c>
      <c r="AY1221" s="203" t="s">
        <v>140</v>
      </c>
      <c r="BK1221" s="205">
        <f>SUM(BK1222:BK1223)</f>
        <v>0</v>
      </c>
    </row>
    <row r="1222" s="1" customFormat="1" ht="16.5" customHeight="1">
      <c r="B1222" s="39"/>
      <c r="C1222" s="208" t="s">
        <v>1451</v>
      </c>
      <c r="D1222" s="208" t="s">
        <v>142</v>
      </c>
      <c r="E1222" s="209" t="s">
        <v>1452</v>
      </c>
      <c r="F1222" s="210" t="s">
        <v>1453</v>
      </c>
      <c r="G1222" s="211" t="s">
        <v>1454</v>
      </c>
      <c r="H1222" s="212">
        <v>3</v>
      </c>
      <c r="I1222" s="213"/>
      <c r="J1222" s="214">
        <f>ROUND(I1222*H1222,2)</f>
        <v>0</v>
      </c>
      <c r="K1222" s="210" t="s">
        <v>146</v>
      </c>
      <c r="L1222" s="44"/>
      <c r="M1222" s="215" t="s">
        <v>19</v>
      </c>
      <c r="N1222" s="216" t="s">
        <v>46</v>
      </c>
      <c r="O1222" s="84"/>
      <c r="P1222" s="217">
        <f>O1222*H1222</f>
        <v>0</v>
      </c>
      <c r="Q1222" s="217">
        <v>0</v>
      </c>
      <c r="R1222" s="217">
        <f>Q1222*H1222</f>
        <v>0</v>
      </c>
      <c r="S1222" s="217">
        <v>0</v>
      </c>
      <c r="T1222" s="218">
        <f>S1222*H1222</f>
        <v>0</v>
      </c>
      <c r="AR1222" s="219" t="s">
        <v>224</v>
      </c>
      <c r="AT1222" s="219" t="s">
        <v>142</v>
      </c>
      <c r="AU1222" s="219" t="s">
        <v>82</v>
      </c>
      <c r="AY1222" s="18" t="s">
        <v>140</v>
      </c>
      <c r="BE1222" s="220">
        <f>IF(N1222="základní",J1222,0)</f>
        <v>0</v>
      </c>
      <c r="BF1222" s="220">
        <f>IF(N1222="snížená",J1222,0)</f>
        <v>0</v>
      </c>
      <c r="BG1222" s="220">
        <f>IF(N1222="zákl. přenesená",J1222,0)</f>
        <v>0</v>
      </c>
      <c r="BH1222" s="220">
        <f>IF(N1222="sníž. přenesená",J1222,0)</f>
        <v>0</v>
      </c>
      <c r="BI1222" s="220">
        <f>IF(N1222="nulová",J1222,0)</f>
        <v>0</v>
      </c>
      <c r="BJ1222" s="18" t="s">
        <v>82</v>
      </c>
      <c r="BK1222" s="220">
        <f>ROUND(I1222*H1222,2)</f>
        <v>0</v>
      </c>
      <c r="BL1222" s="18" t="s">
        <v>224</v>
      </c>
      <c r="BM1222" s="219" t="s">
        <v>1455</v>
      </c>
    </row>
    <row r="1223" s="12" customFormat="1">
      <c r="B1223" s="221"/>
      <c r="C1223" s="222"/>
      <c r="D1223" s="223" t="s">
        <v>149</v>
      </c>
      <c r="E1223" s="224" t="s">
        <v>19</v>
      </c>
      <c r="F1223" s="225" t="s">
        <v>1456</v>
      </c>
      <c r="G1223" s="222"/>
      <c r="H1223" s="226">
        <v>3</v>
      </c>
      <c r="I1223" s="227"/>
      <c r="J1223" s="222"/>
      <c r="K1223" s="222"/>
      <c r="L1223" s="228"/>
      <c r="M1223" s="229"/>
      <c r="N1223" s="230"/>
      <c r="O1223" s="230"/>
      <c r="P1223" s="230"/>
      <c r="Q1223" s="230"/>
      <c r="R1223" s="230"/>
      <c r="S1223" s="230"/>
      <c r="T1223" s="231"/>
      <c r="AT1223" s="232" t="s">
        <v>149</v>
      </c>
      <c r="AU1223" s="232" t="s">
        <v>82</v>
      </c>
      <c r="AV1223" s="12" t="s">
        <v>84</v>
      </c>
      <c r="AW1223" s="12" t="s">
        <v>37</v>
      </c>
      <c r="AX1223" s="12" t="s">
        <v>82</v>
      </c>
      <c r="AY1223" s="232" t="s">
        <v>140</v>
      </c>
    </row>
    <row r="1224" s="11" customFormat="1" ht="25.92" customHeight="1">
      <c r="B1224" s="192"/>
      <c r="C1224" s="193"/>
      <c r="D1224" s="194" t="s">
        <v>74</v>
      </c>
      <c r="E1224" s="195" t="s">
        <v>1457</v>
      </c>
      <c r="F1224" s="195" t="s">
        <v>1458</v>
      </c>
      <c r="G1224" s="193"/>
      <c r="H1224" s="193"/>
      <c r="I1224" s="196"/>
      <c r="J1224" s="197">
        <f>BK1224</f>
        <v>0</v>
      </c>
      <c r="K1224" s="193"/>
      <c r="L1224" s="198"/>
      <c r="M1224" s="199"/>
      <c r="N1224" s="200"/>
      <c r="O1224" s="200"/>
      <c r="P1224" s="201">
        <f>P1225+P1227+P1234+P1241</f>
        <v>0</v>
      </c>
      <c r="Q1224" s="200"/>
      <c r="R1224" s="201">
        <f>R1225+R1227+R1234+R1241</f>
        <v>0</v>
      </c>
      <c r="S1224" s="200"/>
      <c r="T1224" s="202">
        <f>T1225+T1227+T1234+T1241</f>
        <v>0</v>
      </c>
      <c r="AR1224" s="203" t="s">
        <v>167</v>
      </c>
      <c r="AT1224" s="204" t="s">
        <v>74</v>
      </c>
      <c r="AU1224" s="204" t="s">
        <v>75</v>
      </c>
      <c r="AY1224" s="203" t="s">
        <v>140</v>
      </c>
      <c r="BK1224" s="205">
        <f>BK1225+BK1227+BK1234+BK1241</f>
        <v>0</v>
      </c>
    </row>
    <row r="1225" s="11" customFormat="1" ht="22.8" customHeight="1">
      <c r="B1225" s="192"/>
      <c r="C1225" s="193"/>
      <c r="D1225" s="194" t="s">
        <v>74</v>
      </c>
      <c r="E1225" s="206" t="s">
        <v>1459</v>
      </c>
      <c r="F1225" s="206" t="s">
        <v>1460</v>
      </c>
      <c r="G1225" s="193"/>
      <c r="H1225" s="193"/>
      <c r="I1225" s="196"/>
      <c r="J1225" s="207">
        <f>BK1225</f>
        <v>0</v>
      </c>
      <c r="K1225" s="193"/>
      <c r="L1225" s="198"/>
      <c r="M1225" s="199"/>
      <c r="N1225" s="200"/>
      <c r="O1225" s="200"/>
      <c r="P1225" s="201">
        <f>P1226</f>
        <v>0</v>
      </c>
      <c r="Q1225" s="200"/>
      <c r="R1225" s="201">
        <f>R1226</f>
        <v>0</v>
      </c>
      <c r="S1225" s="200"/>
      <c r="T1225" s="202">
        <f>T1226</f>
        <v>0</v>
      </c>
      <c r="AR1225" s="203" t="s">
        <v>167</v>
      </c>
      <c r="AT1225" s="204" t="s">
        <v>74</v>
      </c>
      <c r="AU1225" s="204" t="s">
        <v>82</v>
      </c>
      <c r="AY1225" s="203" t="s">
        <v>140</v>
      </c>
      <c r="BK1225" s="205">
        <f>BK1226</f>
        <v>0</v>
      </c>
    </row>
    <row r="1226" s="1" customFormat="1" ht="16.5" customHeight="1">
      <c r="B1226" s="39"/>
      <c r="C1226" s="208" t="s">
        <v>1461</v>
      </c>
      <c r="D1226" s="208" t="s">
        <v>142</v>
      </c>
      <c r="E1226" s="209" t="s">
        <v>1462</v>
      </c>
      <c r="F1226" s="210" t="s">
        <v>1463</v>
      </c>
      <c r="G1226" s="211" t="s">
        <v>1464</v>
      </c>
      <c r="H1226" s="212">
        <v>1</v>
      </c>
      <c r="I1226" s="213"/>
      <c r="J1226" s="214">
        <f>ROUND(I1226*H1226,2)</f>
        <v>0</v>
      </c>
      <c r="K1226" s="210" t="s">
        <v>146</v>
      </c>
      <c r="L1226" s="44"/>
      <c r="M1226" s="215" t="s">
        <v>19</v>
      </c>
      <c r="N1226" s="216" t="s">
        <v>46</v>
      </c>
      <c r="O1226" s="84"/>
      <c r="P1226" s="217">
        <f>O1226*H1226</f>
        <v>0</v>
      </c>
      <c r="Q1226" s="217">
        <v>0</v>
      </c>
      <c r="R1226" s="217">
        <f>Q1226*H1226</f>
        <v>0</v>
      </c>
      <c r="S1226" s="217">
        <v>0</v>
      </c>
      <c r="T1226" s="218">
        <f>S1226*H1226</f>
        <v>0</v>
      </c>
      <c r="AR1226" s="219" t="s">
        <v>1465</v>
      </c>
      <c r="AT1226" s="219" t="s">
        <v>142</v>
      </c>
      <c r="AU1226" s="219" t="s">
        <v>84</v>
      </c>
      <c r="AY1226" s="18" t="s">
        <v>140</v>
      </c>
      <c r="BE1226" s="220">
        <f>IF(N1226="základní",J1226,0)</f>
        <v>0</v>
      </c>
      <c r="BF1226" s="220">
        <f>IF(N1226="snížená",J1226,0)</f>
        <v>0</v>
      </c>
      <c r="BG1226" s="220">
        <f>IF(N1226="zákl. přenesená",J1226,0)</f>
        <v>0</v>
      </c>
      <c r="BH1226" s="220">
        <f>IF(N1226="sníž. přenesená",J1226,0)</f>
        <v>0</v>
      </c>
      <c r="BI1226" s="220">
        <f>IF(N1226="nulová",J1226,0)</f>
        <v>0</v>
      </c>
      <c r="BJ1226" s="18" t="s">
        <v>82</v>
      </c>
      <c r="BK1226" s="220">
        <f>ROUND(I1226*H1226,2)</f>
        <v>0</v>
      </c>
      <c r="BL1226" s="18" t="s">
        <v>1465</v>
      </c>
      <c r="BM1226" s="219" t="s">
        <v>1466</v>
      </c>
    </row>
    <row r="1227" s="11" customFormat="1" ht="22.8" customHeight="1">
      <c r="B1227" s="192"/>
      <c r="C1227" s="193"/>
      <c r="D1227" s="194" t="s">
        <v>74</v>
      </c>
      <c r="E1227" s="206" t="s">
        <v>1467</v>
      </c>
      <c r="F1227" s="206" t="s">
        <v>1468</v>
      </c>
      <c r="G1227" s="193"/>
      <c r="H1227" s="193"/>
      <c r="I1227" s="196"/>
      <c r="J1227" s="207">
        <f>BK1227</f>
        <v>0</v>
      </c>
      <c r="K1227" s="193"/>
      <c r="L1227" s="198"/>
      <c r="M1227" s="199"/>
      <c r="N1227" s="200"/>
      <c r="O1227" s="200"/>
      <c r="P1227" s="201">
        <f>SUM(P1228:P1233)</f>
        <v>0</v>
      </c>
      <c r="Q1227" s="200"/>
      <c r="R1227" s="201">
        <f>SUM(R1228:R1233)</f>
        <v>0</v>
      </c>
      <c r="S1227" s="200"/>
      <c r="T1227" s="202">
        <f>SUM(T1228:T1233)</f>
        <v>0</v>
      </c>
      <c r="AR1227" s="203" t="s">
        <v>167</v>
      </c>
      <c r="AT1227" s="204" t="s">
        <v>74</v>
      </c>
      <c r="AU1227" s="204" t="s">
        <v>82</v>
      </c>
      <c r="AY1227" s="203" t="s">
        <v>140</v>
      </c>
      <c r="BK1227" s="205">
        <f>SUM(BK1228:BK1233)</f>
        <v>0</v>
      </c>
    </row>
    <row r="1228" s="1" customFormat="1" ht="16.5" customHeight="1">
      <c r="B1228" s="39"/>
      <c r="C1228" s="208" t="s">
        <v>1469</v>
      </c>
      <c r="D1228" s="208" t="s">
        <v>142</v>
      </c>
      <c r="E1228" s="209" t="s">
        <v>1470</v>
      </c>
      <c r="F1228" s="210" t="s">
        <v>1468</v>
      </c>
      <c r="G1228" s="211" t="s">
        <v>1464</v>
      </c>
      <c r="H1228" s="212">
        <v>1</v>
      </c>
      <c r="I1228" s="213"/>
      <c r="J1228" s="214">
        <f>ROUND(I1228*H1228,2)</f>
        <v>0</v>
      </c>
      <c r="K1228" s="210" t="s">
        <v>146</v>
      </c>
      <c r="L1228" s="44"/>
      <c r="M1228" s="215" t="s">
        <v>19</v>
      </c>
      <c r="N1228" s="216" t="s">
        <v>46</v>
      </c>
      <c r="O1228" s="84"/>
      <c r="P1228" s="217">
        <f>O1228*H1228</f>
        <v>0</v>
      </c>
      <c r="Q1228" s="217">
        <v>0</v>
      </c>
      <c r="R1228" s="217">
        <f>Q1228*H1228</f>
        <v>0</v>
      </c>
      <c r="S1228" s="217">
        <v>0</v>
      </c>
      <c r="T1228" s="218">
        <f>S1228*H1228</f>
        <v>0</v>
      </c>
      <c r="AR1228" s="219" t="s">
        <v>1465</v>
      </c>
      <c r="AT1228" s="219" t="s">
        <v>142</v>
      </c>
      <c r="AU1228" s="219" t="s">
        <v>84</v>
      </c>
      <c r="AY1228" s="18" t="s">
        <v>140</v>
      </c>
      <c r="BE1228" s="220">
        <f>IF(N1228="základní",J1228,0)</f>
        <v>0</v>
      </c>
      <c r="BF1228" s="220">
        <f>IF(N1228="snížená",J1228,0)</f>
        <v>0</v>
      </c>
      <c r="BG1228" s="220">
        <f>IF(N1228="zákl. přenesená",J1228,0)</f>
        <v>0</v>
      </c>
      <c r="BH1228" s="220">
        <f>IF(N1228="sníž. přenesená",J1228,0)</f>
        <v>0</v>
      </c>
      <c r="BI1228" s="220">
        <f>IF(N1228="nulová",J1228,0)</f>
        <v>0</v>
      </c>
      <c r="BJ1228" s="18" t="s">
        <v>82</v>
      </c>
      <c r="BK1228" s="220">
        <f>ROUND(I1228*H1228,2)</f>
        <v>0</v>
      </c>
      <c r="BL1228" s="18" t="s">
        <v>1465</v>
      </c>
      <c r="BM1228" s="219" t="s">
        <v>1471</v>
      </c>
    </row>
    <row r="1229" s="1" customFormat="1" ht="16.5" customHeight="1">
      <c r="B1229" s="39"/>
      <c r="C1229" s="208" t="s">
        <v>1472</v>
      </c>
      <c r="D1229" s="208" t="s">
        <v>142</v>
      </c>
      <c r="E1229" s="209" t="s">
        <v>1473</v>
      </c>
      <c r="F1229" s="210" t="s">
        <v>1474</v>
      </c>
      <c r="G1229" s="211" t="s">
        <v>1464</v>
      </c>
      <c r="H1229" s="212">
        <v>1</v>
      </c>
      <c r="I1229" s="213"/>
      <c r="J1229" s="214">
        <f>ROUND(I1229*H1229,2)</f>
        <v>0</v>
      </c>
      <c r="K1229" s="210" t="s">
        <v>146</v>
      </c>
      <c r="L1229" s="44"/>
      <c r="M1229" s="215" t="s">
        <v>19</v>
      </c>
      <c r="N1229" s="216" t="s">
        <v>46</v>
      </c>
      <c r="O1229" s="84"/>
      <c r="P1229" s="217">
        <f>O1229*H1229</f>
        <v>0</v>
      </c>
      <c r="Q1229" s="217">
        <v>0</v>
      </c>
      <c r="R1229" s="217">
        <f>Q1229*H1229</f>
        <v>0</v>
      </c>
      <c r="S1229" s="217">
        <v>0</v>
      </c>
      <c r="T1229" s="218">
        <f>S1229*H1229</f>
        <v>0</v>
      </c>
      <c r="AR1229" s="219" t="s">
        <v>1465</v>
      </c>
      <c r="AT1229" s="219" t="s">
        <v>142</v>
      </c>
      <c r="AU1229" s="219" t="s">
        <v>84</v>
      </c>
      <c r="AY1229" s="18" t="s">
        <v>140</v>
      </c>
      <c r="BE1229" s="220">
        <f>IF(N1229="základní",J1229,0)</f>
        <v>0</v>
      </c>
      <c r="BF1229" s="220">
        <f>IF(N1229="snížená",J1229,0)</f>
        <v>0</v>
      </c>
      <c r="BG1229" s="220">
        <f>IF(N1229="zákl. přenesená",J1229,0)</f>
        <v>0</v>
      </c>
      <c r="BH1229" s="220">
        <f>IF(N1229="sníž. přenesená",J1229,0)</f>
        <v>0</v>
      </c>
      <c r="BI1229" s="220">
        <f>IF(N1229="nulová",J1229,0)</f>
        <v>0</v>
      </c>
      <c r="BJ1229" s="18" t="s">
        <v>82</v>
      </c>
      <c r="BK1229" s="220">
        <f>ROUND(I1229*H1229,2)</f>
        <v>0</v>
      </c>
      <c r="BL1229" s="18" t="s">
        <v>1465</v>
      </c>
      <c r="BM1229" s="219" t="s">
        <v>1475</v>
      </c>
    </row>
    <row r="1230" s="1" customFormat="1">
      <c r="B1230" s="39"/>
      <c r="C1230" s="40"/>
      <c r="D1230" s="223" t="s">
        <v>434</v>
      </c>
      <c r="E1230" s="40"/>
      <c r="F1230" s="265" t="s">
        <v>1476</v>
      </c>
      <c r="G1230" s="40"/>
      <c r="H1230" s="40"/>
      <c r="I1230" s="132"/>
      <c r="J1230" s="40"/>
      <c r="K1230" s="40"/>
      <c r="L1230" s="44"/>
      <c r="M1230" s="266"/>
      <c r="N1230" s="84"/>
      <c r="O1230" s="84"/>
      <c r="P1230" s="84"/>
      <c r="Q1230" s="84"/>
      <c r="R1230" s="84"/>
      <c r="S1230" s="84"/>
      <c r="T1230" s="85"/>
      <c r="AT1230" s="18" t="s">
        <v>434</v>
      </c>
      <c r="AU1230" s="18" t="s">
        <v>84</v>
      </c>
    </row>
    <row r="1231" s="1" customFormat="1" ht="16.5" customHeight="1">
      <c r="B1231" s="39"/>
      <c r="C1231" s="208" t="s">
        <v>1477</v>
      </c>
      <c r="D1231" s="208" t="s">
        <v>142</v>
      </c>
      <c r="E1231" s="209" t="s">
        <v>1478</v>
      </c>
      <c r="F1231" s="210" t="s">
        <v>1479</v>
      </c>
      <c r="G1231" s="211" t="s">
        <v>145</v>
      </c>
      <c r="H1231" s="212">
        <v>42</v>
      </c>
      <c r="I1231" s="213"/>
      <c r="J1231" s="214">
        <f>ROUND(I1231*H1231,2)</f>
        <v>0</v>
      </c>
      <c r="K1231" s="210" t="s">
        <v>146</v>
      </c>
      <c r="L1231" s="44"/>
      <c r="M1231" s="215" t="s">
        <v>19</v>
      </c>
      <c r="N1231" s="216" t="s">
        <v>46</v>
      </c>
      <c r="O1231" s="84"/>
      <c r="P1231" s="217">
        <f>O1231*H1231</f>
        <v>0</v>
      </c>
      <c r="Q1231" s="217">
        <v>0</v>
      </c>
      <c r="R1231" s="217">
        <f>Q1231*H1231</f>
        <v>0</v>
      </c>
      <c r="S1231" s="217">
        <v>0</v>
      </c>
      <c r="T1231" s="218">
        <f>S1231*H1231</f>
        <v>0</v>
      </c>
      <c r="AR1231" s="219" t="s">
        <v>1465</v>
      </c>
      <c r="AT1231" s="219" t="s">
        <v>142</v>
      </c>
      <c r="AU1231" s="219" t="s">
        <v>84</v>
      </c>
      <c r="AY1231" s="18" t="s">
        <v>140</v>
      </c>
      <c r="BE1231" s="220">
        <f>IF(N1231="základní",J1231,0)</f>
        <v>0</v>
      </c>
      <c r="BF1231" s="220">
        <f>IF(N1231="snížená",J1231,0)</f>
        <v>0</v>
      </c>
      <c r="BG1231" s="220">
        <f>IF(N1231="zákl. přenesená",J1231,0)</f>
        <v>0</v>
      </c>
      <c r="BH1231" s="220">
        <f>IF(N1231="sníž. přenesená",J1231,0)</f>
        <v>0</v>
      </c>
      <c r="BI1231" s="220">
        <f>IF(N1231="nulová",J1231,0)</f>
        <v>0</v>
      </c>
      <c r="BJ1231" s="18" t="s">
        <v>82</v>
      </c>
      <c r="BK1231" s="220">
        <f>ROUND(I1231*H1231,2)</f>
        <v>0</v>
      </c>
      <c r="BL1231" s="18" t="s">
        <v>1465</v>
      </c>
      <c r="BM1231" s="219" t="s">
        <v>1480</v>
      </c>
    </row>
    <row r="1232" s="1" customFormat="1">
      <c r="B1232" s="39"/>
      <c r="C1232" s="40"/>
      <c r="D1232" s="223" t="s">
        <v>434</v>
      </c>
      <c r="E1232" s="40"/>
      <c r="F1232" s="265" t="s">
        <v>1481</v>
      </c>
      <c r="G1232" s="40"/>
      <c r="H1232" s="40"/>
      <c r="I1232" s="132"/>
      <c r="J1232" s="40"/>
      <c r="K1232" s="40"/>
      <c r="L1232" s="44"/>
      <c r="M1232" s="266"/>
      <c r="N1232" s="84"/>
      <c r="O1232" s="84"/>
      <c r="P1232" s="84"/>
      <c r="Q1232" s="84"/>
      <c r="R1232" s="84"/>
      <c r="S1232" s="84"/>
      <c r="T1232" s="85"/>
      <c r="AT1232" s="18" t="s">
        <v>434</v>
      </c>
      <c r="AU1232" s="18" t="s">
        <v>84</v>
      </c>
    </row>
    <row r="1233" s="12" customFormat="1">
      <c r="B1233" s="221"/>
      <c r="C1233" s="222"/>
      <c r="D1233" s="223" t="s">
        <v>149</v>
      </c>
      <c r="E1233" s="224" t="s">
        <v>19</v>
      </c>
      <c r="F1233" s="225" t="s">
        <v>1482</v>
      </c>
      <c r="G1233" s="222"/>
      <c r="H1233" s="226">
        <v>42</v>
      </c>
      <c r="I1233" s="227"/>
      <c r="J1233" s="222"/>
      <c r="K1233" s="222"/>
      <c r="L1233" s="228"/>
      <c r="M1233" s="229"/>
      <c r="N1233" s="230"/>
      <c r="O1233" s="230"/>
      <c r="P1233" s="230"/>
      <c r="Q1233" s="230"/>
      <c r="R1233" s="230"/>
      <c r="S1233" s="230"/>
      <c r="T1233" s="231"/>
      <c r="AT1233" s="232" t="s">
        <v>149</v>
      </c>
      <c r="AU1233" s="232" t="s">
        <v>84</v>
      </c>
      <c r="AV1233" s="12" t="s">
        <v>84</v>
      </c>
      <c r="AW1233" s="12" t="s">
        <v>37</v>
      </c>
      <c r="AX1233" s="12" t="s">
        <v>82</v>
      </c>
      <c r="AY1233" s="232" t="s">
        <v>140</v>
      </c>
    </row>
    <row r="1234" s="11" customFormat="1" ht="22.8" customHeight="1">
      <c r="B1234" s="192"/>
      <c r="C1234" s="193"/>
      <c r="D1234" s="194" t="s">
        <v>74</v>
      </c>
      <c r="E1234" s="206" t="s">
        <v>1483</v>
      </c>
      <c r="F1234" s="206" t="s">
        <v>1484</v>
      </c>
      <c r="G1234" s="193"/>
      <c r="H1234" s="193"/>
      <c r="I1234" s="196"/>
      <c r="J1234" s="207">
        <f>BK1234</f>
        <v>0</v>
      </c>
      <c r="K1234" s="193"/>
      <c r="L1234" s="198"/>
      <c r="M1234" s="199"/>
      <c r="N1234" s="200"/>
      <c r="O1234" s="200"/>
      <c r="P1234" s="201">
        <f>SUM(P1235:P1240)</f>
        <v>0</v>
      </c>
      <c r="Q1234" s="200"/>
      <c r="R1234" s="201">
        <f>SUM(R1235:R1240)</f>
        <v>0</v>
      </c>
      <c r="S1234" s="200"/>
      <c r="T1234" s="202">
        <f>SUM(T1235:T1240)</f>
        <v>0</v>
      </c>
      <c r="AR1234" s="203" t="s">
        <v>167</v>
      </c>
      <c r="AT1234" s="204" t="s">
        <v>74</v>
      </c>
      <c r="AU1234" s="204" t="s">
        <v>82</v>
      </c>
      <c r="AY1234" s="203" t="s">
        <v>140</v>
      </c>
      <c r="BK1234" s="205">
        <f>SUM(BK1235:BK1240)</f>
        <v>0</v>
      </c>
    </row>
    <row r="1235" s="1" customFormat="1" ht="16.5" customHeight="1">
      <c r="B1235" s="39"/>
      <c r="C1235" s="208" t="s">
        <v>1485</v>
      </c>
      <c r="D1235" s="208" t="s">
        <v>142</v>
      </c>
      <c r="E1235" s="209" t="s">
        <v>1486</v>
      </c>
      <c r="F1235" s="210" t="s">
        <v>1487</v>
      </c>
      <c r="G1235" s="211" t="s">
        <v>1464</v>
      </c>
      <c r="H1235" s="212">
        <v>4</v>
      </c>
      <c r="I1235" s="213"/>
      <c r="J1235" s="214">
        <f>ROUND(I1235*H1235,2)</f>
        <v>0</v>
      </c>
      <c r="K1235" s="210" t="s">
        <v>146</v>
      </c>
      <c r="L1235" s="44"/>
      <c r="M1235" s="215" t="s">
        <v>19</v>
      </c>
      <c r="N1235" s="216" t="s">
        <v>46</v>
      </c>
      <c r="O1235" s="84"/>
      <c r="P1235" s="217">
        <f>O1235*H1235</f>
        <v>0</v>
      </c>
      <c r="Q1235" s="217">
        <v>0</v>
      </c>
      <c r="R1235" s="217">
        <f>Q1235*H1235</f>
        <v>0</v>
      </c>
      <c r="S1235" s="217">
        <v>0</v>
      </c>
      <c r="T1235" s="218">
        <f>S1235*H1235</f>
        <v>0</v>
      </c>
      <c r="AR1235" s="219" t="s">
        <v>1465</v>
      </c>
      <c r="AT1235" s="219" t="s">
        <v>142</v>
      </c>
      <c r="AU1235" s="219" t="s">
        <v>84</v>
      </c>
      <c r="AY1235" s="18" t="s">
        <v>140</v>
      </c>
      <c r="BE1235" s="220">
        <f>IF(N1235="základní",J1235,0)</f>
        <v>0</v>
      </c>
      <c r="BF1235" s="220">
        <f>IF(N1235="snížená",J1235,0)</f>
        <v>0</v>
      </c>
      <c r="BG1235" s="220">
        <f>IF(N1235="zákl. přenesená",J1235,0)</f>
        <v>0</v>
      </c>
      <c r="BH1235" s="220">
        <f>IF(N1235="sníž. přenesená",J1235,0)</f>
        <v>0</v>
      </c>
      <c r="BI1235" s="220">
        <f>IF(N1235="nulová",J1235,0)</f>
        <v>0</v>
      </c>
      <c r="BJ1235" s="18" t="s">
        <v>82</v>
      </c>
      <c r="BK1235" s="220">
        <f>ROUND(I1235*H1235,2)</f>
        <v>0</v>
      </c>
      <c r="BL1235" s="18" t="s">
        <v>1465</v>
      </c>
      <c r="BM1235" s="219" t="s">
        <v>1488</v>
      </c>
    </row>
    <row r="1236" s="12" customFormat="1">
      <c r="B1236" s="221"/>
      <c r="C1236" s="222"/>
      <c r="D1236" s="223" t="s">
        <v>149</v>
      </c>
      <c r="E1236" s="224" t="s">
        <v>19</v>
      </c>
      <c r="F1236" s="225" t="s">
        <v>1489</v>
      </c>
      <c r="G1236" s="222"/>
      <c r="H1236" s="226">
        <v>1</v>
      </c>
      <c r="I1236" s="227"/>
      <c r="J1236" s="222"/>
      <c r="K1236" s="222"/>
      <c r="L1236" s="228"/>
      <c r="M1236" s="229"/>
      <c r="N1236" s="230"/>
      <c r="O1236" s="230"/>
      <c r="P1236" s="230"/>
      <c r="Q1236" s="230"/>
      <c r="R1236" s="230"/>
      <c r="S1236" s="230"/>
      <c r="T1236" s="231"/>
      <c r="AT1236" s="232" t="s">
        <v>149</v>
      </c>
      <c r="AU1236" s="232" t="s">
        <v>84</v>
      </c>
      <c r="AV1236" s="12" t="s">
        <v>84</v>
      </c>
      <c r="AW1236" s="12" t="s">
        <v>37</v>
      </c>
      <c r="AX1236" s="12" t="s">
        <v>75</v>
      </c>
      <c r="AY1236" s="232" t="s">
        <v>140</v>
      </c>
    </row>
    <row r="1237" s="12" customFormat="1">
      <c r="B1237" s="221"/>
      <c r="C1237" s="222"/>
      <c r="D1237" s="223" t="s">
        <v>149</v>
      </c>
      <c r="E1237" s="224" t="s">
        <v>19</v>
      </c>
      <c r="F1237" s="225" t="s">
        <v>1490</v>
      </c>
      <c r="G1237" s="222"/>
      <c r="H1237" s="226">
        <v>1</v>
      </c>
      <c r="I1237" s="227"/>
      <c r="J1237" s="222"/>
      <c r="K1237" s="222"/>
      <c r="L1237" s="228"/>
      <c r="M1237" s="229"/>
      <c r="N1237" s="230"/>
      <c r="O1237" s="230"/>
      <c r="P1237" s="230"/>
      <c r="Q1237" s="230"/>
      <c r="R1237" s="230"/>
      <c r="S1237" s="230"/>
      <c r="T1237" s="231"/>
      <c r="AT1237" s="232" t="s">
        <v>149</v>
      </c>
      <c r="AU1237" s="232" t="s">
        <v>84</v>
      </c>
      <c r="AV1237" s="12" t="s">
        <v>84</v>
      </c>
      <c r="AW1237" s="12" t="s">
        <v>37</v>
      </c>
      <c r="AX1237" s="12" t="s">
        <v>75</v>
      </c>
      <c r="AY1237" s="232" t="s">
        <v>140</v>
      </c>
    </row>
    <row r="1238" s="12" customFormat="1">
      <c r="B1238" s="221"/>
      <c r="C1238" s="222"/>
      <c r="D1238" s="223" t="s">
        <v>149</v>
      </c>
      <c r="E1238" s="224" t="s">
        <v>19</v>
      </c>
      <c r="F1238" s="225" t="s">
        <v>1491</v>
      </c>
      <c r="G1238" s="222"/>
      <c r="H1238" s="226">
        <v>1</v>
      </c>
      <c r="I1238" s="227"/>
      <c r="J1238" s="222"/>
      <c r="K1238" s="222"/>
      <c r="L1238" s="228"/>
      <c r="M1238" s="229"/>
      <c r="N1238" s="230"/>
      <c r="O1238" s="230"/>
      <c r="P1238" s="230"/>
      <c r="Q1238" s="230"/>
      <c r="R1238" s="230"/>
      <c r="S1238" s="230"/>
      <c r="T1238" s="231"/>
      <c r="AT1238" s="232" t="s">
        <v>149</v>
      </c>
      <c r="AU1238" s="232" t="s">
        <v>84</v>
      </c>
      <c r="AV1238" s="12" t="s">
        <v>84</v>
      </c>
      <c r="AW1238" s="12" t="s">
        <v>37</v>
      </c>
      <c r="AX1238" s="12" t="s">
        <v>75</v>
      </c>
      <c r="AY1238" s="232" t="s">
        <v>140</v>
      </c>
    </row>
    <row r="1239" s="12" customFormat="1">
      <c r="B1239" s="221"/>
      <c r="C1239" s="222"/>
      <c r="D1239" s="223" t="s">
        <v>149</v>
      </c>
      <c r="E1239" s="224" t="s">
        <v>19</v>
      </c>
      <c r="F1239" s="225" t="s">
        <v>1492</v>
      </c>
      <c r="G1239" s="222"/>
      <c r="H1239" s="226">
        <v>1</v>
      </c>
      <c r="I1239" s="227"/>
      <c r="J1239" s="222"/>
      <c r="K1239" s="222"/>
      <c r="L1239" s="228"/>
      <c r="M1239" s="229"/>
      <c r="N1239" s="230"/>
      <c r="O1239" s="230"/>
      <c r="P1239" s="230"/>
      <c r="Q1239" s="230"/>
      <c r="R1239" s="230"/>
      <c r="S1239" s="230"/>
      <c r="T1239" s="231"/>
      <c r="AT1239" s="232" t="s">
        <v>149</v>
      </c>
      <c r="AU1239" s="232" t="s">
        <v>84</v>
      </c>
      <c r="AV1239" s="12" t="s">
        <v>84</v>
      </c>
      <c r="AW1239" s="12" t="s">
        <v>37</v>
      </c>
      <c r="AX1239" s="12" t="s">
        <v>75</v>
      </c>
      <c r="AY1239" s="232" t="s">
        <v>140</v>
      </c>
    </row>
    <row r="1240" s="13" customFormat="1">
      <c r="B1240" s="233"/>
      <c r="C1240" s="234"/>
      <c r="D1240" s="223" t="s">
        <v>149</v>
      </c>
      <c r="E1240" s="235" t="s">
        <v>19</v>
      </c>
      <c r="F1240" s="236" t="s">
        <v>151</v>
      </c>
      <c r="G1240" s="234"/>
      <c r="H1240" s="237">
        <v>4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AT1240" s="243" t="s">
        <v>149</v>
      </c>
      <c r="AU1240" s="243" t="s">
        <v>84</v>
      </c>
      <c r="AV1240" s="13" t="s">
        <v>147</v>
      </c>
      <c r="AW1240" s="13" t="s">
        <v>37</v>
      </c>
      <c r="AX1240" s="13" t="s">
        <v>82</v>
      </c>
      <c r="AY1240" s="243" t="s">
        <v>140</v>
      </c>
    </row>
    <row r="1241" s="11" customFormat="1" ht="22.8" customHeight="1">
      <c r="B1241" s="192"/>
      <c r="C1241" s="193"/>
      <c r="D1241" s="194" t="s">
        <v>74</v>
      </c>
      <c r="E1241" s="206" t="s">
        <v>1493</v>
      </c>
      <c r="F1241" s="206" t="s">
        <v>1494</v>
      </c>
      <c r="G1241" s="193"/>
      <c r="H1241" s="193"/>
      <c r="I1241" s="196"/>
      <c r="J1241" s="207">
        <f>BK1241</f>
        <v>0</v>
      </c>
      <c r="K1241" s="193"/>
      <c r="L1241" s="198"/>
      <c r="M1241" s="199"/>
      <c r="N1241" s="200"/>
      <c r="O1241" s="200"/>
      <c r="P1241" s="201">
        <f>P1242</f>
        <v>0</v>
      </c>
      <c r="Q1241" s="200"/>
      <c r="R1241" s="201">
        <f>R1242</f>
        <v>0</v>
      </c>
      <c r="S1241" s="200"/>
      <c r="T1241" s="202">
        <f>T1242</f>
        <v>0</v>
      </c>
      <c r="AR1241" s="203" t="s">
        <v>167</v>
      </c>
      <c r="AT1241" s="204" t="s">
        <v>74</v>
      </c>
      <c r="AU1241" s="204" t="s">
        <v>82</v>
      </c>
      <c r="AY1241" s="203" t="s">
        <v>140</v>
      </c>
      <c r="BK1241" s="205">
        <f>BK1242</f>
        <v>0</v>
      </c>
    </row>
    <row r="1242" s="1" customFormat="1" ht="16.5" customHeight="1">
      <c r="B1242" s="39"/>
      <c r="C1242" s="208" t="s">
        <v>1495</v>
      </c>
      <c r="D1242" s="208" t="s">
        <v>142</v>
      </c>
      <c r="E1242" s="209" t="s">
        <v>1496</v>
      </c>
      <c r="F1242" s="210" t="s">
        <v>1494</v>
      </c>
      <c r="G1242" s="211" t="s">
        <v>1464</v>
      </c>
      <c r="H1242" s="212">
        <v>1</v>
      </c>
      <c r="I1242" s="213"/>
      <c r="J1242" s="214">
        <f>ROUND(I1242*H1242,2)</f>
        <v>0</v>
      </c>
      <c r="K1242" s="210" t="s">
        <v>146</v>
      </c>
      <c r="L1242" s="44"/>
      <c r="M1242" s="277" t="s">
        <v>19</v>
      </c>
      <c r="N1242" s="278" t="s">
        <v>46</v>
      </c>
      <c r="O1242" s="279"/>
      <c r="P1242" s="280">
        <f>O1242*H1242</f>
        <v>0</v>
      </c>
      <c r="Q1242" s="280">
        <v>0</v>
      </c>
      <c r="R1242" s="280">
        <f>Q1242*H1242</f>
        <v>0</v>
      </c>
      <c r="S1242" s="280">
        <v>0</v>
      </c>
      <c r="T1242" s="281">
        <f>S1242*H1242</f>
        <v>0</v>
      </c>
      <c r="AR1242" s="219" t="s">
        <v>1465</v>
      </c>
      <c r="AT1242" s="219" t="s">
        <v>142</v>
      </c>
      <c r="AU1242" s="219" t="s">
        <v>84</v>
      </c>
      <c r="AY1242" s="18" t="s">
        <v>140</v>
      </c>
      <c r="BE1242" s="220">
        <f>IF(N1242="základní",J1242,0)</f>
        <v>0</v>
      </c>
      <c r="BF1242" s="220">
        <f>IF(N1242="snížená",J1242,0)</f>
        <v>0</v>
      </c>
      <c r="BG1242" s="220">
        <f>IF(N1242="zákl. přenesená",J1242,0)</f>
        <v>0</v>
      </c>
      <c r="BH1242" s="220">
        <f>IF(N1242="sníž. přenesená",J1242,0)</f>
        <v>0</v>
      </c>
      <c r="BI1242" s="220">
        <f>IF(N1242="nulová",J1242,0)</f>
        <v>0</v>
      </c>
      <c r="BJ1242" s="18" t="s">
        <v>82</v>
      </c>
      <c r="BK1242" s="220">
        <f>ROUND(I1242*H1242,2)</f>
        <v>0</v>
      </c>
      <c r="BL1242" s="18" t="s">
        <v>1465</v>
      </c>
      <c r="BM1242" s="219" t="s">
        <v>1497</v>
      </c>
    </row>
    <row r="1243" s="1" customFormat="1" ht="6.96" customHeight="1">
      <c r="B1243" s="59"/>
      <c r="C1243" s="60"/>
      <c r="D1243" s="60"/>
      <c r="E1243" s="60"/>
      <c r="F1243" s="60"/>
      <c r="G1243" s="60"/>
      <c r="H1243" s="60"/>
      <c r="I1243" s="158"/>
      <c r="J1243" s="60"/>
      <c r="K1243" s="60"/>
      <c r="L1243" s="44"/>
    </row>
  </sheetData>
  <sheetProtection sheet="1" autoFilter="0" formatColumns="0" formatRows="0" objects="1" scenarios="1" spinCount="100000" saltValue="G/eIxT0GKctxnaRh8TMe/Q7p2mtKNPo3U2Az9A61rKarow1TFLHBOQMkpqxicenoHZWyO9zW+Z3eifnEg0kQWg==" hashValue="DLGxX0x/3i+BblW1I2jLprmoC/KaEYXUmALuAmOuXv+ZAcxteXSxje5aOQjpqn4oOWatwoPFXbSeCIbaCe2glw==" algorithmName="SHA-512" password="CC35"/>
  <autoFilter ref="C111:K1242"/>
  <mergeCells count="9">
    <mergeCell ref="E7:H7"/>
    <mergeCell ref="E9:H9"/>
    <mergeCell ref="E18:H18"/>
    <mergeCell ref="E27:H27"/>
    <mergeCell ref="E48:H48"/>
    <mergeCell ref="E50:H50"/>
    <mergeCell ref="E102:H102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2" customWidth="1"/>
    <col min="2" max="2" width="1.664063" style="282" customWidth="1"/>
    <col min="3" max="4" width="5" style="282" customWidth="1"/>
    <col min="5" max="5" width="11.67" style="282" customWidth="1"/>
    <col min="6" max="6" width="9.17" style="282" customWidth="1"/>
    <col min="7" max="7" width="5" style="282" customWidth="1"/>
    <col min="8" max="8" width="77.83" style="282" customWidth="1"/>
    <col min="9" max="10" width="20" style="282" customWidth="1"/>
    <col min="11" max="11" width="1.664063" style="282" customWidth="1"/>
  </cols>
  <sheetData>
    <row r="1" ht="37.5" customHeight="1"/>
    <row r="2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1498</v>
      </c>
      <c r="D3" s="287"/>
      <c r="E3" s="287"/>
      <c r="F3" s="287"/>
      <c r="G3" s="287"/>
      <c r="H3" s="287"/>
      <c r="I3" s="287"/>
      <c r="J3" s="287"/>
      <c r="K3" s="288"/>
    </row>
    <row r="4" ht="25.5" customHeight="1">
      <c r="B4" s="289"/>
      <c r="C4" s="290" t="s">
        <v>1499</v>
      </c>
      <c r="D4" s="290"/>
      <c r="E4" s="290"/>
      <c r="F4" s="290"/>
      <c r="G4" s="290"/>
      <c r="H4" s="290"/>
      <c r="I4" s="290"/>
      <c r="J4" s="290"/>
      <c r="K4" s="291"/>
    </row>
    <row r="5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ht="15" customHeight="1">
      <c r="B6" s="289"/>
      <c r="C6" s="293" t="s">
        <v>1500</v>
      </c>
      <c r="D6" s="293"/>
      <c r="E6" s="293"/>
      <c r="F6" s="293"/>
      <c r="G6" s="293"/>
      <c r="H6" s="293"/>
      <c r="I6" s="293"/>
      <c r="J6" s="293"/>
      <c r="K6" s="291"/>
    </row>
    <row r="7" ht="15" customHeight="1">
      <c r="B7" s="294"/>
      <c r="C7" s="293" t="s">
        <v>1501</v>
      </c>
      <c r="D7" s="293"/>
      <c r="E7" s="293"/>
      <c r="F7" s="293"/>
      <c r="G7" s="293"/>
      <c r="H7" s="293"/>
      <c r="I7" s="293"/>
      <c r="J7" s="293"/>
      <c r="K7" s="291"/>
    </row>
    <row r="8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ht="15" customHeight="1">
      <c r="B9" s="294"/>
      <c r="C9" s="293" t="s">
        <v>1502</v>
      </c>
      <c r="D9" s="293"/>
      <c r="E9" s="293"/>
      <c r="F9" s="293"/>
      <c r="G9" s="293"/>
      <c r="H9" s="293"/>
      <c r="I9" s="293"/>
      <c r="J9" s="293"/>
      <c r="K9" s="291"/>
    </row>
    <row r="10" ht="15" customHeight="1">
      <c r="B10" s="294"/>
      <c r="C10" s="293"/>
      <c r="D10" s="293" t="s">
        <v>1503</v>
      </c>
      <c r="E10" s="293"/>
      <c r="F10" s="293"/>
      <c r="G10" s="293"/>
      <c r="H10" s="293"/>
      <c r="I10" s="293"/>
      <c r="J10" s="293"/>
      <c r="K10" s="291"/>
    </row>
    <row r="11" ht="15" customHeight="1">
      <c r="B11" s="294"/>
      <c r="C11" s="295"/>
      <c r="D11" s="293" t="s">
        <v>1504</v>
      </c>
      <c r="E11" s="293"/>
      <c r="F11" s="293"/>
      <c r="G11" s="293"/>
      <c r="H11" s="293"/>
      <c r="I11" s="293"/>
      <c r="J11" s="293"/>
      <c r="K11" s="291"/>
    </row>
    <row r="12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ht="15" customHeight="1">
      <c r="B13" s="294"/>
      <c r="C13" s="295"/>
      <c r="D13" s="296" t="s">
        <v>1505</v>
      </c>
      <c r="E13" s="293"/>
      <c r="F13" s="293"/>
      <c r="G13" s="293"/>
      <c r="H13" s="293"/>
      <c r="I13" s="293"/>
      <c r="J13" s="293"/>
      <c r="K13" s="291"/>
    </row>
    <row r="14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ht="15" customHeight="1">
      <c r="B15" s="294"/>
      <c r="C15" s="295"/>
      <c r="D15" s="293" t="s">
        <v>1506</v>
      </c>
      <c r="E15" s="293"/>
      <c r="F15" s="293"/>
      <c r="G15" s="293"/>
      <c r="H15" s="293"/>
      <c r="I15" s="293"/>
      <c r="J15" s="293"/>
      <c r="K15" s="291"/>
    </row>
    <row r="16" ht="15" customHeight="1">
      <c r="B16" s="294"/>
      <c r="C16" s="295"/>
      <c r="D16" s="293" t="s">
        <v>1507</v>
      </c>
      <c r="E16" s="293"/>
      <c r="F16" s="293"/>
      <c r="G16" s="293"/>
      <c r="H16" s="293"/>
      <c r="I16" s="293"/>
      <c r="J16" s="293"/>
      <c r="K16" s="291"/>
    </row>
    <row r="17" ht="15" customHeight="1">
      <c r="B17" s="294"/>
      <c r="C17" s="295"/>
      <c r="D17" s="293" t="s">
        <v>1508</v>
      </c>
      <c r="E17" s="293"/>
      <c r="F17" s="293"/>
      <c r="G17" s="293"/>
      <c r="H17" s="293"/>
      <c r="I17" s="293"/>
      <c r="J17" s="293"/>
      <c r="K17" s="291"/>
    </row>
    <row r="18" ht="15" customHeight="1">
      <c r="B18" s="294"/>
      <c r="C18" s="295"/>
      <c r="D18" s="295"/>
      <c r="E18" s="297" t="s">
        <v>81</v>
      </c>
      <c r="F18" s="293" t="s">
        <v>1509</v>
      </c>
      <c r="G18" s="293"/>
      <c r="H18" s="293"/>
      <c r="I18" s="293"/>
      <c r="J18" s="293"/>
      <c r="K18" s="291"/>
    </row>
    <row r="19" ht="15" customHeight="1">
      <c r="B19" s="294"/>
      <c r="C19" s="295"/>
      <c r="D19" s="295"/>
      <c r="E19" s="297" t="s">
        <v>1510</v>
      </c>
      <c r="F19" s="293" t="s">
        <v>1511</v>
      </c>
      <c r="G19" s="293"/>
      <c r="H19" s="293"/>
      <c r="I19" s="293"/>
      <c r="J19" s="293"/>
      <c r="K19" s="291"/>
    </row>
    <row r="20" ht="15" customHeight="1">
      <c r="B20" s="294"/>
      <c r="C20" s="295"/>
      <c r="D20" s="295"/>
      <c r="E20" s="297" t="s">
        <v>1512</v>
      </c>
      <c r="F20" s="293" t="s">
        <v>1513</v>
      </c>
      <c r="G20" s="293"/>
      <c r="H20" s="293"/>
      <c r="I20" s="293"/>
      <c r="J20" s="293"/>
      <c r="K20" s="291"/>
    </row>
    <row r="21" ht="15" customHeight="1">
      <c r="B21" s="294"/>
      <c r="C21" s="295"/>
      <c r="D21" s="295"/>
      <c r="E21" s="297" t="s">
        <v>1514</v>
      </c>
      <c r="F21" s="293" t="s">
        <v>1515</v>
      </c>
      <c r="G21" s="293"/>
      <c r="H21" s="293"/>
      <c r="I21" s="293"/>
      <c r="J21" s="293"/>
      <c r="K21" s="291"/>
    </row>
    <row r="22" ht="15" customHeight="1">
      <c r="B22" s="294"/>
      <c r="C22" s="295"/>
      <c r="D22" s="295"/>
      <c r="E22" s="297" t="s">
        <v>1516</v>
      </c>
      <c r="F22" s="293" t="s">
        <v>1517</v>
      </c>
      <c r="G22" s="293"/>
      <c r="H22" s="293"/>
      <c r="I22" s="293"/>
      <c r="J22" s="293"/>
      <c r="K22" s="291"/>
    </row>
    <row r="23" ht="15" customHeight="1">
      <c r="B23" s="294"/>
      <c r="C23" s="295"/>
      <c r="D23" s="295"/>
      <c r="E23" s="297" t="s">
        <v>1518</v>
      </c>
      <c r="F23" s="293" t="s">
        <v>1519</v>
      </c>
      <c r="G23" s="293"/>
      <c r="H23" s="293"/>
      <c r="I23" s="293"/>
      <c r="J23" s="293"/>
      <c r="K23" s="291"/>
    </row>
    <row r="24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ht="15" customHeight="1">
      <c r="B25" s="294"/>
      <c r="C25" s="293" t="s">
        <v>1520</v>
      </c>
      <c r="D25" s="293"/>
      <c r="E25" s="293"/>
      <c r="F25" s="293"/>
      <c r="G25" s="293"/>
      <c r="H25" s="293"/>
      <c r="I25" s="293"/>
      <c r="J25" s="293"/>
      <c r="K25" s="291"/>
    </row>
    <row r="26" ht="15" customHeight="1">
      <c r="B26" s="294"/>
      <c r="C26" s="293" t="s">
        <v>1521</v>
      </c>
      <c r="D26" s="293"/>
      <c r="E26" s="293"/>
      <c r="F26" s="293"/>
      <c r="G26" s="293"/>
      <c r="H26" s="293"/>
      <c r="I26" s="293"/>
      <c r="J26" s="293"/>
      <c r="K26" s="291"/>
    </row>
    <row r="27" ht="15" customHeight="1">
      <c r="B27" s="294"/>
      <c r="C27" s="293"/>
      <c r="D27" s="293" t="s">
        <v>1522</v>
      </c>
      <c r="E27" s="293"/>
      <c r="F27" s="293"/>
      <c r="G27" s="293"/>
      <c r="H27" s="293"/>
      <c r="I27" s="293"/>
      <c r="J27" s="293"/>
      <c r="K27" s="291"/>
    </row>
    <row r="28" ht="15" customHeight="1">
      <c r="B28" s="294"/>
      <c r="C28" s="295"/>
      <c r="D28" s="293" t="s">
        <v>1523</v>
      </c>
      <c r="E28" s="293"/>
      <c r="F28" s="293"/>
      <c r="G28" s="293"/>
      <c r="H28" s="293"/>
      <c r="I28" s="293"/>
      <c r="J28" s="293"/>
      <c r="K28" s="291"/>
    </row>
    <row r="29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ht="15" customHeight="1">
      <c r="B30" s="294"/>
      <c r="C30" s="295"/>
      <c r="D30" s="293" t="s">
        <v>1524</v>
      </c>
      <c r="E30" s="293"/>
      <c r="F30" s="293"/>
      <c r="G30" s="293"/>
      <c r="H30" s="293"/>
      <c r="I30" s="293"/>
      <c r="J30" s="293"/>
      <c r="K30" s="291"/>
    </row>
    <row r="31" ht="15" customHeight="1">
      <c r="B31" s="294"/>
      <c r="C31" s="295"/>
      <c r="D31" s="293" t="s">
        <v>1525</v>
      </c>
      <c r="E31" s="293"/>
      <c r="F31" s="293"/>
      <c r="G31" s="293"/>
      <c r="H31" s="293"/>
      <c r="I31" s="293"/>
      <c r="J31" s="293"/>
      <c r="K31" s="291"/>
    </row>
    <row r="32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ht="15" customHeight="1">
      <c r="B33" s="294"/>
      <c r="C33" s="295"/>
      <c r="D33" s="293" t="s">
        <v>1526</v>
      </c>
      <c r="E33" s="293"/>
      <c r="F33" s="293"/>
      <c r="G33" s="293"/>
      <c r="H33" s="293"/>
      <c r="I33" s="293"/>
      <c r="J33" s="293"/>
      <c r="K33" s="291"/>
    </row>
    <row r="34" ht="15" customHeight="1">
      <c r="B34" s="294"/>
      <c r="C34" s="295"/>
      <c r="D34" s="293" t="s">
        <v>1527</v>
      </c>
      <c r="E34" s="293"/>
      <c r="F34" s="293"/>
      <c r="G34" s="293"/>
      <c r="H34" s="293"/>
      <c r="I34" s="293"/>
      <c r="J34" s="293"/>
      <c r="K34" s="291"/>
    </row>
    <row r="35" ht="15" customHeight="1">
      <c r="B35" s="294"/>
      <c r="C35" s="295"/>
      <c r="D35" s="293" t="s">
        <v>1528</v>
      </c>
      <c r="E35" s="293"/>
      <c r="F35" s="293"/>
      <c r="G35" s="293"/>
      <c r="H35" s="293"/>
      <c r="I35" s="293"/>
      <c r="J35" s="293"/>
      <c r="K35" s="291"/>
    </row>
    <row r="36" ht="15" customHeight="1">
      <c r="B36" s="294"/>
      <c r="C36" s="295"/>
      <c r="D36" s="293"/>
      <c r="E36" s="296" t="s">
        <v>126</v>
      </c>
      <c r="F36" s="293"/>
      <c r="G36" s="293" t="s">
        <v>1529</v>
      </c>
      <c r="H36" s="293"/>
      <c r="I36" s="293"/>
      <c r="J36" s="293"/>
      <c r="K36" s="291"/>
    </row>
    <row r="37" ht="30.75" customHeight="1">
      <c r="B37" s="294"/>
      <c r="C37" s="295"/>
      <c r="D37" s="293"/>
      <c r="E37" s="296" t="s">
        <v>1530</v>
      </c>
      <c r="F37" s="293"/>
      <c r="G37" s="293" t="s">
        <v>1531</v>
      </c>
      <c r="H37" s="293"/>
      <c r="I37" s="293"/>
      <c r="J37" s="293"/>
      <c r="K37" s="291"/>
    </row>
    <row r="38" ht="15" customHeight="1">
      <c r="B38" s="294"/>
      <c r="C38" s="295"/>
      <c r="D38" s="293"/>
      <c r="E38" s="296" t="s">
        <v>56</v>
      </c>
      <c r="F38" s="293"/>
      <c r="G38" s="293" t="s">
        <v>1532</v>
      </c>
      <c r="H38" s="293"/>
      <c r="I38" s="293"/>
      <c r="J38" s="293"/>
      <c r="K38" s="291"/>
    </row>
    <row r="39" ht="15" customHeight="1">
      <c r="B39" s="294"/>
      <c r="C39" s="295"/>
      <c r="D39" s="293"/>
      <c r="E39" s="296" t="s">
        <v>57</v>
      </c>
      <c r="F39" s="293"/>
      <c r="G39" s="293" t="s">
        <v>1533</v>
      </c>
      <c r="H39" s="293"/>
      <c r="I39" s="293"/>
      <c r="J39" s="293"/>
      <c r="K39" s="291"/>
    </row>
    <row r="40" ht="15" customHeight="1">
      <c r="B40" s="294"/>
      <c r="C40" s="295"/>
      <c r="D40" s="293"/>
      <c r="E40" s="296" t="s">
        <v>127</v>
      </c>
      <c r="F40" s="293"/>
      <c r="G40" s="293" t="s">
        <v>1534</v>
      </c>
      <c r="H40" s="293"/>
      <c r="I40" s="293"/>
      <c r="J40" s="293"/>
      <c r="K40" s="291"/>
    </row>
    <row r="41" ht="15" customHeight="1">
      <c r="B41" s="294"/>
      <c r="C41" s="295"/>
      <c r="D41" s="293"/>
      <c r="E41" s="296" t="s">
        <v>128</v>
      </c>
      <c r="F41" s="293"/>
      <c r="G41" s="293" t="s">
        <v>1535</v>
      </c>
      <c r="H41" s="293"/>
      <c r="I41" s="293"/>
      <c r="J41" s="293"/>
      <c r="K41" s="291"/>
    </row>
    <row r="42" ht="15" customHeight="1">
      <c r="B42" s="294"/>
      <c r="C42" s="295"/>
      <c r="D42" s="293"/>
      <c r="E42" s="296" t="s">
        <v>1536</v>
      </c>
      <c r="F42" s="293"/>
      <c r="G42" s="293" t="s">
        <v>1537</v>
      </c>
      <c r="H42" s="293"/>
      <c r="I42" s="293"/>
      <c r="J42" s="293"/>
      <c r="K42" s="291"/>
    </row>
    <row r="43" ht="15" customHeight="1">
      <c r="B43" s="294"/>
      <c r="C43" s="295"/>
      <c r="D43" s="293"/>
      <c r="E43" s="296"/>
      <c r="F43" s="293"/>
      <c r="G43" s="293" t="s">
        <v>1538</v>
      </c>
      <c r="H43" s="293"/>
      <c r="I43" s="293"/>
      <c r="J43" s="293"/>
      <c r="K43" s="291"/>
    </row>
    <row r="44" ht="15" customHeight="1">
      <c r="B44" s="294"/>
      <c r="C44" s="295"/>
      <c r="D44" s="293"/>
      <c r="E44" s="296" t="s">
        <v>1539</v>
      </c>
      <c r="F44" s="293"/>
      <c r="G44" s="293" t="s">
        <v>1540</v>
      </c>
      <c r="H44" s="293"/>
      <c r="I44" s="293"/>
      <c r="J44" s="293"/>
      <c r="K44" s="291"/>
    </row>
    <row r="45" ht="15" customHeight="1">
      <c r="B45" s="294"/>
      <c r="C45" s="295"/>
      <c r="D45" s="293"/>
      <c r="E45" s="296" t="s">
        <v>130</v>
      </c>
      <c r="F45" s="293"/>
      <c r="G45" s="293" t="s">
        <v>1541</v>
      </c>
      <c r="H45" s="293"/>
      <c r="I45" s="293"/>
      <c r="J45" s="293"/>
      <c r="K45" s="291"/>
    </row>
    <row r="46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ht="15" customHeight="1">
      <c r="B47" s="294"/>
      <c r="C47" s="295"/>
      <c r="D47" s="293" t="s">
        <v>1542</v>
      </c>
      <c r="E47" s="293"/>
      <c r="F47" s="293"/>
      <c r="G47" s="293"/>
      <c r="H47" s="293"/>
      <c r="I47" s="293"/>
      <c r="J47" s="293"/>
      <c r="K47" s="291"/>
    </row>
    <row r="48" ht="15" customHeight="1">
      <c r="B48" s="294"/>
      <c r="C48" s="295"/>
      <c r="D48" s="295"/>
      <c r="E48" s="293" t="s">
        <v>1543</v>
      </c>
      <c r="F48" s="293"/>
      <c r="G48" s="293"/>
      <c r="H48" s="293"/>
      <c r="I48" s="293"/>
      <c r="J48" s="293"/>
      <c r="K48" s="291"/>
    </row>
    <row r="49" ht="15" customHeight="1">
      <c r="B49" s="294"/>
      <c r="C49" s="295"/>
      <c r="D49" s="295"/>
      <c r="E49" s="293" t="s">
        <v>1544</v>
      </c>
      <c r="F49" s="293"/>
      <c r="G49" s="293"/>
      <c r="H49" s="293"/>
      <c r="I49" s="293"/>
      <c r="J49" s="293"/>
      <c r="K49" s="291"/>
    </row>
    <row r="50" ht="15" customHeight="1">
      <c r="B50" s="294"/>
      <c r="C50" s="295"/>
      <c r="D50" s="295"/>
      <c r="E50" s="293" t="s">
        <v>1545</v>
      </c>
      <c r="F50" s="293"/>
      <c r="G50" s="293"/>
      <c r="H50" s="293"/>
      <c r="I50" s="293"/>
      <c r="J50" s="293"/>
      <c r="K50" s="291"/>
    </row>
    <row r="51" ht="15" customHeight="1">
      <c r="B51" s="294"/>
      <c r="C51" s="295"/>
      <c r="D51" s="293" t="s">
        <v>1546</v>
      </c>
      <c r="E51" s="293"/>
      <c r="F51" s="293"/>
      <c r="G51" s="293"/>
      <c r="H51" s="293"/>
      <c r="I51" s="293"/>
      <c r="J51" s="293"/>
      <c r="K51" s="291"/>
    </row>
    <row r="52" ht="25.5" customHeight="1">
      <c r="B52" s="289"/>
      <c r="C52" s="290" t="s">
        <v>1547</v>
      </c>
      <c r="D52" s="290"/>
      <c r="E52" s="290"/>
      <c r="F52" s="290"/>
      <c r="G52" s="290"/>
      <c r="H52" s="290"/>
      <c r="I52" s="290"/>
      <c r="J52" s="290"/>
      <c r="K52" s="291"/>
    </row>
    <row r="53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ht="15" customHeight="1">
      <c r="B54" s="289"/>
      <c r="C54" s="293" t="s">
        <v>1548</v>
      </c>
      <c r="D54" s="293"/>
      <c r="E54" s="293"/>
      <c r="F54" s="293"/>
      <c r="G54" s="293"/>
      <c r="H54" s="293"/>
      <c r="I54" s="293"/>
      <c r="J54" s="293"/>
      <c r="K54" s="291"/>
    </row>
    <row r="55" ht="15" customHeight="1">
      <c r="B55" s="289"/>
      <c r="C55" s="293" t="s">
        <v>1549</v>
      </c>
      <c r="D55" s="293"/>
      <c r="E55" s="293"/>
      <c r="F55" s="293"/>
      <c r="G55" s="293"/>
      <c r="H55" s="293"/>
      <c r="I55" s="293"/>
      <c r="J55" s="293"/>
      <c r="K55" s="291"/>
    </row>
    <row r="56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ht="15" customHeight="1">
      <c r="B57" s="289"/>
      <c r="C57" s="293" t="s">
        <v>1550</v>
      </c>
      <c r="D57" s="293"/>
      <c r="E57" s="293"/>
      <c r="F57" s="293"/>
      <c r="G57" s="293"/>
      <c r="H57" s="293"/>
      <c r="I57" s="293"/>
      <c r="J57" s="293"/>
      <c r="K57" s="291"/>
    </row>
    <row r="58" ht="15" customHeight="1">
      <c r="B58" s="289"/>
      <c r="C58" s="295"/>
      <c r="D58" s="293" t="s">
        <v>1551</v>
      </c>
      <c r="E58" s="293"/>
      <c r="F58" s="293"/>
      <c r="G58" s="293"/>
      <c r="H58" s="293"/>
      <c r="I58" s="293"/>
      <c r="J58" s="293"/>
      <c r="K58" s="291"/>
    </row>
    <row r="59" ht="15" customHeight="1">
      <c r="B59" s="289"/>
      <c r="C59" s="295"/>
      <c r="D59" s="293" t="s">
        <v>1552</v>
      </c>
      <c r="E59" s="293"/>
      <c r="F59" s="293"/>
      <c r="G59" s="293"/>
      <c r="H59" s="293"/>
      <c r="I59" s="293"/>
      <c r="J59" s="293"/>
      <c r="K59" s="291"/>
    </row>
    <row r="60" ht="15" customHeight="1">
      <c r="B60" s="289"/>
      <c r="C60" s="295"/>
      <c r="D60" s="293" t="s">
        <v>1553</v>
      </c>
      <c r="E60" s="293"/>
      <c r="F60" s="293"/>
      <c r="G60" s="293"/>
      <c r="H60" s="293"/>
      <c r="I60" s="293"/>
      <c r="J60" s="293"/>
      <c r="K60" s="291"/>
    </row>
    <row r="61" ht="15" customHeight="1">
      <c r="B61" s="289"/>
      <c r="C61" s="295"/>
      <c r="D61" s="293" t="s">
        <v>1554</v>
      </c>
      <c r="E61" s="293"/>
      <c r="F61" s="293"/>
      <c r="G61" s="293"/>
      <c r="H61" s="293"/>
      <c r="I61" s="293"/>
      <c r="J61" s="293"/>
      <c r="K61" s="291"/>
    </row>
    <row r="62" ht="15" customHeight="1">
      <c r="B62" s="289"/>
      <c r="C62" s="295"/>
      <c r="D62" s="298" t="s">
        <v>1555</v>
      </c>
      <c r="E62" s="298"/>
      <c r="F62" s="298"/>
      <c r="G62" s="298"/>
      <c r="H62" s="298"/>
      <c r="I62" s="298"/>
      <c r="J62" s="298"/>
      <c r="K62" s="291"/>
    </row>
    <row r="63" ht="15" customHeight="1">
      <c r="B63" s="289"/>
      <c r="C63" s="295"/>
      <c r="D63" s="293" t="s">
        <v>1556</v>
      </c>
      <c r="E63" s="293"/>
      <c r="F63" s="293"/>
      <c r="G63" s="293"/>
      <c r="H63" s="293"/>
      <c r="I63" s="293"/>
      <c r="J63" s="293"/>
      <c r="K63" s="291"/>
    </row>
    <row r="64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ht="15" customHeight="1">
      <c r="B65" s="289"/>
      <c r="C65" s="295"/>
      <c r="D65" s="293" t="s">
        <v>1557</v>
      </c>
      <c r="E65" s="293"/>
      <c r="F65" s="293"/>
      <c r="G65" s="293"/>
      <c r="H65" s="293"/>
      <c r="I65" s="293"/>
      <c r="J65" s="293"/>
      <c r="K65" s="291"/>
    </row>
    <row r="66" ht="15" customHeight="1">
      <c r="B66" s="289"/>
      <c r="C66" s="295"/>
      <c r="D66" s="298" t="s">
        <v>1558</v>
      </c>
      <c r="E66" s="298"/>
      <c r="F66" s="298"/>
      <c r="G66" s="298"/>
      <c r="H66" s="298"/>
      <c r="I66" s="298"/>
      <c r="J66" s="298"/>
      <c r="K66" s="291"/>
    </row>
    <row r="67" ht="15" customHeight="1">
      <c r="B67" s="289"/>
      <c r="C67" s="295"/>
      <c r="D67" s="293" t="s">
        <v>1559</v>
      </c>
      <c r="E67" s="293"/>
      <c r="F67" s="293"/>
      <c r="G67" s="293"/>
      <c r="H67" s="293"/>
      <c r="I67" s="293"/>
      <c r="J67" s="293"/>
      <c r="K67" s="291"/>
    </row>
    <row r="68" ht="15" customHeight="1">
      <c r="B68" s="289"/>
      <c r="C68" s="295"/>
      <c r="D68" s="293" t="s">
        <v>1560</v>
      </c>
      <c r="E68" s="293"/>
      <c r="F68" s="293"/>
      <c r="G68" s="293"/>
      <c r="H68" s="293"/>
      <c r="I68" s="293"/>
      <c r="J68" s="293"/>
      <c r="K68" s="291"/>
    </row>
    <row r="69" ht="15" customHeight="1">
      <c r="B69" s="289"/>
      <c r="C69" s="295"/>
      <c r="D69" s="293" t="s">
        <v>1561</v>
      </c>
      <c r="E69" s="293"/>
      <c r="F69" s="293"/>
      <c r="G69" s="293"/>
      <c r="H69" s="293"/>
      <c r="I69" s="293"/>
      <c r="J69" s="293"/>
      <c r="K69" s="291"/>
    </row>
    <row r="70" ht="15" customHeight="1">
      <c r="B70" s="289"/>
      <c r="C70" s="295"/>
      <c r="D70" s="293" t="s">
        <v>1562</v>
      </c>
      <c r="E70" s="293"/>
      <c r="F70" s="293"/>
      <c r="G70" s="293"/>
      <c r="H70" s="293"/>
      <c r="I70" s="293"/>
      <c r="J70" s="293"/>
      <c r="K70" s="291"/>
    </row>
    <row r="7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ht="45" customHeight="1">
      <c r="B75" s="308"/>
      <c r="C75" s="309" t="s">
        <v>1563</v>
      </c>
      <c r="D75" s="309"/>
      <c r="E75" s="309"/>
      <c r="F75" s="309"/>
      <c r="G75" s="309"/>
      <c r="H75" s="309"/>
      <c r="I75" s="309"/>
      <c r="J75" s="309"/>
      <c r="K75" s="310"/>
    </row>
    <row r="76" ht="17.25" customHeight="1">
      <c r="B76" s="308"/>
      <c r="C76" s="311" t="s">
        <v>1564</v>
      </c>
      <c r="D76" s="311"/>
      <c r="E76" s="311"/>
      <c r="F76" s="311" t="s">
        <v>1565</v>
      </c>
      <c r="G76" s="312"/>
      <c r="H76" s="311" t="s">
        <v>57</v>
      </c>
      <c r="I76" s="311" t="s">
        <v>60</v>
      </c>
      <c r="J76" s="311" t="s">
        <v>1566</v>
      </c>
      <c r="K76" s="310"/>
    </row>
    <row r="77" ht="17.25" customHeight="1">
      <c r="B77" s="308"/>
      <c r="C77" s="313" t="s">
        <v>1567</v>
      </c>
      <c r="D77" s="313"/>
      <c r="E77" s="313"/>
      <c r="F77" s="314" t="s">
        <v>1568</v>
      </c>
      <c r="G77" s="315"/>
      <c r="H77" s="313"/>
      <c r="I77" s="313"/>
      <c r="J77" s="313" t="s">
        <v>1569</v>
      </c>
      <c r="K77" s="310"/>
    </row>
    <row r="78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ht="15" customHeight="1">
      <c r="B79" s="308"/>
      <c r="C79" s="296" t="s">
        <v>56</v>
      </c>
      <c r="D79" s="316"/>
      <c r="E79" s="316"/>
      <c r="F79" s="318" t="s">
        <v>1570</v>
      </c>
      <c r="G79" s="317"/>
      <c r="H79" s="296" t="s">
        <v>1571</v>
      </c>
      <c r="I79" s="296" t="s">
        <v>1572</v>
      </c>
      <c r="J79" s="296">
        <v>20</v>
      </c>
      <c r="K79" s="310"/>
    </row>
    <row r="80" ht="15" customHeight="1">
      <c r="B80" s="308"/>
      <c r="C80" s="296" t="s">
        <v>1573</v>
      </c>
      <c r="D80" s="296"/>
      <c r="E80" s="296"/>
      <c r="F80" s="318" t="s">
        <v>1570</v>
      </c>
      <c r="G80" s="317"/>
      <c r="H80" s="296" t="s">
        <v>1574</v>
      </c>
      <c r="I80" s="296" t="s">
        <v>1572</v>
      </c>
      <c r="J80" s="296">
        <v>120</v>
      </c>
      <c r="K80" s="310"/>
    </row>
    <row r="81" ht="15" customHeight="1">
      <c r="B81" s="319"/>
      <c r="C81" s="296" t="s">
        <v>1575</v>
      </c>
      <c r="D81" s="296"/>
      <c r="E81" s="296"/>
      <c r="F81" s="318" t="s">
        <v>1576</v>
      </c>
      <c r="G81" s="317"/>
      <c r="H81" s="296" t="s">
        <v>1577</v>
      </c>
      <c r="I81" s="296" t="s">
        <v>1572</v>
      </c>
      <c r="J81" s="296">
        <v>50</v>
      </c>
      <c r="K81" s="310"/>
    </row>
    <row r="82" ht="15" customHeight="1">
      <c r="B82" s="319"/>
      <c r="C82" s="296" t="s">
        <v>1578</v>
      </c>
      <c r="D82" s="296"/>
      <c r="E82" s="296"/>
      <c r="F82" s="318" t="s">
        <v>1570</v>
      </c>
      <c r="G82" s="317"/>
      <c r="H82" s="296" t="s">
        <v>1579</v>
      </c>
      <c r="I82" s="296" t="s">
        <v>1580</v>
      </c>
      <c r="J82" s="296"/>
      <c r="K82" s="310"/>
    </row>
    <row r="83" ht="15" customHeight="1">
      <c r="B83" s="319"/>
      <c r="C83" s="320" t="s">
        <v>1581</v>
      </c>
      <c r="D83" s="320"/>
      <c r="E83" s="320"/>
      <c r="F83" s="321" t="s">
        <v>1576</v>
      </c>
      <c r="G83" s="320"/>
      <c r="H83" s="320" t="s">
        <v>1582</v>
      </c>
      <c r="I83" s="320" t="s">
        <v>1572</v>
      </c>
      <c r="J83" s="320">
        <v>15</v>
      </c>
      <c r="K83" s="310"/>
    </row>
    <row r="84" ht="15" customHeight="1">
      <c r="B84" s="319"/>
      <c r="C84" s="320" t="s">
        <v>1583</v>
      </c>
      <c r="D84" s="320"/>
      <c r="E84" s="320"/>
      <c r="F84" s="321" t="s">
        <v>1576</v>
      </c>
      <c r="G84" s="320"/>
      <c r="H84" s="320" t="s">
        <v>1584</v>
      </c>
      <c r="I84" s="320" t="s">
        <v>1572</v>
      </c>
      <c r="J84" s="320">
        <v>15</v>
      </c>
      <c r="K84" s="310"/>
    </row>
    <row r="85" ht="15" customHeight="1">
      <c r="B85" s="319"/>
      <c r="C85" s="320" t="s">
        <v>1585</v>
      </c>
      <c r="D85" s="320"/>
      <c r="E85" s="320"/>
      <c r="F85" s="321" t="s">
        <v>1576</v>
      </c>
      <c r="G85" s="320"/>
      <c r="H85" s="320" t="s">
        <v>1586</v>
      </c>
      <c r="I85" s="320" t="s">
        <v>1572</v>
      </c>
      <c r="J85" s="320">
        <v>20</v>
      </c>
      <c r="K85" s="310"/>
    </row>
    <row r="86" ht="15" customHeight="1">
      <c r="B86" s="319"/>
      <c r="C86" s="320" t="s">
        <v>1587</v>
      </c>
      <c r="D86" s="320"/>
      <c r="E86" s="320"/>
      <c r="F86" s="321" t="s">
        <v>1576</v>
      </c>
      <c r="G86" s="320"/>
      <c r="H86" s="320" t="s">
        <v>1588</v>
      </c>
      <c r="I86" s="320" t="s">
        <v>1572</v>
      </c>
      <c r="J86" s="320">
        <v>20</v>
      </c>
      <c r="K86" s="310"/>
    </row>
    <row r="87" ht="15" customHeight="1">
      <c r="B87" s="319"/>
      <c r="C87" s="296" t="s">
        <v>1589</v>
      </c>
      <c r="D87" s="296"/>
      <c r="E87" s="296"/>
      <c r="F87" s="318" t="s">
        <v>1576</v>
      </c>
      <c r="G87" s="317"/>
      <c r="H87" s="296" t="s">
        <v>1590</v>
      </c>
      <c r="I87" s="296" t="s">
        <v>1572</v>
      </c>
      <c r="J87" s="296">
        <v>50</v>
      </c>
      <c r="K87" s="310"/>
    </row>
    <row r="88" ht="15" customHeight="1">
      <c r="B88" s="319"/>
      <c r="C88" s="296" t="s">
        <v>1591</v>
      </c>
      <c r="D88" s="296"/>
      <c r="E88" s="296"/>
      <c r="F88" s="318" t="s">
        <v>1576</v>
      </c>
      <c r="G88" s="317"/>
      <c r="H88" s="296" t="s">
        <v>1592</v>
      </c>
      <c r="I88" s="296" t="s">
        <v>1572</v>
      </c>
      <c r="J88" s="296">
        <v>20</v>
      </c>
      <c r="K88" s="310"/>
    </row>
    <row r="89" ht="15" customHeight="1">
      <c r="B89" s="319"/>
      <c r="C89" s="296" t="s">
        <v>1593</v>
      </c>
      <c r="D89" s="296"/>
      <c r="E89" s="296"/>
      <c r="F89" s="318" t="s">
        <v>1576</v>
      </c>
      <c r="G89" s="317"/>
      <c r="H89" s="296" t="s">
        <v>1594</v>
      </c>
      <c r="I89" s="296" t="s">
        <v>1572</v>
      </c>
      <c r="J89" s="296">
        <v>20</v>
      </c>
      <c r="K89" s="310"/>
    </row>
    <row r="90" ht="15" customHeight="1">
      <c r="B90" s="319"/>
      <c r="C90" s="296" t="s">
        <v>1595</v>
      </c>
      <c r="D90" s="296"/>
      <c r="E90" s="296"/>
      <c r="F90" s="318" t="s">
        <v>1576</v>
      </c>
      <c r="G90" s="317"/>
      <c r="H90" s="296" t="s">
        <v>1596</v>
      </c>
      <c r="I90" s="296" t="s">
        <v>1572</v>
      </c>
      <c r="J90" s="296">
        <v>50</v>
      </c>
      <c r="K90" s="310"/>
    </row>
    <row r="91" ht="15" customHeight="1">
      <c r="B91" s="319"/>
      <c r="C91" s="296" t="s">
        <v>1597</v>
      </c>
      <c r="D91" s="296"/>
      <c r="E91" s="296"/>
      <c r="F91" s="318" t="s">
        <v>1576</v>
      </c>
      <c r="G91" s="317"/>
      <c r="H91" s="296" t="s">
        <v>1597</v>
      </c>
      <c r="I91" s="296" t="s">
        <v>1572</v>
      </c>
      <c r="J91" s="296">
        <v>50</v>
      </c>
      <c r="K91" s="310"/>
    </row>
    <row r="92" ht="15" customHeight="1">
      <c r="B92" s="319"/>
      <c r="C92" s="296" t="s">
        <v>1598</v>
      </c>
      <c r="D92" s="296"/>
      <c r="E92" s="296"/>
      <c r="F92" s="318" t="s">
        <v>1576</v>
      </c>
      <c r="G92" s="317"/>
      <c r="H92" s="296" t="s">
        <v>1599</v>
      </c>
      <c r="I92" s="296" t="s">
        <v>1572</v>
      </c>
      <c r="J92" s="296">
        <v>255</v>
      </c>
      <c r="K92" s="310"/>
    </row>
    <row r="93" ht="15" customHeight="1">
      <c r="B93" s="319"/>
      <c r="C93" s="296" t="s">
        <v>1600</v>
      </c>
      <c r="D93" s="296"/>
      <c r="E93" s="296"/>
      <c r="F93" s="318" t="s">
        <v>1570</v>
      </c>
      <c r="G93" s="317"/>
      <c r="H93" s="296" t="s">
        <v>1601</v>
      </c>
      <c r="I93" s="296" t="s">
        <v>1602</v>
      </c>
      <c r="J93" s="296"/>
      <c r="K93" s="310"/>
    </row>
    <row r="94" ht="15" customHeight="1">
      <c r="B94" s="319"/>
      <c r="C94" s="296" t="s">
        <v>1603</v>
      </c>
      <c r="D94" s="296"/>
      <c r="E94" s="296"/>
      <c r="F94" s="318" t="s">
        <v>1570</v>
      </c>
      <c r="G94" s="317"/>
      <c r="H94" s="296" t="s">
        <v>1604</v>
      </c>
      <c r="I94" s="296" t="s">
        <v>1605</v>
      </c>
      <c r="J94" s="296"/>
      <c r="K94" s="310"/>
    </row>
    <row r="95" ht="15" customHeight="1">
      <c r="B95" s="319"/>
      <c r="C95" s="296" t="s">
        <v>1606</v>
      </c>
      <c r="D95" s="296"/>
      <c r="E95" s="296"/>
      <c r="F95" s="318" t="s">
        <v>1570</v>
      </c>
      <c r="G95" s="317"/>
      <c r="H95" s="296" t="s">
        <v>1606</v>
      </c>
      <c r="I95" s="296" t="s">
        <v>1605</v>
      </c>
      <c r="J95" s="296"/>
      <c r="K95" s="310"/>
    </row>
    <row r="96" ht="15" customHeight="1">
      <c r="B96" s="319"/>
      <c r="C96" s="296" t="s">
        <v>41</v>
      </c>
      <c r="D96" s="296"/>
      <c r="E96" s="296"/>
      <c r="F96" s="318" t="s">
        <v>1570</v>
      </c>
      <c r="G96" s="317"/>
      <c r="H96" s="296" t="s">
        <v>1607</v>
      </c>
      <c r="I96" s="296" t="s">
        <v>1605</v>
      </c>
      <c r="J96" s="296"/>
      <c r="K96" s="310"/>
    </row>
    <row r="97" ht="15" customHeight="1">
      <c r="B97" s="319"/>
      <c r="C97" s="296" t="s">
        <v>51</v>
      </c>
      <c r="D97" s="296"/>
      <c r="E97" s="296"/>
      <c r="F97" s="318" t="s">
        <v>1570</v>
      </c>
      <c r="G97" s="317"/>
      <c r="H97" s="296" t="s">
        <v>1608</v>
      </c>
      <c r="I97" s="296" t="s">
        <v>1605</v>
      </c>
      <c r="J97" s="296"/>
      <c r="K97" s="310"/>
    </row>
    <row r="98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ht="45" customHeight="1">
      <c r="B102" s="308"/>
      <c r="C102" s="309" t="s">
        <v>1609</v>
      </c>
      <c r="D102" s="309"/>
      <c r="E102" s="309"/>
      <c r="F102" s="309"/>
      <c r="G102" s="309"/>
      <c r="H102" s="309"/>
      <c r="I102" s="309"/>
      <c r="J102" s="309"/>
      <c r="K102" s="310"/>
    </row>
    <row r="103" ht="17.25" customHeight="1">
      <c r="B103" s="308"/>
      <c r="C103" s="311" t="s">
        <v>1564</v>
      </c>
      <c r="D103" s="311"/>
      <c r="E103" s="311"/>
      <c r="F103" s="311" t="s">
        <v>1565</v>
      </c>
      <c r="G103" s="312"/>
      <c r="H103" s="311" t="s">
        <v>57</v>
      </c>
      <c r="I103" s="311" t="s">
        <v>60</v>
      </c>
      <c r="J103" s="311" t="s">
        <v>1566</v>
      </c>
      <c r="K103" s="310"/>
    </row>
    <row r="104" ht="17.25" customHeight="1">
      <c r="B104" s="308"/>
      <c r="C104" s="313" t="s">
        <v>1567</v>
      </c>
      <c r="D104" s="313"/>
      <c r="E104" s="313"/>
      <c r="F104" s="314" t="s">
        <v>1568</v>
      </c>
      <c r="G104" s="315"/>
      <c r="H104" s="313"/>
      <c r="I104" s="313"/>
      <c r="J104" s="313" t="s">
        <v>1569</v>
      </c>
      <c r="K104" s="310"/>
    </row>
    <row r="105" ht="5.25" customHeight="1">
      <c r="B105" s="308"/>
      <c r="C105" s="311"/>
      <c r="D105" s="311"/>
      <c r="E105" s="311"/>
      <c r="F105" s="311"/>
      <c r="G105" s="327"/>
      <c r="H105" s="311"/>
      <c r="I105" s="311"/>
      <c r="J105" s="311"/>
      <c r="K105" s="310"/>
    </row>
    <row r="106" ht="15" customHeight="1">
      <c r="B106" s="308"/>
      <c r="C106" s="296" t="s">
        <v>56</v>
      </c>
      <c r="D106" s="316"/>
      <c r="E106" s="316"/>
      <c r="F106" s="318" t="s">
        <v>1570</v>
      </c>
      <c r="G106" s="327"/>
      <c r="H106" s="296" t="s">
        <v>1610</v>
      </c>
      <c r="I106" s="296" t="s">
        <v>1572</v>
      </c>
      <c r="J106" s="296">
        <v>20</v>
      </c>
      <c r="K106" s="310"/>
    </row>
    <row r="107" ht="15" customHeight="1">
      <c r="B107" s="308"/>
      <c r="C107" s="296" t="s">
        <v>1573</v>
      </c>
      <c r="D107" s="296"/>
      <c r="E107" s="296"/>
      <c r="F107" s="318" t="s">
        <v>1570</v>
      </c>
      <c r="G107" s="296"/>
      <c r="H107" s="296" t="s">
        <v>1610</v>
      </c>
      <c r="I107" s="296" t="s">
        <v>1572</v>
      </c>
      <c r="J107" s="296">
        <v>120</v>
      </c>
      <c r="K107" s="310"/>
    </row>
    <row r="108" ht="15" customHeight="1">
      <c r="B108" s="319"/>
      <c r="C108" s="296" t="s">
        <v>1575</v>
      </c>
      <c r="D108" s="296"/>
      <c r="E108" s="296"/>
      <c r="F108" s="318" t="s">
        <v>1576</v>
      </c>
      <c r="G108" s="296"/>
      <c r="H108" s="296" t="s">
        <v>1610</v>
      </c>
      <c r="I108" s="296" t="s">
        <v>1572</v>
      </c>
      <c r="J108" s="296">
        <v>50</v>
      </c>
      <c r="K108" s="310"/>
    </row>
    <row r="109" ht="15" customHeight="1">
      <c r="B109" s="319"/>
      <c r="C109" s="296" t="s">
        <v>1578</v>
      </c>
      <c r="D109" s="296"/>
      <c r="E109" s="296"/>
      <c r="F109" s="318" t="s">
        <v>1570</v>
      </c>
      <c r="G109" s="296"/>
      <c r="H109" s="296" t="s">
        <v>1610</v>
      </c>
      <c r="I109" s="296" t="s">
        <v>1580</v>
      </c>
      <c r="J109" s="296"/>
      <c r="K109" s="310"/>
    </row>
    <row r="110" ht="15" customHeight="1">
      <c r="B110" s="319"/>
      <c r="C110" s="296" t="s">
        <v>1589</v>
      </c>
      <c r="D110" s="296"/>
      <c r="E110" s="296"/>
      <c r="F110" s="318" t="s">
        <v>1576</v>
      </c>
      <c r="G110" s="296"/>
      <c r="H110" s="296" t="s">
        <v>1610</v>
      </c>
      <c r="I110" s="296" t="s">
        <v>1572</v>
      </c>
      <c r="J110" s="296">
        <v>50</v>
      </c>
      <c r="K110" s="310"/>
    </row>
    <row r="111" ht="15" customHeight="1">
      <c r="B111" s="319"/>
      <c r="C111" s="296" t="s">
        <v>1597</v>
      </c>
      <c r="D111" s="296"/>
      <c r="E111" s="296"/>
      <c r="F111" s="318" t="s">
        <v>1576</v>
      </c>
      <c r="G111" s="296"/>
      <c r="H111" s="296" t="s">
        <v>1610</v>
      </c>
      <c r="I111" s="296" t="s">
        <v>1572</v>
      </c>
      <c r="J111" s="296">
        <v>50</v>
      </c>
      <c r="K111" s="310"/>
    </row>
    <row r="112" ht="15" customHeight="1">
      <c r="B112" s="319"/>
      <c r="C112" s="296" t="s">
        <v>1595</v>
      </c>
      <c r="D112" s="296"/>
      <c r="E112" s="296"/>
      <c r="F112" s="318" t="s">
        <v>1576</v>
      </c>
      <c r="G112" s="296"/>
      <c r="H112" s="296" t="s">
        <v>1610</v>
      </c>
      <c r="I112" s="296" t="s">
        <v>1572</v>
      </c>
      <c r="J112" s="296">
        <v>50</v>
      </c>
      <c r="K112" s="310"/>
    </row>
    <row r="113" ht="15" customHeight="1">
      <c r="B113" s="319"/>
      <c r="C113" s="296" t="s">
        <v>56</v>
      </c>
      <c r="D113" s="296"/>
      <c r="E113" s="296"/>
      <c r="F113" s="318" t="s">
        <v>1570</v>
      </c>
      <c r="G113" s="296"/>
      <c r="H113" s="296" t="s">
        <v>1611</v>
      </c>
      <c r="I113" s="296" t="s">
        <v>1572</v>
      </c>
      <c r="J113" s="296">
        <v>20</v>
      </c>
      <c r="K113" s="310"/>
    </row>
    <row r="114" ht="15" customHeight="1">
      <c r="B114" s="319"/>
      <c r="C114" s="296" t="s">
        <v>1612</v>
      </c>
      <c r="D114" s="296"/>
      <c r="E114" s="296"/>
      <c r="F114" s="318" t="s">
        <v>1570</v>
      </c>
      <c r="G114" s="296"/>
      <c r="H114" s="296" t="s">
        <v>1613</v>
      </c>
      <c r="I114" s="296" t="s">
        <v>1572</v>
      </c>
      <c r="J114" s="296">
        <v>120</v>
      </c>
      <c r="K114" s="310"/>
    </row>
    <row r="115" ht="15" customHeight="1">
      <c r="B115" s="319"/>
      <c r="C115" s="296" t="s">
        <v>41</v>
      </c>
      <c r="D115" s="296"/>
      <c r="E115" s="296"/>
      <c r="F115" s="318" t="s">
        <v>1570</v>
      </c>
      <c r="G115" s="296"/>
      <c r="H115" s="296" t="s">
        <v>1614</v>
      </c>
      <c r="I115" s="296" t="s">
        <v>1605</v>
      </c>
      <c r="J115" s="296"/>
      <c r="K115" s="310"/>
    </row>
    <row r="116" ht="15" customHeight="1">
      <c r="B116" s="319"/>
      <c r="C116" s="296" t="s">
        <v>51</v>
      </c>
      <c r="D116" s="296"/>
      <c r="E116" s="296"/>
      <c r="F116" s="318" t="s">
        <v>1570</v>
      </c>
      <c r="G116" s="296"/>
      <c r="H116" s="296" t="s">
        <v>1615</v>
      </c>
      <c r="I116" s="296" t="s">
        <v>1605</v>
      </c>
      <c r="J116" s="296"/>
      <c r="K116" s="310"/>
    </row>
    <row r="117" ht="15" customHeight="1">
      <c r="B117" s="319"/>
      <c r="C117" s="296" t="s">
        <v>60</v>
      </c>
      <c r="D117" s="296"/>
      <c r="E117" s="296"/>
      <c r="F117" s="318" t="s">
        <v>1570</v>
      </c>
      <c r="G117" s="296"/>
      <c r="H117" s="296" t="s">
        <v>1616</v>
      </c>
      <c r="I117" s="296" t="s">
        <v>1617</v>
      </c>
      <c r="J117" s="296"/>
      <c r="K117" s="310"/>
    </row>
    <row r="118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ht="18.75" customHeight="1">
      <c r="B119" s="329"/>
      <c r="C119" s="293"/>
      <c r="D119" s="293"/>
      <c r="E119" s="293"/>
      <c r="F119" s="330"/>
      <c r="G119" s="293"/>
      <c r="H119" s="293"/>
      <c r="I119" s="293"/>
      <c r="J119" s="293"/>
      <c r="K119" s="329"/>
    </row>
    <row r="120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ht="45" customHeight="1">
      <c r="B122" s="334"/>
      <c r="C122" s="287" t="s">
        <v>1618</v>
      </c>
      <c r="D122" s="287"/>
      <c r="E122" s="287"/>
      <c r="F122" s="287"/>
      <c r="G122" s="287"/>
      <c r="H122" s="287"/>
      <c r="I122" s="287"/>
      <c r="J122" s="287"/>
      <c r="K122" s="335"/>
    </row>
    <row r="123" ht="17.25" customHeight="1">
      <c r="B123" s="336"/>
      <c r="C123" s="311" t="s">
        <v>1564</v>
      </c>
      <c r="D123" s="311"/>
      <c r="E123" s="311"/>
      <c r="F123" s="311" t="s">
        <v>1565</v>
      </c>
      <c r="G123" s="312"/>
      <c r="H123" s="311" t="s">
        <v>57</v>
      </c>
      <c r="I123" s="311" t="s">
        <v>60</v>
      </c>
      <c r="J123" s="311" t="s">
        <v>1566</v>
      </c>
      <c r="K123" s="337"/>
    </row>
    <row r="124" ht="17.25" customHeight="1">
      <c r="B124" s="336"/>
      <c r="C124" s="313" t="s">
        <v>1567</v>
      </c>
      <c r="D124" s="313"/>
      <c r="E124" s="313"/>
      <c r="F124" s="314" t="s">
        <v>1568</v>
      </c>
      <c r="G124" s="315"/>
      <c r="H124" s="313"/>
      <c r="I124" s="313"/>
      <c r="J124" s="313" t="s">
        <v>1569</v>
      </c>
      <c r="K124" s="337"/>
    </row>
    <row r="125" ht="5.25" customHeight="1">
      <c r="B125" s="338"/>
      <c r="C125" s="316"/>
      <c r="D125" s="316"/>
      <c r="E125" s="316"/>
      <c r="F125" s="316"/>
      <c r="G125" s="296"/>
      <c r="H125" s="316"/>
      <c r="I125" s="316"/>
      <c r="J125" s="316"/>
      <c r="K125" s="339"/>
    </row>
    <row r="126" ht="15" customHeight="1">
      <c r="B126" s="338"/>
      <c r="C126" s="296" t="s">
        <v>1573</v>
      </c>
      <c r="D126" s="316"/>
      <c r="E126" s="316"/>
      <c r="F126" s="318" t="s">
        <v>1570</v>
      </c>
      <c r="G126" s="296"/>
      <c r="H126" s="296" t="s">
        <v>1610</v>
      </c>
      <c r="I126" s="296" t="s">
        <v>1572</v>
      </c>
      <c r="J126" s="296">
        <v>120</v>
      </c>
      <c r="K126" s="340"/>
    </row>
    <row r="127" ht="15" customHeight="1">
      <c r="B127" s="338"/>
      <c r="C127" s="296" t="s">
        <v>1619</v>
      </c>
      <c r="D127" s="296"/>
      <c r="E127" s="296"/>
      <c r="F127" s="318" t="s">
        <v>1570</v>
      </c>
      <c r="G127" s="296"/>
      <c r="H127" s="296" t="s">
        <v>1620</v>
      </c>
      <c r="I127" s="296" t="s">
        <v>1572</v>
      </c>
      <c r="J127" s="296" t="s">
        <v>1621</v>
      </c>
      <c r="K127" s="340"/>
    </row>
    <row r="128" ht="15" customHeight="1">
      <c r="B128" s="338"/>
      <c r="C128" s="296" t="s">
        <v>1518</v>
      </c>
      <c r="D128" s="296"/>
      <c r="E128" s="296"/>
      <c r="F128" s="318" t="s">
        <v>1570</v>
      </c>
      <c r="G128" s="296"/>
      <c r="H128" s="296" t="s">
        <v>1622</v>
      </c>
      <c r="I128" s="296" t="s">
        <v>1572</v>
      </c>
      <c r="J128" s="296" t="s">
        <v>1621</v>
      </c>
      <c r="K128" s="340"/>
    </row>
    <row r="129" ht="15" customHeight="1">
      <c r="B129" s="338"/>
      <c r="C129" s="296" t="s">
        <v>1581</v>
      </c>
      <c r="D129" s="296"/>
      <c r="E129" s="296"/>
      <c r="F129" s="318" t="s">
        <v>1576</v>
      </c>
      <c r="G129" s="296"/>
      <c r="H129" s="296" t="s">
        <v>1582</v>
      </c>
      <c r="I129" s="296" t="s">
        <v>1572</v>
      </c>
      <c r="J129" s="296">
        <v>15</v>
      </c>
      <c r="K129" s="340"/>
    </row>
    <row r="130" ht="15" customHeight="1">
      <c r="B130" s="338"/>
      <c r="C130" s="320" t="s">
        <v>1583</v>
      </c>
      <c r="D130" s="320"/>
      <c r="E130" s="320"/>
      <c r="F130" s="321" t="s">
        <v>1576</v>
      </c>
      <c r="G130" s="320"/>
      <c r="H130" s="320" t="s">
        <v>1584</v>
      </c>
      <c r="I130" s="320" t="s">
        <v>1572</v>
      </c>
      <c r="J130" s="320">
        <v>15</v>
      </c>
      <c r="K130" s="340"/>
    </row>
    <row r="131" ht="15" customHeight="1">
      <c r="B131" s="338"/>
      <c r="C131" s="320" t="s">
        <v>1585</v>
      </c>
      <c r="D131" s="320"/>
      <c r="E131" s="320"/>
      <c r="F131" s="321" t="s">
        <v>1576</v>
      </c>
      <c r="G131" s="320"/>
      <c r="H131" s="320" t="s">
        <v>1586</v>
      </c>
      <c r="I131" s="320" t="s">
        <v>1572</v>
      </c>
      <c r="J131" s="320">
        <v>20</v>
      </c>
      <c r="K131" s="340"/>
    </row>
    <row r="132" ht="15" customHeight="1">
      <c r="B132" s="338"/>
      <c r="C132" s="320" t="s">
        <v>1587</v>
      </c>
      <c r="D132" s="320"/>
      <c r="E132" s="320"/>
      <c r="F132" s="321" t="s">
        <v>1576</v>
      </c>
      <c r="G132" s="320"/>
      <c r="H132" s="320" t="s">
        <v>1588</v>
      </c>
      <c r="I132" s="320" t="s">
        <v>1572</v>
      </c>
      <c r="J132" s="320">
        <v>20</v>
      </c>
      <c r="K132" s="340"/>
    </row>
    <row r="133" ht="15" customHeight="1">
      <c r="B133" s="338"/>
      <c r="C133" s="296" t="s">
        <v>1575</v>
      </c>
      <c r="D133" s="296"/>
      <c r="E133" s="296"/>
      <c r="F133" s="318" t="s">
        <v>1576</v>
      </c>
      <c r="G133" s="296"/>
      <c r="H133" s="296" t="s">
        <v>1610</v>
      </c>
      <c r="I133" s="296" t="s">
        <v>1572</v>
      </c>
      <c r="J133" s="296">
        <v>50</v>
      </c>
      <c r="K133" s="340"/>
    </row>
    <row r="134" ht="15" customHeight="1">
      <c r="B134" s="338"/>
      <c r="C134" s="296" t="s">
        <v>1589</v>
      </c>
      <c r="D134" s="296"/>
      <c r="E134" s="296"/>
      <c r="F134" s="318" t="s">
        <v>1576</v>
      </c>
      <c r="G134" s="296"/>
      <c r="H134" s="296" t="s">
        <v>1610</v>
      </c>
      <c r="I134" s="296" t="s">
        <v>1572</v>
      </c>
      <c r="J134" s="296">
        <v>50</v>
      </c>
      <c r="K134" s="340"/>
    </row>
    <row r="135" ht="15" customHeight="1">
      <c r="B135" s="338"/>
      <c r="C135" s="296" t="s">
        <v>1595</v>
      </c>
      <c r="D135" s="296"/>
      <c r="E135" s="296"/>
      <c r="F135" s="318" t="s">
        <v>1576</v>
      </c>
      <c r="G135" s="296"/>
      <c r="H135" s="296" t="s">
        <v>1610</v>
      </c>
      <c r="I135" s="296" t="s">
        <v>1572</v>
      </c>
      <c r="J135" s="296">
        <v>50</v>
      </c>
      <c r="K135" s="340"/>
    </row>
    <row r="136" ht="15" customHeight="1">
      <c r="B136" s="338"/>
      <c r="C136" s="296" t="s">
        <v>1597</v>
      </c>
      <c r="D136" s="296"/>
      <c r="E136" s="296"/>
      <c r="F136" s="318" t="s">
        <v>1576</v>
      </c>
      <c r="G136" s="296"/>
      <c r="H136" s="296" t="s">
        <v>1610</v>
      </c>
      <c r="I136" s="296" t="s">
        <v>1572</v>
      </c>
      <c r="J136" s="296">
        <v>50</v>
      </c>
      <c r="K136" s="340"/>
    </row>
    <row r="137" ht="15" customHeight="1">
      <c r="B137" s="338"/>
      <c r="C137" s="296" t="s">
        <v>1598</v>
      </c>
      <c r="D137" s="296"/>
      <c r="E137" s="296"/>
      <c r="F137" s="318" t="s">
        <v>1576</v>
      </c>
      <c r="G137" s="296"/>
      <c r="H137" s="296" t="s">
        <v>1623</v>
      </c>
      <c r="I137" s="296" t="s">
        <v>1572</v>
      </c>
      <c r="J137" s="296">
        <v>255</v>
      </c>
      <c r="K137" s="340"/>
    </row>
    <row r="138" ht="15" customHeight="1">
      <c r="B138" s="338"/>
      <c r="C138" s="296" t="s">
        <v>1600</v>
      </c>
      <c r="D138" s="296"/>
      <c r="E138" s="296"/>
      <c r="F138" s="318" t="s">
        <v>1570</v>
      </c>
      <c r="G138" s="296"/>
      <c r="H138" s="296" t="s">
        <v>1624</v>
      </c>
      <c r="I138" s="296" t="s">
        <v>1602</v>
      </c>
      <c r="J138" s="296"/>
      <c r="K138" s="340"/>
    </row>
    <row r="139" ht="15" customHeight="1">
      <c r="B139" s="338"/>
      <c r="C139" s="296" t="s">
        <v>1603</v>
      </c>
      <c r="D139" s="296"/>
      <c r="E139" s="296"/>
      <c r="F139" s="318" t="s">
        <v>1570</v>
      </c>
      <c r="G139" s="296"/>
      <c r="H139" s="296" t="s">
        <v>1625</v>
      </c>
      <c r="I139" s="296" t="s">
        <v>1605</v>
      </c>
      <c r="J139" s="296"/>
      <c r="K139" s="340"/>
    </row>
    <row r="140" ht="15" customHeight="1">
      <c r="B140" s="338"/>
      <c r="C140" s="296" t="s">
        <v>1606</v>
      </c>
      <c r="D140" s="296"/>
      <c r="E140" s="296"/>
      <c r="F140" s="318" t="s">
        <v>1570</v>
      </c>
      <c r="G140" s="296"/>
      <c r="H140" s="296" t="s">
        <v>1606</v>
      </c>
      <c r="I140" s="296" t="s">
        <v>1605</v>
      </c>
      <c r="J140" s="296"/>
      <c r="K140" s="340"/>
    </row>
    <row r="141" ht="15" customHeight="1">
      <c r="B141" s="338"/>
      <c r="C141" s="296" t="s">
        <v>41</v>
      </c>
      <c r="D141" s="296"/>
      <c r="E141" s="296"/>
      <c r="F141" s="318" t="s">
        <v>1570</v>
      </c>
      <c r="G141" s="296"/>
      <c r="H141" s="296" t="s">
        <v>1626</v>
      </c>
      <c r="I141" s="296" t="s">
        <v>1605</v>
      </c>
      <c r="J141" s="296"/>
      <c r="K141" s="340"/>
    </row>
    <row r="142" ht="15" customHeight="1">
      <c r="B142" s="338"/>
      <c r="C142" s="296" t="s">
        <v>1627</v>
      </c>
      <c r="D142" s="296"/>
      <c r="E142" s="296"/>
      <c r="F142" s="318" t="s">
        <v>1570</v>
      </c>
      <c r="G142" s="296"/>
      <c r="H142" s="296" t="s">
        <v>1628</v>
      </c>
      <c r="I142" s="296" t="s">
        <v>1605</v>
      </c>
      <c r="J142" s="296"/>
      <c r="K142" s="340"/>
    </row>
    <row r="143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ht="18.75" customHeight="1">
      <c r="B144" s="293"/>
      <c r="C144" s="293"/>
      <c r="D144" s="293"/>
      <c r="E144" s="293"/>
      <c r="F144" s="330"/>
      <c r="G144" s="293"/>
      <c r="H144" s="293"/>
      <c r="I144" s="293"/>
      <c r="J144" s="293"/>
      <c r="K144" s="293"/>
    </row>
    <row r="145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ht="45" customHeight="1">
      <c r="B147" s="308"/>
      <c r="C147" s="309" t="s">
        <v>1629</v>
      </c>
      <c r="D147" s="309"/>
      <c r="E147" s="309"/>
      <c r="F147" s="309"/>
      <c r="G147" s="309"/>
      <c r="H147" s="309"/>
      <c r="I147" s="309"/>
      <c r="J147" s="309"/>
      <c r="K147" s="310"/>
    </row>
    <row r="148" ht="17.25" customHeight="1">
      <c r="B148" s="308"/>
      <c r="C148" s="311" t="s">
        <v>1564</v>
      </c>
      <c r="D148" s="311"/>
      <c r="E148" s="311"/>
      <c r="F148" s="311" t="s">
        <v>1565</v>
      </c>
      <c r="G148" s="312"/>
      <c r="H148" s="311" t="s">
        <v>57</v>
      </c>
      <c r="I148" s="311" t="s">
        <v>60</v>
      </c>
      <c r="J148" s="311" t="s">
        <v>1566</v>
      </c>
      <c r="K148" s="310"/>
    </row>
    <row r="149" ht="17.25" customHeight="1">
      <c r="B149" s="308"/>
      <c r="C149" s="313" t="s">
        <v>1567</v>
      </c>
      <c r="D149" s="313"/>
      <c r="E149" s="313"/>
      <c r="F149" s="314" t="s">
        <v>1568</v>
      </c>
      <c r="G149" s="315"/>
      <c r="H149" s="313"/>
      <c r="I149" s="313"/>
      <c r="J149" s="313" t="s">
        <v>1569</v>
      </c>
      <c r="K149" s="310"/>
    </row>
    <row r="150" ht="5.25" customHeight="1">
      <c r="B150" s="319"/>
      <c r="C150" s="316"/>
      <c r="D150" s="316"/>
      <c r="E150" s="316"/>
      <c r="F150" s="316"/>
      <c r="G150" s="317"/>
      <c r="H150" s="316"/>
      <c r="I150" s="316"/>
      <c r="J150" s="316"/>
      <c r="K150" s="340"/>
    </row>
    <row r="151" ht="15" customHeight="1">
      <c r="B151" s="319"/>
      <c r="C151" s="344" t="s">
        <v>1573</v>
      </c>
      <c r="D151" s="296"/>
      <c r="E151" s="296"/>
      <c r="F151" s="345" t="s">
        <v>1570</v>
      </c>
      <c r="G151" s="296"/>
      <c r="H151" s="344" t="s">
        <v>1610</v>
      </c>
      <c r="I151" s="344" t="s">
        <v>1572</v>
      </c>
      <c r="J151" s="344">
        <v>120</v>
      </c>
      <c r="K151" s="340"/>
    </row>
    <row r="152" ht="15" customHeight="1">
      <c r="B152" s="319"/>
      <c r="C152" s="344" t="s">
        <v>1619</v>
      </c>
      <c r="D152" s="296"/>
      <c r="E152" s="296"/>
      <c r="F152" s="345" t="s">
        <v>1570</v>
      </c>
      <c r="G152" s="296"/>
      <c r="H152" s="344" t="s">
        <v>1630</v>
      </c>
      <c r="I152" s="344" t="s">
        <v>1572</v>
      </c>
      <c r="J152" s="344" t="s">
        <v>1621</v>
      </c>
      <c r="K152" s="340"/>
    </row>
    <row r="153" ht="15" customHeight="1">
      <c r="B153" s="319"/>
      <c r="C153" s="344" t="s">
        <v>1518</v>
      </c>
      <c r="D153" s="296"/>
      <c r="E153" s="296"/>
      <c r="F153" s="345" t="s">
        <v>1570</v>
      </c>
      <c r="G153" s="296"/>
      <c r="H153" s="344" t="s">
        <v>1631</v>
      </c>
      <c r="I153" s="344" t="s">
        <v>1572</v>
      </c>
      <c r="J153" s="344" t="s">
        <v>1621</v>
      </c>
      <c r="K153" s="340"/>
    </row>
    <row r="154" ht="15" customHeight="1">
      <c r="B154" s="319"/>
      <c r="C154" s="344" t="s">
        <v>1575</v>
      </c>
      <c r="D154" s="296"/>
      <c r="E154" s="296"/>
      <c r="F154" s="345" t="s">
        <v>1576</v>
      </c>
      <c r="G154" s="296"/>
      <c r="H154" s="344" t="s">
        <v>1610</v>
      </c>
      <c r="I154" s="344" t="s">
        <v>1572</v>
      </c>
      <c r="J154" s="344">
        <v>50</v>
      </c>
      <c r="K154" s="340"/>
    </row>
    <row r="155" ht="15" customHeight="1">
      <c r="B155" s="319"/>
      <c r="C155" s="344" t="s">
        <v>1578</v>
      </c>
      <c r="D155" s="296"/>
      <c r="E155" s="296"/>
      <c r="F155" s="345" t="s">
        <v>1570</v>
      </c>
      <c r="G155" s="296"/>
      <c r="H155" s="344" t="s">
        <v>1610</v>
      </c>
      <c r="I155" s="344" t="s">
        <v>1580</v>
      </c>
      <c r="J155" s="344"/>
      <c r="K155" s="340"/>
    </row>
    <row r="156" ht="15" customHeight="1">
      <c r="B156" s="319"/>
      <c r="C156" s="344" t="s">
        <v>1589</v>
      </c>
      <c r="D156" s="296"/>
      <c r="E156" s="296"/>
      <c r="F156" s="345" t="s">
        <v>1576</v>
      </c>
      <c r="G156" s="296"/>
      <c r="H156" s="344" t="s">
        <v>1610</v>
      </c>
      <c r="I156" s="344" t="s">
        <v>1572</v>
      </c>
      <c r="J156" s="344">
        <v>50</v>
      </c>
      <c r="K156" s="340"/>
    </row>
    <row r="157" ht="15" customHeight="1">
      <c r="B157" s="319"/>
      <c r="C157" s="344" t="s">
        <v>1597</v>
      </c>
      <c r="D157" s="296"/>
      <c r="E157" s="296"/>
      <c r="F157" s="345" t="s">
        <v>1576</v>
      </c>
      <c r="G157" s="296"/>
      <c r="H157" s="344" t="s">
        <v>1610</v>
      </c>
      <c r="I157" s="344" t="s">
        <v>1572</v>
      </c>
      <c r="J157" s="344">
        <v>50</v>
      </c>
      <c r="K157" s="340"/>
    </row>
    <row r="158" ht="15" customHeight="1">
      <c r="B158" s="319"/>
      <c r="C158" s="344" t="s">
        <v>1595</v>
      </c>
      <c r="D158" s="296"/>
      <c r="E158" s="296"/>
      <c r="F158" s="345" t="s">
        <v>1576</v>
      </c>
      <c r="G158" s="296"/>
      <c r="H158" s="344" t="s">
        <v>1610</v>
      </c>
      <c r="I158" s="344" t="s">
        <v>1572</v>
      </c>
      <c r="J158" s="344">
        <v>50</v>
      </c>
      <c r="K158" s="340"/>
    </row>
    <row r="159" ht="15" customHeight="1">
      <c r="B159" s="319"/>
      <c r="C159" s="344" t="s">
        <v>89</v>
      </c>
      <c r="D159" s="296"/>
      <c r="E159" s="296"/>
      <c r="F159" s="345" t="s">
        <v>1570</v>
      </c>
      <c r="G159" s="296"/>
      <c r="H159" s="344" t="s">
        <v>1632</v>
      </c>
      <c r="I159" s="344" t="s">
        <v>1572</v>
      </c>
      <c r="J159" s="344" t="s">
        <v>1633</v>
      </c>
      <c r="K159" s="340"/>
    </row>
    <row r="160" ht="15" customHeight="1">
      <c r="B160" s="319"/>
      <c r="C160" s="344" t="s">
        <v>1634</v>
      </c>
      <c r="D160" s="296"/>
      <c r="E160" s="296"/>
      <c r="F160" s="345" t="s">
        <v>1570</v>
      </c>
      <c r="G160" s="296"/>
      <c r="H160" s="344" t="s">
        <v>1635</v>
      </c>
      <c r="I160" s="344" t="s">
        <v>1605</v>
      </c>
      <c r="J160" s="344"/>
      <c r="K160" s="340"/>
    </row>
    <row r="161" ht="15" customHeight="1">
      <c r="B161" s="346"/>
      <c r="C161" s="328"/>
      <c r="D161" s="328"/>
      <c r="E161" s="328"/>
      <c r="F161" s="328"/>
      <c r="G161" s="328"/>
      <c r="H161" s="328"/>
      <c r="I161" s="328"/>
      <c r="J161" s="328"/>
      <c r="K161" s="347"/>
    </row>
    <row r="162" ht="18.75" customHeight="1">
      <c r="B162" s="293"/>
      <c r="C162" s="296"/>
      <c r="D162" s="296"/>
      <c r="E162" s="296"/>
      <c r="F162" s="318"/>
      <c r="G162" s="296"/>
      <c r="H162" s="296"/>
      <c r="I162" s="296"/>
      <c r="J162" s="296"/>
      <c r="K162" s="293"/>
    </row>
    <row r="163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ht="45" customHeight="1">
      <c r="B165" s="286"/>
      <c r="C165" s="287" t="s">
        <v>1636</v>
      </c>
      <c r="D165" s="287"/>
      <c r="E165" s="287"/>
      <c r="F165" s="287"/>
      <c r="G165" s="287"/>
      <c r="H165" s="287"/>
      <c r="I165" s="287"/>
      <c r="J165" s="287"/>
      <c r="K165" s="288"/>
    </row>
    <row r="166" ht="17.25" customHeight="1">
      <c r="B166" s="286"/>
      <c r="C166" s="311" t="s">
        <v>1564</v>
      </c>
      <c r="D166" s="311"/>
      <c r="E166" s="311"/>
      <c r="F166" s="311" t="s">
        <v>1565</v>
      </c>
      <c r="G166" s="348"/>
      <c r="H166" s="349" t="s">
        <v>57</v>
      </c>
      <c r="I166" s="349" t="s">
        <v>60</v>
      </c>
      <c r="J166" s="311" t="s">
        <v>1566</v>
      </c>
      <c r="K166" s="288"/>
    </row>
    <row r="167" ht="17.25" customHeight="1">
      <c r="B167" s="289"/>
      <c r="C167" s="313" t="s">
        <v>1567</v>
      </c>
      <c r="D167" s="313"/>
      <c r="E167" s="313"/>
      <c r="F167" s="314" t="s">
        <v>1568</v>
      </c>
      <c r="G167" s="350"/>
      <c r="H167" s="351"/>
      <c r="I167" s="351"/>
      <c r="J167" s="313" t="s">
        <v>1569</v>
      </c>
      <c r="K167" s="291"/>
    </row>
    <row r="168" ht="5.25" customHeight="1">
      <c r="B168" s="319"/>
      <c r="C168" s="316"/>
      <c r="D168" s="316"/>
      <c r="E168" s="316"/>
      <c r="F168" s="316"/>
      <c r="G168" s="317"/>
      <c r="H168" s="316"/>
      <c r="I168" s="316"/>
      <c r="J168" s="316"/>
      <c r="K168" s="340"/>
    </row>
    <row r="169" ht="15" customHeight="1">
      <c r="B169" s="319"/>
      <c r="C169" s="296" t="s">
        <v>1573</v>
      </c>
      <c r="D169" s="296"/>
      <c r="E169" s="296"/>
      <c r="F169" s="318" t="s">
        <v>1570</v>
      </c>
      <c r="G169" s="296"/>
      <c r="H169" s="296" t="s">
        <v>1610</v>
      </c>
      <c r="I169" s="296" t="s">
        <v>1572</v>
      </c>
      <c r="J169" s="296">
        <v>120</v>
      </c>
      <c r="K169" s="340"/>
    </row>
    <row r="170" ht="15" customHeight="1">
      <c r="B170" s="319"/>
      <c r="C170" s="296" t="s">
        <v>1619</v>
      </c>
      <c r="D170" s="296"/>
      <c r="E170" s="296"/>
      <c r="F170" s="318" t="s">
        <v>1570</v>
      </c>
      <c r="G170" s="296"/>
      <c r="H170" s="296" t="s">
        <v>1620</v>
      </c>
      <c r="I170" s="296" t="s">
        <v>1572</v>
      </c>
      <c r="J170" s="296" t="s">
        <v>1621</v>
      </c>
      <c r="K170" s="340"/>
    </row>
    <row r="171" ht="15" customHeight="1">
      <c r="B171" s="319"/>
      <c r="C171" s="296" t="s">
        <v>1518</v>
      </c>
      <c r="D171" s="296"/>
      <c r="E171" s="296"/>
      <c r="F171" s="318" t="s">
        <v>1570</v>
      </c>
      <c r="G171" s="296"/>
      <c r="H171" s="296" t="s">
        <v>1637</v>
      </c>
      <c r="I171" s="296" t="s">
        <v>1572</v>
      </c>
      <c r="J171" s="296" t="s">
        <v>1621</v>
      </c>
      <c r="K171" s="340"/>
    </row>
    <row r="172" ht="15" customHeight="1">
      <c r="B172" s="319"/>
      <c r="C172" s="296" t="s">
        <v>1575</v>
      </c>
      <c r="D172" s="296"/>
      <c r="E172" s="296"/>
      <c r="F172" s="318" t="s">
        <v>1576</v>
      </c>
      <c r="G172" s="296"/>
      <c r="H172" s="296" t="s">
        <v>1637</v>
      </c>
      <c r="I172" s="296" t="s">
        <v>1572</v>
      </c>
      <c r="J172" s="296">
        <v>50</v>
      </c>
      <c r="K172" s="340"/>
    </row>
    <row r="173" ht="15" customHeight="1">
      <c r="B173" s="319"/>
      <c r="C173" s="296" t="s">
        <v>1578</v>
      </c>
      <c r="D173" s="296"/>
      <c r="E173" s="296"/>
      <c r="F173" s="318" t="s">
        <v>1570</v>
      </c>
      <c r="G173" s="296"/>
      <c r="H173" s="296" t="s">
        <v>1637</v>
      </c>
      <c r="I173" s="296" t="s">
        <v>1580</v>
      </c>
      <c r="J173" s="296"/>
      <c r="K173" s="340"/>
    </row>
    <row r="174" ht="15" customHeight="1">
      <c r="B174" s="319"/>
      <c r="C174" s="296" t="s">
        <v>1589</v>
      </c>
      <c r="D174" s="296"/>
      <c r="E174" s="296"/>
      <c r="F174" s="318" t="s">
        <v>1576</v>
      </c>
      <c r="G174" s="296"/>
      <c r="H174" s="296" t="s">
        <v>1637</v>
      </c>
      <c r="I174" s="296" t="s">
        <v>1572</v>
      </c>
      <c r="J174" s="296">
        <v>50</v>
      </c>
      <c r="K174" s="340"/>
    </row>
    <row r="175" ht="15" customHeight="1">
      <c r="B175" s="319"/>
      <c r="C175" s="296" t="s">
        <v>1597</v>
      </c>
      <c r="D175" s="296"/>
      <c r="E175" s="296"/>
      <c r="F175" s="318" t="s">
        <v>1576</v>
      </c>
      <c r="G175" s="296"/>
      <c r="H175" s="296" t="s">
        <v>1637</v>
      </c>
      <c r="I175" s="296" t="s">
        <v>1572</v>
      </c>
      <c r="J175" s="296">
        <v>50</v>
      </c>
      <c r="K175" s="340"/>
    </row>
    <row r="176" ht="15" customHeight="1">
      <c r="B176" s="319"/>
      <c r="C176" s="296" t="s">
        <v>1595</v>
      </c>
      <c r="D176" s="296"/>
      <c r="E176" s="296"/>
      <c r="F176" s="318" t="s">
        <v>1576</v>
      </c>
      <c r="G176" s="296"/>
      <c r="H176" s="296" t="s">
        <v>1637</v>
      </c>
      <c r="I176" s="296" t="s">
        <v>1572</v>
      </c>
      <c r="J176" s="296">
        <v>50</v>
      </c>
      <c r="K176" s="340"/>
    </row>
    <row r="177" ht="15" customHeight="1">
      <c r="B177" s="319"/>
      <c r="C177" s="296" t="s">
        <v>126</v>
      </c>
      <c r="D177" s="296"/>
      <c r="E177" s="296"/>
      <c r="F177" s="318" t="s">
        <v>1570</v>
      </c>
      <c r="G177" s="296"/>
      <c r="H177" s="296" t="s">
        <v>1638</v>
      </c>
      <c r="I177" s="296" t="s">
        <v>1639</v>
      </c>
      <c r="J177" s="296"/>
      <c r="K177" s="340"/>
    </row>
    <row r="178" ht="15" customHeight="1">
      <c r="B178" s="319"/>
      <c r="C178" s="296" t="s">
        <v>60</v>
      </c>
      <c r="D178" s="296"/>
      <c r="E178" s="296"/>
      <c r="F178" s="318" t="s">
        <v>1570</v>
      </c>
      <c r="G178" s="296"/>
      <c r="H178" s="296" t="s">
        <v>1640</v>
      </c>
      <c r="I178" s="296" t="s">
        <v>1641</v>
      </c>
      <c r="J178" s="296">
        <v>1</v>
      </c>
      <c r="K178" s="340"/>
    </row>
    <row r="179" ht="15" customHeight="1">
      <c r="B179" s="319"/>
      <c r="C179" s="296" t="s">
        <v>56</v>
      </c>
      <c r="D179" s="296"/>
      <c r="E179" s="296"/>
      <c r="F179" s="318" t="s">
        <v>1570</v>
      </c>
      <c r="G179" s="296"/>
      <c r="H179" s="296" t="s">
        <v>1642</v>
      </c>
      <c r="I179" s="296" t="s">
        <v>1572</v>
      </c>
      <c r="J179" s="296">
        <v>20</v>
      </c>
      <c r="K179" s="340"/>
    </row>
    <row r="180" ht="15" customHeight="1">
      <c r="B180" s="319"/>
      <c r="C180" s="296" t="s">
        <v>57</v>
      </c>
      <c r="D180" s="296"/>
      <c r="E180" s="296"/>
      <c r="F180" s="318" t="s">
        <v>1570</v>
      </c>
      <c r="G180" s="296"/>
      <c r="H180" s="296" t="s">
        <v>1643</v>
      </c>
      <c r="I180" s="296" t="s">
        <v>1572</v>
      </c>
      <c r="J180" s="296">
        <v>255</v>
      </c>
      <c r="K180" s="340"/>
    </row>
    <row r="181" ht="15" customHeight="1">
      <c r="B181" s="319"/>
      <c r="C181" s="296" t="s">
        <v>127</v>
      </c>
      <c r="D181" s="296"/>
      <c r="E181" s="296"/>
      <c r="F181" s="318" t="s">
        <v>1570</v>
      </c>
      <c r="G181" s="296"/>
      <c r="H181" s="296" t="s">
        <v>1534</v>
      </c>
      <c r="I181" s="296" t="s">
        <v>1572</v>
      </c>
      <c r="J181" s="296">
        <v>10</v>
      </c>
      <c r="K181" s="340"/>
    </row>
    <row r="182" ht="15" customHeight="1">
      <c r="B182" s="319"/>
      <c r="C182" s="296" t="s">
        <v>128</v>
      </c>
      <c r="D182" s="296"/>
      <c r="E182" s="296"/>
      <c r="F182" s="318" t="s">
        <v>1570</v>
      </c>
      <c r="G182" s="296"/>
      <c r="H182" s="296" t="s">
        <v>1644</v>
      </c>
      <c r="I182" s="296" t="s">
        <v>1605</v>
      </c>
      <c r="J182" s="296"/>
      <c r="K182" s="340"/>
    </row>
    <row r="183" ht="15" customHeight="1">
      <c r="B183" s="319"/>
      <c r="C183" s="296" t="s">
        <v>1645</v>
      </c>
      <c r="D183" s="296"/>
      <c r="E183" s="296"/>
      <c r="F183" s="318" t="s">
        <v>1570</v>
      </c>
      <c r="G183" s="296"/>
      <c r="H183" s="296" t="s">
        <v>1646</v>
      </c>
      <c r="I183" s="296" t="s">
        <v>1605</v>
      </c>
      <c r="J183" s="296"/>
      <c r="K183" s="340"/>
    </row>
    <row r="184" ht="15" customHeight="1">
      <c r="B184" s="319"/>
      <c r="C184" s="296" t="s">
        <v>1634</v>
      </c>
      <c r="D184" s="296"/>
      <c r="E184" s="296"/>
      <c r="F184" s="318" t="s">
        <v>1570</v>
      </c>
      <c r="G184" s="296"/>
      <c r="H184" s="296" t="s">
        <v>1647</v>
      </c>
      <c r="I184" s="296" t="s">
        <v>1605</v>
      </c>
      <c r="J184" s="296"/>
      <c r="K184" s="340"/>
    </row>
    <row r="185" ht="15" customHeight="1">
      <c r="B185" s="319"/>
      <c r="C185" s="296" t="s">
        <v>130</v>
      </c>
      <c r="D185" s="296"/>
      <c r="E185" s="296"/>
      <c r="F185" s="318" t="s">
        <v>1576</v>
      </c>
      <c r="G185" s="296"/>
      <c r="H185" s="296" t="s">
        <v>1648</v>
      </c>
      <c r="I185" s="296" t="s">
        <v>1572</v>
      </c>
      <c r="J185" s="296">
        <v>50</v>
      </c>
      <c r="K185" s="340"/>
    </row>
    <row r="186" ht="15" customHeight="1">
      <c r="B186" s="319"/>
      <c r="C186" s="296" t="s">
        <v>1649</v>
      </c>
      <c r="D186" s="296"/>
      <c r="E186" s="296"/>
      <c r="F186" s="318" t="s">
        <v>1576</v>
      </c>
      <c r="G186" s="296"/>
      <c r="H186" s="296" t="s">
        <v>1650</v>
      </c>
      <c r="I186" s="296" t="s">
        <v>1651</v>
      </c>
      <c r="J186" s="296"/>
      <c r="K186" s="340"/>
    </row>
    <row r="187" ht="15" customHeight="1">
      <c r="B187" s="319"/>
      <c r="C187" s="296" t="s">
        <v>1652</v>
      </c>
      <c r="D187" s="296"/>
      <c r="E187" s="296"/>
      <c r="F187" s="318" t="s">
        <v>1576</v>
      </c>
      <c r="G187" s="296"/>
      <c r="H187" s="296" t="s">
        <v>1653</v>
      </c>
      <c r="I187" s="296" t="s">
        <v>1651</v>
      </c>
      <c r="J187" s="296"/>
      <c r="K187" s="340"/>
    </row>
    <row r="188" ht="15" customHeight="1">
      <c r="B188" s="319"/>
      <c r="C188" s="296" t="s">
        <v>1654</v>
      </c>
      <c r="D188" s="296"/>
      <c r="E188" s="296"/>
      <c r="F188" s="318" t="s">
        <v>1576</v>
      </c>
      <c r="G188" s="296"/>
      <c r="H188" s="296" t="s">
        <v>1655</v>
      </c>
      <c r="I188" s="296" t="s">
        <v>1651</v>
      </c>
      <c r="J188" s="296"/>
      <c r="K188" s="340"/>
    </row>
    <row r="189" ht="15" customHeight="1">
      <c r="B189" s="319"/>
      <c r="C189" s="352" t="s">
        <v>1656</v>
      </c>
      <c r="D189" s="296"/>
      <c r="E189" s="296"/>
      <c r="F189" s="318" t="s">
        <v>1576</v>
      </c>
      <c r="G189" s="296"/>
      <c r="H189" s="296" t="s">
        <v>1657</v>
      </c>
      <c r="I189" s="296" t="s">
        <v>1658</v>
      </c>
      <c r="J189" s="353" t="s">
        <v>1659</v>
      </c>
      <c r="K189" s="340"/>
    </row>
    <row r="190" ht="15" customHeight="1">
      <c r="B190" s="319"/>
      <c r="C190" s="303" t="s">
        <v>45</v>
      </c>
      <c r="D190" s="296"/>
      <c r="E190" s="296"/>
      <c r="F190" s="318" t="s">
        <v>1570</v>
      </c>
      <c r="G190" s="296"/>
      <c r="H190" s="293" t="s">
        <v>1660</v>
      </c>
      <c r="I190" s="296" t="s">
        <v>1661</v>
      </c>
      <c r="J190" s="296"/>
      <c r="K190" s="340"/>
    </row>
    <row r="191" ht="15" customHeight="1">
      <c r="B191" s="319"/>
      <c r="C191" s="303" t="s">
        <v>1662</v>
      </c>
      <c r="D191" s="296"/>
      <c r="E191" s="296"/>
      <c r="F191" s="318" t="s">
        <v>1570</v>
      </c>
      <c r="G191" s="296"/>
      <c r="H191" s="296" t="s">
        <v>1663</v>
      </c>
      <c r="I191" s="296" t="s">
        <v>1605</v>
      </c>
      <c r="J191" s="296"/>
      <c r="K191" s="340"/>
    </row>
    <row r="192" ht="15" customHeight="1">
      <c r="B192" s="319"/>
      <c r="C192" s="303" t="s">
        <v>1664</v>
      </c>
      <c r="D192" s="296"/>
      <c r="E192" s="296"/>
      <c r="F192" s="318" t="s">
        <v>1570</v>
      </c>
      <c r="G192" s="296"/>
      <c r="H192" s="296" t="s">
        <v>1665</v>
      </c>
      <c r="I192" s="296" t="s">
        <v>1605</v>
      </c>
      <c r="J192" s="296"/>
      <c r="K192" s="340"/>
    </row>
    <row r="193" ht="15" customHeight="1">
      <c r="B193" s="319"/>
      <c r="C193" s="303" t="s">
        <v>1666</v>
      </c>
      <c r="D193" s="296"/>
      <c r="E193" s="296"/>
      <c r="F193" s="318" t="s">
        <v>1576</v>
      </c>
      <c r="G193" s="296"/>
      <c r="H193" s="296" t="s">
        <v>1667</v>
      </c>
      <c r="I193" s="296" t="s">
        <v>1605</v>
      </c>
      <c r="J193" s="296"/>
      <c r="K193" s="340"/>
    </row>
    <row r="194" ht="15" customHeight="1">
      <c r="B194" s="346"/>
      <c r="C194" s="354"/>
      <c r="D194" s="328"/>
      <c r="E194" s="328"/>
      <c r="F194" s="328"/>
      <c r="G194" s="328"/>
      <c r="H194" s="328"/>
      <c r="I194" s="328"/>
      <c r="J194" s="328"/>
      <c r="K194" s="347"/>
    </row>
    <row r="195" ht="18.75" customHeight="1">
      <c r="B195" s="293"/>
      <c r="C195" s="296"/>
      <c r="D195" s="296"/>
      <c r="E195" s="296"/>
      <c r="F195" s="318"/>
      <c r="G195" s="296"/>
      <c r="H195" s="296"/>
      <c r="I195" s="296"/>
      <c r="J195" s="296"/>
      <c r="K195" s="293"/>
    </row>
    <row r="196" ht="18.75" customHeight="1">
      <c r="B196" s="293"/>
      <c r="C196" s="296"/>
      <c r="D196" s="296"/>
      <c r="E196" s="296"/>
      <c r="F196" s="318"/>
      <c r="G196" s="296"/>
      <c r="H196" s="296"/>
      <c r="I196" s="296"/>
      <c r="J196" s="296"/>
      <c r="K196" s="293"/>
    </row>
    <row r="197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ht="21">
      <c r="B199" s="286"/>
      <c r="C199" s="287" t="s">
        <v>1668</v>
      </c>
      <c r="D199" s="287"/>
      <c r="E199" s="287"/>
      <c r="F199" s="287"/>
      <c r="G199" s="287"/>
      <c r="H199" s="287"/>
      <c r="I199" s="287"/>
      <c r="J199" s="287"/>
      <c r="K199" s="288"/>
    </row>
    <row r="200" ht="25.5" customHeight="1">
      <c r="B200" s="286"/>
      <c r="C200" s="355" t="s">
        <v>1669</v>
      </c>
      <c r="D200" s="355"/>
      <c r="E200" s="355"/>
      <c r="F200" s="355" t="s">
        <v>1670</v>
      </c>
      <c r="G200" s="356"/>
      <c r="H200" s="355" t="s">
        <v>1671</v>
      </c>
      <c r="I200" s="355"/>
      <c r="J200" s="355"/>
      <c r="K200" s="288"/>
    </row>
    <row r="201" ht="5.25" customHeight="1">
      <c r="B201" s="319"/>
      <c r="C201" s="316"/>
      <c r="D201" s="316"/>
      <c r="E201" s="316"/>
      <c r="F201" s="316"/>
      <c r="G201" s="296"/>
      <c r="H201" s="316"/>
      <c r="I201" s="316"/>
      <c r="J201" s="316"/>
      <c r="K201" s="340"/>
    </row>
    <row r="202" ht="15" customHeight="1">
      <c r="B202" s="319"/>
      <c r="C202" s="296" t="s">
        <v>1661</v>
      </c>
      <c r="D202" s="296"/>
      <c r="E202" s="296"/>
      <c r="F202" s="318" t="s">
        <v>46</v>
      </c>
      <c r="G202" s="296"/>
      <c r="H202" s="296" t="s">
        <v>1672</v>
      </c>
      <c r="I202" s="296"/>
      <c r="J202" s="296"/>
      <c r="K202" s="340"/>
    </row>
    <row r="203" ht="15" customHeight="1">
      <c r="B203" s="319"/>
      <c r="C203" s="325"/>
      <c r="D203" s="296"/>
      <c r="E203" s="296"/>
      <c r="F203" s="318" t="s">
        <v>47</v>
      </c>
      <c r="G203" s="296"/>
      <c r="H203" s="296" t="s">
        <v>1673</v>
      </c>
      <c r="I203" s="296"/>
      <c r="J203" s="296"/>
      <c r="K203" s="340"/>
    </row>
    <row r="204" ht="15" customHeight="1">
      <c r="B204" s="319"/>
      <c r="C204" s="325"/>
      <c r="D204" s="296"/>
      <c r="E204" s="296"/>
      <c r="F204" s="318" t="s">
        <v>50</v>
      </c>
      <c r="G204" s="296"/>
      <c r="H204" s="296" t="s">
        <v>1674</v>
      </c>
      <c r="I204" s="296"/>
      <c r="J204" s="296"/>
      <c r="K204" s="340"/>
    </row>
    <row r="205" ht="15" customHeight="1">
      <c r="B205" s="319"/>
      <c r="C205" s="296"/>
      <c r="D205" s="296"/>
      <c r="E205" s="296"/>
      <c r="F205" s="318" t="s">
        <v>48</v>
      </c>
      <c r="G205" s="296"/>
      <c r="H205" s="296" t="s">
        <v>1675</v>
      </c>
      <c r="I205" s="296"/>
      <c r="J205" s="296"/>
      <c r="K205" s="340"/>
    </row>
    <row r="206" ht="15" customHeight="1">
      <c r="B206" s="319"/>
      <c r="C206" s="296"/>
      <c r="D206" s="296"/>
      <c r="E206" s="296"/>
      <c r="F206" s="318" t="s">
        <v>49</v>
      </c>
      <c r="G206" s="296"/>
      <c r="H206" s="296" t="s">
        <v>1676</v>
      </c>
      <c r="I206" s="296"/>
      <c r="J206" s="296"/>
      <c r="K206" s="340"/>
    </row>
    <row r="207" ht="15" customHeight="1">
      <c r="B207" s="319"/>
      <c r="C207" s="296"/>
      <c r="D207" s="296"/>
      <c r="E207" s="296"/>
      <c r="F207" s="318"/>
      <c r="G207" s="296"/>
      <c r="H207" s="296"/>
      <c r="I207" s="296"/>
      <c r="J207" s="296"/>
      <c r="K207" s="340"/>
    </row>
    <row r="208" ht="15" customHeight="1">
      <c r="B208" s="319"/>
      <c r="C208" s="296" t="s">
        <v>1617</v>
      </c>
      <c r="D208" s="296"/>
      <c r="E208" s="296"/>
      <c r="F208" s="318" t="s">
        <v>81</v>
      </c>
      <c r="G208" s="296"/>
      <c r="H208" s="296" t="s">
        <v>1677</v>
      </c>
      <c r="I208" s="296"/>
      <c r="J208" s="296"/>
      <c r="K208" s="340"/>
    </row>
    <row r="209" ht="15" customHeight="1">
      <c r="B209" s="319"/>
      <c r="C209" s="325"/>
      <c r="D209" s="296"/>
      <c r="E209" s="296"/>
      <c r="F209" s="318" t="s">
        <v>1512</v>
      </c>
      <c r="G209" s="296"/>
      <c r="H209" s="296" t="s">
        <v>1513</v>
      </c>
      <c r="I209" s="296"/>
      <c r="J209" s="296"/>
      <c r="K209" s="340"/>
    </row>
    <row r="210" ht="15" customHeight="1">
      <c r="B210" s="319"/>
      <c r="C210" s="296"/>
      <c r="D210" s="296"/>
      <c r="E210" s="296"/>
      <c r="F210" s="318" t="s">
        <v>1510</v>
      </c>
      <c r="G210" s="296"/>
      <c r="H210" s="296" t="s">
        <v>1678</v>
      </c>
      <c r="I210" s="296"/>
      <c r="J210" s="296"/>
      <c r="K210" s="340"/>
    </row>
    <row r="211" ht="15" customHeight="1">
      <c r="B211" s="357"/>
      <c r="C211" s="325"/>
      <c r="D211" s="325"/>
      <c r="E211" s="325"/>
      <c r="F211" s="318" t="s">
        <v>1514</v>
      </c>
      <c r="G211" s="303"/>
      <c r="H211" s="344" t="s">
        <v>1515</v>
      </c>
      <c r="I211" s="344"/>
      <c r="J211" s="344"/>
      <c r="K211" s="358"/>
    </row>
    <row r="212" ht="15" customHeight="1">
      <c r="B212" s="357"/>
      <c r="C212" s="325"/>
      <c r="D212" s="325"/>
      <c r="E212" s="325"/>
      <c r="F212" s="318" t="s">
        <v>1516</v>
      </c>
      <c r="G212" s="303"/>
      <c r="H212" s="344" t="s">
        <v>1679</v>
      </c>
      <c r="I212" s="344"/>
      <c r="J212" s="344"/>
      <c r="K212" s="358"/>
    </row>
    <row r="213" ht="15" customHeight="1">
      <c r="B213" s="357"/>
      <c r="C213" s="325"/>
      <c r="D213" s="325"/>
      <c r="E213" s="325"/>
      <c r="F213" s="359"/>
      <c r="G213" s="303"/>
      <c r="H213" s="360"/>
      <c r="I213" s="360"/>
      <c r="J213" s="360"/>
      <c r="K213" s="358"/>
    </row>
    <row r="214" ht="15" customHeight="1">
      <c r="B214" s="357"/>
      <c r="C214" s="296" t="s">
        <v>1641</v>
      </c>
      <c r="D214" s="325"/>
      <c r="E214" s="325"/>
      <c r="F214" s="318">
        <v>1</v>
      </c>
      <c r="G214" s="303"/>
      <c r="H214" s="344" t="s">
        <v>1680</v>
      </c>
      <c r="I214" s="344"/>
      <c r="J214" s="344"/>
      <c r="K214" s="358"/>
    </row>
    <row r="215" ht="15" customHeight="1">
      <c r="B215" s="357"/>
      <c r="C215" s="325"/>
      <c r="D215" s="325"/>
      <c r="E215" s="325"/>
      <c r="F215" s="318">
        <v>2</v>
      </c>
      <c r="G215" s="303"/>
      <c r="H215" s="344" t="s">
        <v>1681</v>
      </c>
      <c r="I215" s="344"/>
      <c r="J215" s="344"/>
      <c r="K215" s="358"/>
    </row>
    <row r="216" ht="15" customHeight="1">
      <c r="B216" s="357"/>
      <c r="C216" s="325"/>
      <c r="D216" s="325"/>
      <c r="E216" s="325"/>
      <c r="F216" s="318">
        <v>3</v>
      </c>
      <c r="G216" s="303"/>
      <c r="H216" s="344" t="s">
        <v>1682</v>
      </c>
      <c r="I216" s="344"/>
      <c r="J216" s="344"/>
      <c r="K216" s="358"/>
    </row>
    <row r="217" ht="15" customHeight="1">
      <c r="B217" s="357"/>
      <c r="C217" s="325"/>
      <c r="D217" s="325"/>
      <c r="E217" s="325"/>
      <c r="F217" s="318">
        <v>4</v>
      </c>
      <c r="G217" s="303"/>
      <c r="H217" s="344" t="s">
        <v>1683</v>
      </c>
      <c r="I217" s="344"/>
      <c r="J217" s="344"/>
      <c r="K217" s="358"/>
    </row>
    <row r="218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PC3\PC</dc:creator>
  <cp:lastModifiedBy>PC3\PC</cp:lastModifiedBy>
  <dcterms:created xsi:type="dcterms:W3CDTF">2019-06-05T09:44:01Z</dcterms:created>
  <dcterms:modified xsi:type="dcterms:W3CDTF">2019-06-05T09:44:06Z</dcterms:modified>
</cp:coreProperties>
</file>