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.1 - Hydroizolace objektu" sheetId="2" r:id="rId2"/>
    <sheet name="01.2 - Stavbení úpravy - ..." sheetId="3" r:id="rId3"/>
    <sheet name="02 - Výměna výplní otvorů" sheetId="4" r:id="rId4"/>
    <sheet name="03.1 - HROMOSVOD" sheetId="5" r:id="rId5"/>
    <sheet name="03.2 - Elektroinstalace" sheetId="6" r:id="rId6"/>
    <sheet name="04-REVB - Zateplení střechy" sheetId="7" r:id="rId7"/>
    <sheet name="05-REVA - Zpevněné plochy" sheetId="8" r:id="rId8"/>
    <sheet name="06 - Zdravotechnika" sheetId="9" r:id="rId9"/>
    <sheet name="VRN - Vedlejší rozpočtové..." sheetId="10" r:id="rId10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'01.1 - Hydroizolace objektu'!$C$128:$K$343</definedName>
    <definedName name="_xlnm.Print_Area" localSheetId="1">'01.1 - Hydroizolace objektu'!$C$4:$J$76,'01.1 - Hydroizolace objektu'!$C$82:$J$110,'01.1 - Hydroizolace objektu'!$C$116:$K$343</definedName>
    <definedName name="_xlnm.Print_Titles" localSheetId="1">'01.1 - Hydroizolace objektu'!$128:$128</definedName>
    <definedName name="_xlnm._FilterDatabase" localSheetId="2" hidden="1">'01.2 - Stavbení úpravy - ...'!$C$129:$K$440</definedName>
    <definedName name="_xlnm.Print_Area" localSheetId="2">'01.2 - Stavbení úpravy - ...'!$C$4:$J$76,'01.2 - Stavbení úpravy - ...'!$C$82:$J$111,'01.2 - Stavbení úpravy - ...'!$C$117:$K$440</definedName>
    <definedName name="_xlnm.Print_Titles" localSheetId="2">'01.2 - Stavbení úpravy - ...'!$129:$129</definedName>
    <definedName name="_xlnm._FilterDatabase" localSheetId="3" hidden="1">'02 - Výměna výplní otvorů'!$C$125:$K$243</definedName>
    <definedName name="_xlnm.Print_Area" localSheetId="3">'02 - Výměna výplní otvorů'!$C$4:$J$76,'02 - Výměna výplní otvorů'!$C$82:$J$107,'02 - Výměna výplní otvorů'!$C$113:$K$243</definedName>
    <definedName name="_xlnm.Print_Titles" localSheetId="3">'02 - Výměna výplní otvorů'!$125:$125</definedName>
    <definedName name="_xlnm._FilterDatabase" localSheetId="4" hidden="1">'03.1 - HROMOSVOD'!$C$119:$K$121</definedName>
    <definedName name="_xlnm.Print_Area" localSheetId="4">'03.1 - HROMOSVOD'!$C$4:$J$76,'03.1 - HROMOSVOD'!$C$82:$J$99,'03.1 - HROMOSVOD'!$C$105:$K$121</definedName>
    <definedName name="_xlnm.Print_Titles" localSheetId="4">'03.1 - HROMOSVOD'!$119:$119</definedName>
    <definedName name="_xlnm._FilterDatabase" localSheetId="5" hidden="1">'03.2 - Elektroinstalace'!$C$121:$K$126</definedName>
    <definedName name="_xlnm.Print_Area" localSheetId="5">'03.2 - Elektroinstalace'!$C$4:$J$76,'03.2 - Elektroinstalace'!$C$82:$J$101,'03.2 - Elektroinstalace'!$C$107:$K$126</definedName>
    <definedName name="_xlnm.Print_Titles" localSheetId="5">'03.2 - Elektroinstalace'!$121:$121</definedName>
    <definedName name="_xlnm._FilterDatabase" localSheetId="6" hidden="1">'04-REVB - Zateplení střechy'!$C$128:$K$271</definedName>
    <definedName name="_xlnm.Print_Area" localSheetId="6">'04-REVB - Zateplení střechy'!$C$4:$J$76,'04-REVB - Zateplení střechy'!$C$82:$J$110,'04-REVB - Zateplení střechy'!$C$116:$K$271</definedName>
    <definedName name="_xlnm.Print_Titles" localSheetId="6">'04-REVB - Zateplení střechy'!$128:$128</definedName>
    <definedName name="_xlnm._FilterDatabase" localSheetId="7" hidden="1">'05-REVA - Zpevněné plochy'!$C$123:$K$274</definedName>
    <definedName name="_xlnm.Print_Area" localSheetId="7">'05-REVA - Zpevněné plochy'!$C$4:$J$76,'05-REVA - Zpevněné plochy'!$C$82:$J$105,'05-REVA - Zpevněné plochy'!$C$111:$K$274</definedName>
    <definedName name="_xlnm.Print_Titles" localSheetId="7">'05-REVA - Zpevněné plochy'!$123:$123</definedName>
    <definedName name="_xlnm._FilterDatabase" localSheetId="8" hidden="1">'06 - Zdravotechnika'!$C$115:$K$117</definedName>
    <definedName name="_xlnm.Print_Area" localSheetId="8">'06 - Zdravotechnika'!$C$4:$J$76,'06 - Zdravotechnika'!$C$82:$J$97,'06 - Zdravotechnika'!$C$103:$K$117</definedName>
    <definedName name="_xlnm.Print_Titles" localSheetId="8">'06 - Zdravotechnika'!$115:$115</definedName>
    <definedName name="_xlnm._FilterDatabase" localSheetId="9" hidden="1">'VRN - Vedlejší rozpočtové...'!$C$116:$K$136</definedName>
    <definedName name="_xlnm.Print_Area" localSheetId="9">'VRN - Vedlejší rozpočtové...'!$C$4:$J$76,'VRN - Vedlejší rozpočtové...'!$C$82:$J$98,'VRN - Vedlejší rozpočtové...'!$C$104:$K$136</definedName>
    <definedName name="_xlnm.Print_Titles" localSheetId="9">'VRN - Vedlejší rozpočtové...'!$116:$116</definedName>
  </definedNames>
  <calcPr/>
</workbook>
</file>

<file path=xl/calcChain.xml><?xml version="1.0" encoding="utf-8"?>
<calcChain xmlns="http://schemas.openxmlformats.org/spreadsheetml/2006/main">
  <c i="10" r="J37"/>
  <c r="J36"/>
  <c i="1" r="AY104"/>
  <c i="10" r="J35"/>
  <c i="1" r="AX104"/>
  <c i="10"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F37"/>
  <c i="1" r="BD104"/>
  <c i="10" r="BH119"/>
  <c r="F36"/>
  <c i="1" r="BC104"/>
  <c i="10" r="BG119"/>
  <c r="F35"/>
  <c i="1" r="BB104"/>
  <c i="10" r="BF119"/>
  <c r="J34"/>
  <c i="1" r="AW104"/>
  <c i="10" r="F34"/>
  <c i="1" r="BA104"/>
  <c i="10" r="T119"/>
  <c r="T118"/>
  <c r="T117"/>
  <c r="R119"/>
  <c r="R118"/>
  <c r="R117"/>
  <c r="P119"/>
  <c r="P118"/>
  <c r="P117"/>
  <c i="1" r="AU104"/>
  <c i="10" r="BK119"/>
  <c r="BK118"/>
  <c r="J118"/>
  <c r="BK117"/>
  <c r="J117"/>
  <c r="J96"/>
  <c r="J30"/>
  <c i="1" r="AG104"/>
  <c i="10" r="J119"/>
  <c r="BE119"/>
  <c r="J33"/>
  <c i="1" r="AV104"/>
  <c i="10" r="F33"/>
  <c i="1" r="AZ104"/>
  <c i="10" r="J97"/>
  <c r="J113"/>
  <c r="F113"/>
  <c r="F111"/>
  <c r="E109"/>
  <c r="J91"/>
  <c r="F91"/>
  <c r="F89"/>
  <c r="E87"/>
  <c r="J39"/>
  <c r="J24"/>
  <c r="E24"/>
  <c r="J114"/>
  <c r="J92"/>
  <c r="J23"/>
  <c r="J18"/>
  <c r="E18"/>
  <c r="F114"/>
  <c r="F92"/>
  <c r="J17"/>
  <c r="J12"/>
  <c r="J111"/>
  <c r="J89"/>
  <c r="E7"/>
  <c r="E107"/>
  <c r="E85"/>
  <c i="9" r="J37"/>
  <c r="J36"/>
  <c i="1" r="AY103"/>
  <c i="9" r="J35"/>
  <c i="1" r="AX103"/>
  <c i="9" r="BI117"/>
  <c r="F37"/>
  <c i="1" r="BD103"/>
  <c i="9" r="BH117"/>
  <c r="F36"/>
  <c i="1" r="BC103"/>
  <c i="9" r="BG117"/>
  <c r="F35"/>
  <c i="1" r="BB103"/>
  <c i="9" r="BF117"/>
  <c r="J34"/>
  <c i="1" r="AW103"/>
  <c i="9" r="F34"/>
  <c i="1" r="BA103"/>
  <c i="9" r="T117"/>
  <c r="T116"/>
  <c r="R117"/>
  <c r="R116"/>
  <c r="P117"/>
  <c r="P116"/>
  <c i="1" r="AU103"/>
  <c i="9" r="BK117"/>
  <c r="BK116"/>
  <c r="J116"/>
  <c r="J96"/>
  <c r="J30"/>
  <c i="1" r="AG103"/>
  <c i="9" r="J117"/>
  <c r="BE117"/>
  <c r="J33"/>
  <c i="1" r="AV103"/>
  <c i="9" r="F33"/>
  <c i="1" r="AZ103"/>
  <c i="9" r="J112"/>
  <c r="F112"/>
  <c r="F110"/>
  <c r="E108"/>
  <c r="J91"/>
  <c r="F91"/>
  <c r="F89"/>
  <c r="E87"/>
  <c r="J39"/>
  <c r="J24"/>
  <c r="E24"/>
  <c r="J113"/>
  <c r="J92"/>
  <c r="J23"/>
  <c r="J18"/>
  <c r="E18"/>
  <c r="F113"/>
  <c r="F92"/>
  <c r="J17"/>
  <c r="J12"/>
  <c r="J110"/>
  <c r="J89"/>
  <c r="E7"/>
  <c r="E106"/>
  <c r="E85"/>
  <c i="8" r="J37"/>
  <c r="J36"/>
  <c i="1" r="AY102"/>
  <c i="8" r="J35"/>
  <c i="1" r="AX102"/>
  <c i="8"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T270"/>
  <c r="R271"/>
  <c r="R270"/>
  <c r="P271"/>
  <c r="P270"/>
  <c r="BK271"/>
  <c r="BK270"/>
  <c r="J270"/>
  <c r="J271"/>
  <c r="BE271"/>
  <c r="J104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T263"/>
  <c r="R264"/>
  <c r="R263"/>
  <c r="P264"/>
  <c r="P263"/>
  <c r="BK264"/>
  <c r="BK263"/>
  <c r="J263"/>
  <c r="J264"/>
  <c r="BE264"/>
  <c r="J103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8"/>
  <c r="BH248"/>
  <c r="BG248"/>
  <c r="BF248"/>
  <c r="T248"/>
  <c r="T247"/>
  <c r="R248"/>
  <c r="R247"/>
  <c r="P248"/>
  <c r="P247"/>
  <c r="BK248"/>
  <c r="BK247"/>
  <c r="J247"/>
  <c r="J248"/>
  <c r="BE248"/>
  <c r="J102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8"/>
  <c r="BH208"/>
  <c r="BG208"/>
  <c r="BF208"/>
  <c r="T208"/>
  <c r="T207"/>
  <c r="R208"/>
  <c r="R207"/>
  <c r="P208"/>
  <c r="P207"/>
  <c r="BK208"/>
  <c r="BK207"/>
  <c r="J207"/>
  <c r="J208"/>
  <c r="BE208"/>
  <c r="J101"/>
  <c r="BI206"/>
  <c r="BH206"/>
  <c r="BG206"/>
  <c r="BF206"/>
  <c r="T206"/>
  <c r="R206"/>
  <c r="P206"/>
  <c r="BK206"/>
  <c r="J206"/>
  <c r="BE206"/>
  <c r="BI204"/>
  <c r="BH204"/>
  <c r="BG204"/>
  <c r="BF204"/>
  <c r="T204"/>
  <c r="T203"/>
  <c r="R204"/>
  <c r="R203"/>
  <c r="P204"/>
  <c r="P203"/>
  <c r="BK204"/>
  <c r="BK203"/>
  <c r="J203"/>
  <c r="J204"/>
  <c r="BE204"/>
  <c r="J100"/>
  <c r="BI201"/>
  <c r="BH201"/>
  <c r="BG201"/>
  <c r="BF201"/>
  <c r="T201"/>
  <c r="T200"/>
  <c r="R201"/>
  <c r="R200"/>
  <c r="P201"/>
  <c r="P200"/>
  <c r="BK201"/>
  <c r="BK200"/>
  <c r="J200"/>
  <c r="J201"/>
  <c r="BE201"/>
  <c r="J99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7"/>
  <c r="F37"/>
  <c i="1" r="BD102"/>
  <c i="8" r="BH127"/>
  <c r="F36"/>
  <c i="1" r="BC102"/>
  <c i="8" r="BG127"/>
  <c r="F35"/>
  <c i="1" r="BB102"/>
  <c i="8" r="BF127"/>
  <c r="J34"/>
  <c i="1" r="AW102"/>
  <c i="8" r="F34"/>
  <c i="1" r="BA102"/>
  <c i="8" r="T127"/>
  <c r="T126"/>
  <c r="T125"/>
  <c r="T124"/>
  <c r="R127"/>
  <c r="R126"/>
  <c r="R125"/>
  <c r="R124"/>
  <c r="P127"/>
  <c r="P126"/>
  <c r="P125"/>
  <c r="P124"/>
  <c i="1" r="AU102"/>
  <c i="8" r="BK127"/>
  <c r="BK126"/>
  <c r="J126"/>
  <c r="BK125"/>
  <c r="J125"/>
  <c r="BK124"/>
  <c r="J124"/>
  <c r="J96"/>
  <c r="J30"/>
  <c i="1" r="AG102"/>
  <c i="8" r="J127"/>
  <c r="BE127"/>
  <c r="J33"/>
  <c i="1" r="AV102"/>
  <c i="8" r="F33"/>
  <c i="1" r="AZ102"/>
  <c i="8" r="J98"/>
  <c r="J97"/>
  <c r="J120"/>
  <c r="F120"/>
  <c r="F118"/>
  <c r="E116"/>
  <c r="J91"/>
  <c r="F91"/>
  <c r="F89"/>
  <c r="E87"/>
  <c r="J39"/>
  <c r="J24"/>
  <c r="E24"/>
  <c r="J121"/>
  <c r="J92"/>
  <c r="J23"/>
  <c r="J18"/>
  <c r="E18"/>
  <c r="F121"/>
  <c r="F92"/>
  <c r="J17"/>
  <c r="J12"/>
  <c r="J118"/>
  <c r="J89"/>
  <c r="E7"/>
  <c r="E114"/>
  <c r="E85"/>
  <c i="7" r="J37"/>
  <c r="J36"/>
  <c i="1" r="AY101"/>
  <c i="7" r="J35"/>
  <c i="1" r="AX101"/>
  <c i="7" r="BI271"/>
  <c r="BH271"/>
  <c r="BG271"/>
  <c r="BF271"/>
  <c r="T271"/>
  <c r="R271"/>
  <c r="P271"/>
  <c r="BK271"/>
  <c r="J271"/>
  <c r="BE271"/>
  <c r="BI268"/>
  <c r="BH268"/>
  <c r="BG268"/>
  <c r="BF268"/>
  <c r="T268"/>
  <c r="T267"/>
  <c r="R268"/>
  <c r="R267"/>
  <c r="P268"/>
  <c r="P267"/>
  <c r="BK268"/>
  <c r="BK267"/>
  <c r="J267"/>
  <c r="J268"/>
  <c r="BE268"/>
  <c r="J109"/>
  <c r="BI265"/>
  <c r="BH265"/>
  <c r="BG265"/>
  <c r="BF265"/>
  <c r="T265"/>
  <c r="T264"/>
  <c r="R265"/>
  <c r="R264"/>
  <c r="P265"/>
  <c r="P264"/>
  <c r="BK265"/>
  <c r="BK264"/>
  <c r="J264"/>
  <c r="J265"/>
  <c r="BE265"/>
  <c r="J108"/>
  <c r="BI263"/>
  <c r="BH263"/>
  <c r="BG263"/>
  <c r="BF263"/>
  <c r="T263"/>
  <c r="R263"/>
  <c r="P263"/>
  <c r="BK263"/>
  <c r="J263"/>
  <c r="BE263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3"/>
  <c r="BH253"/>
  <c r="BG253"/>
  <c r="BF253"/>
  <c r="T253"/>
  <c r="T252"/>
  <c r="R253"/>
  <c r="R252"/>
  <c r="P253"/>
  <c r="P252"/>
  <c r="BK253"/>
  <c r="BK252"/>
  <c r="J252"/>
  <c r="J253"/>
  <c r="BE253"/>
  <c r="J107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7"/>
  <c r="BH207"/>
  <c r="BG207"/>
  <c r="BF207"/>
  <c r="T207"/>
  <c r="T206"/>
  <c r="R207"/>
  <c r="R206"/>
  <c r="P207"/>
  <c r="P206"/>
  <c r="BK207"/>
  <c r="BK206"/>
  <c r="J206"/>
  <c r="J207"/>
  <c r="BE207"/>
  <c r="J1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T193"/>
  <c r="R194"/>
  <c r="R193"/>
  <c r="P194"/>
  <c r="P193"/>
  <c r="BK194"/>
  <c r="BK193"/>
  <c r="J193"/>
  <c r="J194"/>
  <c r="BE194"/>
  <c r="J105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T164"/>
  <c r="R165"/>
  <c r="R164"/>
  <c r="P165"/>
  <c r="P164"/>
  <c r="BK165"/>
  <c r="BK164"/>
  <c r="J164"/>
  <c r="J165"/>
  <c r="BE165"/>
  <c r="J104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T158"/>
  <c r="T157"/>
  <c r="R159"/>
  <c r="R158"/>
  <c r="R157"/>
  <c r="P159"/>
  <c r="P158"/>
  <c r="P157"/>
  <c r="BK159"/>
  <c r="BK158"/>
  <c r="J158"/>
  <c r="BK157"/>
  <c r="J157"/>
  <c r="J159"/>
  <c r="BE159"/>
  <c r="J103"/>
  <c r="J102"/>
  <c r="BI156"/>
  <c r="BH156"/>
  <c r="BG156"/>
  <c r="BF156"/>
  <c r="T156"/>
  <c r="T155"/>
  <c r="R156"/>
  <c r="R155"/>
  <c r="P156"/>
  <c r="P155"/>
  <c r="BK156"/>
  <c r="BK155"/>
  <c r="J155"/>
  <c r="J156"/>
  <c r="BE156"/>
  <c r="J101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100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5"/>
  <c r="BH135"/>
  <c r="BG135"/>
  <c r="BF135"/>
  <c r="T135"/>
  <c r="T134"/>
  <c r="R135"/>
  <c r="R134"/>
  <c r="P135"/>
  <c r="P134"/>
  <c r="BK135"/>
  <c r="BK134"/>
  <c r="J134"/>
  <c r="J135"/>
  <c r="BE135"/>
  <c r="J99"/>
  <c r="BI132"/>
  <c r="F37"/>
  <c i="1" r="BD101"/>
  <c i="7" r="BH132"/>
  <c r="F36"/>
  <c i="1" r="BC101"/>
  <c i="7" r="BG132"/>
  <c r="F35"/>
  <c i="1" r="BB101"/>
  <c i="7" r="BF132"/>
  <c r="J34"/>
  <c i="1" r="AW101"/>
  <c i="7" r="F34"/>
  <c i="1" r="BA101"/>
  <c i="7" r="T132"/>
  <c r="T131"/>
  <c r="T130"/>
  <c r="T129"/>
  <c r="R132"/>
  <c r="R131"/>
  <c r="R130"/>
  <c r="R129"/>
  <c r="P132"/>
  <c r="P131"/>
  <c r="P130"/>
  <c r="P129"/>
  <c i="1" r="AU101"/>
  <c i="7" r="BK132"/>
  <c r="BK131"/>
  <c r="J131"/>
  <c r="BK130"/>
  <c r="J130"/>
  <c r="BK129"/>
  <c r="J129"/>
  <c r="J96"/>
  <c r="J30"/>
  <c i="1" r="AG101"/>
  <c i="7" r="J132"/>
  <c r="BE132"/>
  <c r="J33"/>
  <c i="1" r="AV101"/>
  <c i="7" r="F33"/>
  <c i="1" r="AZ101"/>
  <c i="7" r="J98"/>
  <c r="J97"/>
  <c r="J125"/>
  <c r="F125"/>
  <c r="F123"/>
  <c r="E121"/>
  <c r="J91"/>
  <c r="F91"/>
  <c r="F89"/>
  <c r="E87"/>
  <c r="J39"/>
  <c r="J24"/>
  <c r="E24"/>
  <c r="J126"/>
  <c r="J92"/>
  <c r="J23"/>
  <c r="J18"/>
  <c r="E18"/>
  <c r="F126"/>
  <c r="F92"/>
  <c r="J17"/>
  <c r="J12"/>
  <c r="J123"/>
  <c r="J89"/>
  <c r="E7"/>
  <c r="E119"/>
  <c r="E85"/>
  <c i="6" r="J39"/>
  <c r="J38"/>
  <c i="1" r="AY100"/>
  <c i="6" r="J37"/>
  <c i="1" r="AX100"/>
  <c i="6" r="BI126"/>
  <c r="BH126"/>
  <c r="BG126"/>
  <c r="BF126"/>
  <c r="T126"/>
  <c r="R126"/>
  <c r="P126"/>
  <c r="BK126"/>
  <c r="J126"/>
  <c r="BE126"/>
  <c r="BI125"/>
  <c r="F39"/>
  <c i="1" r="BD100"/>
  <c i="6" r="BH125"/>
  <c r="F38"/>
  <c i="1" r="BC100"/>
  <c i="6" r="BG125"/>
  <c r="F37"/>
  <c i="1" r="BB100"/>
  <c i="6" r="BF125"/>
  <c r="J36"/>
  <c i="1" r="AW100"/>
  <c i="6" r="F36"/>
  <c i="1" r="BA100"/>
  <c i="6" r="T125"/>
  <c r="T124"/>
  <c r="T123"/>
  <c r="T122"/>
  <c r="R125"/>
  <c r="R124"/>
  <c r="R123"/>
  <c r="R122"/>
  <c r="P125"/>
  <c r="P124"/>
  <c r="P123"/>
  <c r="P122"/>
  <c i="1" r="AU100"/>
  <c i="6" r="BK125"/>
  <c r="BK124"/>
  <c r="J124"/>
  <c r="BK123"/>
  <c r="J123"/>
  <c r="BK122"/>
  <c r="J122"/>
  <c r="J98"/>
  <c r="J32"/>
  <c i="1" r="AG100"/>
  <c i="6" r="J125"/>
  <c r="BE125"/>
  <c r="J35"/>
  <c i="1" r="AV100"/>
  <c i="6" r="F35"/>
  <c i="1" r="AZ100"/>
  <c i="6" r="J100"/>
  <c r="J99"/>
  <c r="J118"/>
  <c r="F118"/>
  <c r="F116"/>
  <c r="E114"/>
  <c r="J93"/>
  <c r="F93"/>
  <c r="F91"/>
  <c r="E89"/>
  <c r="J41"/>
  <c r="J26"/>
  <c r="E26"/>
  <c r="J119"/>
  <c r="J94"/>
  <c r="J25"/>
  <c r="J20"/>
  <c r="E20"/>
  <c r="F119"/>
  <c r="F94"/>
  <c r="J19"/>
  <c r="J14"/>
  <c r="J116"/>
  <c r="J91"/>
  <c r="E7"/>
  <c r="E110"/>
  <c r="E85"/>
  <c i="5" r="J39"/>
  <c r="J38"/>
  <c i="1" r="AY99"/>
  <c i="5" r="J37"/>
  <c i="1" r="AX99"/>
  <c i="5" r="BI121"/>
  <c r="F39"/>
  <c i="1" r="BD99"/>
  <c i="5" r="BH121"/>
  <c r="F38"/>
  <c i="1" r="BC99"/>
  <c i="5" r="BG121"/>
  <c r="F37"/>
  <c i="1" r="BB99"/>
  <c i="5" r="BF121"/>
  <c r="J36"/>
  <c i="1" r="AW99"/>
  <c i="5" r="F36"/>
  <c i="1" r="BA99"/>
  <c i="5" r="T121"/>
  <c r="T120"/>
  <c r="R121"/>
  <c r="R120"/>
  <c r="P121"/>
  <c r="P120"/>
  <c i="1" r="AU99"/>
  <c i="5" r="BK121"/>
  <c r="BK120"/>
  <c r="J120"/>
  <c r="J98"/>
  <c r="J32"/>
  <c i="1" r="AG99"/>
  <c i="5" r="J121"/>
  <c r="BE121"/>
  <c r="J35"/>
  <c i="1" r="AV99"/>
  <c i="5" r="F35"/>
  <c i="1" r="AZ99"/>
  <c i="5" r="J116"/>
  <c r="F116"/>
  <c r="F114"/>
  <c r="E112"/>
  <c r="J93"/>
  <c r="F93"/>
  <c r="F91"/>
  <c r="E89"/>
  <c r="J41"/>
  <c r="J26"/>
  <c r="E26"/>
  <c r="J117"/>
  <c r="J94"/>
  <c r="J25"/>
  <c r="J20"/>
  <c r="E20"/>
  <c r="F117"/>
  <c r="F94"/>
  <c r="J19"/>
  <c r="J14"/>
  <c r="J114"/>
  <c r="J91"/>
  <c r="E7"/>
  <c r="E108"/>
  <c r="E85"/>
  <c i="4" r="J37"/>
  <c r="J36"/>
  <c i="1" r="AY97"/>
  <c i="4" r="J35"/>
  <c i="1" r="AX97"/>
  <c i="4"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0"/>
  <c r="BH240"/>
  <c r="BG240"/>
  <c r="BF240"/>
  <c r="T240"/>
  <c r="T239"/>
  <c r="R240"/>
  <c r="R239"/>
  <c r="P240"/>
  <c r="P239"/>
  <c r="BK240"/>
  <c r="BK239"/>
  <c r="J239"/>
  <c r="J240"/>
  <c r="BE240"/>
  <c r="J106"/>
  <c r="BI237"/>
  <c r="BH237"/>
  <c r="BG237"/>
  <c r="BF237"/>
  <c r="T237"/>
  <c r="R237"/>
  <c r="P237"/>
  <c r="BK237"/>
  <c r="J237"/>
  <c r="BE237"/>
  <c r="BI235"/>
  <c r="BH235"/>
  <c r="BG235"/>
  <c r="BF235"/>
  <c r="T235"/>
  <c r="T234"/>
  <c r="R235"/>
  <c r="R234"/>
  <c r="P235"/>
  <c r="P234"/>
  <c r="BK235"/>
  <c r="BK234"/>
  <c r="J234"/>
  <c r="J235"/>
  <c r="BE235"/>
  <c r="J105"/>
  <c r="BI223"/>
  <c r="BH223"/>
  <c r="BG223"/>
  <c r="BF223"/>
  <c r="T223"/>
  <c r="R223"/>
  <c r="P223"/>
  <c r="BK223"/>
  <c r="J223"/>
  <c r="BE223"/>
  <c r="BI216"/>
  <c r="BH216"/>
  <c r="BG216"/>
  <c r="BF216"/>
  <c r="T216"/>
  <c r="R216"/>
  <c r="P216"/>
  <c r="BK216"/>
  <c r="J216"/>
  <c r="BE216"/>
  <c r="BI203"/>
  <c r="BH203"/>
  <c r="BG203"/>
  <c r="BF203"/>
  <c r="T203"/>
  <c r="T202"/>
  <c r="R203"/>
  <c r="R202"/>
  <c r="P203"/>
  <c r="P202"/>
  <c r="BK203"/>
  <c r="BK202"/>
  <c r="J202"/>
  <c r="J203"/>
  <c r="BE203"/>
  <c r="J104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0"/>
  <c r="BH190"/>
  <c r="BG190"/>
  <c r="BF190"/>
  <c r="T190"/>
  <c r="T189"/>
  <c r="T188"/>
  <c r="R190"/>
  <c r="R189"/>
  <c r="R188"/>
  <c r="P190"/>
  <c r="P189"/>
  <c r="P188"/>
  <c r="BK190"/>
  <c r="BK189"/>
  <c r="J189"/>
  <c r="BK188"/>
  <c r="J188"/>
  <c r="J190"/>
  <c r="BE190"/>
  <c r="J103"/>
  <c r="J102"/>
  <c r="BI187"/>
  <c r="BH187"/>
  <c r="BG187"/>
  <c r="BF187"/>
  <c r="T187"/>
  <c r="T186"/>
  <c r="R187"/>
  <c r="R186"/>
  <c r="P187"/>
  <c r="P186"/>
  <c r="BK187"/>
  <c r="BK186"/>
  <c r="J186"/>
  <c r="J187"/>
  <c r="BE187"/>
  <c r="J101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R181"/>
  <c r="R180"/>
  <c r="P181"/>
  <c r="P180"/>
  <c r="BK181"/>
  <c r="BK180"/>
  <c r="J180"/>
  <c r="J181"/>
  <c r="BE181"/>
  <c r="J100"/>
  <c r="BI178"/>
  <c r="BH178"/>
  <c r="BG178"/>
  <c r="BF178"/>
  <c r="T178"/>
  <c r="R178"/>
  <c r="P178"/>
  <c r="BK178"/>
  <c r="J178"/>
  <c r="BE178"/>
  <c r="BI172"/>
  <c r="BH172"/>
  <c r="BG172"/>
  <c r="BF172"/>
  <c r="T172"/>
  <c r="R172"/>
  <c r="P172"/>
  <c r="BK172"/>
  <c r="J172"/>
  <c r="BE172"/>
  <c r="BI162"/>
  <c r="BH162"/>
  <c r="BG162"/>
  <c r="BF162"/>
  <c r="T162"/>
  <c r="R162"/>
  <c r="P162"/>
  <c r="BK162"/>
  <c r="J162"/>
  <c r="BE162"/>
  <c r="BI152"/>
  <c r="BH152"/>
  <c r="BG152"/>
  <c r="BF152"/>
  <c r="T152"/>
  <c r="R152"/>
  <c r="P152"/>
  <c r="BK152"/>
  <c r="J152"/>
  <c r="BE152"/>
  <c r="BI150"/>
  <c r="BH150"/>
  <c r="BG150"/>
  <c r="BF150"/>
  <c r="T150"/>
  <c r="T149"/>
  <c r="R150"/>
  <c r="R149"/>
  <c r="P150"/>
  <c r="P149"/>
  <c r="BK150"/>
  <c r="BK149"/>
  <c r="J149"/>
  <c r="J150"/>
  <c r="BE150"/>
  <c r="J99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F37"/>
  <c i="1" r="BD97"/>
  <c i="4" r="BH129"/>
  <c r="F36"/>
  <c i="1" r="BC97"/>
  <c i="4" r="BG129"/>
  <c r="F35"/>
  <c i="1" r="BB97"/>
  <c i="4" r="BF129"/>
  <c r="J34"/>
  <c i="1" r="AW97"/>
  <c i="4" r="F34"/>
  <c i="1" r="BA97"/>
  <c i="4" r="T129"/>
  <c r="T128"/>
  <c r="T127"/>
  <c r="T126"/>
  <c r="R129"/>
  <c r="R128"/>
  <c r="R127"/>
  <c r="R126"/>
  <c r="P129"/>
  <c r="P128"/>
  <c r="P127"/>
  <c r="P126"/>
  <c i="1" r="AU97"/>
  <c i="4" r="BK129"/>
  <c r="BK128"/>
  <c r="J128"/>
  <c r="BK127"/>
  <c r="J127"/>
  <c r="BK126"/>
  <c r="J126"/>
  <c r="J96"/>
  <c r="J30"/>
  <c i="1" r="AG97"/>
  <c i="4" r="J129"/>
  <c r="BE129"/>
  <c r="J33"/>
  <c i="1" r="AV97"/>
  <c i="4" r="F33"/>
  <c i="1" r="AZ97"/>
  <c i="4" r="J98"/>
  <c r="J97"/>
  <c r="J122"/>
  <c r="F122"/>
  <c r="F120"/>
  <c r="E118"/>
  <c r="J91"/>
  <c r="F91"/>
  <c r="F89"/>
  <c r="E87"/>
  <c r="J39"/>
  <c r="J24"/>
  <c r="E24"/>
  <c r="J123"/>
  <c r="J92"/>
  <c r="J23"/>
  <c r="J18"/>
  <c r="E18"/>
  <c r="F123"/>
  <c r="F92"/>
  <c r="J17"/>
  <c r="J12"/>
  <c r="J120"/>
  <c r="J89"/>
  <c r="E7"/>
  <c r="E116"/>
  <c r="E85"/>
  <c i="3" r="J37"/>
  <c r="J36"/>
  <c i="1" r="AY96"/>
  <c i="3" r="J35"/>
  <c i="1" r="AX96"/>
  <c i="3" r="BI440"/>
  <c r="BH440"/>
  <c r="BG440"/>
  <c r="BF440"/>
  <c r="T440"/>
  <c r="R440"/>
  <c r="P440"/>
  <c r="BK440"/>
  <c r="J440"/>
  <c r="BE440"/>
  <c r="BI435"/>
  <c r="BH435"/>
  <c r="BG435"/>
  <c r="BF435"/>
  <c r="T435"/>
  <c r="T434"/>
  <c r="R435"/>
  <c r="R434"/>
  <c r="P435"/>
  <c r="P434"/>
  <c r="BK435"/>
  <c r="BK434"/>
  <c r="J434"/>
  <c r="J435"/>
  <c r="BE435"/>
  <c r="J110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/>
  <c r="BI429"/>
  <c r="BH429"/>
  <c r="BG429"/>
  <c r="BF429"/>
  <c r="T429"/>
  <c r="R429"/>
  <c r="P429"/>
  <c r="BK429"/>
  <c r="J429"/>
  <c r="BE429"/>
  <c r="BI417"/>
  <c r="BH417"/>
  <c r="BG417"/>
  <c r="BF417"/>
  <c r="T417"/>
  <c r="T416"/>
  <c r="R417"/>
  <c r="R416"/>
  <c r="P417"/>
  <c r="P416"/>
  <c r="BK417"/>
  <c r="BK416"/>
  <c r="J416"/>
  <c r="J417"/>
  <c r="BE417"/>
  <c r="J109"/>
  <c r="BI414"/>
  <c r="BH414"/>
  <c r="BG414"/>
  <c r="BF414"/>
  <c r="T414"/>
  <c r="R414"/>
  <c r="P414"/>
  <c r="BK414"/>
  <c r="J414"/>
  <c r="BE414"/>
  <c r="BI410"/>
  <c r="BH410"/>
  <c r="BG410"/>
  <c r="BF410"/>
  <c r="T410"/>
  <c r="R410"/>
  <c r="P410"/>
  <c r="BK410"/>
  <c r="J410"/>
  <c r="BE410"/>
  <c r="BI403"/>
  <c r="BH403"/>
  <c r="BG403"/>
  <c r="BF403"/>
  <c r="T403"/>
  <c r="R403"/>
  <c r="P403"/>
  <c r="BK403"/>
  <c r="J403"/>
  <c r="BE403"/>
  <c r="BI396"/>
  <c r="BH396"/>
  <c r="BG396"/>
  <c r="BF396"/>
  <c r="T396"/>
  <c r="T395"/>
  <c r="R396"/>
  <c r="R395"/>
  <c r="P396"/>
  <c r="P395"/>
  <c r="BK396"/>
  <c r="BK395"/>
  <c r="J395"/>
  <c r="J396"/>
  <c r="BE396"/>
  <c r="J108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6"/>
  <c r="BH386"/>
  <c r="BG386"/>
  <c r="BF386"/>
  <c r="T386"/>
  <c r="R386"/>
  <c r="P386"/>
  <c r="BK386"/>
  <c r="J386"/>
  <c r="BE386"/>
  <c r="BI383"/>
  <c r="BH383"/>
  <c r="BG383"/>
  <c r="BF383"/>
  <c r="T383"/>
  <c r="R383"/>
  <c r="P383"/>
  <c r="BK383"/>
  <c r="J383"/>
  <c r="BE383"/>
  <c r="BI379"/>
  <c r="BH379"/>
  <c r="BG379"/>
  <c r="BF379"/>
  <c r="T379"/>
  <c r="T378"/>
  <c r="R379"/>
  <c r="R378"/>
  <c r="P379"/>
  <c r="P378"/>
  <c r="BK379"/>
  <c r="BK378"/>
  <c r="J378"/>
  <c r="J379"/>
  <c r="BE379"/>
  <c r="J107"/>
  <c r="BI377"/>
  <c r="BH377"/>
  <c r="BG377"/>
  <c r="BF377"/>
  <c r="T377"/>
  <c r="R377"/>
  <c r="P377"/>
  <c r="BK377"/>
  <c r="J377"/>
  <c r="BE377"/>
  <c r="BI373"/>
  <c r="BH373"/>
  <c r="BG373"/>
  <c r="BF373"/>
  <c r="T373"/>
  <c r="R373"/>
  <c r="P373"/>
  <c r="BK373"/>
  <c r="J373"/>
  <c r="BE373"/>
  <c r="BI368"/>
  <c r="BH368"/>
  <c r="BG368"/>
  <c r="BF368"/>
  <c r="T368"/>
  <c r="R368"/>
  <c r="P368"/>
  <c r="BK368"/>
  <c r="J368"/>
  <c r="BE368"/>
  <c r="BI361"/>
  <c r="BH361"/>
  <c r="BG361"/>
  <c r="BF361"/>
  <c r="T361"/>
  <c r="R361"/>
  <c r="P361"/>
  <c r="BK361"/>
  <c r="J361"/>
  <c r="BE361"/>
  <c r="BI355"/>
  <c r="BH355"/>
  <c r="BG355"/>
  <c r="BF355"/>
  <c r="T355"/>
  <c r="T354"/>
  <c r="R355"/>
  <c r="R354"/>
  <c r="P355"/>
  <c r="P354"/>
  <c r="BK355"/>
  <c r="BK354"/>
  <c r="J354"/>
  <c r="J355"/>
  <c r="BE355"/>
  <c r="J106"/>
  <c r="BI353"/>
  <c r="BH353"/>
  <c r="BG353"/>
  <c r="BF353"/>
  <c r="T353"/>
  <c r="T352"/>
  <c r="T351"/>
  <c r="R353"/>
  <c r="R352"/>
  <c r="R351"/>
  <c r="P353"/>
  <c r="P352"/>
  <c r="P351"/>
  <c r="BK353"/>
  <c r="BK352"/>
  <c r="J352"/>
  <c r="BK351"/>
  <c r="J351"/>
  <c r="J353"/>
  <c r="BE353"/>
  <c r="J105"/>
  <c r="J104"/>
  <c r="BI350"/>
  <c r="BH350"/>
  <c r="BG350"/>
  <c r="BF350"/>
  <c r="T350"/>
  <c r="T349"/>
  <c r="R350"/>
  <c r="R349"/>
  <c r="P350"/>
  <c r="P349"/>
  <c r="BK350"/>
  <c r="BK349"/>
  <c r="J349"/>
  <c r="J350"/>
  <c r="BE350"/>
  <c r="J103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T343"/>
  <c r="R344"/>
  <c r="R343"/>
  <c r="P344"/>
  <c r="P343"/>
  <c r="BK344"/>
  <c r="BK343"/>
  <c r="J343"/>
  <c r="J344"/>
  <c r="BE344"/>
  <c r="J102"/>
  <c r="BI341"/>
  <c r="BH341"/>
  <c r="BG341"/>
  <c r="BF341"/>
  <c r="T341"/>
  <c r="R341"/>
  <c r="P341"/>
  <c r="BK341"/>
  <c r="J341"/>
  <c r="BE341"/>
  <c r="BI311"/>
  <c r="BH311"/>
  <c r="BG311"/>
  <c r="BF311"/>
  <c r="T311"/>
  <c r="R311"/>
  <c r="P311"/>
  <c r="BK311"/>
  <c r="J311"/>
  <c r="BE311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299"/>
  <c r="BH299"/>
  <c r="BG299"/>
  <c r="BF299"/>
  <c r="T299"/>
  <c r="R299"/>
  <c r="P299"/>
  <c r="BK299"/>
  <c r="J299"/>
  <c r="BE299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88"/>
  <c r="BH288"/>
  <c r="BG288"/>
  <c r="BF288"/>
  <c r="T288"/>
  <c r="R288"/>
  <c r="P288"/>
  <c r="BK288"/>
  <c r="J288"/>
  <c r="BE288"/>
  <c r="BI282"/>
  <c r="BH282"/>
  <c r="BG282"/>
  <c r="BF282"/>
  <c r="T282"/>
  <c r="R282"/>
  <c r="P282"/>
  <c r="BK282"/>
  <c r="J282"/>
  <c r="BE282"/>
  <c r="BI276"/>
  <c r="BH276"/>
  <c r="BG276"/>
  <c r="BF276"/>
  <c r="T276"/>
  <c r="R276"/>
  <c r="P276"/>
  <c r="BK276"/>
  <c r="J276"/>
  <c r="BE276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5"/>
  <c r="BH245"/>
  <c r="BG245"/>
  <c r="BF245"/>
  <c r="T245"/>
  <c r="T244"/>
  <c r="R245"/>
  <c r="R244"/>
  <c r="P245"/>
  <c r="P244"/>
  <c r="BK245"/>
  <c r="BK244"/>
  <c r="J244"/>
  <c r="J245"/>
  <c r="BE245"/>
  <c r="J101"/>
  <c r="BI214"/>
  <c r="BH214"/>
  <c r="BG214"/>
  <c r="BF214"/>
  <c r="T214"/>
  <c r="R214"/>
  <c r="P214"/>
  <c r="BK214"/>
  <c r="J214"/>
  <c r="BE214"/>
  <c r="BI206"/>
  <c r="BH206"/>
  <c r="BG206"/>
  <c r="BF206"/>
  <c r="T206"/>
  <c r="R206"/>
  <c r="P206"/>
  <c r="BK206"/>
  <c r="J206"/>
  <c r="BE206"/>
  <c r="BI198"/>
  <c r="BH198"/>
  <c r="BG198"/>
  <c r="BF198"/>
  <c r="T198"/>
  <c r="R198"/>
  <c r="P198"/>
  <c r="BK198"/>
  <c r="J198"/>
  <c r="BE198"/>
  <c r="BI190"/>
  <c r="BH190"/>
  <c r="BG190"/>
  <c r="BF190"/>
  <c r="T190"/>
  <c r="R190"/>
  <c r="P190"/>
  <c r="BK190"/>
  <c r="J190"/>
  <c r="BE190"/>
  <c r="BI182"/>
  <c r="BH182"/>
  <c r="BG182"/>
  <c r="BF182"/>
  <c r="T182"/>
  <c r="R182"/>
  <c r="P182"/>
  <c r="BK182"/>
  <c r="J182"/>
  <c r="BE182"/>
  <c r="BI177"/>
  <c r="BH177"/>
  <c r="BG177"/>
  <c r="BF177"/>
  <c r="T177"/>
  <c r="R177"/>
  <c r="P177"/>
  <c r="BK177"/>
  <c r="J177"/>
  <c r="BE177"/>
  <c r="BI173"/>
  <c r="BH173"/>
  <c r="BG173"/>
  <c r="BF173"/>
  <c r="T173"/>
  <c r="T172"/>
  <c r="R173"/>
  <c r="R172"/>
  <c r="P173"/>
  <c r="P172"/>
  <c r="BK173"/>
  <c r="BK172"/>
  <c r="J172"/>
  <c r="J173"/>
  <c r="BE173"/>
  <c r="J100"/>
  <c r="BI170"/>
  <c r="BH170"/>
  <c r="BG170"/>
  <c r="BF170"/>
  <c r="T170"/>
  <c r="T169"/>
  <c r="R170"/>
  <c r="R169"/>
  <c r="P170"/>
  <c r="P169"/>
  <c r="BK170"/>
  <c r="BK169"/>
  <c r="J169"/>
  <c r="J170"/>
  <c r="BE170"/>
  <c r="J99"/>
  <c r="BI167"/>
  <c r="BH167"/>
  <c r="BG167"/>
  <c r="BF167"/>
  <c r="T167"/>
  <c r="R167"/>
  <c r="P167"/>
  <c r="BK167"/>
  <c r="J167"/>
  <c r="BE16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37"/>
  <c r="BH137"/>
  <c r="BG137"/>
  <c r="BF137"/>
  <c r="T137"/>
  <c r="R137"/>
  <c r="P137"/>
  <c r="BK137"/>
  <c r="J137"/>
  <c r="BE137"/>
  <c r="BI133"/>
  <c r="F37"/>
  <c i="1" r="BD96"/>
  <c i="3" r="BH133"/>
  <c r="F36"/>
  <c i="1" r="BC96"/>
  <c i="3" r="BG133"/>
  <c r="F35"/>
  <c i="1" r="BB96"/>
  <c i="3" r="BF133"/>
  <c r="J34"/>
  <c i="1" r="AW96"/>
  <c i="3" r="F34"/>
  <c i="1" r="BA96"/>
  <c i="3" r="T133"/>
  <c r="T132"/>
  <c r="T131"/>
  <c r="T130"/>
  <c r="R133"/>
  <c r="R132"/>
  <c r="R131"/>
  <c r="R130"/>
  <c r="P133"/>
  <c r="P132"/>
  <c r="P131"/>
  <c r="P130"/>
  <c i="1" r="AU96"/>
  <c i="3" r="BK133"/>
  <c r="BK132"/>
  <c r="J132"/>
  <c r="BK131"/>
  <c r="J131"/>
  <c r="BK130"/>
  <c r="J130"/>
  <c r="J96"/>
  <c r="J30"/>
  <c i="1" r="AG96"/>
  <c i="3" r="J133"/>
  <c r="BE133"/>
  <c r="J33"/>
  <c i="1" r="AV96"/>
  <c i="3" r="F33"/>
  <c i="1" r="AZ96"/>
  <c i="3" r="J98"/>
  <c r="J97"/>
  <c r="J126"/>
  <c r="F126"/>
  <c r="F124"/>
  <c r="E122"/>
  <c r="J91"/>
  <c r="F91"/>
  <c r="F89"/>
  <c r="E87"/>
  <c r="J39"/>
  <c r="J24"/>
  <c r="E24"/>
  <c r="J127"/>
  <c r="J92"/>
  <c r="J23"/>
  <c r="J18"/>
  <c r="E18"/>
  <c r="F127"/>
  <c r="F92"/>
  <c r="J17"/>
  <c r="J12"/>
  <c r="J124"/>
  <c r="J89"/>
  <c r="E7"/>
  <c r="E120"/>
  <c r="E85"/>
  <c i="2" r="J37"/>
  <c r="J36"/>
  <c i="1" r="AY95"/>
  <c i="2" r="J35"/>
  <c i="1" r="AX95"/>
  <c i="2" r="BI339"/>
  <c r="BH339"/>
  <c r="BG339"/>
  <c r="BF339"/>
  <c r="T339"/>
  <c r="R339"/>
  <c r="P339"/>
  <c r="BK339"/>
  <c r="J339"/>
  <c r="BE339"/>
  <c r="BI333"/>
  <c r="BH333"/>
  <c r="BG333"/>
  <c r="BF333"/>
  <c r="T333"/>
  <c r="T332"/>
  <c r="R333"/>
  <c r="R332"/>
  <c r="P333"/>
  <c r="P332"/>
  <c r="BK333"/>
  <c r="BK332"/>
  <c r="J332"/>
  <c r="J333"/>
  <c r="BE333"/>
  <c r="J109"/>
  <c r="BI331"/>
  <c r="BH331"/>
  <c r="BG331"/>
  <c r="BF331"/>
  <c r="T331"/>
  <c r="R331"/>
  <c r="P331"/>
  <c r="BK331"/>
  <c r="J331"/>
  <c r="BE331"/>
  <c r="BI322"/>
  <c r="BH322"/>
  <c r="BG322"/>
  <c r="BF322"/>
  <c r="T322"/>
  <c r="R322"/>
  <c r="P322"/>
  <c r="BK322"/>
  <c r="J322"/>
  <c r="BE322"/>
  <c r="BI316"/>
  <c r="BH316"/>
  <c r="BG316"/>
  <c r="BF316"/>
  <c r="T316"/>
  <c r="R316"/>
  <c r="P316"/>
  <c r="BK316"/>
  <c r="J316"/>
  <c r="BE316"/>
  <c r="BI313"/>
  <c r="BH313"/>
  <c r="BG313"/>
  <c r="BF313"/>
  <c r="T313"/>
  <c r="R313"/>
  <c r="P313"/>
  <c r="BK313"/>
  <c r="J313"/>
  <c r="BE313"/>
  <c r="BI307"/>
  <c r="BH307"/>
  <c r="BG307"/>
  <c r="BF307"/>
  <c r="T307"/>
  <c r="R307"/>
  <c r="P307"/>
  <c r="BK307"/>
  <c r="J307"/>
  <c r="BE307"/>
  <c r="BI302"/>
  <c r="BH302"/>
  <c r="BG302"/>
  <c r="BF302"/>
  <c r="T302"/>
  <c r="T301"/>
  <c r="T300"/>
  <c r="R302"/>
  <c r="R301"/>
  <c r="R300"/>
  <c r="P302"/>
  <c r="P301"/>
  <c r="P300"/>
  <c r="BK302"/>
  <c r="BK301"/>
  <c r="J301"/>
  <c r="BK300"/>
  <c r="J300"/>
  <c r="J302"/>
  <c r="BE302"/>
  <c r="J108"/>
  <c r="J107"/>
  <c r="BI299"/>
  <c r="BH299"/>
  <c r="BG299"/>
  <c r="BF299"/>
  <c r="T299"/>
  <c r="T298"/>
  <c r="R299"/>
  <c r="R298"/>
  <c r="P299"/>
  <c r="P298"/>
  <c r="BK299"/>
  <c r="BK298"/>
  <c r="J298"/>
  <c r="J299"/>
  <c r="BE299"/>
  <c r="J106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T292"/>
  <c r="R293"/>
  <c r="R292"/>
  <c r="P293"/>
  <c r="P292"/>
  <c r="BK293"/>
  <c r="BK292"/>
  <c r="J292"/>
  <c r="J293"/>
  <c r="BE293"/>
  <c r="J105"/>
  <c r="BI287"/>
  <c r="BH287"/>
  <c r="BG287"/>
  <c r="BF287"/>
  <c r="T287"/>
  <c r="R287"/>
  <c r="P287"/>
  <c r="BK287"/>
  <c r="J287"/>
  <c r="BE287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T269"/>
  <c r="R270"/>
  <c r="R269"/>
  <c r="P270"/>
  <c r="P269"/>
  <c r="BK270"/>
  <c r="BK269"/>
  <c r="J269"/>
  <c r="J270"/>
  <c r="BE270"/>
  <c r="J104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1"/>
  <c r="BH251"/>
  <c r="BG251"/>
  <c r="BF251"/>
  <c r="T251"/>
  <c r="R251"/>
  <c r="P251"/>
  <c r="BK251"/>
  <c r="J251"/>
  <c r="BE251"/>
  <c r="BI245"/>
  <c r="BH245"/>
  <c r="BG245"/>
  <c r="BF245"/>
  <c r="T245"/>
  <c r="T244"/>
  <c r="R245"/>
  <c r="R244"/>
  <c r="P245"/>
  <c r="P244"/>
  <c r="BK245"/>
  <c r="BK244"/>
  <c r="J244"/>
  <c r="J245"/>
  <c r="BE245"/>
  <c r="J103"/>
  <c r="BI239"/>
  <c r="BH239"/>
  <c r="BG239"/>
  <c r="BF239"/>
  <c r="T239"/>
  <c r="R239"/>
  <c r="P239"/>
  <c r="BK239"/>
  <c r="J239"/>
  <c r="BE239"/>
  <c r="BI234"/>
  <c r="BH234"/>
  <c r="BG234"/>
  <c r="BF234"/>
  <c r="T234"/>
  <c r="T233"/>
  <c r="R234"/>
  <c r="R233"/>
  <c r="P234"/>
  <c r="P233"/>
  <c r="BK234"/>
  <c r="BK233"/>
  <c r="J233"/>
  <c r="J234"/>
  <c r="BE234"/>
  <c r="J102"/>
  <c r="BI231"/>
  <c r="BH231"/>
  <c r="BG231"/>
  <c r="BF231"/>
  <c r="T231"/>
  <c r="T230"/>
  <c r="R231"/>
  <c r="R230"/>
  <c r="P231"/>
  <c r="P230"/>
  <c r="BK231"/>
  <c r="BK230"/>
  <c r="J230"/>
  <c r="J231"/>
  <c r="BE231"/>
  <c r="J101"/>
  <c r="BI225"/>
  <c r="BH225"/>
  <c r="BG225"/>
  <c r="BF225"/>
  <c r="T225"/>
  <c r="T224"/>
  <c r="R225"/>
  <c r="R224"/>
  <c r="P225"/>
  <c r="P224"/>
  <c r="BK225"/>
  <c r="BK224"/>
  <c r="J224"/>
  <c r="J225"/>
  <c r="BE225"/>
  <c r="J100"/>
  <c r="BI222"/>
  <c r="BH222"/>
  <c r="BG222"/>
  <c r="BF222"/>
  <c r="T222"/>
  <c r="T221"/>
  <c r="R222"/>
  <c r="R221"/>
  <c r="P222"/>
  <c r="P221"/>
  <c r="BK222"/>
  <c r="BK221"/>
  <c r="J221"/>
  <c r="J222"/>
  <c r="BE222"/>
  <c r="J99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0"/>
  <c r="BH210"/>
  <c r="BG210"/>
  <c r="BF210"/>
  <c r="T210"/>
  <c r="R210"/>
  <c r="P210"/>
  <c r="BK210"/>
  <c r="J210"/>
  <c r="BE210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58"/>
  <c r="BH158"/>
  <c r="BG158"/>
  <c r="BF158"/>
  <c r="T158"/>
  <c r="R158"/>
  <c r="P158"/>
  <c r="BK158"/>
  <c r="J158"/>
  <c r="BE158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2"/>
  <c r="F37"/>
  <c i="1" r="BD95"/>
  <c i="2" r="BH132"/>
  <c r="F36"/>
  <c i="1" r="BC95"/>
  <c i="2" r="BG132"/>
  <c r="F35"/>
  <c i="1" r="BB95"/>
  <c i="2" r="BF132"/>
  <c r="J34"/>
  <c i="1" r="AW95"/>
  <c i="2" r="F34"/>
  <c i="1" r="BA95"/>
  <c i="2" r="T132"/>
  <c r="T131"/>
  <c r="T130"/>
  <c r="T129"/>
  <c r="R132"/>
  <c r="R131"/>
  <c r="R130"/>
  <c r="R129"/>
  <c r="P132"/>
  <c r="P131"/>
  <c r="P130"/>
  <c r="P129"/>
  <c i="1" r="AU95"/>
  <c i="2" r="BK132"/>
  <c r="BK131"/>
  <c r="J131"/>
  <c r="BK130"/>
  <c r="J130"/>
  <c r="BK129"/>
  <c r="J129"/>
  <c r="J96"/>
  <c r="J30"/>
  <c i="1" r="AG95"/>
  <c i="2" r="J132"/>
  <c r="BE132"/>
  <c r="J33"/>
  <c i="1" r="AV95"/>
  <c i="2" r="F33"/>
  <c i="1" r="AZ95"/>
  <c i="2" r="J98"/>
  <c r="J97"/>
  <c r="J125"/>
  <c r="F125"/>
  <c r="F123"/>
  <c r="E121"/>
  <c r="J91"/>
  <c r="F91"/>
  <c r="F89"/>
  <c r="E87"/>
  <c r="J39"/>
  <c r="J24"/>
  <c r="E24"/>
  <c r="J126"/>
  <c r="J92"/>
  <c r="J23"/>
  <c r="J18"/>
  <c r="E18"/>
  <c r="F126"/>
  <c r="F92"/>
  <c r="J17"/>
  <c r="J12"/>
  <c r="J123"/>
  <c r="J89"/>
  <c r="E7"/>
  <c r="E119"/>
  <c r="E85"/>
  <c i="1" r="BD98"/>
  <c r="BC98"/>
  <c r="BB98"/>
  <c r="BA98"/>
  <c r="AZ98"/>
  <c r="AY98"/>
  <c r="AX98"/>
  <c r="AW98"/>
  <c r="AV98"/>
  <c r="AU98"/>
  <c r="AT98"/>
  <c r="AS98"/>
  <c r="AG98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4"/>
  <c r="AN104"/>
  <c r="AT103"/>
  <c r="AN103"/>
  <c r="AT102"/>
  <c r="AN102"/>
  <c r="AT101"/>
  <c r="AN101"/>
  <c r="AT100"/>
  <c r="AN100"/>
  <c r="AT99"/>
  <c r="AN99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<sst xmlns="http://schemas.openxmlformats.org/spreadsheetml/2006/main">
  <si>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</si>
  <si>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</si>
  <si>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</si>
  <si>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</si>
  <si>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{59b962ac-b61a-49a7-88bb-329cf2f91a64}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</si>
  <si>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</si>
  <si>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</si>
  <si>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</si>
  <si>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</si>
  <si>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</si>
  <si>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</si>
  <si>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</si>
  <si>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</si>
  <si>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</si>
  <si>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23082018-REVB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</si>
  <si>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</si>
  <si>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</si>
  <si>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centra dětí a mládeže Kostelec nad Orlicí</t>
  </si>
  <si>
    <t>KSO:</t>
  </si>
  <si>
    <t>CC-CZ:</t>
  </si>
  <si>
    <t>Místo:</t>
  </si>
  <si>
    <t>Palackého náměstí 38</t>
  </si>
  <si>
    <t>Datum:</t>
  </si>
  <si>
    <t>2. 9. 2019</t>
  </si>
  <si>
    <t>Zadavatel:</t>
  </si>
  <si>
    <t>IČ:</t>
  </si>
  <si>
    <t>Město Kostelec nad Orlicí</t>
  </si>
  <si>
    <t>DIČ:</t>
  </si>
  <si>
    <t>Uchazeč:</t>
  </si>
  <si>
    <t>Vyplň údaj</t>
  </si>
  <si>
    <t>Projektant:</t>
  </si>
  <si>
    <t>OBCHODNÍ PROJEKT HRADEC KRÁLOVÉ</t>
  </si>
  <si>
    <t>True</t>
  </si>
  <si>
    <t>Zpracovatel:</t>
  </si>
  <si>
    <t xml:space="preserve"> </t>
  </si>
  <si>
    <t>Poznámka:</t>
  </si>
  <si>
    <t xml:space="preserve">Soupis prací je sestaven s využitím položek Cenové soustavy ÚRS. Cenové a technické podmínky položek Cenové soustavy ÚRS, které nejsou uvedeny v soupisu prací (informace  tzv. úvodních částí katalogů) jsou neomezeně dálkově k dispozici na ww.cs-urs.cz. Položky soupisu prací, které nemají ve sloupci „Cenová soustava“ uveden žádný údaj, nepochází z Cenové soustavy ÚRS. Soupis prací je zpracován v rozsahu a podrobnosti projektu.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Veškeré výrobky, pokud jsou uvedeny, jsou uvedeny pouze jako referenční, obecně určující standard, technické parametry, požadované vlastnosti.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</si>
  <si>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</si>
  <si>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</si>
  <si>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</si>
  <si>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</si>
  <si>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</si>
  <si>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</si>
  <si>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</si>
  <si>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</si>
  <si>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</si>
  <si>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</si>
  <si>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</si>
  <si>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</si>
  <si>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</si>
  <si>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</si>
  <si>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</si>
  <si>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</si>
  <si>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</si>
  <si>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</si>
  <si>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</si>
  <si>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</si>
  <si>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</si>
  <si>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</si>
  <si>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</si>
  <si>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</si>
  <si>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</si>
  <si>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</si>
  <si>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</si>
  <si>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</si>
  <si>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</si>
  <si>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</si>
  <si>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</si>
  <si>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</si>
  <si>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</si>
  <si>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</si>
  <si>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</si>
  <si>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</si>
  <si>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</si>
  <si>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</si>
  <si>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</si>
  <si>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</si>
  <si>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</si>
  <si>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</si>
  <si>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</si>
  <si>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</si>
  <si>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</si>
  <si>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</si>
  <si>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Hydroizolace objektu</t>
  </si>
  <si>
    <t>STA</t>
  </si>
  <si>
    <t>1</t>
  </si>
  <si>
    <t>{ff9ec6a6-e6ec-4889-95b3-e00711499a24}</t>
  </si>
  <si>
    <t>2</t>
  </si>
  <si>
    <t>01.2</t>
  </si>
  <si>
    <t>Stavbení úpravy - interiér</t>
  </si>
  <si>
    <t>{7bc7ddf2-50b0-4318-b456-9e0ba62bc77c}</t>
  </si>
  <si>
    <t>02</t>
  </si>
  <si>
    <t>Výměna výplní otvorů</t>
  </si>
  <si>
    <t>{9605e642-83c9-435f-8eef-f4dc589a1974}</t>
  </si>
  <si>
    <t>03</t>
  </si>
  <si>
    <t>Elektroinstalace</t>
  </si>
  <si>
    <t>{04e7f8c3-8594-45cf-8896-ae3e4e847a4b}</t>
  </si>
  <si>
    <t>03.1</t>
  </si>
  <si>
    <t>HROMOSVOD</t>
  </si>
  <si>
    <t>Soupis</t>
  </si>
  <si>
    <t>{270a6dcc-a31d-4dc5-95e7-ee38a1208ade}</t>
  </si>
  <si>
    <t>03.2</t>
  </si>
  <si>
    <t>{e73d113b-ce44-44e6-9857-055c7c2976ce}</t>
  </si>
  <si>
    <t>04-REVB</t>
  </si>
  <si>
    <t>Zateplení střechy</t>
  </si>
  <si>
    <t>{45d2d498-1ce1-48a5-8c4d-d732de0769b9}</t>
  </si>
  <si>
    <t>05-REVA</t>
  </si>
  <si>
    <t>Zpevněné plochy</t>
  </si>
  <si>
    <t>{df53bfeb-0aca-4a5e-ad90-765ff81f7bf7}</t>
  </si>
  <si>
    <t>06</t>
  </si>
  <si>
    <t>Zdravotechnika</t>
  </si>
  <si>
    <t>{3c430b75-3728-4dec-854b-4e8644e25e91}</t>
  </si>
  <si>
    <t>VRN</t>
  </si>
  <si>
    <t>Vedlejší rozpočtové náklady</t>
  </si>
  <si>
    <t>{3d750478-11a4-4099-8497-84d48205fb96}</t>
  </si>
  <si>
    <t>KRYCÍ LIST SOUPISU PRACÍ</t>
  </si>
  <si>
    <t>Objekt:</t>
  </si>
  <si>
    <t>01.1 - Hydroizolace objektu</t>
  </si>
  <si>
    <t xml:space="preserve">Hydroizolace stavby bude probíhat v koordinaci s provedením zpevněných ploch.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</si>
  <si>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</si>
  <si>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</si>
  <si>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</si>
  <si>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</si>
  <si>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</si>
  <si>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</si>
  <si>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</si>
  <si>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</si>
  <si>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</si>
  <si>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</si>
  <si>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</si>
  <si>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</si>
  <si>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</si>
  <si>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</si>
  <si>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</si>
  <si>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</si>
  <si>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</si>
  <si>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771 - Podlahy krytiny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</si>
  <si>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</si>
  <si>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</si>
  <si>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</si>
  <si>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</si>
  <si>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</si>
  <si>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</si>
  <si>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</si>
  <si>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</si>
  <si>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</si>
  <si>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</si>
  <si>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</si>
  <si>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</si>
  <si>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</si>
  <si>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</si>
  <si>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</si>
  <si>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</si>
  <si>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</si>
  <si>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</si>
  <si>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113107112</t>
  </si>
  <si>
    <t>Odstranění podkladu z kameniva těženého tl 200 mm ručně</t>
  </si>
  <si>
    <t>m2</t>
  </si>
  <si>
    <t>CS ÚRS 2018 01</t>
  </si>
  <si>
    <t>4</t>
  </si>
  <si>
    <t>2112107576</t>
  </si>
  <si>
    <t>VV</t>
  </si>
  <si>
    <t>" Dle popisu projektu - odstranění části komunikace pro izolaci zdiva objektu .- vrchní pojezdová vrstva</t>
  </si>
  <si>
    <t>35*2,5</t>
  </si>
  <si>
    <t>Součet</t>
  </si>
  <si>
    <t>113107123</t>
  </si>
  <si>
    <t>Odstranění podkladu z kameniva drceného tl 300 mm ručně</t>
  </si>
  <si>
    <t>1067471677</t>
  </si>
  <si>
    <t xml:space="preserve">"vybourání podkladů pro zaizolování základů a nový okapový chodník </t>
  </si>
  <si>
    <t>37,88</t>
  </si>
  <si>
    <t>3</t>
  </si>
  <si>
    <t>113107126</t>
  </si>
  <si>
    <t>Odstranění podkladu pl do 50 m2 z kameniva drceného se štětem tl 450 mm</t>
  </si>
  <si>
    <t>2014726431</t>
  </si>
  <si>
    <t>" Dle popisu projektu - odstranění části komunikace pro izolaci zdiva objektu</t>
  </si>
  <si>
    <t>113107130</t>
  </si>
  <si>
    <t>Odstranění podkladu pl do 50 m2 z betonu prostého tl 100 mm</t>
  </si>
  <si>
    <t>2006967410</t>
  </si>
  <si>
    <t>5</t>
  </si>
  <si>
    <t>113107142</t>
  </si>
  <si>
    <t>Odstranění podkladu pl do 50 m2 živičných tl 100 mm</t>
  </si>
  <si>
    <t>-877577378</t>
  </si>
  <si>
    <t>6</t>
  </si>
  <si>
    <t>113-R2</t>
  </si>
  <si>
    <t>Rozebrání dlažeb komunikací z dlažby, odvoz na deponii uskladnění ke zpětnému použití</t>
  </si>
  <si>
    <t>1382182102</t>
  </si>
  <si>
    <t>P</t>
  </si>
  <si>
    <t>Poznámka k položce:_x000d_
Kompletní provedené včetně přesunů hmot</t>
  </si>
  <si>
    <t>" BUDE UPŘESNĚNO NA STAVBĚ ZJIŠŤOVACÍM PROTOKOLEM</t>
  </si>
  <si>
    <t>7</t>
  </si>
  <si>
    <t>113-R3</t>
  </si>
  <si>
    <t>Rozebrání betonových obrubníků s ložem odvoz na deponii uskladnění ke zpětnému použití</t>
  </si>
  <si>
    <t>m</t>
  </si>
  <si>
    <t>-14801346</t>
  </si>
  <si>
    <t xml:space="preserve">Poznámka k položce:_x000d_
Kompletní provedené včetně přesunů hmot </t>
  </si>
  <si>
    <t>17,1*2+31,2</t>
  </si>
  <si>
    <t>8</t>
  </si>
  <si>
    <t>119001423</t>
  </si>
  <si>
    <t>Dočasné zajištění kabelů a kabelových tratí z více než 6 volně ložených kabelů</t>
  </si>
  <si>
    <t>257533544</t>
  </si>
  <si>
    <t>31,2+18*2" dle popisu TZ při provedení hydroizolace objektu</t>
  </si>
  <si>
    <t>9</t>
  </si>
  <si>
    <t>119002121</t>
  </si>
  <si>
    <t>Přechodová lávka délky do 2 m včetně zábradlí pro zabezpečení výkopu zřízení</t>
  </si>
  <si>
    <t>kus</t>
  </si>
  <si>
    <t>-1394304943</t>
  </si>
  <si>
    <t>10</t>
  </si>
  <si>
    <t>119002122</t>
  </si>
  <si>
    <t>Přechodová lávka délky do 2 m včetně zábradlí pro zabezpečení výkopu odstranění</t>
  </si>
  <si>
    <t>-161062779</t>
  </si>
  <si>
    <t>11</t>
  </si>
  <si>
    <t>119002131</t>
  </si>
  <si>
    <t>Pochůzí protiskluzový plech pro zabezpečení výkopu zřízení</t>
  </si>
  <si>
    <t>1932721934</t>
  </si>
  <si>
    <t>12</t>
  </si>
  <si>
    <t>119002132</t>
  </si>
  <si>
    <t>Pochůzí protiskluzový plech pro zabezpečení výkopu odstranění</t>
  </si>
  <si>
    <t>-392496493</t>
  </si>
  <si>
    <t>13</t>
  </si>
  <si>
    <t>119002311</t>
  </si>
  <si>
    <t>Pochůzí dřevěné desky do tl 30 mm pro zabezpečení výkopu zřízení</t>
  </si>
  <si>
    <t>499892685</t>
  </si>
  <si>
    <t>14</t>
  </si>
  <si>
    <t>119002312</t>
  </si>
  <si>
    <t>Pochůzí dřevěné desky do tl 30 mm pro zabezpečení výkopu odstranění</t>
  </si>
  <si>
    <t>-169845397</t>
  </si>
  <si>
    <t>119003131</t>
  </si>
  <si>
    <t>Výstražná páska pro zabezpečení výkopu zřízení</t>
  </si>
  <si>
    <t>-1979878853</t>
  </si>
  <si>
    <t>67,2*2" dle popisu TZ - zabezpečení výkopu</t>
  </si>
  <si>
    <t>16</t>
  </si>
  <si>
    <t>119003132</t>
  </si>
  <si>
    <t>Výstražná páska pro zabezpečení výkopu odstranění</t>
  </si>
  <si>
    <t>1484231286</t>
  </si>
  <si>
    <t>17</t>
  </si>
  <si>
    <t>119003227</t>
  </si>
  <si>
    <t>Mobilní plotová zábrana vyplněná dráty výšky do 2,2 m pro zabezpečení výkopu zřízení</t>
  </si>
  <si>
    <t>1440357354</t>
  </si>
  <si>
    <t>18</t>
  </si>
  <si>
    <t>119003228</t>
  </si>
  <si>
    <t>Mobilní plotová zábrana vyplněná dráty výšky do 2,2 m pro zabezpečení výkopu odstranění</t>
  </si>
  <si>
    <t>-1915964005</t>
  </si>
  <si>
    <t>19</t>
  </si>
  <si>
    <t>120001101</t>
  </si>
  <si>
    <t>Příplatek za ztížení vykopávky v blízkosti podzemního vedení</t>
  </si>
  <si>
    <t>m3</t>
  </si>
  <si>
    <t>-123554410</t>
  </si>
  <si>
    <t>409*0,3</t>
  </si>
  <si>
    <t>20</t>
  </si>
  <si>
    <t>120901103</t>
  </si>
  <si>
    <t>Bourání konstrukcí v odkopávkách a prokopávkách, korytech vodotečí, melioračních kanálech - ručně s přemístěním suti na hromady na vzdálenost do 20 m nebo s naložením na dopravní prostředek ze zdiva cihelného nebo smíšeného na maltu cementovou</t>
  </si>
  <si>
    <t>2075147684</t>
  </si>
  <si>
    <t>Poznámka k položce:_x000d_
dle popisu TZ:_x000d_
Před zahájením prací , je nutno navrhuji provést odkopávky a sondy do konstrukce, které prokážou rozsah a konstrukčních řešení podzemních objektu, jež jsou v současnosti nepřístupné.</t>
  </si>
  <si>
    <t>0,8*0,8*3,0*10 " pro provedení sond dle popisu projektu</t>
  </si>
  <si>
    <t>132312201</t>
  </si>
  <si>
    <t>Hloubení rýh š přes 600 do 2000 mm ručním nebo pneum nářadím v soudržných horninách tř. 4</t>
  </si>
  <si>
    <t>-329534684</t>
  </si>
  <si>
    <t xml:space="preserve">Poznámka k položce:_x000d_
dle popisu TZ:_x000d_
Vlastní výkopové práce se sestávají v převážné většině z odkopávek pro provedení hydroizolací spodní stavby. Většina odkopávek bude provedena v plochách jež jsou v současnosti zakryty příjezdovou komunikací a není možno přesně stanovit rozsah nepřístupných podzemních konstrukcí a prostor. Při provádění odkopávek je nutno postupovat opatrně a s ohledem na výskyt dutin pod terénem. Výkopové práce budou prováděny postupně tak, aby nedošlo ke zhroucení případných narušených konstrukcí při jejich dalším narušení._x000d_
V zadní části v rohu se odstraní terén  a provede se nová vodorovná izolace nad stropem.</t>
  </si>
  <si>
    <t>" dle v.č. D.1.1.2 a 9</t>
  </si>
  <si>
    <t>31,17*2,0*3,5</t>
  </si>
  <si>
    <t>17,1*2,0*3,5*2*0,75</t>
  </si>
  <si>
    <t>32,17*0,5*0,5+3,929</t>
  </si>
  <si>
    <t>22</t>
  </si>
  <si>
    <t>132312209</t>
  </si>
  <si>
    <t>Příplatek za lepivost u hloubení rýh š do 2000 mm ručním nebo pneum nářadím v hornině tř. 4</t>
  </si>
  <si>
    <t>-325251540</t>
  </si>
  <si>
    <t>23</t>
  </si>
  <si>
    <t>151101102</t>
  </si>
  <si>
    <t>Zřízení příložného pažení a rozepření stěn rýh hl do 4 m</t>
  </si>
  <si>
    <t>-1605367396</t>
  </si>
  <si>
    <t>(17,1*2+31,2)*3,5</t>
  </si>
  <si>
    <t>24</t>
  </si>
  <si>
    <t>151101112</t>
  </si>
  <si>
    <t>Odstranění příložného pažení a rozepření stěn rýh hl do 4 m</t>
  </si>
  <si>
    <t>-1538880340</t>
  </si>
  <si>
    <t>25</t>
  </si>
  <si>
    <t>161101102</t>
  </si>
  <si>
    <t>Svislé přemístění výkopku z horniny tř. 1 až 4 hl výkopu do 4 m</t>
  </si>
  <si>
    <t>-1562822447</t>
  </si>
  <si>
    <t>26</t>
  </si>
  <si>
    <t>162201102</t>
  </si>
  <si>
    <t>Vodorovné přemístění do 50 m výkopku/sypaniny z horniny tř. 1 až 4</t>
  </si>
  <si>
    <t>-1812417336</t>
  </si>
  <si>
    <t>409,71*2" ODVOZ NA DOČASNOU SKLÁDKU NA POZEMKU INVESTORA A ZPĚT PRO ZPĚTNÝ ZÁSYP - BUDE UPŘESNĚNO NA STAVBĚ ZJIŠŤOVACÍM PROTOKOLEM</t>
  </si>
  <si>
    <t>27</t>
  </si>
  <si>
    <t>167101102</t>
  </si>
  <si>
    <t>Nakládání výkopku z hornin tř. 1 až 4 přes 100 m3</t>
  </si>
  <si>
    <t>-2033442373</t>
  </si>
  <si>
    <t>409,71 " NAKLÁDÁNÍ PRO ZPĚTNÝ ZÁSYP ZEMINY KOLEM OBJEKTU - BUDE UPŘESNĚNO NA STAVBĚ ZJIŠŤOVACÍM PROTOKOLEM</t>
  </si>
  <si>
    <t>28</t>
  </si>
  <si>
    <t>171101105</t>
  </si>
  <si>
    <t>Uložení sypaniny z hornin soudržných do násypů zhutněných do 103 % PS</t>
  </si>
  <si>
    <t>2004063903</t>
  </si>
  <si>
    <t>29</t>
  </si>
  <si>
    <t>181111134</t>
  </si>
  <si>
    <t>Plošná úprava terénu do 500 m2 zemina tř 1 až 4 nerovnosti do 200 mm ve svahu přes 1:1</t>
  </si>
  <si>
    <t>1119787067</t>
  </si>
  <si>
    <t>"rozprostření přebytečné zeminy na pozemku - dle popisu TZ str. 4</t>
  </si>
  <si>
    <t>204,855/2/0,2" bude upřesněno na stavbě</t>
  </si>
  <si>
    <t>30</t>
  </si>
  <si>
    <t>181111122</t>
  </si>
  <si>
    <t>Plošná úprava terénu do 500 m2 zemina tř 1 až 4 nerovnosti do 150 mm ve svahu do 1:2</t>
  </si>
  <si>
    <t>-141023793</t>
  </si>
  <si>
    <t>31</t>
  </si>
  <si>
    <t>181951102</t>
  </si>
  <si>
    <t>Úprava pláně v hornině tř. 1 až 4 se zhutněním</t>
  </si>
  <si>
    <t>-1294884372</t>
  </si>
  <si>
    <t>32</t>
  </si>
  <si>
    <t>180404111</t>
  </si>
  <si>
    <t>Založení trávníku výsevem na vrstvě zeminy</t>
  </si>
  <si>
    <t>-1856335919</t>
  </si>
  <si>
    <t>Poznámka k položce:_x000d_
Zatravněné plochy, dotčené stavbou, budou ohumusovány a osety</t>
  </si>
  <si>
    <t>512,138" po dokončení stavebních prací</t>
  </si>
  <si>
    <t>33</t>
  </si>
  <si>
    <t>M</t>
  </si>
  <si>
    <t>005724100</t>
  </si>
  <si>
    <t>osivo směs travní parková</t>
  </si>
  <si>
    <t>kg</t>
  </si>
  <si>
    <t>636105940</t>
  </si>
  <si>
    <t>512,138*0,4</t>
  </si>
  <si>
    <t>34</t>
  </si>
  <si>
    <t>183403153</t>
  </si>
  <si>
    <t>Obdělání půdy hrabáním v rovině a svahu do 1:5</t>
  </si>
  <si>
    <t>-565710275</t>
  </si>
  <si>
    <t>Zakládání</t>
  </si>
  <si>
    <t>35</t>
  </si>
  <si>
    <t>215901101</t>
  </si>
  <si>
    <t>Zhutnění podloží z hornin soudržných do 92% PS nebo nesoudržných sypkých I(d) do 0,8</t>
  </si>
  <si>
    <t>-1288887127</t>
  </si>
  <si>
    <t>(17,2*2+31,2)*2,0*10" hutnění zeminy po vrstvách při zásypu výkopů - dle popisu projektu</t>
  </si>
  <si>
    <t>Svislé a kompletní konstrukce</t>
  </si>
  <si>
    <t>36</t>
  </si>
  <si>
    <t>319202215</t>
  </si>
  <si>
    <t>Dodatečná izolace zdiva tl do 900 mm beztlakou injektáží silikonovou mikroemulzí</t>
  </si>
  <si>
    <t>-1914645602</t>
  </si>
  <si>
    <t xml:space="preserve">Poznámka k položce:_x000d_
Aplikace dodatečné izolace bude provedena následujícím způsobem. Injektáž bude prováděna na  obvodovém zdivu a na středových nosných zdech.  _x000d_
	Vrty lze provádět jak z vnitřní, tak i venkovní strany. Pokud se vrty budou provádět z venkovní strany, ukončí se cca v úrovni vnitřní čisté podlahy. Pokud se vrty budou provádět z vnitřní strany, začne se vrtat v úrovní čisté podlahy a vrt bude ukončen tak aby nezasahoval pod úroveň neodkopaného terénu. V případě, že nebude proveden vnější odkop a kde je z druhé strany terén, provedou se vrty pod stropem, resp. cca 10 cm nad horní hranicí terénu._x000d_
	V místech přechodů injektáže z úrovně u podlahy, k vrtům v úrovni vnějšího terénu, je nutné vytvořit svislou řadu vrtů._x000d_
	Pruh od vrtů směrem k podlaze se opatří izolační hmotou (např. AQUAFIN-SULFATFEST)._x000d_
	Zdivo se navrtá v roztečích cca 10 - 12 cm od sebe. _x000d_
	Vrty jsou o průměru cca 16 - 18 mm pro tlakovou aplikaci a jsou ukončeny cca 5 - 8 cm před koncem šíře zdi. Po jejich vyvrtání se provede jejich vyčištění ._x000d_
	K injektáži a provedení dodatečné izolace se použije křemičitan (např. AQUAFIN-F), který má těsnící a hydrofobizační vlastnosti. _x000d_
	Použitý přípravek musí být určen pro tlakovou injektáž a být vhodný i pro zdivo širší než 80 cm._x000d_
	Přes injektážní hmoždinky , resp. vhodným plnícím zařízením se provede napuštění vrtů křemičitanem._x000d_
	Před aplikací izolace se v místě vrtů provede pruh minerální izolační stěrky._x000d_
Komppletní provedení izolace.</t>
  </si>
  <si>
    <t>" obvodové stěny dle v.č. D.1.1.3</t>
  </si>
  <si>
    <t>17,1*2+3,7*2+31,17*2</t>
  </si>
  <si>
    <t>Vodorovné konstrukce</t>
  </si>
  <si>
    <t>37</t>
  </si>
  <si>
    <t>4331211-R2</t>
  </si>
  <si>
    <t>Dodávka a montáž nového schodiště venkovního u obvodové stěny dle v.č. D.1.1.3. Kompletní provedení vč. přesunu hmot.</t>
  </si>
  <si>
    <t>-2112697210</t>
  </si>
  <si>
    <t>Poznámka k položce:_x000d_
Kompletní provedení vč. přesunu hmot a stavební přípomoci</t>
  </si>
  <si>
    <t>Komunikace pozemní</t>
  </si>
  <si>
    <t>38</t>
  </si>
  <si>
    <t>564661111</t>
  </si>
  <si>
    <t>Podklad z kameniva hrubého drceného vel. 63-125 mm tl 200 mm</t>
  </si>
  <si>
    <t>697126426</t>
  </si>
  <si>
    <t xml:space="preserve">" Dle popisu projektu - oprava části komunikace pro izolaci zdiva  objektu .- vrchní pojezdová vrstva</t>
  </si>
  <si>
    <t>" NOVÉ ZPEVNĚNÉ PLOCHY JSOU ŘEŠENY SAMOSTATNÝM OBJEKTEM ROZPOČTU</t>
  </si>
  <si>
    <t>39</t>
  </si>
  <si>
    <t>564750011</t>
  </si>
  <si>
    <t>Podklad z kameniva hrubého drceného vel. 8-16 mm tl 150 mm</t>
  </si>
  <si>
    <t>-991236303</t>
  </si>
  <si>
    <t>" Dle popisu projektu - oprava části komunikace pro izolaci zdiva objektu .- vrchní pojezdová vrstva</t>
  </si>
  <si>
    <t>Úpravy povrchů, podlahy a osazování výplní</t>
  </si>
  <si>
    <t>40</t>
  </si>
  <si>
    <t>612821012</t>
  </si>
  <si>
    <t>Vnitřní sanační štuková omítka pro vlhké a zasolené zdivo prováděná ručně</t>
  </si>
  <si>
    <t>-655731178</t>
  </si>
  <si>
    <t xml:space="preserve">Poznámka k položce:_x000d_
Kompletní provedení dle popisu projektu_x000d_
Izolační opatření z vnitřní strany objektu – proti  vodě :_x000d_
Následně se na takto odizolovaný podklad nanese sanační omítkový systém  v požadované vrstvě cca 2 – 2,5 cm. V tomto případě se prostřik nanese celoplošně</t>
  </si>
  <si>
    <t>31,2*3,5</t>
  </si>
  <si>
    <t>17,1*3,5*2/2</t>
  </si>
  <si>
    <t>41</t>
  </si>
  <si>
    <t>612821031</t>
  </si>
  <si>
    <t>Vnitřní vyrovnávací sanační omítka prováděná ručně</t>
  </si>
  <si>
    <t>509464189</t>
  </si>
  <si>
    <t>42</t>
  </si>
  <si>
    <t>612821061</t>
  </si>
  <si>
    <t>Příplatek k sanační omítce pro vlhké zasolené zdivo ZKD 10 mm prováděné ručně ve více vrstvách</t>
  </si>
  <si>
    <t>1821858698</t>
  </si>
  <si>
    <t>43</t>
  </si>
  <si>
    <t>637111112</t>
  </si>
  <si>
    <t>Okapový chodník ze štěrkopísku tl 150 mm s udusáním</t>
  </si>
  <si>
    <t>136539566</t>
  </si>
  <si>
    <t xml:space="preserve">"pro  nový okapový chodník kolem objektu</t>
  </si>
  <si>
    <t>(31,2*2+17,1*2+3,8*2)*0,5</t>
  </si>
  <si>
    <t>44</t>
  </si>
  <si>
    <t>637211321</t>
  </si>
  <si>
    <t>Okapový chodník z betonových vymývaných dlaždic tl 50 mm kladených do písku se zalitím spár MC</t>
  </si>
  <si>
    <t>-1544820528</t>
  </si>
  <si>
    <t>45</t>
  </si>
  <si>
    <t>637311122</t>
  </si>
  <si>
    <t>Okapový chodník z betonových chodníkových obrubníků stojatých lože beton</t>
  </si>
  <si>
    <t>-1226633302</t>
  </si>
  <si>
    <t>(31,2*2+17,1*2+3,8*2)*1,1</t>
  </si>
  <si>
    <t>Ostatní konstrukce a práce, bourání</t>
  </si>
  <si>
    <t>46</t>
  </si>
  <si>
    <t>949101111</t>
  </si>
  <si>
    <t>Lešení pomocné pro objekty pozemních staveb s lešeňovou podlahou v do 1,9 m zatížení do 150 kg/m2</t>
  </si>
  <si>
    <t>602278955</t>
  </si>
  <si>
    <t>9,3+7,7+2,1+2,1+15,3+13,6+26+2,7+4,1+14,4</t>
  </si>
  <si>
    <t>47</t>
  </si>
  <si>
    <t>952901111</t>
  </si>
  <si>
    <t>Vyčištění budov bytové a občanské výstavby při výšce podlaží do 4 m</t>
  </si>
  <si>
    <t>-1130261426</t>
  </si>
  <si>
    <t>48</t>
  </si>
  <si>
    <t>965081-R1</t>
  </si>
  <si>
    <t xml:space="preserve">Bourání nášlapných vrstev podlahy </t>
  </si>
  <si>
    <t>-1097626345</t>
  </si>
  <si>
    <t>" demontáž nášlapných vrstev podlah pro novou hydroizolaci podlahy dle popisu projektu</t>
  </si>
  <si>
    <t>49</t>
  </si>
  <si>
    <t>981011715</t>
  </si>
  <si>
    <t>Demolice budov ze železobetonu podíl konstrukcí do 30 % postupným rozebíráním</t>
  </si>
  <si>
    <t>168499470</t>
  </si>
  <si>
    <t>38 " demolice stávajícího schodiště venkovního u obvodové stěny</t>
  </si>
  <si>
    <t>50</t>
  </si>
  <si>
    <t>985111111</t>
  </si>
  <si>
    <t>Otlučení omítek stěn</t>
  </si>
  <si>
    <t>-1550379503</t>
  </si>
  <si>
    <t xml:space="preserve">Poznámka k položce:_x000d_
dle popisu TZ:_x000d_
Tento systém je určen pro izolaci a sanaci zdiva z vnitřní části objektu v místech, kdee nelze provést vnější odkop a použije se na zdivo, které je v přímém kontaktu s terénem._x000d_
	Bude proveden v té části objektu, kde k vnějšímu zdivu nepřiléhá spojovací chodba._x000d_
	Zdivo, které je v přímém kontaktu s terénem a kde nelze provést vnější odkop ,se provede ošetření následujícím způsobem. To se provede od podlahy do výšky vnějšího terénu._x000d_
</t>
  </si>
  <si>
    <t xml:space="preserve">" pro "Izolační opatření z vnitřní strany objektu – proti  vodě"  - otlučení omítek provedeno vč. očištění zdiva</t>
  </si>
  <si>
    <t>51</t>
  </si>
  <si>
    <t>985131111</t>
  </si>
  <si>
    <t>Očištění ploch stěn, rubu kleneb a podlah tlakovou vodou</t>
  </si>
  <si>
    <t>-165079360</t>
  </si>
  <si>
    <t>" očištění povrchu pro novou hydroizolaci podlahy dle popisu projektu</t>
  </si>
  <si>
    <t>997</t>
  </si>
  <si>
    <t>Přesun sutě</t>
  </si>
  <si>
    <t>52</t>
  </si>
  <si>
    <t>997013111</t>
  </si>
  <si>
    <t>Vnitrostaveništní doprava suti a vybouraných hmot pro budovy v do 6 m s použitím mechanizace</t>
  </si>
  <si>
    <t>t</t>
  </si>
  <si>
    <t>-1625085209</t>
  </si>
  <si>
    <t>53</t>
  </si>
  <si>
    <t>997013501</t>
  </si>
  <si>
    <t>Odvoz suti a vybouraných hmot na skládku nebo meziskládku do 1 km se složením</t>
  </si>
  <si>
    <t>-282488083</t>
  </si>
  <si>
    <t>54</t>
  </si>
  <si>
    <t>997013509</t>
  </si>
  <si>
    <t>Příplatek k odvozu suti a vybouraných hmot na skládku ZKD 1 km přes 1 km</t>
  </si>
  <si>
    <t>1279481002</t>
  </si>
  <si>
    <t>178,698*10 'Přepočtené koeficientem množství</t>
  </si>
  <si>
    <t>55</t>
  </si>
  <si>
    <t>997013831</t>
  </si>
  <si>
    <t>Poplatek za uložení stavebního směsného odpadu na skládce (skládkovné)</t>
  </si>
  <si>
    <t>1488943664</t>
  </si>
  <si>
    <t>998</t>
  </si>
  <si>
    <t>Přesun hmot</t>
  </si>
  <si>
    <t>56</t>
  </si>
  <si>
    <t>998017001</t>
  </si>
  <si>
    <t>Přesun hmot s omezením mechanizace pro budovy v do 6 m</t>
  </si>
  <si>
    <t>-834243124</t>
  </si>
  <si>
    <t>PSV</t>
  </si>
  <si>
    <t>Práce a dodávky PSV</t>
  </si>
  <si>
    <t>711</t>
  </si>
  <si>
    <t>Izolace proti vodě, vlhkosti a plynům</t>
  </si>
  <si>
    <t>57</t>
  </si>
  <si>
    <t>711112-R01</t>
  </si>
  <si>
    <t>Provedení plošé injektáže dle popisu projektu - kompletní provedení vč. přesunu hmot.</t>
  </si>
  <si>
    <t>354445433</t>
  </si>
  <si>
    <t xml:space="preserve">Poznámka k položce:_x000d_
V místech, kde nelze provést vnější odkop terénu, se provede plošná injektáž zdiva s následnou plošnou izolační stěrkou. Plošnou injektáž je nutné provést v součinnosti se svislou plošnou izolací – viz níže_x000d_
	U plošné injektáže se první řada u podlahy a poslední řada pod stropem, resp. nad úrovní vnějšího terénu provede na celou šířku zdiva ( bez cca 8 cm ) . Vlastní plošná izolace injektáží se provede tak, že se vytvoří rastr vrtů cca 15 cm od sebe a to šachovnicově. Vrty budou provedeny do cca 2 /3 šířky zdiva a jsou o průměru cca 16 mm. Přes injektážní pakry se napustí izolační hmotou (např. AQUAFIN-F), která má hydfobizační a těsnící vlastnosti. U plošné injektáže se vrty naplní jednou, u vodorovné izolace ( v celé šíři zdiva ) se naplní do úplného nasycení zdiva._x000d_
	Plošná injektáž posune vlhkost směrem k vnějšímu terénu a omezí tak výrazně jeho nasákavost._x000d_
	Proti tlakové a vzduté vodě se poté provede svislá plošná izolace._x000d_
Vlastní vrty  se poté vyplní zálivkovou a těsnící hmotou (např. ASOCRET –BM), která jednak vyplní vrty a jednak zajistí statiku objektu._x000d_
</t>
  </si>
  <si>
    <t>" izolace v místech kde nelze provést vnější odkop terénu</t>
  </si>
  <si>
    <t>31*4 " BUDE UPŘESNĚNO NA STAVBĚ ZJIŠŤOVACÍM PROTOKOLEM</t>
  </si>
  <si>
    <t>58</t>
  </si>
  <si>
    <t>711112-R02</t>
  </si>
  <si>
    <t>Provedení opatření proti vodě z vnitřní strany - dle popisu projektu - kompletní provedení vč. přesunu hmot.</t>
  </si>
  <si>
    <t>-1880311784</t>
  </si>
  <si>
    <t xml:space="preserve">Poznámka k položce:_x000d_
Tento systém je určen pro izolaci a sanaci zdiva z vnitřní části objektu v místech, kdee nelze provést vnější odkop a použije se na zdivo, které je v přímém kontaktu s terénem._x000d_
	Bude proveden v té části objektu, kde k vnějšímu zdivu nepřiléhá spojovací chodba._x000d_
	Zdivo, které je v přímém kontaktu s terénem a kde nelze provést vnější odkop ,se provede ošetření následujícím způsobem. To se provede od podlahy do výšky vnějšího terénu._x000d_
	Očištěné zdivo se opatří prokřemeňovacím nátěrem (např. AQUAFIN-F), který jednak zpenetruje podklad a zabrání průniku solí do dalších vrstev. Prokřemeňovací nátěr se naředí s vodou v poměru 1 : 1 a formou nátěru, resp. rozprašovačem se nanese na podklad._x000d_
	Do zavadlé vrstvy křemičitanu se ihned ve formě nátěru a v jedné vrstvě nanese izolační hmota (např. AQUAFIN- SULFATFEST), která  je odolná vůči vodě a síranům a to i z negativní strany zdiva. Poté se provede vyplnění spár zdiva a celoplošná vyrovnávací vrstva  rychle schnoucí těsnící hmotou hmotou (např. ASOCRET- M30)._x000d_
	Po jejím zavadnutí ( cca 4 - 6 hodin) se nanese  2 x izolační hmota a vytvoří se souvislá svislá izolace._x000d_
Kompletní provedení izolace</t>
  </si>
  <si>
    <t>59</t>
  </si>
  <si>
    <t>711161389</t>
  </si>
  <si>
    <t>Izolace proti zemní vlhkosti nopovou fólií utěsnění spár tmelem elastickým</t>
  </si>
  <si>
    <t>1541461119</t>
  </si>
  <si>
    <t>Poznámka k položce:_x000d_
Dle stavu a charakteru pracovní spáry se její utěsnění provede buď vytvořením fabionu, resp. použitím pružné těsnící pásky</t>
  </si>
  <si>
    <t>31,2*2+17,1*2+3,7*2" dle popisu projektu a TZ str. 6</t>
  </si>
  <si>
    <t>60</t>
  </si>
  <si>
    <t>711493111</t>
  </si>
  <si>
    <t>Provedení dodatečné hydroizolace podlahy v souvislosti k izolaci na stěnách - kompletní provedení vč. přesunu hmot</t>
  </si>
  <si>
    <t>1901885907</t>
  </si>
  <si>
    <t>Poznámka k položce:_x000d_
K izolaci podlah bude použita minerální hydroizolační hmota (např. AQUAFIN-1K) a následně pružná asfaltová tenkovrstvá hydroizolační hmota (např. COMBIFLEX-DS). Alternativně lze použít minerální izolační stěrky. Ty jsou vhodné hlavně pokud bude jako povrchová úprava použita dlažba ( systém umožňuje difuzi vodních par ). Pokud bude jako finální vrstva např. PVC, linoleum či epoxidový nátěr, je vhodnější použít bitumenovou izolaci.</t>
  </si>
  <si>
    <t>" nová hydroizolace podlahy dle popisu projektu</t>
  </si>
  <si>
    <t>61</t>
  </si>
  <si>
    <t>711812-R01</t>
  </si>
  <si>
    <t>Provedení vnější izolace pod úrovní terénu dle popisu projektu. Kompletní provedení vč. přesunu hmot.</t>
  </si>
  <si>
    <t>-1947282779</t>
  </si>
  <si>
    <t xml:space="preserve">Poznámka k položce:_x000d_
dle popisu TZ str. 6 Vnější svislá izolace zdiva pod úrovní terénu _x000d_
K vlastní svislé izolaci se použije asfaltová silnovrstvá izolace (např. COMBIDIC-  2K PREMIUM). Tato izolace musí být odolná vzduté a tlakové vodě._x000d_
	Bude se jednat o reaktivní a rychle schnoucí asfaltovou izolaci s reaktivními plnivy._x000d_
	Vyspravený a vyrovnaný podklad se napenetruje._x000d_
	Izolace se aplikuje na nosný podklad a to ve dvou krocích stěrkou._x000d_
_x000d_
	Ochrana izolace se provede vložením systémové tkaniny (např. COMBIFLEX-VLIES) a následně polystyrenovými deskami, které se nalepí přímo na izolaci._x000d_
</t>
  </si>
  <si>
    <t>" dle popisu projektu a TZ str. 6</t>
  </si>
  <si>
    <t>31,2*0,8</t>
  </si>
  <si>
    <t>3,7*0,8*2</t>
  </si>
  <si>
    <t>6,6*5" nad suterénem - strop</t>
  </si>
  <si>
    <t>62</t>
  </si>
  <si>
    <t>998711101</t>
  </si>
  <si>
    <t>Přesun hmot tonážní pro izolace proti vodě, vlhkosti a plynům v objektech výšky do 6 m</t>
  </si>
  <si>
    <t>-808792407</t>
  </si>
  <si>
    <t>771</t>
  </si>
  <si>
    <t>Podlahy krytiny</t>
  </si>
  <si>
    <t>63</t>
  </si>
  <si>
    <t>77100001R</t>
  </si>
  <si>
    <t>Podlahové krytiny - dlažby vč. soklu - bude upřesněno dle výběru investora - kompletní provedení vč. přesunu hmot</t>
  </si>
  <si>
    <t>1775762981</t>
  </si>
  <si>
    <t>Poznámka k položce:_x000d_
V koupelnách a WC je uvažováno pod dlažby HI stěrka!_x000d_
Kompletní provedení - dodávka, montáž, přesun hmot</t>
  </si>
  <si>
    <t>"dle výpisu tabulky místností D.1.1. 2 -9</t>
  </si>
  <si>
    <t>64</t>
  </si>
  <si>
    <t>771990111</t>
  </si>
  <si>
    <t xml:space="preserve">Vyrovnání podkladu stěrkou </t>
  </si>
  <si>
    <t>699372330</t>
  </si>
  <si>
    <t>"vyrovnání před provedením hydroizolace podlahy dle popisu projektu</t>
  </si>
  <si>
    <t>01.2 - Stavbení úpravy - interiér</t>
  </si>
  <si>
    <t xml:space="preserve">    751 - Vzduchotechnika</t>
  </si>
  <si>
    <t xml:space="preserve">    763 - Konstrukce suché výstavby</t>
  </si>
  <si>
    <t xml:space="preserve">    766-1 - Konstrukce truhlářské</t>
  </si>
  <si>
    <t xml:space="preserve">    781 - Dokončovací práce - obklady</t>
  </si>
  <si>
    <t xml:space="preserve">    784 - Dokončovací práce - malby a tapety</t>
  </si>
  <si>
    <t>310237251</t>
  </si>
  <si>
    <t>Zazdívka otvorů pl do 0,25 m2 ve zdivu nadzákladovém cihlami pálenými tl do 450 mm</t>
  </si>
  <si>
    <t>252839048</t>
  </si>
  <si>
    <t>1+2" zazdívka nových překladů</t>
  </si>
  <si>
    <t>15" zazdívky dále nespecifikované - bude upřesněno na stavbě</t>
  </si>
  <si>
    <t>310239211</t>
  </si>
  <si>
    <t>Zazdívka otvorů pl do 4 m2 ve zdivu nadzákladovém cihlami pálenými na MVC</t>
  </si>
  <si>
    <t>-1397479300</t>
  </si>
  <si>
    <t>" dle v.č. D.1.1.3 m.č. 018</t>
  </si>
  <si>
    <t>1,2*2,1*0,8</t>
  </si>
  <si>
    <t xml:space="preserve">" dozdívky parapetů </t>
  </si>
  <si>
    <t>1,5*0,5*0,5*2</t>
  </si>
  <si>
    <t>1,4*1,2*0,7</t>
  </si>
  <si>
    <t>311272031</t>
  </si>
  <si>
    <t>Zdivo z pórobetonových tvárnic hladkých přes P2 do P4 přes 450 do 600 kg/m3 na tenkovrstvou maltu tl 200 mm</t>
  </si>
  <si>
    <t>1047120692</t>
  </si>
  <si>
    <t>" dle popisu TZ a v.č. D.1.1.5</t>
  </si>
  <si>
    <t>(1,02+0,1+1,53+0,1)*3,8</t>
  </si>
  <si>
    <t>317121101</t>
  </si>
  <si>
    <t>Montáž prefabrikovaných překladů délky do 1500 mm</t>
  </si>
  <si>
    <t>-1070799352</t>
  </si>
  <si>
    <t>3*2+4" nad nové otvory ve stávajícím zdivu</t>
  </si>
  <si>
    <t>59321070</t>
  </si>
  <si>
    <t>překlad železobetonový RZP 119x14x14 cm</t>
  </si>
  <si>
    <t>-1595135555</t>
  </si>
  <si>
    <t>2*3</t>
  </si>
  <si>
    <t>59321071</t>
  </si>
  <si>
    <t>překlad železobetonový RZP 149x14x14 cm</t>
  </si>
  <si>
    <t>1282018664</t>
  </si>
  <si>
    <t>31712-R01</t>
  </si>
  <si>
    <t>Dodávka a montáž překladů nad otvory v nových příčkách. Kompletní provedení vč. přesunu hmot.</t>
  </si>
  <si>
    <t>-681991544</t>
  </si>
  <si>
    <t>342272225</t>
  </si>
  <si>
    <t>Příčka z pórobetonových hladkých tvárnic na tenkovrstvou maltu tl 100 mm</t>
  </si>
  <si>
    <t>268811753</t>
  </si>
  <si>
    <t>" dle popisu TZ str. 9 oddíl 2.6 - PŘÍČKY</t>
  </si>
  <si>
    <t>" dle v.č. D.1.1.3</t>
  </si>
  <si>
    <t>(3,1+0,985*2+0,1+1,96)*3,1</t>
  </si>
  <si>
    <t>-0,7*2,0*2</t>
  </si>
  <si>
    <t>" dle v.č. D.1.1.5</t>
  </si>
  <si>
    <t>(1,05+0,1+1,53+1,1+1,2+1,86+0,9+0,1+1,8*2+1,3)*3,8</t>
  </si>
  <si>
    <t>-0,7*2,0*4</t>
  </si>
  <si>
    <t>1,5*3,0</t>
  </si>
  <si>
    <t>-0,8*2,0</t>
  </si>
  <si>
    <t>342291121</t>
  </si>
  <si>
    <t>Ukotvení příček k cihelným konstrukcím plochými kotvami</t>
  </si>
  <si>
    <t>1157668771</t>
  </si>
  <si>
    <t>3,2*17+28,1</t>
  </si>
  <si>
    <t>4331211-R</t>
  </si>
  <si>
    <t>Dodávka a montáž nového schodiště z ŽB půdorysného tvaru U ve 2NP dle statické části PD vč. zábradlí. Kompletní provedení vč. přesunu hmot.</t>
  </si>
  <si>
    <t>458633419</t>
  </si>
  <si>
    <t>611325225</t>
  </si>
  <si>
    <t>Vápenocementová štuková omítka malých ploch do 4,0 m2 na stropech</t>
  </si>
  <si>
    <t>-1449361417</t>
  </si>
  <si>
    <t>4" oprava omítek po zazdění překladů</t>
  </si>
  <si>
    <t>15" oprava omítek po zazdívkách</t>
  </si>
  <si>
    <t>611325421</t>
  </si>
  <si>
    <t>Oprava vnitřní vápenocementové štukové omítky stropů v rozsahu plochy do 10%</t>
  </si>
  <si>
    <t>1366500378</t>
  </si>
  <si>
    <t>" oprava stávajících stropů</t>
  </si>
  <si>
    <t>26+2,7+4,1+14,4+10,7+1,8+50,5+10,7+22,1+12,8+31,3+5,2+9,3+7,7+2,1+2,1+15,3+13,6</t>
  </si>
  <si>
    <t>26+2,7+4,1+14,4+10,7+1,8+50,5+10,7+2,1+12,8+31,3+5,2+9,3+7,7+2,1</t>
  </si>
  <si>
    <t>612131101</t>
  </si>
  <si>
    <t>Cementový postřik vnitřních stěn nanášený celoplošně ručně</t>
  </si>
  <si>
    <t>-1484673384</t>
  </si>
  <si>
    <t>" dle v.č. D.1.1.2-9</t>
  </si>
  <si>
    <t>" omítka na nově vyzděných stěnách</t>
  </si>
  <si>
    <t>" pro tl. zdiva 200</t>
  </si>
  <si>
    <t>10,45*2</t>
  </si>
  <si>
    <t>" pro tl. zdiva 100</t>
  </si>
  <si>
    <t>65,015*2</t>
  </si>
  <si>
    <t>612131121</t>
  </si>
  <si>
    <t>Penetrační disperzní nátěr vnitřních stěn nanášený ručně</t>
  </si>
  <si>
    <t>-2055180628</t>
  </si>
  <si>
    <t>612142001</t>
  </si>
  <si>
    <t>Potažení vnitřních stěn sklovláknitým pletivem vtlačeným do tenkovrstvé hmoty</t>
  </si>
  <si>
    <t>783611265</t>
  </si>
  <si>
    <t>612311131</t>
  </si>
  <si>
    <t>Potažení vnitřních stěn vápenným štukem tloušťky do 3 mm</t>
  </si>
  <si>
    <t>-106549264</t>
  </si>
  <si>
    <t>612325421</t>
  </si>
  <si>
    <t>Oprava vnitřní vápenocementové štukové omítky stěn v rozsahu plochy do 10%</t>
  </si>
  <si>
    <t>1154619495</t>
  </si>
  <si>
    <t>" oprava stávajících stěn</t>
  </si>
  <si>
    <t>(3,09+2+3,0)*3,06</t>
  </si>
  <si>
    <t>(3,185*2+2,4)*2,9</t>
  </si>
  <si>
    <t>(1,71+1,1*2)*2,7</t>
  </si>
  <si>
    <t>(3,28*2+4,3+1,0)*2,9</t>
  </si>
  <si>
    <t>(3,4*2+4,43)*2,9</t>
  </si>
  <si>
    <t>(1,5*4+1,74+2,66)*3,0</t>
  </si>
  <si>
    <t>(3,1+3,5*2)*3,0</t>
  </si>
  <si>
    <t>(0,9+1,8*2)*2,9</t>
  </si>
  <si>
    <t>(9,35*2+5,4)*3,0</t>
  </si>
  <si>
    <t>(1,74*2+10,5*2)*3,0</t>
  </si>
  <si>
    <t>(4,22*2+5,22*2)*3,0</t>
  </si>
  <si>
    <t>(3,25*2+3,28*2)*2,88</t>
  </si>
  <si>
    <t>(9,45*2+1,3*2)*2,6</t>
  </si>
  <si>
    <t>(9,615*2+3,25*2)*2,8</t>
  </si>
  <si>
    <t>(1,6*2+3,2*2)*3,0</t>
  </si>
  <si>
    <t>Mezisoučet</t>
  </si>
  <si>
    <t>(5,1*2+3,2*2)*4,4</t>
  </si>
  <si>
    <t>(9,7*2+5,52*2)*3,7</t>
  </si>
  <si>
    <t>(2,425*2+3,255*2)*2,5</t>
  </si>
  <si>
    <t>(4,3*2+3,8*2)*3,8</t>
  </si>
  <si>
    <t>(5,4*2+4,1*2)*3,7</t>
  </si>
  <si>
    <t>(3,9*2+4,5*2)*3,8</t>
  </si>
  <si>
    <t>(5,5*2+4,3*2)*3,8</t>
  </si>
  <si>
    <t>(9,515*2+5,5*2)*3,8</t>
  </si>
  <si>
    <t>(1,8*2+3,9*2)*3,8</t>
  </si>
  <si>
    <t>(6,6*2+3,6*2)*3,9</t>
  </si>
  <si>
    <t>943211111</t>
  </si>
  <si>
    <t>Montáž lešení prostorového rámového lehkého s podlahami zatížení do 200 kg/m2 v do 10 m</t>
  </si>
  <si>
    <t>1973501391</t>
  </si>
  <si>
    <t>" pro práce a konstrukce ve výškách a pro montáž schodiště</t>
  </si>
  <si>
    <t>3,7*4*3</t>
  </si>
  <si>
    <t>32*4*3</t>
  </si>
  <si>
    <t>943211211</t>
  </si>
  <si>
    <t>Příplatek k lešení prostorovému rámovému lehkému s podlahami v do 10 m za první a ZKD den použití</t>
  </si>
  <si>
    <t>-1664692059</t>
  </si>
  <si>
    <t>428,4*120</t>
  </si>
  <si>
    <t>943211811</t>
  </si>
  <si>
    <t>Demontáž lešení prostorového rámového lehkého s podlahami zatížení do 200 kg/m2 v do 10 m</t>
  </si>
  <si>
    <t>337632867</t>
  </si>
  <si>
    <t>31,3+4,1+14,4+10,7+1,8+50,5+10,7+22,1+12,8+31,3+5,2+9,3+7,7</t>
  </si>
  <si>
    <t>61,1+100,1+3,6+5,8+2,8+2,9+9,8+7,8+9,7+9,9+6,7+12</t>
  </si>
  <si>
    <t>962031132</t>
  </si>
  <si>
    <t>Bourání příček z cihel pálených na MVC tl do 100 mm</t>
  </si>
  <si>
    <t>-1414376114</t>
  </si>
  <si>
    <t>" dle v.č. D.1.1.4 m.č. 105 a 104</t>
  </si>
  <si>
    <t>3,7*3,8</t>
  </si>
  <si>
    <t>962031133</t>
  </si>
  <si>
    <t>Bourání příček z cihel pálených na MVC tl do 150 mm</t>
  </si>
  <si>
    <t>1510904544</t>
  </si>
  <si>
    <t>"dle v.č. D.1.1.2 v m.č. 004</t>
  </si>
  <si>
    <t>(3,255+2,315+0,15)*2,455</t>
  </si>
  <si>
    <t>"dle v.č. D.1.1.2 v m.č. 010</t>
  </si>
  <si>
    <t>1,331*2,605</t>
  </si>
  <si>
    <t>"dle v.č. D.1.1.4 v m.č. 104 a 105</t>
  </si>
  <si>
    <t>(3,7+6,5)*3,8</t>
  </si>
  <si>
    <t>1,3*3,8</t>
  </si>
  <si>
    <t>"dle v.č. D.1.1.4 v m.č. 111</t>
  </si>
  <si>
    <t>5,52*3,7</t>
  </si>
  <si>
    <t>96203-R01</t>
  </si>
  <si>
    <t>Bourání konstrukcí v 2 NP - příčky, stěny - dle popisu projektu. Kompletní provedení vč. přesunu hmot.</t>
  </si>
  <si>
    <t>640751719</t>
  </si>
  <si>
    <t xml:space="preserve">"dle v.č. D.1.1.6  v m.č. 201 a 202</t>
  </si>
  <si>
    <t>(9,9+14*2)*2,4*0,1</t>
  </si>
  <si>
    <t>0,9*0,9*2,5</t>
  </si>
  <si>
    <t>7,0*2,5*0,5</t>
  </si>
  <si>
    <t>850752703</t>
  </si>
  <si>
    <t>10,7+1,8+50,5+10,7+22,1+12,8+31,3+5,2</t>
  </si>
  <si>
    <t>4,1+14,4+10,7+1,8+50,5+10,7+22,1+12,8+31,3+52+9,3+7,7</t>
  </si>
  <si>
    <t>61,1+100,1+3,6+5,8+2,8+2,9+9,8+7,8+9,7+9,9+6,7+12,0</t>
  </si>
  <si>
    <t>968072455</t>
  </si>
  <si>
    <t>Vybourání kovových dveřních zárubní pl do 2 m2</t>
  </si>
  <si>
    <t>1867719712</t>
  </si>
  <si>
    <t>" dle v.č. D.1.1.2</t>
  </si>
  <si>
    <t>1,16*2,1</t>
  </si>
  <si>
    <t>1,3*2,5</t>
  </si>
  <si>
    <t>971033481</t>
  </si>
  <si>
    <t>Vybourání otvorů ve zdivu cihelném pl do 0,25 m2 na MVC nebo MV tl do 900 mm</t>
  </si>
  <si>
    <t>-330361762</t>
  </si>
  <si>
    <t>1+2" vybourání pro nové překlady</t>
  </si>
  <si>
    <t>971033651</t>
  </si>
  <si>
    <t>Vybourání otvorů ve zdivu cihelném pl do 4 m2 na MVC nebo MV tl do 600 mm</t>
  </si>
  <si>
    <t>1799356578</t>
  </si>
  <si>
    <t>" vybourání otvoru pro okna dle v.č. D.1.1.6</t>
  </si>
  <si>
    <t>0,7*1,2*0,9*2</t>
  </si>
  <si>
    <t>971033681</t>
  </si>
  <si>
    <t>Vybourání otvorů ve zdivu cihelném pl do 4 m2 na MVC nebo MV tl do 900 mm</t>
  </si>
  <si>
    <t>820524312</t>
  </si>
  <si>
    <t>" dle v.č .D.1.1.2 - m.č. 010</t>
  </si>
  <si>
    <t>1,14*2,1*0,6</t>
  </si>
  <si>
    <t>975043111</t>
  </si>
  <si>
    <t>Jednořadové podchycení stropů v do 3,5 m pro zatížení do 750 kg/m</t>
  </si>
  <si>
    <t>-1979049203</t>
  </si>
  <si>
    <t>6,5*3</t>
  </si>
  <si>
    <t>975053131</t>
  </si>
  <si>
    <t>Víceřadové podchycení stropů v do 3,5 m pro zatížení do 800 kg/m2</t>
  </si>
  <si>
    <t>-383903445</t>
  </si>
  <si>
    <t>978012121</t>
  </si>
  <si>
    <t>Otlučení (osekání) vnitřní vápenné nebo vápenocementové omítky stropů rákosových v rozsahu do 10 %</t>
  </si>
  <si>
    <t>2063995844</t>
  </si>
  <si>
    <t>978013121</t>
  </si>
  <si>
    <t>Otlučení (osekání) vnitřní vápenné nebo vápenocementové omítky stěn v rozsahu do 10 %</t>
  </si>
  <si>
    <t>1712501004</t>
  </si>
  <si>
    <t>981011112</t>
  </si>
  <si>
    <t>Demolice budov dřevěných ostatních oboustranně obitých nebo omítnutých postupným rozebíráním</t>
  </si>
  <si>
    <t>-1387238598</t>
  </si>
  <si>
    <t>52 " demolice stávajícího dřevěného schodiště</t>
  </si>
  <si>
    <t>997013113</t>
  </si>
  <si>
    <t>Vnitrostaveništní doprava suti a vybouraných hmot pro budovy v do 12 m s použitím mechanizace</t>
  </si>
  <si>
    <t>1763602565</t>
  </si>
  <si>
    <t>51,71*10 'Přepočtené koeficientem množství</t>
  </si>
  <si>
    <t>998017002</t>
  </si>
  <si>
    <t>Přesun hmot s omezením mechanizace pro budovy v do 12 m</t>
  </si>
  <si>
    <t>1020098438</t>
  </si>
  <si>
    <t>751</t>
  </si>
  <si>
    <t>Vzduchotechnika</t>
  </si>
  <si>
    <t>751-R02</t>
  </si>
  <si>
    <t>Vzduchotechnika sociálních zařízení a odtah od digestoře - kompletní provedení vč. přesunu hmot.</t>
  </si>
  <si>
    <t>soub</t>
  </si>
  <si>
    <t>1188634163</t>
  </si>
  <si>
    <t>763</t>
  </si>
  <si>
    <t>Konstrukce suché výstavby</t>
  </si>
  <si>
    <t>763111442</t>
  </si>
  <si>
    <t>SDK příčka tl 100 mm profil CW+UW 50 desky 2xH2DF 12,5 TI 40 mm 100 kg/m3 EI 90 Rw 51 dB</t>
  </si>
  <si>
    <t>-810835578</t>
  </si>
  <si>
    <t>" dle v.č. D.1.1.7</t>
  </si>
  <si>
    <t>(2,5+0,15+0,9+0,1+1,0+0,1+1,8*2+1,7*2+1,8*2+1,7*2)*3,2</t>
  </si>
  <si>
    <t>-0,7*2,0*6</t>
  </si>
  <si>
    <t>10,25*3,2</t>
  </si>
  <si>
    <t>763111447</t>
  </si>
  <si>
    <t>SDK příčka tl 150 mm profil CW+UW 100 desky 2xH2DF 12,5 TI 80 mm EI 90 Rw 55 dB</t>
  </si>
  <si>
    <t>-117812876</t>
  </si>
  <si>
    <t>(5,0+3,4+5,3+1,64+3,7+3,965+4,8)*3,2</t>
  </si>
  <si>
    <t>-0,8*2,0*5</t>
  </si>
  <si>
    <t>-0,7*2,0</t>
  </si>
  <si>
    <t>763112314</t>
  </si>
  <si>
    <t>SDK příčka mezibytová tl 205 mm zdvojený profil CW+UW 75 desky 2xA 12,5 TI 60 mm EI 60 Rw 60 dB</t>
  </si>
  <si>
    <t>1573969020</t>
  </si>
  <si>
    <t>" dle popisu TZ a v.č. D.1.1.7</t>
  </si>
  <si>
    <t>(0,15+0,9+0,1+1,0+0,1)*3,5</t>
  </si>
  <si>
    <t>2,15*3,2*2</t>
  </si>
  <si>
    <t>763112328</t>
  </si>
  <si>
    <t>SDK příčka mezibytová tl 300 mm zdvojený profil CW+UW 100 desky 2xDF 12,5 TI 100+100 mm EI90 Rw 65dB</t>
  </si>
  <si>
    <t>3003525</t>
  </si>
  <si>
    <t>2,15*2*3,2</t>
  </si>
  <si>
    <t>998763302</t>
  </si>
  <si>
    <t>Přesun hmot tonážní pro sádrokartonové konstrukce v objektech v do 12 m</t>
  </si>
  <si>
    <t>-2102074356</t>
  </si>
  <si>
    <t>766-1</t>
  </si>
  <si>
    <t>Konstrukce truhlářské</t>
  </si>
  <si>
    <t>766-RDV</t>
  </si>
  <si>
    <t>Dodávka a montáž vnitřních dveří - kompletní provedení vč. přesunu hmot.</t>
  </si>
  <si>
    <t>2087058330</t>
  </si>
  <si>
    <t>Poznámka k položce:_x000d_
Kompletní provedení vč. přesunu hmot a stavebních přípomocí.</t>
  </si>
  <si>
    <t>5+5+6" dle tabulky výrobků ozn D/8 a D/9</t>
  </si>
  <si>
    <t>766-ROD</t>
  </si>
  <si>
    <t>Dodávka a montáž dveří protipožárních ozn D/4 dle výpisu výrobků. Kompletní provedení vč. přesunu hmot</t>
  </si>
  <si>
    <t>10872406</t>
  </si>
  <si>
    <t xml:space="preserve">1" D/4 dle výpisu výrobků </t>
  </si>
  <si>
    <t>766-ROD2</t>
  </si>
  <si>
    <t>Dodávka a montáž dveří protipožárních ozn D/5 dle výpisu výrobků. Kompletní provedení vč. přesunu hmot</t>
  </si>
  <si>
    <t>-332733693</t>
  </si>
  <si>
    <t xml:space="preserve">1" D/5 dle výpisu výrobků </t>
  </si>
  <si>
    <t>766-ROD1</t>
  </si>
  <si>
    <t>Dodávka a montáž dveří protipožárních ozn D/6 dle výpisu výrobků. Kompletní provedení vč. přesunu hmot</t>
  </si>
  <si>
    <t>208066176</t>
  </si>
  <si>
    <t xml:space="preserve">1" D/6 dle výpisu výrobků </t>
  </si>
  <si>
    <t>766-ROD3</t>
  </si>
  <si>
    <t>Dodávka a montáž posuvné dělící dveře ozn D/7 dle výpisu výrobků. Kompletní provedení vč. přesunu hmot</t>
  </si>
  <si>
    <t>-132829841</t>
  </si>
  <si>
    <t xml:space="preserve">1" D/7 dle výpisu výrobků </t>
  </si>
  <si>
    <t>1273690161</t>
  </si>
  <si>
    <t>10,7+1,8+50,5+10,7+22,1+12,8</t>
  </si>
  <si>
    <t>4,1+10,7+1,8+10,7+9,3+7,7</t>
  </si>
  <si>
    <t>3,6+5,8+2,8+2,9</t>
  </si>
  <si>
    <t>77100002R</t>
  </si>
  <si>
    <t xml:space="preserve">Podlahové krytiny - vinyl/PVC/koberec  podlaha vč. soklu -  bude upřesněna dle výběru investora - kompletní provedení vč. přesunu hmot</t>
  </si>
  <si>
    <t>805063768</t>
  </si>
  <si>
    <t>Poznámka k položce:_x000d_
Před montáží podlah bude povrch vystěrkován._x000d_
Kompletní provedení - dodávka, montáž, přesun hmot</t>
  </si>
  <si>
    <t>31,3</t>
  </si>
  <si>
    <t>50,5+22,1+12,8+31,3+5,2</t>
  </si>
  <si>
    <t>61,1+100,1+9,8+7,8+9,7+9,9+6,7+12</t>
  </si>
  <si>
    <t>2004085819</t>
  </si>
  <si>
    <t>168+370,3</t>
  </si>
  <si>
    <t>771990-R1</t>
  </si>
  <si>
    <t>Vyrovnání podkladu pod keramickou dlažbu v 2 NP.</t>
  </si>
  <si>
    <t>1789981970</t>
  </si>
  <si>
    <t>781</t>
  </si>
  <si>
    <t>Dokončovací práce - obklady</t>
  </si>
  <si>
    <t>781474114</t>
  </si>
  <si>
    <t>Montáž obkladů vnitřních keramických hladkých do 22 ks/m2 lepených flexibilním lepidlem</t>
  </si>
  <si>
    <t>-124249014</t>
  </si>
  <si>
    <t>(2,0*4+1,1*4)*2,0</t>
  </si>
  <si>
    <t>(3,5*2+3,1*2)*2,0</t>
  </si>
  <si>
    <t>(1,8*2+1,0*2)*2,0</t>
  </si>
  <si>
    <t>(4,3*4)*1,2</t>
  </si>
  <si>
    <t>(1,1*2+1,5*2)*1,5</t>
  </si>
  <si>
    <t>(1,86*2+1,38*2+3,8*2)*2,0</t>
  </si>
  <si>
    <t>(1,8*4+1,1*4)*2,0</t>
  </si>
  <si>
    <t>(1,1*6+1,8*4+1,8*2)*2,0</t>
  </si>
  <si>
    <t>(2,1*2+2,3*2)*2,0</t>
  </si>
  <si>
    <t>(1,8*4+1,7*4)*2,0</t>
  </si>
  <si>
    <t>59761071</t>
  </si>
  <si>
    <t>obkládačky keramické koupelnové (barevné) přes 12 do 16 ks/m2</t>
  </si>
  <si>
    <t>1382225733</t>
  </si>
  <si>
    <t>222,6*1,15</t>
  </si>
  <si>
    <t>781479196</t>
  </si>
  <si>
    <t xml:space="preserve">Příplatek k montáži obkladů vnitřních keramických hladkých za spárování tmelem </t>
  </si>
  <si>
    <t>81281466</t>
  </si>
  <si>
    <t>781495111</t>
  </si>
  <si>
    <t>Penetrace podkladu vnitřních obkladů</t>
  </si>
  <si>
    <t>-1599929758</t>
  </si>
  <si>
    <t>998781102</t>
  </si>
  <si>
    <t>Přesun hmot tonážní pro obklady keramické v objektech v do 12 m</t>
  </si>
  <si>
    <t>957911546</t>
  </si>
  <si>
    <t>784</t>
  </si>
  <si>
    <t>Dokončovací práce - malby a tapety</t>
  </si>
  <si>
    <t>784181121</t>
  </si>
  <si>
    <t>Hloubková jednonásobná penetrace podkladu v místnostech výšky do 3,80 m</t>
  </si>
  <si>
    <t>1010806298</t>
  </si>
  <si>
    <t>(84,4+79,576+21,635+13,76)*2</t>
  </si>
  <si>
    <t>433,8</t>
  </si>
  <si>
    <t>1320,235</t>
  </si>
  <si>
    <t>784221101</t>
  </si>
  <si>
    <t xml:space="preserve">Dvojnásobné bílé malby  ze směsí za sucha dobře otěruvzdorných v místnostech do 3,80 m</t>
  </si>
  <si>
    <t>-594890014</t>
  </si>
  <si>
    <t>02 - Výměna výplní otvorů</t>
  </si>
  <si>
    <t xml:space="preserve">    764 - Konstrukce klempířské</t>
  </si>
  <si>
    <t xml:space="preserve">    766 - Konstrukce truhlářské</t>
  </si>
  <si>
    <t xml:space="preserve">    766-1 - Opravy truhlářských konstrukcí</t>
  </si>
  <si>
    <t xml:space="preserve">    784 - Dokončovací práce - malby</t>
  </si>
  <si>
    <t>612325302</t>
  </si>
  <si>
    <t>Vápenocementová štuková omítka ostění nebo nadpraží</t>
  </si>
  <si>
    <t>-1402115065</t>
  </si>
  <si>
    <t>227,72*0,5 " nová omítka ostění a nadpraží při výměnách výplní otvorů</t>
  </si>
  <si>
    <t>619991001</t>
  </si>
  <si>
    <t>Zakrytí podlah fólií přilepenou lepící páskou</t>
  </si>
  <si>
    <t>-794928068</t>
  </si>
  <si>
    <t>300" práce spojené s výměnou výplní otvorů</t>
  </si>
  <si>
    <t>619991011</t>
  </si>
  <si>
    <t>Obalení konstrukcí a prvků fólií přilepenou lepící páskou</t>
  </si>
  <si>
    <t>368543559</t>
  </si>
  <si>
    <t>250" práce spojené s výměnou výplní otvorů</t>
  </si>
  <si>
    <t>619995001</t>
  </si>
  <si>
    <t>Začištění omítek kolem oken, dveří, podlah nebo obkladů</t>
  </si>
  <si>
    <t>-1000454238</t>
  </si>
  <si>
    <t>" po výměně oken dle tabulky výrobků pozice O1-O8 a D1-D3</t>
  </si>
  <si>
    <t>(1,4+2,4)*2*9</t>
  </si>
  <si>
    <t>(1,4+2,0)*2*7</t>
  </si>
  <si>
    <t>(1,26+1,9)*2*4</t>
  </si>
  <si>
    <t>1,5*4*3</t>
  </si>
  <si>
    <t>(1,4+1,0)*2*2</t>
  </si>
  <si>
    <t>(1,0+1,35)*2*2</t>
  </si>
  <si>
    <t>(0,7+1,2)*2*5</t>
  </si>
  <si>
    <t>(0,81+1,4)*2*2</t>
  </si>
  <si>
    <t>(1,0+2,05)*2</t>
  </si>
  <si>
    <t>(1,0+2,8)*2</t>
  </si>
  <si>
    <t>(1,45+2,5)*2</t>
  </si>
  <si>
    <t>-1484840450</t>
  </si>
  <si>
    <t>962081141</t>
  </si>
  <si>
    <t>Bourání příček ze skleněných tvárnic tl do 150 mm</t>
  </si>
  <si>
    <t>2043127517</t>
  </si>
  <si>
    <t>" vybourání vyplní otvorů</t>
  </si>
  <si>
    <t>1,7*1,3*2</t>
  </si>
  <si>
    <t>3,1*2,5*2</t>
  </si>
  <si>
    <t>0,6*2,45*9</t>
  </si>
  <si>
    <t>0,55*0,85*2</t>
  </si>
  <si>
    <t>2,1*1,9</t>
  </si>
  <si>
    <t>0,9*1,9</t>
  </si>
  <si>
    <t>1,3*1,9</t>
  </si>
  <si>
    <t>968062355</t>
  </si>
  <si>
    <t>Vybourání dřevěných rámů oken dvojitých včetně křídel pl do 2 m2</t>
  </si>
  <si>
    <t>1883009634</t>
  </si>
  <si>
    <t>1,4*2,4*9</t>
  </si>
  <si>
    <t>1,4*2,0*7</t>
  </si>
  <si>
    <t>1,26*1,9*4</t>
  </si>
  <si>
    <t>1,5*1,5*3</t>
  </si>
  <si>
    <t>1,4*1,0*2</t>
  </si>
  <si>
    <t>1,0*1,35*2</t>
  </si>
  <si>
    <t>0,7*1,2*5</t>
  </si>
  <si>
    <t>0,81*1,4*2</t>
  </si>
  <si>
    <t>968062455</t>
  </si>
  <si>
    <t>Vybourání dřevěných dveřních zárubní pl do 2 m2</t>
  </si>
  <si>
    <t>-687303421</t>
  </si>
  <si>
    <t>" demontáž dveří pro výměnu dle tabulky výrobků pozice D/1 a D2 a D3</t>
  </si>
  <si>
    <t>1,0*2,05</t>
  </si>
  <si>
    <t>1,0*2,8</t>
  </si>
  <si>
    <t>1,45*2,5</t>
  </si>
  <si>
    <t>978013191</t>
  </si>
  <si>
    <t>Otlučení (osekání) vnitřní vápenné nebo vápenocementové omítky stěn v rozsahu do 100 %</t>
  </si>
  <si>
    <t>-195366667</t>
  </si>
  <si>
    <t>227,72*0,5 " otlučení ostění a nadpraží při výměnách výplní otvorů</t>
  </si>
  <si>
    <t>1938487786</t>
  </si>
  <si>
    <t>14,468*10 'Přepočtené koeficientem množství</t>
  </si>
  <si>
    <t>-467977390</t>
  </si>
  <si>
    <t>764</t>
  </si>
  <si>
    <t>Konstrukce klempířské</t>
  </si>
  <si>
    <t>764002851</t>
  </si>
  <si>
    <t>Demontáž oplechování parapetů do suti</t>
  </si>
  <si>
    <t>-481015238</t>
  </si>
  <si>
    <t>1,4*9</t>
  </si>
  <si>
    <t>1,4*7</t>
  </si>
  <si>
    <t>1,2*4</t>
  </si>
  <si>
    <t>1,5*3</t>
  </si>
  <si>
    <t>1,4*2</t>
  </si>
  <si>
    <t>1,0*2</t>
  </si>
  <si>
    <t>0,7*5</t>
  </si>
  <si>
    <t>0,81*2</t>
  </si>
  <si>
    <t>764216603</t>
  </si>
  <si>
    <t>Oplechování rovných parapetů mechanicky kotvené z Pz s povrchovou úpravou rš 250 mm</t>
  </si>
  <si>
    <t>1718506680</t>
  </si>
  <si>
    <t>998764102</t>
  </si>
  <si>
    <t>Přesun hmot tonážní pro konstrukce klempířské v objektech v do 12 m</t>
  </si>
  <si>
    <t>-161540907</t>
  </si>
  <si>
    <t>766</t>
  </si>
  <si>
    <t>76662-R01</t>
  </si>
  <si>
    <t>Dodávka a montáž dřevěných oken v obvodových stěnách - dle výpisu výrobků pozice O1-O8</t>
  </si>
  <si>
    <t>-1231894438</t>
  </si>
  <si>
    <t>" dle tabulky výrobků pozice O1-O8</t>
  </si>
  <si>
    <t>" SOUČÁSTÍ DODÁVKY OKEN JSOU I VNITŘNÍ PARAPETY</t>
  </si>
  <si>
    <t>76662-R03</t>
  </si>
  <si>
    <t>Dodávka a montáž dřevěných dveří v obvodových stěnách - dle výpisu výrobků pozice D1-D3</t>
  </si>
  <si>
    <t>1141939192</t>
  </si>
  <si>
    <t>" dle výpisu výrobků ozn D1-D3</t>
  </si>
  <si>
    <t>76662-R06</t>
  </si>
  <si>
    <t xml:space="preserve">Dodávka a montáž předokenních mříží   - dle výpisu výrobků </t>
  </si>
  <si>
    <t>1557956252</t>
  </si>
  <si>
    <t>" dle výpisu výrobků</t>
  </si>
  <si>
    <t>0,7*1,2</t>
  </si>
  <si>
    <t>1,5*1,5</t>
  </si>
  <si>
    <t>1,4*2,4*6</t>
  </si>
  <si>
    <t>1,4*2,0*4</t>
  </si>
  <si>
    <t>Opravy truhlářských konstrukcí</t>
  </si>
  <si>
    <t>766-RDVV</t>
  </si>
  <si>
    <t>Provedení opravy a nový nátěr vstupních dveří - bude upřesněno na stavbě zjišťovacím protokolem. Kompletní provedení vč. přesunu hmot</t>
  </si>
  <si>
    <t>1674534606</t>
  </si>
  <si>
    <t>766-RO</t>
  </si>
  <si>
    <t xml:space="preserve">Provedení opravy a nový nátěr oken zimní zahrady a v m.č. 110  - bude upřesněno na stavbě zjišťovacím protokolem. Kompletní provedení vč. přesunu hmot</t>
  </si>
  <si>
    <t>1324940713</t>
  </si>
  <si>
    <t>Dokončovací práce - malby</t>
  </si>
  <si>
    <t>784121001</t>
  </si>
  <si>
    <t>Oškrabání malby v mísnostech výšky do 3,80 m</t>
  </si>
  <si>
    <t>964738854</t>
  </si>
  <si>
    <t xml:space="preserve">227,72*1,5 " práce spojené s výměnou výplní otvorů  - cca pruh 150 cm kolem otvorů</t>
  </si>
  <si>
    <t>-1753780007</t>
  </si>
  <si>
    <t>-326361282</t>
  </si>
  <si>
    <t>03 - Elektroinstalace</t>
  </si>
  <si>
    <t>Soupis:</t>
  </si>
  <si>
    <t>03.1 - HROMOSVOD</t>
  </si>
  <si>
    <t>Pol1</t>
  </si>
  <si>
    <t>Provedení opravy hromosvodů. Kompletní provedení vč. přesunu hmot a stavební přípomoci</t>
  </si>
  <si>
    <t>03.2 - Elektroinstalace</t>
  </si>
  <si>
    <t>N00 - Elektroinstalace</t>
  </si>
  <si>
    <t xml:space="preserve">    N01 - Elektroinstalace</t>
  </si>
  <si>
    <t>N00</t>
  </si>
  <si>
    <t>N01</t>
  </si>
  <si>
    <t>ELEKTRO SIL</t>
  </si>
  <si>
    <t>Elektroinstalace - silnoproud. Kompletní provedení vč. přesunu hmot</t>
  </si>
  <si>
    <t>512</t>
  </si>
  <si>
    <t>-2077062669</t>
  </si>
  <si>
    <t>ELEKTRO SL</t>
  </si>
  <si>
    <t>Elektroinstalace - slaboproud. Kompletní provedení vč. přesunu hmot</t>
  </si>
  <si>
    <t>-1671630327</t>
  </si>
  <si>
    <t>04-REVB - Zateplení střechy</t>
  </si>
  <si>
    <t xml:space="preserve">    713 - Izolace tepelné</t>
  </si>
  <si>
    <t xml:space="preserve">    762 - Konstrukce tesařské</t>
  </si>
  <si>
    <t xml:space="preserve">    765 - Krytina skládaná</t>
  </si>
  <si>
    <t xml:space="preserve">    783 - Dokončovací práce - nátěry</t>
  </si>
  <si>
    <t>314231511</t>
  </si>
  <si>
    <t>Zdivo komínů nad střechou průduch do 150x150 na MC včetně spárování z cihel pálených dl 290 mm</t>
  </si>
  <si>
    <t>-1338697922</t>
  </si>
  <si>
    <t>2 " oprava nadstřešní části komínů - bude upřesněno na stavbě</t>
  </si>
  <si>
    <t>-1718491465</t>
  </si>
  <si>
    <t>Poznámka k položce:_x000d_
POZNÁMKA - lešení pro střechu je započteno ve fasádě</t>
  </si>
  <si>
    <t>5,9*4*3 " montáž lešení pro věž při opravách</t>
  </si>
  <si>
    <t>1311109907</t>
  </si>
  <si>
    <t>70,8*30</t>
  </si>
  <si>
    <t>-1058468347</t>
  </si>
  <si>
    <t>949411121</t>
  </si>
  <si>
    <t>Montáž lešení věží trubkových o půdorysné ploše do 15 m2 v do 10 m</t>
  </si>
  <si>
    <t>-2140101537</t>
  </si>
  <si>
    <t>3 " montáž lešení pro věž při opravách</t>
  </si>
  <si>
    <t>949411211</t>
  </si>
  <si>
    <t>Příplatek k schodišťovým věžím trubkovým do 10 m2 v do 20 m za první a ZKD den použití</t>
  </si>
  <si>
    <t>1033775789</t>
  </si>
  <si>
    <t>3*30</t>
  </si>
  <si>
    <t>949411821</t>
  </si>
  <si>
    <t>Demontáž schodišťových věží trubkových o půdorysné ploše do 15 m2 v do 10 m</t>
  </si>
  <si>
    <t>-714358396</t>
  </si>
  <si>
    <t>1500487576</t>
  </si>
  <si>
    <t>15*9 " práce spojené s výměnou střešní krytiny</t>
  </si>
  <si>
    <t>-837205826</t>
  </si>
  <si>
    <t>2022915023</t>
  </si>
  <si>
    <t>850977997</t>
  </si>
  <si>
    <t>10,51*10 'Přepočtené koeficientem množství</t>
  </si>
  <si>
    <t>1401623162</t>
  </si>
  <si>
    <t>998011002</t>
  </si>
  <si>
    <t>Přesun hmot pro budovy zděné v do 12 m</t>
  </si>
  <si>
    <t>788046568</t>
  </si>
  <si>
    <t>713</t>
  </si>
  <si>
    <t>Izolace tepelné</t>
  </si>
  <si>
    <t>713111121</t>
  </si>
  <si>
    <t>Montáž izolace tepelné spodem stropů s uchycením drátem rohoží, pásů, dílců, desek</t>
  </si>
  <si>
    <t>1427355516</t>
  </si>
  <si>
    <t>450*0,9 " kladeno ve dvou vrstvách - dle v.č .D.1.1.8 - BUDE UPŘESNĚNO NA STAVBĚ ZJIŠŤOVACÍM PROTOKOLEM</t>
  </si>
  <si>
    <t>63152186</t>
  </si>
  <si>
    <t>plsť izolační suchá výstavba λ=0,042 tl 120mm</t>
  </si>
  <si>
    <t>404200293</t>
  </si>
  <si>
    <t>405*2*1,05</t>
  </si>
  <si>
    <t>998713102</t>
  </si>
  <si>
    <t>Přesun hmot tonážní pro izolace tepelné v objektech v do 12 m</t>
  </si>
  <si>
    <t>-1525879218</t>
  </si>
  <si>
    <t>762</t>
  </si>
  <si>
    <t>Konstrukce tesařské</t>
  </si>
  <si>
    <t>762081150</t>
  </si>
  <si>
    <t>Hoblování hraněného řeziva ve staveništní dílně</t>
  </si>
  <si>
    <t>-900387775</t>
  </si>
  <si>
    <t>36*0,2</t>
  </si>
  <si>
    <t>762083122</t>
  </si>
  <si>
    <t>Impregnace řeziva proti dřevokaznému hmyzu, houbám a plísním máčením třída ohrožení 3 a 4</t>
  </si>
  <si>
    <t>1768541455</t>
  </si>
  <si>
    <t>450*0,2*0,4</t>
  </si>
  <si>
    <t>762332134</t>
  </si>
  <si>
    <t>Provedení nastavení střešní konstrukce dle popisu v.č. D.1.1.8. Kompletní provedení vč. přesunu hmot.</t>
  </si>
  <si>
    <t>-282515026</t>
  </si>
  <si>
    <t>" dle popisu projektu a dle poznámky na výkrese č. D.1.1.8 - nastavení střešní konstrukce - bude upřesněno na základě zjišťovacího protokolu na stavbě</t>
  </si>
  <si>
    <t>450</t>
  </si>
  <si>
    <t>762341210</t>
  </si>
  <si>
    <t>Montáž bednění střech rovných a šikmých sklonu do 60° z hrubých prken na sraz</t>
  </si>
  <si>
    <t>-1308437014</t>
  </si>
  <si>
    <t>450 " dle popisu projektu a dle poznámky na výkrese č. D.1.1.8 - bude upřesněno na základě zjišťovacího protokolu na stavbě</t>
  </si>
  <si>
    <t>60515111</t>
  </si>
  <si>
    <t>řezivo jehličnaté boční prkno jakost I.-II. 2-3cm</t>
  </si>
  <si>
    <t>968179356</t>
  </si>
  <si>
    <t>450*0,025*1,1</t>
  </si>
  <si>
    <t>762341811</t>
  </si>
  <si>
    <t>Demontáž bednění střech z prken</t>
  </si>
  <si>
    <t>510292715</t>
  </si>
  <si>
    <t>450" dle výkazu projektanta</t>
  </si>
  <si>
    <t>762342441</t>
  </si>
  <si>
    <t>Montáž lišt trojúhelníkových nebo kontralatí na střechách sklonu do 60°</t>
  </si>
  <si>
    <t>1674654311</t>
  </si>
  <si>
    <t xml:space="preserve">" ze skladby střechy </t>
  </si>
  <si>
    <t>" dle popisu projektu a dle poznámky na výkrese č. D.1.1.8 - bude upřesněno na základě zjišťovacího protokolu na stavbě</t>
  </si>
  <si>
    <t>450*3,5</t>
  </si>
  <si>
    <t>605141140</t>
  </si>
  <si>
    <t>řezivo jehličnaté latě střešní impregnované dl 4 m</t>
  </si>
  <si>
    <t>-1152086985</t>
  </si>
  <si>
    <t>1575*0,06*0,04*1,1</t>
  </si>
  <si>
    <t>762395000</t>
  </si>
  <si>
    <t>Spojovací prostředky pro montáž krovu, bednění, laťování, světlíky, klíny</t>
  </si>
  <si>
    <t>-1203854450</t>
  </si>
  <si>
    <t>12,237+4,158</t>
  </si>
  <si>
    <t>76284-R2</t>
  </si>
  <si>
    <t>Provedení částečné výměny krovu - cca 30% - dle popisu projektové dokumentace. Bude upřesněno při realizaci zjišťovacím protokolem</t>
  </si>
  <si>
    <t>-1801557056</t>
  </si>
  <si>
    <t>450*0,3 " dle v.č .D.1.1.8 - BUDE UPŘESNĚNO NA STAVBĚ ZJIŠŤOVACÍM PROTOKOLEM</t>
  </si>
  <si>
    <t>998762103</t>
  </si>
  <si>
    <t>Přesun hmot tonážní pro kce tesařské v objektech v do 24 m</t>
  </si>
  <si>
    <t>-1539295619</t>
  </si>
  <si>
    <t>763131481</t>
  </si>
  <si>
    <t>SDK podhled desky 2xH2DF 12,5 bez TI dvouvrstvá spodní kce profil CD+UD</t>
  </si>
  <si>
    <t>1539098761</t>
  </si>
  <si>
    <t xml:space="preserve">450*0,9 "  dle v.č .D.1.1.8 - BUDE UPŘESNĚNO NA STAVBĚ ZJIŠŤOVACÍM PROTOKOLEM</t>
  </si>
  <si>
    <t>763131713</t>
  </si>
  <si>
    <t>SDK podhled napojení na obvodové konstrukce profilem</t>
  </si>
  <si>
    <t>248618539</t>
  </si>
  <si>
    <t xml:space="preserve">25,6*2+11,1*2  "  dle v.č .D.1.1.8 - BUDE UPŘESNĚNO NA STAVBĚ ZJIŠŤOVACÍM PROTOKOLEM</t>
  </si>
  <si>
    <t>763131714</t>
  </si>
  <si>
    <t>SDK podhled základní penetrační nátěr</t>
  </si>
  <si>
    <t>26018038</t>
  </si>
  <si>
    <t>763131751</t>
  </si>
  <si>
    <t>Montáž parotěsné zábrany do SDK podhledu</t>
  </si>
  <si>
    <t>-1041687411</t>
  </si>
  <si>
    <t>28329210</t>
  </si>
  <si>
    <t>folie podstřešní parotěsná PE role 1,5 x 50 m</t>
  </si>
  <si>
    <t>645664731</t>
  </si>
  <si>
    <t>405*1,15</t>
  </si>
  <si>
    <t>763131765</t>
  </si>
  <si>
    <t>Příplatek k SDK podhledu za výšku zavěšení přes 0,5 do 1,0 m</t>
  </si>
  <si>
    <t>653800232</t>
  </si>
  <si>
    <t>763131771</t>
  </si>
  <si>
    <t>Příplatek k SDK podhledu za rovinnost kvality Q3</t>
  </si>
  <si>
    <t>753837002</t>
  </si>
  <si>
    <t>1214527496</t>
  </si>
  <si>
    <t>764001821</t>
  </si>
  <si>
    <t>Demontáž krytiny ze svitků nebo tabulí do suti</t>
  </si>
  <si>
    <t>1899026446</t>
  </si>
  <si>
    <t>764001851</t>
  </si>
  <si>
    <t>Demontáž hřebene s větrací mřížkou nebo hřebenovým plechem do suti</t>
  </si>
  <si>
    <t>-915147771</t>
  </si>
  <si>
    <t>32,1+12,5 " dle v.č .D.1.1.8 - BUDE UPŘESNĚNO NA STAVBĚ ZJIŠŤOVACÍM PROTOKOLEM</t>
  </si>
  <si>
    <t>764001871</t>
  </si>
  <si>
    <t>Demontáž nároží s větrací mřížkou nebo nárožním plechem do suti</t>
  </si>
  <si>
    <t>-467854981</t>
  </si>
  <si>
    <t>7+3+7+6,5+6,9 " dle v.č .D.1.1.8 - BUDE UPŘESNĚNO NA STAVBĚ ZJIŠŤOVACÍM PROTOKOLEM</t>
  </si>
  <si>
    <t>764001891</t>
  </si>
  <si>
    <t>Demontáž úžlabí do suti</t>
  </si>
  <si>
    <t>1025786834</t>
  </si>
  <si>
    <t>8,9*2+12,5*2+4,5*2+2 " dle v.č .D.1.1.8 - BUDE UPŘESNĚNO NA STAVBĚ ZJIŠŤOVACÍM PROTOKOLEM</t>
  </si>
  <si>
    <t>764002801</t>
  </si>
  <si>
    <t>Demontáž závětrné lišty do suti</t>
  </si>
  <si>
    <t>1041086161</t>
  </si>
  <si>
    <t>764002811</t>
  </si>
  <si>
    <t>Demontáž okapového plechu do suti v krytině povlakové</t>
  </si>
  <si>
    <t>702608227</t>
  </si>
  <si>
    <t>5,4+0,6+4*2+5,9+10,5+14,4+5,0+5,5+1,15+3,3" dle v.č .D.1.1.8 - BUDE UPŘESNĚNO NA STAVBĚ ZJIŠŤOVACÍM PROTOKOLEM</t>
  </si>
  <si>
    <t>764002881</t>
  </si>
  <si>
    <t>Demontáž lemování střešních prostupů do suti</t>
  </si>
  <si>
    <t>-854805603</t>
  </si>
  <si>
    <t>2 " dle v.č .D.1.1.8 - BUDE UPŘESNĚNO NA STAVBĚ ZJIŠŤOVACÍM PROTOKOLEM</t>
  </si>
  <si>
    <t>764004801</t>
  </si>
  <si>
    <t>Demontáž podokapního žlabu do suti</t>
  </si>
  <si>
    <t>-1339144728</t>
  </si>
  <si>
    <t>764004861</t>
  </si>
  <si>
    <t>Demontáž svodu do suti</t>
  </si>
  <si>
    <t>1705618671</t>
  </si>
  <si>
    <t>8,1*7 " dle v.č .D.1.1.8 - BUDE UPŘESNĚNO NA STAVBĚ ZJIŠŤOVACÍM PROTOKOLEM</t>
  </si>
  <si>
    <t>764111641</t>
  </si>
  <si>
    <t>Krytina střechy rovné drážkováním ze svitků z Pz plechu s povrchovou úpravou rš 670 mm sklonu do 30°</t>
  </si>
  <si>
    <t>1869323314</t>
  </si>
  <si>
    <t>764211605</t>
  </si>
  <si>
    <t>Oplechování větraného hřebene z oblých hřebenáčů s větracím pásem z Pz s povrch úpravou rš 400 mm</t>
  </si>
  <si>
    <t>263976315</t>
  </si>
  <si>
    <t>764211655</t>
  </si>
  <si>
    <t>Oplechování větraného nároží s větracím pásem z Pz s povrchovou úpravou rš 400 mm</t>
  </si>
  <si>
    <t>-1371940490</t>
  </si>
  <si>
    <t>764212606</t>
  </si>
  <si>
    <t>Oplechování úžlabí z Pz s povrchovou úpravou rš 500 mm</t>
  </si>
  <si>
    <t>-155008964</t>
  </si>
  <si>
    <t>764212621</t>
  </si>
  <si>
    <t>Příplatek za provedení úžlabí z Pz s povrchovou úpravou v plechové krytině</t>
  </si>
  <si>
    <t>-248189175</t>
  </si>
  <si>
    <t>764212634</t>
  </si>
  <si>
    <t>Oplechování štítu závětrnou lištou z Pz s povrchovou úpravou rš 330 mm</t>
  </si>
  <si>
    <t>-1777144240</t>
  </si>
  <si>
    <t>764212664</t>
  </si>
  <si>
    <t>Oplechování rovné okapové hrany z Pz s povrchovou úpravou rš 330 mm</t>
  </si>
  <si>
    <t>-2102485938</t>
  </si>
  <si>
    <t>764314612</t>
  </si>
  <si>
    <t>Lemování prostupů střech s krytinou skládanou nebo plechovou bez lišty z Pz s povrchovou úpravou</t>
  </si>
  <si>
    <t>721504181</t>
  </si>
  <si>
    <t>764511602</t>
  </si>
  <si>
    <t>Žlab podokapní půlkruhový z Pz s povrchovou úpravou rš 330 mm</t>
  </si>
  <si>
    <t>1423994001</t>
  </si>
  <si>
    <t>764511642</t>
  </si>
  <si>
    <t>Kotlík oválný (trychtýřový) pro podokapní žlaby z Pz s povrchovou úpravou 330/100 mm</t>
  </si>
  <si>
    <t>139565462</t>
  </si>
  <si>
    <t>764518622</t>
  </si>
  <si>
    <t>Svody kruhové včetně objímek, kolen, odskoků z Pz s povrchovou úpravou průměru 100 mm</t>
  </si>
  <si>
    <t>-1470945414</t>
  </si>
  <si>
    <t>764-RV</t>
  </si>
  <si>
    <t xml:space="preserve">Provedení opravy a nový nátěr dřevěné konstrukce věžičky na střeše  - bude upřesněno na stavbě zjišťovacím protokolem. Kompletní provedení vč. přesunu hmot</t>
  </si>
  <si>
    <t>1977260235</t>
  </si>
  <si>
    <t>375068247</t>
  </si>
  <si>
    <t>765</t>
  </si>
  <si>
    <t>Krytina skládaná</t>
  </si>
  <si>
    <t>765191021</t>
  </si>
  <si>
    <t>Montáž pojistné hydroizolační fólie kladené ve sklonu přes 20° s lepenými spoji na krokve</t>
  </si>
  <si>
    <t>-1423940288</t>
  </si>
  <si>
    <t>28329295</t>
  </si>
  <si>
    <t>membrána podstřešní (reakce na oheň - třída E) 150 g/m2 s aplikovanou spojovací páskou</t>
  </si>
  <si>
    <t>969837248</t>
  </si>
  <si>
    <t>450*1,1</t>
  </si>
  <si>
    <t>765191901</t>
  </si>
  <si>
    <t>Demontáž pojistné hydroizolační fólie kladené ve sklonu do 30°</t>
  </si>
  <si>
    <t>2026426821</t>
  </si>
  <si>
    <t>998765102</t>
  </si>
  <si>
    <t>Přesun hmot tonážní pro krytiny skládané v objektech v do 12 m</t>
  </si>
  <si>
    <t>-1984230913</t>
  </si>
  <si>
    <t>783</t>
  </si>
  <si>
    <t>Dokončovací práce - nátěry</t>
  </si>
  <si>
    <t>766-RV</t>
  </si>
  <si>
    <t xml:space="preserve">Provedení opravy a nový nátěr plechové konstrukce věžičky na střeše  - bude upřesněno na stavbě zjišťovacím protokolem. Kompletní provedení vč. přesunu hmot</t>
  </si>
  <si>
    <t>1174889346</t>
  </si>
  <si>
    <t>1732923597</t>
  </si>
  <si>
    <t>405 " podhled SDK</t>
  </si>
  <si>
    <t>-1740003178</t>
  </si>
  <si>
    <t>05-REVA - Zpevněné plochy</t>
  </si>
  <si>
    <t xml:space="preserve">Zpevněné plochy budou probíhat v koordinaci s provedením hydroizolace objektu. </t>
  </si>
  <si>
    <t>Odstranění podkladu z kameniva drceného se štětem tl 450 mm ručně</t>
  </si>
  <si>
    <t>1507446995</t>
  </si>
  <si>
    <t>" dle výkresu č. D.2.3 a D.2.2.</t>
  </si>
  <si>
    <t>(8,8+22,3+26,5+17,1+6,5)*3,1</t>
  </si>
  <si>
    <t>5,0*14,8</t>
  </si>
  <si>
    <t>113107143</t>
  </si>
  <si>
    <t>Odstranění podkladu živičného tl 150 mm ručně</t>
  </si>
  <si>
    <t>-1420088147</t>
  </si>
  <si>
    <t>(26,5+17,1+6,5)*3,1</t>
  </si>
  <si>
    <t>113202111</t>
  </si>
  <si>
    <t>Vytrhání obrub krajníků obrubníků stojatých</t>
  </si>
  <si>
    <t>-370936412</t>
  </si>
  <si>
    <t xml:space="preserve">" bude upřesněno na stavbě </t>
  </si>
  <si>
    <t>2,3+2,7+14,8+2,3+2,3+3,0+0,5+2,9+1,25+1,25+26,5+26,5+17,1+22,3+8,8</t>
  </si>
  <si>
    <t>113-R1</t>
  </si>
  <si>
    <t>533829340</t>
  </si>
  <si>
    <t xml:space="preserve">" dlažba  kolem domu - chodník  - bude upřesněno na stavbě </t>
  </si>
  <si>
    <t>(2,3+2,3+3,0+0,5+2,9+1,25+1,25+26,5)*1,35</t>
  </si>
  <si>
    <t>2141683571</t>
  </si>
  <si>
    <t xml:space="preserve">8,8+22,3+14,8+26,5+17,1 " dle situace na stavbě </t>
  </si>
  <si>
    <t>52888356</t>
  </si>
  <si>
    <t>"cca po 15m u asfaltové komunikace a štěrkových cest</t>
  </si>
  <si>
    <t>-578901417</t>
  </si>
  <si>
    <t>Pochozí protiskluzový plech pro zabezpečení výkopu zřízení</t>
  </si>
  <si>
    <t>-1368974776</t>
  </si>
  <si>
    <t>Pochozí protiskluzový plech pro zabezpečení výkopu odstranění</t>
  </si>
  <si>
    <t>-169064342</t>
  </si>
  <si>
    <t>Pochozí dřevěné desky do tl 30 mm pro zabezpečení výkopu zřízení</t>
  </si>
  <si>
    <t>-428151671</t>
  </si>
  <si>
    <t>Pochozí dřevěné desky do tl 30 mm pro zabezpečení výkopu odstranění</t>
  </si>
  <si>
    <t>1670377236</t>
  </si>
  <si>
    <t>-655723900</t>
  </si>
  <si>
    <t xml:space="preserve">"dle popisu TZ a  situace </t>
  </si>
  <si>
    <t>82*2</t>
  </si>
  <si>
    <t>394242299</t>
  </si>
  <si>
    <t>119003211</t>
  </si>
  <si>
    <t xml:space="preserve">Mobilní plotová zábrana s reflexním pásem  výšky do 1,5 m pro zabezpečení výkopu zřízení</t>
  </si>
  <si>
    <t>1659452750</t>
  </si>
  <si>
    <t>" po obou stranách výkopu</t>
  </si>
  <si>
    <t>119003212</t>
  </si>
  <si>
    <t xml:space="preserve">Mobilní plotová zábrana s reflexním pásem  výšky do 1,5 m pro zabezpečení výkopu odstranění</t>
  </si>
  <si>
    <t>496658309</t>
  </si>
  <si>
    <t>Příplatek za ztížení odkopávky nebo prokkopávky v blízkosti inženýrských sítí</t>
  </si>
  <si>
    <t>823079175</t>
  </si>
  <si>
    <t>121101103</t>
  </si>
  <si>
    <t>Sejmutí ornice s přemístěním na vzdálenost do 250 m</t>
  </si>
  <si>
    <t>1558447540</t>
  </si>
  <si>
    <t>" dle popisu v.č. D.2.3</t>
  </si>
  <si>
    <t>6*15*0,2</t>
  </si>
  <si>
    <t>93*0,2</t>
  </si>
  <si>
    <t>132301202</t>
  </si>
  <si>
    <t>Hloubení rýh š do 2000 mm v hornině tř. 4 objemu do 1000 m3</t>
  </si>
  <si>
    <t>-1163312971</t>
  </si>
  <si>
    <t xml:space="preserve">"dle  v.č. D.2.2. a D.2.3. - výkop pro krajnici komunikace a obrubák</t>
  </si>
  <si>
    <t>(82*2+5,0*2+5,0*2)*0,4*0,3</t>
  </si>
  <si>
    <t xml:space="preserve">"dle  v.č. D.2.2. a D.2.3. - výkop pro opěrnou zeď</t>
  </si>
  <si>
    <t>1,6*(5,0*2+14,8)*1,0</t>
  </si>
  <si>
    <t>132301209</t>
  </si>
  <si>
    <t>Příplatek za lepivost k hloubení rýh š do 2000 mm v hornině tř. 4</t>
  </si>
  <si>
    <t>544596375</t>
  </si>
  <si>
    <t>162301102</t>
  </si>
  <si>
    <t>Vodorovné přemístění do 1000 m výkopku/sypaniny z horniny tř. 1 až 4</t>
  </si>
  <si>
    <t>2122499316</t>
  </si>
  <si>
    <t xml:space="preserve">22,08*2   " ODVOZ NA DOČASNOU DEPONII A ZPĚT PRO ZÁSYP A ÚPRAVU</t>
  </si>
  <si>
    <t>174101102</t>
  </si>
  <si>
    <t>Zásyp v uzavřených prostorech sypaninou se zhutněním</t>
  </si>
  <si>
    <t>1882974208</t>
  </si>
  <si>
    <t>" zásyp opěrné zídky</t>
  </si>
  <si>
    <t>39,68</t>
  </si>
  <si>
    <t>181301101</t>
  </si>
  <si>
    <t>Rozprostření ornice tl vrstvy do 100 mm pl do 500 m2 v rovině nebo ve svahu do 1:5</t>
  </si>
  <si>
    <t>163430193</t>
  </si>
  <si>
    <t>22,08/0,1</t>
  </si>
  <si>
    <t>37/0,1</t>
  </si>
  <si>
    <t>181411131</t>
  </si>
  <si>
    <t>Založení parkového trávníku výsevem plochy do 1000 m2 v rovině a ve svahu do 1:5</t>
  </si>
  <si>
    <t>-646758523</t>
  </si>
  <si>
    <t xml:space="preserve">"Dle popisu projektu </t>
  </si>
  <si>
    <t>590,8</t>
  </si>
  <si>
    <t>00572472</t>
  </si>
  <si>
    <t>osivo směs travní krajinná-rovinná</t>
  </si>
  <si>
    <t>-1196657422</t>
  </si>
  <si>
    <t>590,8*0,4</t>
  </si>
  <si>
    <t>239322296</t>
  </si>
  <si>
    <t>182101101</t>
  </si>
  <si>
    <t>Svahování v zářezech v hornině tř. 1 až 4</t>
  </si>
  <si>
    <t>-1310910101</t>
  </si>
  <si>
    <t>185803111</t>
  </si>
  <si>
    <t>Ošetření trávníku shrabáním v rovině a svahu do 1:5</t>
  </si>
  <si>
    <t>878212077</t>
  </si>
  <si>
    <t>185803112</t>
  </si>
  <si>
    <t>Ošetření trávníku ohumusováním ve svahu do 1:2</t>
  </si>
  <si>
    <t>356543839</t>
  </si>
  <si>
    <t>-1737710989</t>
  </si>
  <si>
    <t xml:space="preserve">325,72*5" zhutnění výkopu a podkladů pod komunikace  po vrstvách</t>
  </si>
  <si>
    <t>327122114</t>
  </si>
  <si>
    <t xml:space="preserve">Opěrné zdi samonosné  ze železobetonových dílců tvaru L se základem z betonu prostého přímé, výšky 1200 mm</t>
  </si>
  <si>
    <t>-258092777</t>
  </si>
  <si>
    <t>5*2+14,8</t>
  </si>
  <si>
    <t>327122214</t>
  </si>
  <si>
    <t xml:space="preserve">Opěrné zdi samonosné  ze železobetonových dílců tvaru L se základem z betonu prostého rohový dílec, výšky 1200 mm</t>
  </si>
  <si>
    <t>-2077482955</t>
  </si>
  <si>
    <t>561121111</t>
  </si>
  <si>
    <t>Podklad z mechanicky zpevněné zeminy MZ tl 150 mm</t>
  </si>
  <si>
    <t>-511505111</t>
  </si>
  <si>
    <t>" dle výkresu č. D.2.3revA a D.2.2.rev.A- příjezdové komunikace</t>
  </si>
  <si>
    <t>(8,8+22,3+26,5+17,1+5,6)*3,1</t>
  </si>
  <si>
    <t>58331201</t>
  </si>
  <si>
    <t>štěrkopísek netříděný</t>
  </si>
  <si>
    <t>989807493</t>
  </si>
  <si>
    <t>248,93*0,15*2,0*1,1</t>
  </si>
  <si>
    <t>564201111</t>
  </si>
  <si>
    <t>Podklad nebo podsyp ze štěrkopísku ŠP tl 40 mm</t>
  </si>
  <si>
    <t>1081051752</t>
  </si>
  <si>
    <t xml:space="preserve">5,0*14,8 " ze skladby parkoviště </t>
  </si>
  <si>
    <t>564710011</t>
  </si>
  <si>
    <t>Podklad z kameniva drceného vel. 8-16 mm tl. 40 mm</t>
  </si>
  <si>
    <t>-1736969863</t>
  </si>
  <si>
    <t>564851111</t>
  </si>
  <si>
    <t>Podklad ze štěrkodrtě ŠD tl 150 mm</t>
  </si>
  <si>
    <t>1560806388</t>
  </si>
  <si>
    <t>" dle výkresu č. D.2.3 a D.2.2.- ŠDB ze skladby chodníku</t>
  </si>
  <si>
    <t>564871111</t>
  </si>
  <si>
    <t>Podklad ze štěrkodrtě ŠD tl 250 mm</t>
  </si>
  <si>
    <t>1233619379</t>
  </si>
  <si>
    <t>5,0*14,8 " ze skladby parkoviště - ŠDB</t>
  </si>
  <si>
    <t>567114133</t>
  </si>
  <si>
    <t>Podklad ze směsi stmelené cementem SC C 12/15 (PB III) tl 120 mm</t>
  </si>
  <si>
    <t>-1444319799</t>
  </si>
  <si>
    <t>591211111</t>
  </si>
  <si>
    <t>Kladení dlažby z kostek drobných z kamene do lože z kameniva těženého tl 50 mm</t>
  </si>
  <si>
    <t>-1370442808</t>
  </si>
  <si>
    <t>58380124</t>
  </si>
  <si>
    <t xml:space="preserve">kostka dlažební žula </t>
  </si>
  <si>
    <t>955846557</t>
  </si>
  <si>
    <t>248,93</t>
  </si>
  <si>
    <t>248,93*0,2 'Přepočtené koeficientem množství</t>
  </si>
  <si>
    <t>591-R01</t>
  </si>
  <si>
    <t>Uvedení komunikace do původního stavu vč. lože – naložení dlažby na deponii, doprava na místo pro doplnění komunikací, montáž původní dlažby včetně případného doplnění novou dlažbou dle vzorů a obecních standardů</t>
  </si>
  <si>
    <t>-1068602826</t>
  </si>
  <si>
    <t xml:space="preserve">Poznámka k položce:_x000d_
Kompletní provedení včetně přesunů hmot _x000d_
</t>
  </si>
  <si>
    <t>" dlažba - chodník kolem objektu</t>
  </si>
  <si>
    <t>596212211</t>
  </si>
  <si>
    <t>Kladení zámkové dlažby pozemních komunikací tl 80 mm skupiny A pl do 100 m2</t>
  </si>
  <si>
    <t>831645078</t>
  </si>
  <si>
    <t xml:space="preserve">5,0*14,8 " zes kladby parkoviště </t>
  </si>
  <si>
    <t>59245213</t>
  </si>
  <si>
    <t>dlažba zámková profilová základní 19,6x16,1x8 cm přírodní</t>
  </si>
  <si>
    <t>72230031</t>
  </si>
  <si>
    <t>74*1,1</t>
  </si>
  <si>
    <t>916131213</t>
  </si>
  <si>
    <t>Osazení silničního obrubníku betonového stojatého s boční opěrou do lože z betonu prostého</t>
  </si>
  <si>
    <t>1635675000</t>
  </si>
  <si>
    <t>82*2+5,0*2</t>
  </si>
  <si>
    <t>59217017</t>
  </si>
  <si>
    <t>obrubník betonový chodníkový 100x10x25 cm</t>
  </si>
  <si>
    <t>-2109894169</t>
  </si>
  <si>
    <t>916991121</t>
  </si>
  <si>
    <t>Lože pod obrubníky, krajníky nebo obruby z dlažebních kostek z betonu prostého</t>
  </si>
  <si>
    <t>-384711314</t>
  </si>
  <si>
    <t>174*0,3*0,3</t>
  </si>
  <si>
    <t>919122112</t>
  </si>
  <si>
    <t>Těsnění spár zálivkou za tepla pro komůrky š 10 mm hl 25 mm s těsnicím profilem</t>
  </si>
  <si>
    <t>1577342034</t>
  </si>
  <si>
    <t>174+5*2</t>
  </si>
  <si>
    <t>919732211</t>
  </si>
  <si>
    <t>Styčná spára napojení nového živičného povrchu na stávající za tepla š 15 mm hl 25 mm s prořezáním</t>
  </si>
  <si>
    <t>613236856</t>
  </si>
  <si>
    <t>919735113</t>
  </si>
  <si>
    <t>Řezání stávajícího živičného krytu hl do 150 mm</t>
  </si>
  <si>
    <t>920124714</t>
  </si>
  <si>
    <t>5*2</t>
  </si>
  <si>
    <t>919735-R01</t>
  </si>
  <si>
    <t>Přeložení veřejného osvětlení, kabel bude naspojkován. Kompletní provedení vč. přesunu hmot a vyřízení povolení.</t>
  </si>
  <si>
    <t>-1168386820</t>
  </si>
  <si>
    <t>997221571</t>
  </si>
  <si>
    <t>Vodorovná doprava vybouraných hmot do 1 km</t>
  </si>
  <si>
    <t>1734691920</t>
  </si>
  <si>
    <t>Poznámka k položce:_x000d_
 přesun kameniva a asfaltu vybouraného v komunikacích</t>
  </si>
  <si>
    <t>997221579</t>
  </si>
  <si>
    <t>Příplatek ZKD 1 km u vodorovné dopravy vybouraných hmot</t>
  </si>
  <si>
    <t>929438388</t>
  </si>
  <si>
    <t>278,597*19 'Přepočtené koeficientem množství</t>
  </si>
  <si>
    <t>997221611</t>
  </si>
  <si>
    <t>Nakládání suti na dopravní prostředky pro vodorovnou dopravu</t>
  </si>
  <si>
    <t>210914454</t>
  </si>
  <si>
    <t>997221845</t>
  </si>
  <si>
    <t>Poplatek za uložení na skládce (skládkovné) odpadu asfaltového bez dehtu kód odpadu 170 302</t>
  </si>
  <si>
    <t>686614009</t>
  </si>
  <si>
    <t>998225111</t>
  </si>
  <si>
    <t>Přesun hmot pro pozemní komunikace s krytem z kamene, monolitickým betonovým nebo živičným</t>
  </si>
  <si>
    <t>972655316</t>
  </si>
  <si>
    <t>998225194</t>
  </si>
  <si>
    <t>Příplatek k přesunu hmot pro pozemní komunikace s krytem z kamene, živičným, betonovým do 5000 m</t>
  </si>
  <si>
    <t>374057605</t>
  </si>
  <si>
    <t>998225195</t>
  </si>
  <si>
    <t>Příplatek k přesunu hmot pro pozemní komunikace s krytem z kamene, živičným, betonovým ZKD 5000 m</t>
  </si>
  <si>
    <t>-1838413606</t>
  </si>
  <si>
    <t>448,595*3 'Přepočtené koeficientem množství</t>
  </si>
  <si>
    <t>06 - Zdravotechnika</t>
  </si>
  <si>
    <t>ZTI</t>
  </si>
  <si>
    <t xml:space="preserve">Zdravotechnické instalace  - dle samostatného výpisu </t>
  </si>
  <si>
    <t>-2082199057</t>
  </si>
  <si>
    <t>VRN - Vedlejší rozpočtové náklady</t>
  </si>
  <si>
    <t>000-INFO</t>
  </si>
  <si>
    <t xml:space="preserve">Součástí předmětu plnění je mj. stanovení přechodné úpravy provozu, zajištění žádosti o zvláštní užívání komunikace, provedení přechodného dopravního značení po dobu stavby, zabezpečení staveniště </t>
  </si>
  <si>
    <t>1024</t>
  </si>
  <si>
    <t>483716053</t>
  </si>
  <si>
    <t xml:space="preserve">Poznámka k položce:_x000d_
Součástí předmětu plnění je mj. stanovení přechodné úpravy provozu, zajištění žádosti o zvláštní užívání komunikace, provedení přechodného dopravního značení po dobu stavby, zabezpečení staveniště např. _x000d_
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dokumentace._x000d_
</t>
  </si>
  <si>
    <t>010001000</t>
  </si>
  <si>
    <t>Průzkumné, geodetické a projektové práce</t>
  </si>
  <si>
    <t>Kč</t>
  </si>
  <si>
    <t>984810580</t>
  </si>
  <si>
    <t>Poznámka k položce:_x000d_
Zaměření a vytýčení stávajících inženýrských sítí v místě stavby z hlediska jejich ochrany při provádění stavby a ochrana stávajících vedení a zařízení před poškozením_x000d_
Plánované zemní práce budou prováděny především v souvislosti s plánovanou generální_x000d_
opravou hydroizolací spodní stavby, kdy bude provedeno odkopání zeminy kolem konstrukcí_x000d_
objektu umístěných pod úrovní terénu. Před započetím zemních prací je nutno přizvat_x000d_
všechny správce podzemních vedení k jejich přesnému vytyčení, v místech křížení s_x000d_
inženýrskými sítěmi osadit chráničky dle koordinační situace, popřípadě provést na_x000d_
stávajících vedeních dodatečnou ochranu dle požadavků jednotlivých správců. Před_x000d_
zahájením výkopových prací je nutno vytýčit podzemní sítě a jejich ochranná pásma, jejich_x000d_
existenci potvrdit kopanými sondami. Výkopové práce a pažení provádět dle ČSN 73 3050</t>
  </si>
  <si>
    <t>012103000</t>
  </si>
  <si>
    <t xml:space="preserve">Geodetické práce před výstavbou -  vytyčení stavby</t>
  </si>
  <si>
    <t>-414602476</t>
  </si>
  <si>
    <t>012303000</t>
  </si>
  <si>
    <t>Geodetické práce po výstavbě</t>
  </si>
  <si>
    <t>-418214095</t>
  </si>
  <si>
    <t>013254000</t>
  </si>
  <si>
    <t>Dokumentace skutečného provedení stavby</t>
  </si>
  <si>
    <t>633923248</t>
  </si>
  <si>
    <t>020001000</t>
  </si>
  <si>
    <t>Příprava staveniště</t>
  </si>
  <si>
    <t>-455800244</t>
  </si>
  <si>
    <t>030001000</t>
  </si>
  <si>
    <t>Zařízení staveniště</t>
  </si>
  <si>
    <t>-28301605</t>
  </si>
  <si>
    <t>Poznámka k položce:_x000d_
Náklady spojené s vybudováním, provozem a likvidací zařízení staveniště</t>
  </si>
  <si>
    <t>034002000</t>
  </si>
  <si>
    <t>Zabezpečení staveniště</t>
  </si>
  <si>
    <t>235285321</t>
  </si>
  <si>
    <t>034103000</t>
  </si>
  <si>
    <t>Oplocení staveniště</t>
  </si>
  <si>
    <t>780114752</t>
  </si>
  <si>
    <t>034303000</t>
  </si>
  <si>
    <t>Dopravní značení na staveništi</t>
  </si>
  <si>
    <t>265470288</t>
  </si>
  <si>
    <t>039002000</t>
  </si>
  <si>
    <t>Zrušení zařízení staveniště</t>
  </si>
  <si>
    <t>-667618584</t>
  </si>
  <si>
    <t>043002000</t>
  </si>
  <si>
    <t>Zkoušky a ostatní měření</t>
  </si>
  <si>
    <t>1322061225</t>
  </si>
  <si>
    <t>070001000</t>
  </si>
  <si>
    <t>Provozní vlivy</t>
  </si>
  <si>
    <t>-750663544</t>
  </si>
  <si>
    <t>072002000</t>
  </si>
  <si>
    <t>Silniční provoz</t>
  </si>
  <si>
    <t>-845323043</t>
  </si>
  <si>
    <t>090001000</t>
  </si>
  <si>
    <t>Ostatní náklady</t>
  </si>
  <si>
    <t>-1547037614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</si>
</sst>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127.5" customHeight="1">
      <c r="B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41</v>
      </c>
      <c r="E29" s="3"/>
      <c r="F29" s="32" t="s">
        <v>42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43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44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45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46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50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51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52</v>
      </c>
      <c r="AI60" s="41"/>
      <c r="AJ60" s="41"/>
      <c r="AK60" s="41"/>
      <c r="AL60" s="41"/>
      <c r="AM60" s="58" t="s">
        <v>53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54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55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52</v>
      </c>
      <c r="AI75" s="41"/>
      <c r="AJ75" s="41"/>
      <c r="AK75" s="41"/>
      <c r="AL75" s="41"/>
      <c r="AM75" s="58" t="s">
        <v>53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23082018-REVB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Revitalizace centra dětí a mládeže Kostelec nad Orlicí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Palackého náměstí 38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2. 9. 2019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7.9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Město Kostelec nad Orlicí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OBCHODNÍ PROJEKT HRADEC KRÁLOVÉ</v>
      </c>
      <c r="AN89" s="4"/>
      <c r="AO89" s="4"/>
      <c r="AP89" s="4"/>
      <c r="AQ89" s="38"/>
      <c r="AR89" s="39"/>
      <c r="AS89" s="71" t="s">
        <v>57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58</v>
      </c>
      <c r="D92" s="80"/>
      <c r="E92" s="80"/>
      <c r="F92" s="80"/>
      <c r="G92" s="80"/>
      <c r="H92" s="81"/>
      <c r="I92" s="82" t="s">
        <v>59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60</v>
      </c>
      <c r="AH92" s="80"/>
      <c r="AI92" s="80"/>
      <c r="AJ92" s="80"/>
      <c r="AK92" s="80"/>
      <c r="AL92" s="80"/>
      <c r="AM92" s="80"/>
      <c r="AN92" s="82" t="s">
        <v>61</v>
      </c>
      <c r="AO92" s="80"/>
      <c r="AP92" s="84"/>
      <c r="AQ92" s="85" t="s">
        <v>62</v>
      </c>
      <c r="AR92" s="39"/>
      <c r="AS92" s="86" t="s">
        <v>63</v>
      </c>
      <c r="AT92" s="87" t="s">
        <v>64</v>
      </c>
      <c r="AU92" s="87" t="s">
        <v>65</v>
      </c>
      <c r="AV92" s="87" t="s">
        <v>66</v>
      </c>
      <c r="AW92" s="87" t="s">
        <v>67</v>
      </c>
      <c r="AX92" s="87" t="s">
        <v>68</v>
      </c>
      <c r="AY92" s="87" t="s">
        <v>69</v>
      </c>
      <c r="AZ92" s="87" t="s">
        <v>70</v>
      </c>
      <c r="BA92" s="87" t="s">
        <v>71</v>
      </c>
      <c r="BB92" s="87" t="s">
        <v>72</v>
      </c>
      <c r="BC92" s="87" t="s">
        <v>73</v>
      </c>
      <c r="BD92" s="88" t="s">
        <v>74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75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ROUND(AG95+SUM(AG96:AG98)+SUM(AG101:AG104),2)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ROUND(AS95+SUM(AS96:AS98)+SUM(AS101:AS104),2)</f>
        <v>0</v>
      </c>
      <c r="AT94" s="99">
        <f>ROUND(SUM(AV94:AW94),2)</f>
        <v>0</v>
      </c>
      <c r="AU94" s="100">
        <f>ROUND(AU95+SUM(AU96:AU98)+SUM(AU101:AU104),5)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ROUND(AZ95+SUM(AZ96:AZ98)+SUM(AZ101:AZ104),2)</f>
        <v>0</v>
      </c>
      <c r="BA94" s="99">
        <f>ROUND(BA95+SUM(BA96:BA98)+SUM(BA101:BA104),2)</f>
        <v>0</v>
      </c>
      <c r="BB94" s="99">
        <f>ROUND(BB95+SUM(BB96:BB98)+SUM(BB101:BB104),2)</f>
        <v>0</v>
      </c>
      <c r="BC94" s="99">
        <f>ROUND(BC95+SUM(BC96:BC98)+SUM(BC101:BC104),2)</f>
        <v>0</v>
      </c>
      <c r="BD94" s="101">
        <f>ROUND(BD95+SUM(BD96:BD98)+SUM(BD101:BD104),2)</f>
        <v>0</v>
      </c>
      <c r="BE94" s="6"/>
      <c r="BS94" s="102" t="s">
        <v>76</v>
      </c>
      <c r="BT94" s="102" t="s">
        <v>77</v>
      </c>
      <c r="BU94" s="103" t="s">
        <v>78</v>
      </c>
      <c r="BV94" s="102" t="s">
        <v>79</v>
      </c>
      <c r="BW94" s="102" t="s">
        <v>4</v>
      </c>
      <c r="BX94" s="102" t="s">
        <v>80</v>
      </c>
      <c r="CL94" s="102" t="s">
        <v>1</v>
      </c>
    </row>
    <row r="95" s="7" customFormat="1" ht="16.5" customHeight="1">
      <c r="A95" s="104" t="s">
        <v>81</v>
      </c>
      <c r="B95" s="105"/>
      <c r="C95" s="106"/>
      <c r="D95" s="107" t="s">
        <v>82</v>
      </c>
      <c r="E95" s="107"/>
      <c r="F95" s="107"/>
      <c r="G95" s="107"/>
      <c r="H95" s="107"/>
      <c r="I95" s="108"/>
      <c r="J95" s="107" t="s">
        <v>83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'01.1 - Hydroizolace objektu'!J30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84</v>
      </c>
      <c r="AR95" s="105"/>
      <c r="AS95" s="111">
        <v>0</v>
      </c>
      <c r="AT95" s="112">
        <f>ROUND(SUM(AV95:AW95),2)</f>
        <v>0</v>
      </c>
      <c r="AU95" s="113">
        <f>'01.1 - Hydroizolace objektu'!P129</f>
        <v>0</v>
      </c>
      <c r="AV95" s="112">
        <f>'01.1 - Hydroizolace objektu'!J33</f>
        <v>0</v>
      </c>
      <c r="AW95" s="112">
        <f>'01.1 - Hydroizolace objektu'!J34</f>
        <v>0</v>
      </c>
      <c r="AX95" s="112">
        <f>'01.1 - Hydroizolace objektu'!J35</f>
        <v>0</v>
      </c>
      <c r="AY95" s="112">
        <f>'01.1 - Hydroizolace objektu'!J36</f>
        <v>0</v>
      </c>
      <c r="AZ95" s="112">
        <f>'01.1 - Hydroizolace objektu'!F33</f>
        <v>0</v>
      </c>
      <c r="BA95" s="112">
        <f>'01.1 - Hydroizolace objektu'!F34</f>
        <v>0</v>
      </c>
      <c r="BB95" s="112">
        <f>'01.1 - Hydroizolace objektu'!F35</f>
        <v>0</v>
      </c>
      <c r="BC95" s="112">
        <f>'01.1 - Hydroizolace objektu'!F36</f>
        <v>0</v>
      </c>
      <c r="BD95" s="114">
        <f>'01.1 - Hydroizolace objektu'!F37</f>
        <v>0</v>
      </c>
      <c r="BE95" s="7"/>
      <c r="BT95" s="115" t="s">
        <v>85</v>
      </c>
      <c r="BV95" s="115" t="s">
        <v>79</v>
      </c>
      <c r="BW95" s="115" t="s">
        <v>86</v>
      </c>
      <c r="BX95" s="115" t="s">
        <v>4</v>
      </c>
      <c r="CL95" s="115" t="s">
        <v>1</v>
      </c>
      <c r="CM95" s="115" t="s">
        <v>87</v>
      </c>
    </row>
    <row r="96" s="7" customFormat="1" ht="16.5" customHeight="1">
      <c r="A96" s="104" t="s">
        <v>81</v>
      </c>
      <c r="B96" s="105"/>
      <c r="C96" s="106"/>
      <c r="D96" s="107" t="s">
        <v>88</v>
      </c>
      <c r="E96" s="107"/>
      <c r="F96" s="107"/>
      <c r="G96" s="107"/>
      <c r="H96" s="107"/>
      <c r="I96" s="108"/>
      <c r="J96" s="107" t="s">
        <v>89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'01.2 - Stavbení úpravy - ...'!J30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84</v>
      </c>
      <c r="AR96" s="105"/>
      <c r="AS96" s="111">
        <v>0</v>
      </c>
      <c r="AT96" s="112">
        <f>ROUND(SUM(AV96:AW96),2)</f>
        <v>0</v>
      </c>
      <c r="AU96" s="113">
        <f>'01.2 - Stavbení úpravy - ...'!P130</f>
        <v>0</v>
      </c>
      <c r="AV96" s="112">
        <f>'01.2 - Stavbení úpravy - ...'!J33</f>
        <v>0</v>
      </c>
      <c r="AW96" s="112">
        <f>'01.2 - Stavbení úpravy - ...'!J34</f>
        <v>0</v>
      </c>
      <c r="AX96" s="112">
        <f>'01.2 - Stavbení úpravy - ...'!J35</f>
        <v>0</v>
      </c>
      <c r="AY96" s="112">
        <f>'01.2 - Stavbení úpravy - ...'!J36</f>
        <v>0</v>
      </c>
      <c r="AZ96" s="112">
        <f>'01.2 - Stavbení úpravy - ...'!F33</f>
        <v>0</v>
      </c>
      <c r="BA96" s="112">
        <f>'01.2 - Stavbení úpravy - ...'!F34</f>
        <v>0</v>
      </c>
      <c r="BB96" s="112">
        <f>'01.2 - Stavbení úpravy - ...'!F35</f>
        <v>0</v>
      </c>
      <c r="BC96" s="112">
        <f>'01.2 - Stavbení úpravy - ...'!F36</f>
        <v>0</v>
      </c>
      <c r="BD96" s="114">
        <f>'01.2 - Stavbení úpravy - ...'!F37</f>
        <v>0</v>
      </c>
      <c r="BE96" s="7"/>
      <c r="BT96" s="115" t="s">
        <v>85</v>
      </c>
      <c r="BV96" s="115" t="s">
        <v>79</v>
      </c>
      <c r="BW96" s="115" t="s">
        <v>90</v>
      </c>
      <c r="BX96" s="115" t="s">
        <v>4</v>
      </c>
      <c r="CL96" s="115" t="s">
        <v>1</v>
      </c>
      <c r="CM96" s="115" t="s">
        <v>87</v>
      </c>
    </row>
    <row r="97" s="7" customFormat="1" ht="16.5" customHeight="1">
      <c r="A97" s="104" t="s">
        <v>81</v>
      </c>
      <c r="B97" s="105"/>
      <c r="C97" s="106"/>
      <c r="D97" s="107" t="s">
        <v>91</v>
      </c>
      <c r="E97" s="107"/>
      <c r="F97" s="107"/>
      <c r="G97" s="107"/>
      <c r="H97" s="107"/>
      <c r="I97" s="108"/>
      <c r="J97" s="107" t="s">
        <v>92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9">
        <f>'02 - Výměna výplní otvorů'!J30</f>
        <v>0</v>
      </c>
      <c r="AH97" s="108"/>
      <c r="AI97" s="108"/>
      <c r="AJ97" s="108"/>
      <c r="AK97" s="108"/>
      <c r="AL97" s="108"/>
      <c r="AM97" s="108"/>
      <c r="AN97" s="109">
        <f>SUM(AG97,AT97)</f>
        <v>0</v>
      </c>
      <c r="AO97" s="108"/>
      <c r="AP97" s="108"/>
      <c r="AQ97" s="110" t="s">
        <v>84</v>
      </c>
      <c r="AR97" s="105"/>
      <c r="AS97" s="111">
        <v>0</v>
      </c>
      <c r="AT97" s="112">
        <f>ROUND(SUM(AV97:AW97),2)</f>
        <v>0</v>
      </c>
      <c r="AU97" s="113">
        <f>'02 - Výměna výplní otvorů'!P126</f>
        <v>0</v>
      </c>
      <c r="AV97" s="112">
        <f>'02 - Výměna výplní otvorů'!J33</f>
        <v>0</v>
      </c>
      <c r="AW97" s="112">
        <f>'02 - Výměna výplní otvorů'!J34</f>
        <v>0</v>
      </c>
      <c r="AX97" s="112">
        <f>'02 - Výměna výplní otvorů'!J35</f>
        <v>0</v>
      </c>
      <c r="AY97" s="112">
        <f>'02 - Výměna výplní otvorů'!J36</f>
        <v>0</v>
      </c>
      <c r="AZ97" s="112">
        <f>'02 - Výměna výplní otvorů'!F33</f>
        <v>0</v>
      </c>
      <c r="BA97" s="112">
        <f>'02 - Výměna výplní otvorů'!F34</f>
        <v>0</v>
      </c>
      <c r="BB97" s="112">
        <f>'02 - Výměna výplní otvorů'!F35</f>
        <v>0</v>
      </c>
      <c r="BC97" s="112">
        <f>'02 - Výměna výplní otvorů'!F36</f>
        <v>0</v>
      </c>
      <c r="BD97" s="114">
        <f>'02 - Výměna výplní otvorů'!F37</f>
        <v>0</v>
      </c>
      <c r="BE97" s="7"/>
      <c r="BT97" s="115" t="s">
        <v>85</v>
      </c>
      <c r="BV97" s="115" t="s">
        <v>79</v>
      </c>
      <c r="BW97" s="115" t="s">
        <v>93</v>
      </c>
      <c r="BX97" s="115" t="s">
        <v>4</v>
      </c>
      <c r="CL97" s="115" t="s">
        <v>1</v>
      </c>
      <c r="CM97" s="115" t="s">
        <v>87</v>
      </c>
    </row>
    <row r="98" s="7" customFormat="1" ht="16.5" customHeight="1">
      <c r="A98" s="7"/>
      <c r="B98" s="105"/>
      <c r="C98" s="106"/>
      <c r="D98" s="107" t="s">
        <v>94</v>
      </c>
      <c r="E98" s="107"/>
      <c r="F98" s="107"/>
      <c r="G98" s="107"/>
      <c r="H98" s="107"/>
      <c r="I98" s="108"/>
      <c r="J98" s="107" t="s">
        <v>95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16">
        <f>ROUND(SUM(AG99:AG100),2)</f>
        <v>0</v>
      </c>
      <c r="AH98" s="108"/>
      <c r="AI98" s="108"/>
      <c r="AJ98" s="108"/>
      <c r="AK98" s="108"/>
      <c r="AL98" s="108"/>
      <c r="AM98" s="108"/>
      <c r="AN98" s="109">
        <f>SUM(AG98,AT98)</f>
        <v>0</v>
      </c>
      <c r="AO98" s="108"/>
      <c r="AP98" s="108"/>
      <c r="AQ98" s="110" t="s">
        <v>84</v>
      </c>
      <c r="AR98" s="105"/>
      <c r="AS98" s="111">
        <f>ROUND(SUM(AS99:AS100),2)</f>
        <v>0</v>
      </c>
      <c r="AT98" s="112">
        <f>ROUND(SUM(AV98:AW98),2)</f>
        <v>0</v>
      </c>
      <c r="AU98" s="113">
        <f>ROUND(SUM(AU99:AU100),5)</f>
        <v>0</v>
      </c>
      <c r="AV98" s="112">
        <f>ROUND(AZ98*L29,2)</f>
        <v>0</v>
      </c>
      <c r="AW98" s="112">
        <f>ROUND(BA98*L30,2)</f>
        <v>0</v>
      </c>
      <c r="AX98" s="112">
        <f>ROUND(BB98*L29,2)</f>
        <v>0</v>
      </c>
      <c r="AY98" s="112">
        <f>ROUND(BC98*L30,2)</f>
        <v>0</v>
      </c>
      <c r="AZ98" s="112">
        <f>ROUND(SUM(AZ99:AZ100),2)</f>
        <v>0</v>
      </c>
      <c r="BA98" s="112">
        <f>ROUND(SUM(BA99:BA100),2)</f>
        <v>0</v>
      </c>
      <c r="BB98" s="112">
        <f>ROUND(SUM(BB99:BB100),2)</f>
        <v>0</v>
      </c>
      <c r="BC98" s="112">
        <f>ROUND(SUM(BC99:BC100),2)</f>
        <v>0</v>
      </c>
      <c r="BD98" s="114">
        <f>ROUND(SUM(BD99:BD100),2)</f>
        <v>0</v>
      </c>
      <c r="BE98" s="7"/>
      <c r="BS98" s="115" t="s">
        <v>76</v>
      </c>
      <c r="BT98" s="115" t="s">
        <v>85</v>
      </c>
      <c r="BU98" s="115" t="s">
        <v>78</v>
      </c>
      <c r="BV98" s="115" t="s">
        <v>79</v>
      </c>
      <c r="BW98" s="115" t="s">
        <v>96</v>
      </c>
      <c r="BX98" s="115" t="s">
        <v>4</v>
      </c>
      <c r="CL98" s="115" t="s">
        <v>1</v>
      </c>
      <c r="CM98" s="115" t="s">
        <v>87</v>
      </c>
    </row>
    <row r="99" s="4" customFormat="1" ht="16.5" customHeight="1">
      <c r="A99" s="104" t="s">
        <v>81</v>
      </c>
      <c r="B99" s="64"/>
      <c r="C99" s="10"/>
      <c r="D99" s="10"/>
      <c r="E99" s="117" t="s">
        <v>97</v>
      </c>
      <c r="F99" s="117"/>
      <c r="G99" s="117"/>
      <c r="H99" s="117"/>
      <c r="I99" s="117"/>
      <c r="J99" s="10"/>
      <c r="K99" s="117" t="s">
        <v>98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8">
        <f>'03.1 - HROMOSVOD'!J32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99</v>
      </c>
      <c r="AR99" s="64"/>
      <c r="AS99" s="120">
        <v>0</v>
      </c>
      <c r="AT99" s="121">
        <f>ROUND(SUM(AV99:AW99),2)</f>
        <v>0</v>
      </c>
      <c r="AU99" s="122">
        <f>'03.1 - HROMOSVOD'!P120</f>
        <v>0</v>
      </c>
      <c r="AV99" s="121">
        <f>'03.1 - HROMOSVOD'!J35</f>
        <v>0</v>
      </c>
      <c r="AW99" s="121">
        <f>'03.1 - HROMOSVOD'!J36</f>
        <v>0</v>
      </c>
      <c r="AX99" s="121">
        <f>'03.1 - HROMOSVOD'!J37</f>
        <v>0</v>
      </c>
      <c r="AY99" s="121">
        <f>'03.1 - HROMOSVOD'!J38</f>
        <v>0</v>
      </c>
      <c r="AZ99" s="121">
        <f>'03.1 - HROMOSVOD'!F35</f>
        <v>0</v>
      </c>
      <c r="BA99" s="121">
        <f>'03.1 - HROMOSVOD'!F36</f>
        <v>0</v>
      </c>
      <c r="BB99" s="121">
        <f>'03.1 - HROMOSVOD'!F37</f>
        <v>0</v>
      </c>
      <c r="BC99" s="121">
        <f>'03.1 - HROMOSVOD'!F38</f>
        <v>0</v>
      </c>
      <c r="BD99" s="123">
        <f>'03.1 - HROMOSVOD'!F39</f>
        <v>0</v>
      </c>
      <c r="BE99" s="4"/>
      <c r="BT99" s="27" t="s">
        <v>87</v>
      </c>
      <c r="BV99" s="27" t="s">
        <v>79</v>
      </c>
      <c r="BW99" s="27" t="s">
        <v>100</v>
      </c>
      <c r="BX99" s="27" t="s">
        <v>96</v>
      </c>
      <c r="CL99" s="27" t="s">
        <v>1</v>
      </c>
    </row>
    <row r="100" s="4" customFormat="1" ht="16.5" customHeight="1">
      <c r="A100" s="104" t="s">
        <v>81</v>
      </c>
      <c r="B100" s="64"/>
      <c r="C100" s="10"/>
      <c r="D100" s="10"/>
      <c r="E100" s="117" t="s">
        <v>101</v>
      </c>
      <c r="F100" s="117"/>
      <c r="G100" s="117"/>
      <c r="H100" s="117"/>
      <c r="I100" s="117"/>
      <c r="J100" s="10"/>
      <c r="K100" s="117" t="s">
        <v>95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>
        <f>'03.2 - Elektroinstalace'!J32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99</v>
      </c>
      <c r="AR100" s="64"/>
      <c r="AS100" s="120">
        <v>0</v>
      </c>
      <c r="AT100" s="121">
        <f>ROUND(SUM(AV100:AW100),2)</f>
        <v>0</v>
      </c>
      <c r="AU100" s="122">
        <f>'03.2 - Elektroinstalace'!P122</f>
        <v>0</v>
      </c>
      <c r="AV100" s="121">
        <f>'03.2 - Elektroinstalace'!J35</f>
        <v>0</v>
      </c>
      <c r="AW100" s="121">
        <f>'03.2 - Elektroinstalace'!J36</f>
        <v>0</v>
      </c>
      <c r="AX100" s="121">
        <f>'03.2 - Elektroinstalace'!J37</f>
        <v>0</v>
      </c>
      <c r="AY100" s="121">
        <f>'03.2 - Elektroinstalace'!J38</f>
        <v>0</v>
      </c>
      <c r="AZ100" s="121">
        <f>'03.2 - Elektroinstalace'!F35</f>
        <v>0</v>
      </c>
      <c r="BA100" s="121">
        <f>'03.2 - Elektroinstalace'!F36</f>
        <v>0</v>
      </c>
      <c r="BB100" s="121">
        <f>'03.2 - Elektroinstalace'!F37</f>
        <v>0</v>
      </c>
      <c r="BC100" s="121">
        <f>'03.2 - Elektroinstalace'!F38</f>
        <v>0</v>
      </c>
      <c r="BD100" s="123">
        <f>'03.2 - Elektroinstalace'!F39</f>
        <v>0</v>
      </c>
      <c r="BE100" s="4"/>
      <c r="BT100" s="27" t="s">
        <v>87</v>
      </c>
      <c r="BV100" s="27" t="s">
        <v>79</v>
      </c>
      <c r="BW100" s="27" t="s">
        <v>102</v>
      </c>
      <c r="BX100" s="27" t="s">
        <v>96</v>
      </c>
      <c r="CL100" s="27" t="s">
        <v>1</v>
      </c>
    </row>
    <row r="101" s="7" customFormat="1" ht="27" customHeight="1">
      <c r="A101" s="104" t="s">
        <v>81</v>
      </c>
      <c r="B101" s="105"/>
      <c r="C101" s="106"/>
      <c r="D101" s="107" t="s">
        <v>103</v>
      </c>
      <c r="E101" s="107"/>
      <c r="F101" s="107"/>
      <c r="G101" s="107"/>
      <c r="H101" s="107"/>
      <c r="I101" s="108"/>
      <c r="J101" s="107" t="s">
        <v>104</v>
      </c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9">
        <f>'04-REVB - Zateplení střechy'!J30</f>
        <v>0</v>
      </c>
      <c r="AH101" s="108"/>
      <c r="AI101" s="108"/>
      <c r="AJ101" s="108"/>
      <c r="AK101" s="108"/>
      <c r="AL101" s="108"/>
      <c r="AM101" s="108"/>
      <c r="AN101" s="109">
        <f>SUM(AG101,AT101)</f>
        <v>0</v>
      </c>
      <c r="AO101" s="108"/>
      <c r="AP101" s="108"/>
      <c r="AQ101" s="110" t="s">
        <v>84</v>
      </c>
      <c r="AR101" s="105"/>
      <c r="AS101" s="111">
        <v>0</v>
      </c>
      <c r="AT101" s="112">
        <f>ROUND(SUM(AV101:AW101),2)</f>
        <v>0</v>
      </c>
      <c r="AU101" s="113">
        <f>'04-REVB - Zateplení střechy'!P129</f>
        <v>0</v>
      </c>
      <c r="AV101" s="112">
        <f>'04-REVB - Zateplení střechy'!J33</f>
        <v>0</v>
      </c>
      <c r="AW101" s="112">
        <f>'04-REVB - Zateplení střechy'!J34</f>
        <v>0</v>
      </c>
      <c r="AX101" s="112">
        <f>'04-REVB - Zateplení střechy'!J35</f>
        <v>0</v>
      </c>
      <c r="AY101" s="112">
        <f>'04-REVB - Zateplení střechy'!J36</f>
        <v>0</v>
      </c>
      <c r="AZ101" s="112">
        <f>'04-REVB - Zateplení střechy'!F33</f>
        <v>0</v>
      </c>
      <c r="BA101" s="112">
        <f>'04-REVB - Zateplení střechy'!F34</f>
        <v>0</v>
      </c>
      <c r="BB101" s="112">
        <f>'04-REVB - Zateplení střechy'!F35</f>
        <v>0</v>
      </c>
      <c r="BC101" s="112">
        <f>'04-REVB - Zateplení střechy'!F36</f>
        <v>0</v>
      </c>
      <c r="BD101" s="114">
        <f>'04-REVB - Zateplení střechy'!F37</f>
        <v>0</v>
      </c>
      <c r="BE101" s="7"/>
      <c r="BT101" s="115" t="s">
        <v>85</v>
      </c>
      <c r="BV101" s="115" t="s">
        <v>79</v>
      </c>
      <c r="BW101" s="115" t="s">
        <v>105</v>
      </c>
      <c r="BX101" s="115" t="s">
        <v>4</v>
      </c>
      <c r="CL101" s="115" t="s">
        <v>1</v>
      </c>
      <c r="CM101" s="115" t="s">
        <v>87</v>
      </c>
    </row>
    <row r="102" s="7" customFormat="1" ht="27" customHeight="1">
      <c r="A102" s="104" t="s">
        <v>81</v>
      </c>
      <c r="B102" s="105"/>
      <c r="C102" s="106"/>
      <c r="D102" s="107" t="s">
        <v>106</v>
      </c>
      <c r="E102" s="107"/>
      <c r="F102" s="107"/>
      <c r="G102" s="107"/>
      <c r="H102" s="107"/>
      <c r="I102" s="108"/>
      <c r="J102" s="107" t="s">
        <v>107</v>
      </c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9">
        <f>'05-REVA - Zpevněné plochy'!J30</f>
        <v>0</v>
      </c>
      <c r="AH102" s="108"/>
      <c r="AI102" s="108"/>
      <c r="AJ102" s="108"/>
      <c r="AK102" s="108"/>
      <c r="AL102" s="108"/>
      <c r="AM102" s="108"/>
      <c r="AN102" s="109">
        <f>SUM(AG102,AT102)</f>
        <v>0</v>
      </c>
      <c r="AO102" s="108"/>
      <c r="AP102" s="108"/>
      <c r="AQ102" s="110" t="s">
        <v>84</v>
      </c>
      <c r="AR102" s="105"/>
      <c r="AS102" s="111">
        <v>0</v>
      </c>
      <c r="AT102" s="112">
        <f>ROUND(SUM(AV102:AW102),2)</f>
        <v>0</v>
      </c>
      <c r="AU102" s="113">
        <f>'05-REVA - Zpevněné plochy'!P124</f>
        <v>0</v>
      </c>
      <c r="AV102" s="112">
        <f>'05-REVA - Zpevněné plochy'!J33</f>
        <v>0</v>
      </c>
      <c r="AW102" s="112">
        <f>'05-REVA - Zpevněné plochy'!J34</f>
        <v>0</v>
      </c>
      <c r="AX102" s="112">
        <f>'05-REVA - Zpevněné plochy'!J35</f>
        <v>0</v>
      </c>
      <c r="AY102" s="112">
        <f>'05-REVA - Zpevněné plochy'!J36</f>
        <v>0</v>
      </c>
      <c r="AZ102" s="112">
        <f>'05-REVA - Zpevněné plochy'!F33</f>
        <v>0</v>
      </c>
      <c r="BA102" s="112">
        <f>'05-REVA - Zpevněné plochy'!F34</f>
        <v>0</v>
      </c>
      <c r="BB102" s="112">
        <f>'05-REVA - Zpevněné plochy'!F35</f>
        <v>0</v>
      </c>
      <c r="BC102" s="112">
        <f>'05-REVA - Zpevněné plochy'!F36</f>
        <v>0</v>
      </c>
      <c r="BD102" s="114">
        <f>'05-REVA - Zpevněné plochy'!F37</f>
        <v>0</v>
      </c>
      <c r="BE102" s="7"/>
      <c r="BT102" s="115" t="s">
        <v>85</v>
      </c>
      <c r="BV102" s="115" t="s">
        <v>79</v>
      </c>
      <c r="BW102" s="115" t="s">
        <v>108</v>
      </c>
      <c r="BX102" s="115" t="s">
        <v>4</v>
      </c>
      <c r="CL102" s="115" t="s">
        <v>1</v>
      </c>
      <c r="CM102" s="115" t="s">
        <v>87</v>
      </c>
    </row>
    <row r="103" s="7" customFormat="1" ht="16.5" customHeight="1">
      <c r="A103" s="104" t="s">
        <v>81</v>
      </c>
      <c r="B103" s="105"/>
      <c r="C103" s="106"/>
      <c r="D103" s="107" t="s">
        <v>109</v>
      </c>
      <c r="E103" s="107"/>
      <c r="F103" s="107"/>
      <c r="G103" s="107"/>
      <c r="H103" s="107"/>
      <c r="I103" s="108"/>
      <c r="J103" s="107" t="s">
        <v>110</v>
      </c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9">
        <f>'06 - Zdravotechnika'!J30</f>
        <v>0</v>
      </c>
      <c r="AH103" s="108"/>
      <c r="AI103" s="108"/>
      <c r="AJ103" s="108"/>
      <c r="AK103" s="108"/>
      <c r="AL103" s="108"/>
      <c r="AM103" s="108"/>
      <c r="AN103" s="109">
        <f>SUM(AG103,AT103)</f>
        <v>0</v>
      </c>
      <c r="AO103" s="108"/>
      <c r="AP103" s="108"/>
      <c r="AQ103" s="110" t="s">
        <v>84</v>
      </c>
      <c r="AR103" s="105"/>
      <c r="AS103" s="111">
        <v>0</v>
      </c>
      <c r="AT103" s="112">
        <f>ROUND(SUM(AV103:AW103),2)</f>
        <v>0</v>
      </c>
      <c r="AU103" s="113">
        <f>'06 - Zdravotechnika'!P116</f>
        <v>0</v>
      </c>
      <c r="AV103" s="112">
        <f>'06 - Zdravotechnika'!J33</f>
        <v>0</v>
      </c>
      <c r="AW103" s="112">
        <f>'06 - Zdravotechnika'!J34</f>
        <v>0</v>
      </c>
      <c r="AX103" s="112">
        <f>'06 - Zdravotechnika'!J35</f>
        <v>0</v>
      </c>
      <c r="AY103" s="112">
        <f>'06 - Zdravotechnika'!J36</f>
        <v>0</v>
      </c>
      <c r="AZ103" s="112">
        <f>'06 - Zdravotechnika'!F33</f>
        <v>0</v>
      </c>
      <c r="BA103" s="112">
        <f>'06 - Zdravotechnika'!F34</f>
        <v>0</v>
      </c>
      <c r="BB103" s="112">
        <f>'06 - Zdravotechnika'!F35</f>
        <v>0</v>
      </c>
      <c r="BC103" s="112">
        <f>'06 - Zdravotechnika'!F36</f>
        <v>0</v>
      </c>
      <c r="BD103" s="114">
        <f>'06 - Zdravotechnika'!F37</f>
        <v>0</v>
      </c>
      <c r="BE103" s="7"/>
      <c r="BT103" s="115" t="s">
        <v>85</v>
      </c>
      <c r="BV103" s="115" t="s">
        <v>79</v>
      </c>
      <c r="BW103" s="115" t="s">
        <v>111</v>
      </c>
      <c r="BX103" s="115" t="s">
        <v>4</v>
      </c>
      <c r="CL103" s="115" t="s">
        <v>1</v>
      </c>
      <c r="CM103" s="115" t="s">
        <v>87</v>
      </c>
    </row>
    <row r="104" s="7" customFormat="1" ht="16.5" customHeight="1">
      <c r="A104" s="104" t="s">
        <v>81</v>
      </c>
      <c r="B104" s="105"/>
      <c r="C104" s="106"/>
      <c r="D104" s="107" t="s">
        <v>112</v>
      </c>
      <c r="E104" s="107"/>
      <c r="F104" s="107"/>
      <c r="G104" s="107"/>
      <c r="H104" s="107"/>
      <c r="I104" s="108"/>
      <c r="J104" s="107" t="s">
        <v>113</v>
      </c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9">
        <f>'VRN - Vedlejší rozpočtové...'!J30</f>
        <v>0</v>
      </c>
      <c r="AH104" s="108"/>
      <c r="AI104" s="108"/>
      <c r="AJ104" s="108"/>
      <c r="AK104" s="108"/>
      <c r="AL104" s="108"/>
      <c r="AM104" s="108"/>
      <c r="AN104" s="109">
        <f>SUM(AG104,AT104)</f>
        <v>0</v>
      </c>
      <c r="AO104" s="108"/>
      <c r="AP104" s="108"/>
      <c r="AQ104" s="110" t="s">
        <v>84</v>
      </c>
      <c r="AR104" s="105"/>
      <c r="AS104" s="124">
        <v>0</v>
      </c>
      <c r="AT104" s="125">
        <f>ROUND(SUM(AV104:AW104),2)</f>
        <v>0</v>
      </c>
      <c r="AU104" s="126">
        <f>'VRN - Vedlejší rozpočtové...'!P117</f>
        <v>0</v>
      </c>
      <c r="AV104" s="125">
        <f>'VRN - Vedlejší rozpočtové...'!J33</f>
        <v>0</v>
      </c>
      <c r="AW104" s="125">
        <f>'VRN - Vedlejší rozpočtové...'!J34</f>
        <v>0</v>
      </c>
      <c r="AX104" s="125">
        <f>'VRN - Vedlejší rozpočtové...'!J35</f>
        <v>0</v>
      </c>
      <c r="AY104" s="125">
        <f>'VRN - Vedlejší rozpočtové...'!J36</f>
        <v>0</v>
      </c>
      <c r="AZ104" s="125">
        <f>'VRN - Vedlejší rozpočtové...'!F33</f>
        <v>0</v>
      </c>
      <c r="BA104" s="125">
        <f>'VRN - Vedlejší rozpočtové...'!F34</f>
        <v>0</v>
      </c>
      <c r="BB104" s="125">
        <f>'VRN - Vedlejší rozpočtové...'!F35</f>
        <v>0</v>
      </c>
      <c r="BC104" s="125">
        <f>'VRN - Vedlejší rozpočtové...'!F36</f>
        <v>0</v>
      </c>
      <c r="BD104" s="127">
        <f>'VRN - Vedlejší rozpočtové...'!F37</f>
        <v>0</v>
      </c>
      <c r="BE104" s="7"/>
      <c r="BT104" s="115" t="s">
        <v>85</v>
      </c>
      <c r="BV104" s="115" t="s">
        <v>79</v>
      </c>
      <c r="BW104" s="115" t="s">
        <v>114</v>
      </c>
      <c r="BX104" s="115" t="s">
        <v>4</v>
      </c>
      <c r="CL104" s="115" t="s">
        <v>1</v>
      </c>
      <c r="CM104" s="115" t="s">
        <v>87</v>
      </c>
    </row>
    <row r="105" s="2" customFormat="1" ht="30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9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39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</sheetData>
  <mergeCells count="7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AN104:AP104"/>
    <mergeCell ref="D102:H102"/>
    <mergeCell ref="D95:H95"/>
    <mergeCell ref="D96:H96"/>
    <mergeCell ref="D97:H97"/>
    <mergeCell ref="D98:H98"/>
    <mergeCell ref="E99:I99"/>
    <mergeCell ref="E100:I100"/>
    <mergeCell ref="D101:H101"/>
    <mergeCell ref="D103:H103"/>
    <mergeCell ref="D104:H104"/>
    <mergeCell ref="AG104:AM104"/>
    <mergeCell ref="AG103:AM103"/>
    <mergeCell ref="C92:G92"/>
    <mergeCell ref="I92:AF92"/>
    <mergeCell ref="J95:AF95"/>
    <mergeCell ref="J96:AF96"/>
    <mergeCell ref="J97:AF97"/>
    <mergeCell ref="J98:AF98"/>
    <mergeCell ref="K99:AF99"/>
    <mergeCell ref="K100:AF100"/>
    <mergeCell ref="J101:AF101"/>
    <mergeCell ref="J102:AF102"/>
    <mergeCell ref="J103:AF103"/>
    <mergeCell ref="J104:AF104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</mergeCells>
  <hyperlinks>
    <hyperlink ref="A95" location="'01.1 - Hydroizolace objektu'!C2" display="/"/>
    <hyperlink ref="A96" location="'01.2 - Stavbení úpravy - ...'!C2" display="/"/>
    <hyperlink ref="A97" location="'02 - Výměna výplní otvorů'!C2" display="/"/>
    <hyperlink ref="A99" location="'03.1 - HROMOSVOD'!C2" display="/"/>
    <hyperlink ref="A100" location="'03.2 - Elektroinstalace'!C2" display="/"/>
    <hyperlink ref="A101" location="'04-REVB - Zateplení střechy'!C2" display="/"/>
    <hyperlink ref="A102" location="'05-REVA - Zpevněné plochy'!C2" display="/"/>
    <hyperlink ref="A103" location="'06 - Zdravotechnika'!C2" display="/"/>
    <hyperlink ref="A104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115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2" customFormat="1" ht="12" customHeight="1">
      <c r="A8" s="38"/>
      <c r="B8" s="39"/>
      <c r="C8" s="38"/>
      <c r="D8" s="32" t="s">
        <v>116</v>
      </c>
      <c r="E8" s="38"/>
      <c r="F8" s="38"/>
      <c r="G8" s="38"/>
      <c r="H8" s="38"/>
      <c r="I8" s="132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117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133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133" t="s">
        <v>22</v>
      </c>
      <c r="J12" s="69" t="str">
        <f>'Rekapitulace stavby'!AN8</f>
        <v>2. 9. 2019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32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133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133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32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133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33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32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133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133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32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133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133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32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132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25.5" customHeight="1">
      <c r="A27" s="134"/>
      <c r="B27" s="135"/>
      <c r="C27" s="134"/>
      <c r="D27" s="134"/>
      <c r="E27" s="36" t="s">
        <v>118</v>
      </c>
      <c r="F27" s="36"/>
      <c r="G27" s="36"/>
      <c r="H27" s="36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8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9" t="s">
        <v>37</v>
      </c>
      <c r="E30" s="38"/>
      <c r="F30" s="38"/>
      <c r="G30" s="38"/>
      <c r="H30" s="38"/>
      <c r="I30" s="132"/>
      <c r="J30" s="96">
        <f>ROUND(J129,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140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41" t="s">
        <v>41</v>
      </c>
      <c r="E33" s="32" t="s">
        <v>42</v>
      </c>
      <c r="F33" s="142">
        <f>ROUND((SUM(BE129:BE343)),  2)</f>
        <v>0</v>
      </c>
      <c r="G33" s="38"/>
      <c r="H33" s="38"/>
      <c r="I33" s="143">
        <v>0.20999999999999999</v>
      </c>
      <c r="J33" s="142">
        <f>ROUND(((SUM(BE129:BE343))*I33),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42">
        <f>ROUND((SUM(BF129:BF343)),  2)</f>
        <v>0</v>
      </c>
      <c r="G34" s="38"/>
      <c r="H34" s="38"/>
      <c r="I34" s="143">
        <v>0.14999999999999999</v>
      </c>
      <c r="J34" s="142">
        <f>ROUND(((SUM(BF129:BF343))*I34),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42">
        <f>ROUND((SUM(BG129:BG343)),  2)</f>
        <v>0</v>
      </c>
      <c r="G35" s="38"/>
      <c r="H35" s="38"/>
      <c r="I35" s="143">
        <v>0.20999999999999999</v>
      </c>
      <c r="J35" s="14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42">
        <f>ROUND((SUM(BH129:BH343)),  2)</f>
        <v>0</v>
      </c>
      <c r="G36" s="38"/>
      <c r="H36" s="38"/>
      <c r="I36" s="143">
        <v>0.14999999999999999</v>
      </c>
      <c r="J36" s="142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42">
        <f>ROUND((SUM(BI129:BI343)),  2)</f>
        <v>0</v>
      </c>
      <c r="G37" s="38"/>
      <c r="H37" s="38"/>
      <c r="I37" s="143">
        <v>0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32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44"/>
      <c r="D39" s="145" t="s">
        <v>47</v>
      </c>
      <c r="E39" s="81"/>
      <c r="F39" s="81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8"/>
      <c r="L41" s="22"/>
    </row>
    <row r="42" s="1" customFormat="1" ht="14.4" customHeight="1">
      <c r="B42" s="22"/>
      <c r="I42" s="128"/>
      <c r="L42" s="22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38"/>
      <c r="E86" s="38"/>
      <c r="F86" s="38"/>
      <c r="G86" s="38"/>
      <c r="H86" s="38"/>
      <c r="I86" s="132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01.1 - Hydroizolace objektu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Palackého náměstí 38</v>
      </c>
      <c r="G89" s="38"/>
      <c r="H89" s="38"/>
      <c r="I89" s="133" t="s">
        <v>22</v>
      </c>
      <c r="J89" s="69" t="str">
        <f>IF(J12="","",J12)</f>
        <v>2. 9. 2019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24</v>
      </c>
      <c r="D91" s="38"/>
      <c r="E91" s="38"/>
      <c r="F91" s="27" t="str">
        <f>E15</f>
        <v>Město Kostelec nad Orlicí</v>
      </c>
      <c r="G91" s="38"/>
      <c r="H91" s="38"/>
      <c r="I91" s="133" t="s">
        <v>30</v>
      </c>
      <c r="J91" s="36" t="str">
        <f>E21</f>
        <v>OBCHODNÍ PROJEKT HRADEC KRÁLOVÉ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133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32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8" t="s">
        <v>120</v>
      </c>
      <c r="D94" s="144"/>
      <c r="E94" s="144"/>
      <c r="F94" s="144"/>
      <c r="G94" s="144"/>
      <c r="H94" s="144"/>
      <c r="I94" s="159"/>
      <c r="J94" s="160" t="s">
        <v>121</v>
      </c>
      <c r="K94" s="144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61" t="s">
        <v>122</v>
      </c>
      <c r="D96" s="38"/>
      <c r="E96" s="38"/>
      <c r="F96" s="38"/>
      <c r="G96" s="38"/>
      <c r="H96" s="38"/>
      <c r="I96" s="132"/>
      <c r="J96" s="96">
        <f>J129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123</v>
      </c>
    </row>
    <row r="97" s="9" customFormat="1" ht="24.96" customHeight="1">
      <c r="A97" s="9"/>
      <c r="B97" s="162"/>
      <c r="C97" s="9"/>
      <c r="D97" s="163" t="s">
        <v>124</v>
      </c>
      <c r="E97" s="164"/>
      <c r="F97" s="164"/>
      <c r="G97" s="164"/>
      <c r="H97" s="164"/>
      <c r="I97" s="165"/>
      <c r="J97" s="166">
        <f>J130</f>
        <v>0</v>
      </c>
      <c r="K97" s="9"/>
      <c r="L97" s="16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7"/>
      <c r="C98" s="10"/>
      <c r="D98" s="168" t="s">
        <v>125</v>
      </c>
      <c r="E98" s="169"/>
      <c r="F98" s="169"/>
      <c r="G98" s="169"/>
      <c r="H98" s="169"/>
      <c r="I98" s="170"/>
      <c r="J98" s="171">
        <f>J131</f>
        <v>0</v>
      </c>
      <c r="K98" s="10"/>
      <c r="L98" s="16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7"/>
      <c r="C99" s="10"/>
      <c r="D99" s="168" t="s">
        <v>126</v>
      </c>
      <c r="E99" s="169"/>
      <c r="F99" s="169"/>
      <c r="G99" s="169"/>
      <c r="H99" s="169"/>
      <c r="I99" s="170"/>
      <c r="J99" s="171">
        <f>J221</f>
        <v>0</v>
      </c>
      <c r="K99" s="10"/>
      <c r="L99" s="16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7"/>
      <c r="C100" s="10"/>
      <c r="D100" s="168" t="s">
        <v>127</v>
      </c>
      <c r="E100" s="169"/>
      <c r="F100" s="169"/>
      <c r="G100" s="169"/>
      <c r="H100" s="169"/>
      <c r="I100" s="170"/>
      <c r="J100" s="171">
        <f>J224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128</v>
      </c>
      <c r="E101" s="169"/>
      <c r="F101" s="169"/>
      <c r="G101" s="169"/>
      <c r="H101" s="169"/>
      <c r="I101" s="170"/>
      <c r="J101" s="171">
        <f>J230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129</v>
      </c>
      <c r="E102" s="169"/>
      <c r="F102" s="169"/>
      <c r="G102" s="169"/>
      <c r="H102" s="169"/>
      <c r="I102" s="170"/>
      <c r="J102" s="171">
        <f>J233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130</v>
      </c>
      <c r="E103" s="169"/>
      <c r="F103" s="169"/>
      <c r="G103" s="169"/>
      <c r="H103" s="169"/>
      <c r="I103" s="170"/>
      <c r="J103" s="171">
        <f>J244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131</v>
      </c>
      <c r="E104" s="169"/>
      <c r="F104" s="169"/>
      <c r="G104" s="169"/>
      <c r="H104" s="169"/>
      <c r="I104" s="170"/>
      <c r="J104" s="171">
        <f>J269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67"/>
      <c r="C105" s="10"/>
      <c r="D105" s="168" t="s">
        <v>132</v>
      </c>
      <c r="E105" s="169"/>
      <c r="F105" s="169"/>
      <c r="G105" s="169"/>
      <c r="H105" s="169"/>
      <c r="I105" s="170"/>
      <c r="J105" s="171">
        <f>J292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67"/>
      <c r="C106" s="10"/>
      <c r="D106" s="168" t="s">
        <v>133</v>
      </c>
      <c r="E106" s="169"/>
      <c r="F106" s="169"/>
      <c r="G106" s="169"/>
      <c r="H106" s="169"/>
      <c r="I106" s="170"/>
      <c r="J106" s="171">
        <f>J298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62"/>
      <c r="C107" s="9"/>
      <c r="D107" s="163" t="s">
        <v>134</v>
      </c>
      <c r="E107" s="164"/>
      <c r="F107" s="164"/>
      <c r="G107" s="164"/>
      <c r="H107" s="164"/>
      <c r="I107" s="165"/>
      <c r="J107" s="166">
        <f>J300</f>
        <v>0</v>
      </c>
      <c r="K107" s="9"/>
      <c r="L107" s="162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67"/>
      <c r="C108" s="10"/>
      <c r="D108" s="168" t="s">
        <v>135</v>
      </c>
      <c r="E108" s="169"/>
      <c r="F108" s="169"/>
      <c r="G108" s="169"/>
      <c r="H108" s="169"/>
      <c r="I108" s="170"/>
      <c r="J108" s="171">
        <f>J301</f>
        <v>0</v>
      </c>
      <c r="K108" s="10"/>
      <c r="L108" s="16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67"/>
      <c r="C109" s="10"/>
      <c r="D109" s="168" t="s">
        <v>136</v>
      </c>
      <c r="E109" s="169"/>
      <c r="F109" s="169"/>
      <c r="G109" s="169"/>
      <c r="H109" s="169"/>
      <c r="I109" s="170"/>
      <c r="J109" s="171">
        <f>J332</f>
        <v>0</v>
      </c>
      <c r="K109" s="10"/>
      <c r="L109" s="16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156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157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137</v>
      </c>
      <c r="D116" s="38"/>
      <c r="E116" s="38"/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31" t="str">
        <f>E7</f>
        <v>Revitalizace centra dětí a mládeže Kostelec nad Orlicí</v>
      </c>
      <c r="F119" s="32"/>
      <c r="G119" s="32"/>
      <c r="H119" s="32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116</v>
      </c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E9</f>
        <v>01.1 - Hydroizolace objektu</v>
      </c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F12</f>
        <v>Palackého náměstí 38</v>
      </c>
      <c r="G123" s="38"/>
      <c r="H123" s="38"/>
      <c r="I123" s="133" t="s">
        <v>22</v>
      </c>
      <c r="J123" s="69" t="str">
        <f>IF(J12="","",J12)</f>
        <v>2. 9. 2019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132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58.2" customHeight="1">
      <c r="A125" s="38"/>
      <c r="B125" s="39"/>
      <c r="C125" s="32" t="s">
        <v>24</v>
      </c>
      <c r="D125" s="38"/>
      <c r="E125" s="38"/>
      <c r="F125" s="27" t="str">
        <f>E15</f>
        <v>Město Kostelec nad Orlicí</v>
      </c>
      <c r="G125" s="38"/>
      <c r="H125" s="38"/>
      <c r="I125" s="133" t="s">
        <v>30</v>
      </c>
      <c r="J125" s="36" t="str">
        <f>E21</f>
        <v>OBCHODNÍ PROJEKT HRADEC KRÁLOVÉ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IF(E18="","",E18)</f>
        <v>Vyplň údaj</v>
      </c>
      <c r="G126" s="38"/>
      <c r="H126" s="38"/>
      <c r="I126" s="133" t="s">
        <v>33</v>
      </c>
      <c r="J126" s="36" t="str">
        <f>E24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132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72"/>
      <c r="B128" s="173"/>
      <c r="C128" s="174" t="s">
        <v>138</v>
      </c>
      <c r="D128" s="175" t="s">
        <v>62</v>
      </c>
      <c r="E128" s="175" t="s">
        <v>58</v>
      </c>
      <c r="F128" s="175" t="s">
        <v>59</v>
      </c>
      <c r="G128" s="175" t="s">
        <v>139</v>
      </c>
      <c r="H128" s="175" t="s">
        <v>140</v>
      </c>
      <c r="I128" s="176" t="s">
        <v>141</v>
      </c>
      <c r="J128" s="175" t="s">
        <v>121</v>
      </c>
      <c r="K128" s="177" t="s">
        <v>142</v>
      </c>
      <c r="L128" s="178"/>
      <c r="M128" s="86" t="s">
        <v>1</v>
      </c>
      <c r="N128" s="87" t="s">
        <v>41</v>
      </c>
      <c r="O128" s="87" t="s">
        <v>143</v>
      </c>
      <c r="P128" s="87" t="s">
        <v>144</v>
      </c>
      <c r="Q128" s="87" t="s">
        <v>145</v>
      </c>
      <c r="R128" s="87" t="s">
        <v>146</v>
      </c>
      <c r="S128" s="87" t="s">
        <v>147</v>
      </c>
      <c r="T128" s="88" t="s">
        <v>148</v>
      </c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</row>
    <row r="129" s="2" customFormat="1" ht="22.8" customHeight="1">
      <c r="A129" s="38"/>
      <c r="B129" s="39"/>
      <c r="C129" s="93" t="s">
        <v>149</v>
      </c>
      <c r="D129" s="38"/>
      <c r="E129" s="38"/>
      <c r="F129" s="38"/>
      <c r="G129" s="38"/>
      <c r="H129" s="38"/>
      <c r="I129" s="132"/>
      <c r="J129" s="179">
        <f>BK129</f>
        <v>0</v>
      </c>
      <c r="K129" s="38"/>
      <c r="L129" s="39"/>
      <c r="M129" s="89"/>
      <c r="N129" s="73"/>
      <c r="O129" s="90"/>
      <c r="P129" s="180">
        <f>P130+P300</f>
        <v>0</v>
      </c>
      <c r="Q129" s="90"/>
      <c r="R129" s="180">
        <f>R130+R300</f>
        <v>130.55653300000003</v>
      </c>
      <c r="S129" s="90"/>
      <c r="T129" s="181">
        <f>T130+T300</f>
        <v>178.69760760000003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76</v>
      </c>
      <c r="AU129" s="19" t="s">
        <v>123</v>
      </c>
      <c r="BK129" s="182">
        <f>BK130+BK300</f>
        <v>0</v>
      </c>
    </row>
    <row r="130" s="12" customFormat="1" ht="25.92" customHeight="1">
      <c r="A130" s="12"/>
      <c r="B130" s="183"/>
      <c r="C130" s="12"/>
      <c r="D130" s="184" t="s">
        <v>76</v>
      </c>
      <c r="E130" s="185" t="s">
        <v>150</v>
      </c>
      <c r="F130" s="185" t="s">
        <v>151</v>
      </c>
      <c r="G130" s="12"/>
      <c r="H130" s="12"/>
      <c r="I130" s="186"/>
      <c r="J130" s="187">
        <f>BK130</f>
        <v>0</v>
      </c>
      <c r="K130" s="12"/>
      <c r="L130" s="183"/>
      <c r="M130" s="188"/>
      <c r="N130" s="189"/>
      <c r="O130" s="189"/>
      <c r="P130" s="190">
        <f>P131+P221+P224+P230+P233+P244+P269+P292+P298</f>
        <v>0</v>
      </c>
      <c r="Q130" s="189"/>
      <c r="R130" s="190">
        <f>R131+R221+R224+R230+R233+R244+R269+R292+R298</f>
        <v>127.72770800000002</v>
      </c>
      <c r="S130" s="189"/>
      <c r="T130" s="191">
        <f>T131+T221+T224+T230+T233+T244+T269+T292+T298</f>
        <v>178.69760760000003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84" t="s">
        <v>85</v>
      </c>
      <c r="AT130" s="192" t="s">
        <v>76</v>
      </c>
      <c r="AU130" s="192" t="s">
        <v>77</v>
      </c>
      <c r="AY130" s="184" t="s">
        <v>152</v>
      </c>
      <c r="BK130" s="193">
        <f>BK131+BK221+BK224+BK230+BK233+BK244+BK269+BK292+BK298</f>
        <v>0</v>
      </c>
    </row>
    <row r="131" s="12" customFormat="1" ht="22.8" customHeight="1">
      <c r="A131" s="12"/>
      <c r="B131" s="183"/>
      <c r="C131" s="12"/>
      <c r="D131" s="184" t="s">
        <v>76</v>
      </c>
      <c r="E131" s="194" t="s">
        <v>85</v>
      </c>
      <c r="F131" s="194" t="s">
        <v>153</v>
      </c>
      <c r="G131" s="12"/>
      <c r="H131" s="12"/>
      <c r="I131" s="186"/>
      <c r="J131" s="195">
        <f>BK131</f>
        <v>0</v>
      </c>
      <c r="K131" s="12"/>
      <c r="L131" s="183"/>
      <c r="M131" s="188"/>
      <c r="N131" s="189"/>
      <c r="O131" s="189"/>
      <c r="P131" s="190">
        <f>SUM(P132:P220)</f>
        <v>0</v>
      </c>
      <c r="Q131" s="189"/>
      <c r="R131" s="190">
        <f>SUM(R132:R220)</f>
        <v>7.8718600000000007</v>
      </c>
      <c r="S131" s="189"/>
      <c r="T131" s="191">
        <f>SUM(T132:T220)</f>
        <v>137.41720000000001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4" t="s">
        <v>85</v>
      </c>
      <c r="AT131" s="192" t="s">
        <v>76</v>
      </c>
      <c r="AU131" s="192" t="s">
        <v>85</v>
      </c>
      <c r="AY131" s="184" t="s">
        <v>152</v>
      </c>
      <c r="BK131" s="193">
        <f>SUM(BK132:BK220)</f>
        <v>0</v>
      </c>
    </row>
    <row r="132" s="2" customFormat="1" ht="24" customHeight="1">
      <c r="A132" s="38"/>
      <c r="B132" s="196"/>
      <c r="C132" s="197" t="s">
        <v>85</v>
      </c>
      <c r="D132" s="197" t="s">
        <v>154</v>
      </c>
      <c r="E132" s="198" t="s">
        <v>155</v>
      </c>
      <c r="F132" s="199" t="s">
        <v>156</v>
      </c>
      <c r="G132" s="200" t="s">
        <v>157</v>
      </c>
      <c r="H132" s="201">
        <v>87.5</v>
      </c>
      <c r="I132" s="202"/>
      <c r="J132" s="203">
        <f>ROUND(I132*H132,2)</f>
        <v>0</v>
      </c>
      <c r="K132" s="199" t="s">
        <v>158</v>
      </c>
      <c r="L132" s="39"/>
      <c r="M132" s="204" t="s">
        <v>1</v>
      </c>
      <c r="N132" s="205" t="s">
        <v>42</v>
      </c>
      <c r="O132" s="77"/>
      <c r="P132" s="206">
        <f>O132*H132</f>
        <v>0</v>
      </c>
      <c r="Q132" s="206">
        <v>0</v>
      </c>
      <c r="R132" s="206">
        <f>Q132*H132</f>
        <v>0</v>
      </c>
      <c r="S132" s="206">
        <v>0.29999999999999999</v>
      </c>
      <c r="T132" s="207">
        <f>S132*H132</f>
        <v>26.25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159</v>
      </c>
      <c r="AT132" s="208" t="s">
        <v>154</v>
      </c>
      <c r="AU132" s="208" t="s">
        <v>87</v>
      </c>
      <c r="AY132" s="19" t="s">
        <v>152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85</v>
      </c>
      <c r="BK132" s="209">
        <f>ROUND(I132*H132,2)</f>
        <v>0</v>
      </c>
      <c r="BL132" s="19" t="s">
        <v>159</v>
      </c>
      <c r="BM132" s="208" t="s">
        <v>160</v>
      </c>
    </row>
    <row r="133" s="13" customFormat="1">
      <c r="A133" s="13"/>
      <c r="B133" s="210"/>
      <c r="C133" s="13"/>
      <c r="D133" s="211" t="s">
        <v>161</v>
      </c>
      <c r="E133" s="212" t="s">
        <v>1</v>
      </c>
      <c r="F133" s="213" t="s">
        <v>162</v>
      </c>
      <c r="G133" s="13"/>
      <c r="H133" s="212" t="s">
        <v>1</v>
      </c>
      <c r="I133" s="214"/>
      <c r="J133" s="13"/>
      <c r="K133" s="13"/>
      <c r="L133" s="210"/>
      <c r="M133" s="215"/>
      <c r="N133" s="216"/>
      <c r="O133" s="216"/>
      <c r="P133" s="216"/>
      <c r="Q133" s="216"/>
      <c r="R133" s="216"/>
      <c r="S133" s="216"/>
      <c r="T133" s="21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12" t="s">
        <v>161</v>
      </c>
      <c r="AU133" s="212" t="s">
        <v>87</v>
      </c>
      <c r="AV133" s="13" t="s">
        <v>85</v>
      </c>
      <c r="AW133" s="13" t="s">
        <v>32</v>
      </c>
      <c r="AX133" s="13" t="s">
        <v>77</v>
      </c>
      <c r="AY133" s="212" t="s">
        <v>152</v>
      </c>
    </row>
    <row r="134" s="14" customFormat="1">
      <c r="A134" s="14"/>
      <c r="B134" s="218"/>
      <c r="C134" s="14"/>
      <c r="D134" s="211" t="s">
        <v>161</v>
      </c>
      <c r="E134" s="219" t="s">
        <v>1</v>
      </c>
      <c r="F134" s="220" t="s">
        <v>163</v>
      </c>
      <c r="G134" s="14"/>
      <c r="H134" s="221">
        <v>87.5</v>
      </c>
      <c r="I134" s="222"/>
      <c r="J134" s="14"/>
      <c r="K134" s="14"/>
      <c r="L134" s="218"/>
      <c r="M134" s="223"/>
      <c r="N134" s="224"/>
      <c r="O134" s="224"/>
      <c r="P134" s="224"/>
      <c r="Q134" s="224"/>
      <c r="R134" s="224"/>
      <c r="S134" s="224"/>
      <c r="T134" s="22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19" t="s">
        <v>161</v>
      </c>
      <c r="AU134" s="219" t="s">
        <v>87</v>
      </c>
      <c r="AV134" s="14" t="s">
        <v>87</v>
      </c>
      <c r="AW134" s="14" t="s">
        <v>32</v>
      </c>
      <c r="AX134" s="14" t="s">
        <v>77</v>
      </c>
      <c r="AY134" s="219" t="s">
        <v>152</v>
      </c>
    </row>
    <row r="135" s="15" customFormat="1">
      <c r="A135" s="15"/>
      <c r="B135" s="226"/>
      <c r="C135" s="15"/>
      <c r="D135" s="211" t="s">
        <v>161</v>
      </c>
      <c r="E135" s="227" t="s">
        <v>1</v>
      </c>
      <c r="F135" s="228" t="s">
        <v>164</v>
      </c>
      <c r="G135" s="15"/>
      <c r="H135" s="229">
        <v>87.5</v>
      </c>
      <c r="I135" s="230"/>
      <c r="J135" s="15"/>
      <c r="K135" s="15"/>
      <c r="L135" s="226"/>
      <c r="M135" s="231"/>
      <c r="N135" s="232"/>
      <c r="O135" s="232"/>
      <c r="P135" s="232"/>
      <c r="Q135" s="232"/>
      <c r="R135" s="232"/>
      <c r="S135" s="232"/>
      <c r="T135" s="23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27" t="s">
        <v>161</v>
      </c>
      <c r="AU135" s="227" t="s">
        <v>87</v>
      </c>
      <c r="AV135" s="15" t="s">
        <v>159</v>
      </c>
      <c r="AW135" s="15" t="s">
        <v>32</v>
      </c>
      <c r="AX135" s="15" t="s">
        <v>85</v>
      </c>
      <c r="AY135" s="227" t="s">
        <v>152</v>
      </c>
    </row>
    <row r="136" s="2" customFormat="1" ht="24" customHeight="1">
      <c r="A136" s="38"/>
      <c r="B136" s="196"/>
      <c r="C136" s="197" t="s">
        <v>87</v>
      </c>
      <c r="D136" s="197" t="s">
        <v>154</v>
      </c>
      <c r="E136" s="198" t="s">
        <v>165</v>
      </c>
      <c r="F136" s="199" t="s">
        <v>166</v>
      </c>
      <c r="G136" s="200" t="s">
        <v>157</v>
      </c>
      <c r="H136" s="201">
        <v>37.880000000000003</v>
      </c>
      <c r="I136" s="202"/>
      <c r="J136" s="203">
        <f>ROUND(I136*H136,2)</f>
        <v>0</v>
      </c>
      <c r="K136" s="199" t="s">
        <v>158</v>
      </c>
      <c r="L136" s="39"/>
      <c r="M136" s="204" t="s">
        <v>1</v>
      </c>
      <c r="N136" s="205" t="s">
        <v>42</v>
      </c>
      <c r="O136" s="77"/>
      <c r="P136" s="206">
        <f>O136*H136</f>
        <v>0</v>
      </c>
      <c r="Q136" s="206">
        <v>0</v>
      </c>
      <c r="R136" s="206">
        <f>Q136*H136</f>
        <v>0</v>
      </c>
      <c r="S136" s="206">
        <v>0.44</v>
      </c>
      <c r="T136" s="207">
        <f>S136*H136</f>
        <v>16.667200000000001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8" t="s">
        <v>159</v>
      </c>
      <c r="AT136" s="208" t="s">
        <v>154</v>
      </c>
      <c r="AU136" s="208" t="s">
        <v>87</v>
      </c>
      <c r="AY136" s="19" t="s">
        <v>152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85</v>
      </c>
      <c r="BK136" s="209">
        <f>ROUND(I136*H136,2)</f>
        <v>0</v>
      </c>
      <c r="BL136" s="19" t="s">
        <v>159</v>
      </c>
      <c r="BM136" s="208" t="s">
        <v>167</v>
      </c>
    </row>
    <row r="137" s="13" customFormat="1">
      <c r="A137" s="13"/>
      <c r="B137" s="210"/>
      <c r="C137" s="13"/>
      <c r="D137" s="211" t="s">
        <v>161</v>
      </c>
      <c r="E137" s="212" t="s">
        <v>1</v>
      </c>
      <c r="F137" s="213" t="s">
        <v>168</v>
      </c>
      <c r="G137" s="13"/>
      <c r="H137" s="212" t="s">
        <v>1</v>
      </c>
      <c r="I137" s="214"/>
      <c r="J137" s="13"/>
      <c r="K137" s="13"/>
      <c r="L137" s="210"/>
      <c r="M137" s="215"/>
      <c r="N137" s="216"/>
      <c r="O137" s="216"/>
      <c r="P137" s="216"/>
      <c r="Q137" s="216"/>
      <c r="R137" s="216"/>
      <c r="S137" s="216"/>
      <c r="T137" s="21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12" t="s">
        <v>161</v>
      </c>
      <c r="AU137" s="212" t="s">
        <v>87</v>
      </c>
      <c r="AV137" s="13" t="s">
        <v>85</v>
      </c>
      <c r="AW137" s="13" t="s">
        <v>32</v>
      </c>
      <c r="AX137" s="13" t="s">
        <v>77</v>
      </c>
      <c r="AY137" s="212" t="s">
        <v>152</v>
      </c>
    </row>
    <row r="138" s="14" customFormat="1">
      <c r="A138" s="14"/>
      <c r="B138" s="218"/>
      <c r="C138" s="14"/>
      <c r="D138" s="211" t="s">
        <v>161</v>
      </c>
      <c r="E138" s="219" t="s">
        <v>1</v>
      </c>
      <c r="F138" s="220" t="s">
        <v>169</v>
      </c>
      <c r="G138" s="14"/>
      <c r="H138" s="221">
        <v>37.880000000000003</v>
      </c>
      <c r="I138" s="222"/>
      <c r="J138" s="14"/>
      <c r="K138" s="14"/>
      <c r="L138" s="218"/>
      <c r="M138" s="223"/>
      <c r="N138" s="224"/>
      <c r="O138" s="224"/>
      <c r="P138" s="224"/>
      <c r="Q138" s="224"/>
      <c r="R138" s="224"/>
      <c r="S138" s="224"/>
      <c r="T138" s="22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9" t="s">
        <v>161</v>
      </c>
      <c r="AU138" s="219" t="s">
        <v>87</v>
      </c>
      <c r="AV138" s="14" t="s">
        <v>87</v>
      </c>
      <c r="AW138" s="14" t="s">
        <v>32</v>
      </c>
      <c r="AX138" s="14" t="s">
        <v>77</v>
      </c>
      <c r="AY138" s="219" t="s">
        <v>152</v>
      </c>
    </row>
    <row r="139" s="15" customFormat="1">
      <c r="A139" s="15"/>
      <c r="B139" s="226"/>
      <c r="C139" s="15"/>
      <c r="D139" s="211" t="s">
        <v>161</v>
      </c>
      <c r="E139" s="227" t="s">
        <v>1</v>
      </c>
      <c r="F139" s="228" t="s">
        <v>164</v>
      </c>
      <c r="G139" s="15"/>
      <c r="H139" s="229">
        <v>37.880000000000003</v>
      </c>
      <c r="I139" s="230"/>
      <c r="J139" s="15"/>
      <c r="K139" s="15"/>
      <c r="L139" s="226"/>
      <c r="M139" s="231"/>
      <c r="N139" s="232"/>
      <c r="O139" s="232"/>
      <c r="P139" s="232"/>
      <c r="Q139" s="232"/>
      <c r="R139" s="232"/>
      <c r="S139" s="232"/>
      <c r="T139" s="23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27" t="s">
        <v>161</v>
      </c>
      <c r="AU139" s="227" t="s">
        <v>87</v>
      </c>
      <c r="AV139" s="15" t="s">
        <v>159</v>
      </c>
      <c r="AW139" s="15" t="s">
        <v>32</v>
      </c>
      <c r="AX139" s="15" t="s">
        <v>85</v>
      </c>
      <c r="AY139" s="227" t="s">
        <v>152</v>
      </c>
    </row>
    <row r="140" s="2" customFormat="1" ht="24" customHeight="1">
      <c r="A140" s="38"/>
      <c r="B140" s="196"/>
      <c r="C140" s="197" t="s">
        <v>170</v>
      </c>
      <c r="D140" s="197" t="s">
        <v>154</v>
      </c>
      <c r="E140" s="198" t="s">
        <v>171</v>
      </c>
      <c r="F140" s="199" t="s">
        <v>172</v>
      </c>
      <c r="G140" s="200" t="s">
        <v>157</v>
      </c>
      <c r="H140" s="201">
        <v>87.5</v>
      </c>
      <c r="I140" s="202"/>
      <c r="J140" s="203">
        <f>ROUND(I140*H140,2)</f>
        <v>0</v>
      </c>
      <c r="K140" s="199" t="s">
        <v>158</v>
      </c>
      <c r="L140" s="39"/>
      <c r="M140" s="204" t="s">
        <v>1</v>
      </c>
      <c r="N140" s="205" t="s">
        <v>42</v>
      </c>
      <c r="O140" s="77"/>
      <c r="P140" s="206">
        <f>O140*H140</f>
        <v>0</v>
      </c>
      <c r="Q140" s="206">
        <v>0</v>
      </c>
      <c r="R140" s="206">
        <f>Q140*H140</f>
        <v>0</v>
      </c>
      <c r="S140" s="206">
        <v>0.62</v>
      </c>
      <c r="T140" s="207">
        <f>S140*H140</f>
        <v>54.25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159</v>
      </c>
      <c r="AT140" s="208" t="s">
        <v>154</v>
      </c>
      <c r="AU140" s="208" t="s">
        <v>87</v>
      </c>
      <c r="AY140" s="19" t="s">
        <v>152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85</v>
      </c>
      <c r="BK140" s="209">
        <f>ROUND(I140*H140,2)</f>
        <v>0</v>
      </c>
      <c r="BL140" s="19" t="s">
        <v>159</v>
      </c>
      <c r="BM140" s="208" t="s">
        <v>173</v>
      </c>
    </row>
    <row r="141" s="13" customFormat="1">
      <c r="A141" s="13"/>
      <c r="B141" s="210"/>
      <c r="C141" s="13"/>
      <c r="D141" s="211" t="s">
        <v>161</v>
      </c>
      <c r="E141" s="212" t="s">
        <v>1</v>
      </c>
      <c r="F141" s="213" t="s">
        <v>174</v>
      </c>
      <c r="G141" s="13"/>
      <c r="H141" s="212" t="s">
        <v>1</v>
      </c>
      <c r="I141" s="214"/>
      <c r="J141" s="13"/>
      <c r="K141" s="13"/>
      <c r="L141" s="210"/>
      <c r="M141" s="215"/>
      <c r="N141" s="216"/>
      <c r="O141" s="216"/>
      <c r="P141" s="216"/>
      <c r="Q141" s="216"/>
      <c r="R141" s="216"/>
      <c r="S141" s="216"/>
      <c r="T141" s="21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12" t="s">
        <v>161</v>
      </c>
      <c r="AU141" s="212" t="s">
        <v>87</v>
      </c>
      <c r="AV141" s="13" t="s">
        <v>85</v>
      </c>
      <c r="AW141" s="13" t="s">
        <v>32</v>
      </c>
      <c r="AX141" s="13" t="s">
        <v>77</v>
      </c>
      <c r="AY141" s="212" t="s">
        <v>152</v>
      </c>
    </row>
    <row r="142" s="14" customFormat="1">
      <c r="A142" s="14"/>
      <c r="B142" s="218"/>
      <c r="C142" s="14"/>
      <c r="D142" s="211" t="s">
        <v>161</v>
      </c>
      <c r="E142" s="219" t="s">
        <v>1</v>
      </c>
      <c r="F142" s="220" t="s">
        <v>163</v>
      </c>
      <c r="G142" s="14"/>
      <c r="H142" s="221">
        <v>87.5</v>
      </c>
      <c r="I142" s="222"/>
      <c r="J142" s="14"/>
      <c r="K142" s="14"/>
      <c r="L142" s="218"/>
      <c r="M142" s="223"/>
      <c r="N142" s="224"/>
      <c r="O142" s="224"/>
      <c r="P142" s="224"/>
      <c r="Q142" s="224"/>
      <c r="R142" s="224"/>
      <c r="S142" s="224"/>
      <c r="T142" s="22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19" t="s">
        <v>161</v>
      </c>
      <c r="AU142" s="219" t="s">
        <v>87</v>
      </c>
      <c r="AV142" s="14" t="s">
        <v>87</v>
      </c>
      <c r="AW142" s="14" t="s">
        <v>32</v>
      </c>
      <c r="AX142" s="14" t="s">
        <v>77</v>
      </c>
      <c r="AY142" s="219" t="s">
        <v>152</v>
      </c>
    </row>
    <row r="143" s="15" customFormat="1">
      <c r="A143" s="15"/>
      <c r="B143" s="226"/>
      <c r="C143" s="15"/>
      <c r="D143" s="211" t="s">
        <v>161</v>
      </c>
      <c r="E143" s="227" t="s">
        <v>1</v>
      </c>
      <c r="F143" s="228" t="s">
        <v>164</v>
      </c>
      <c r="G143" s="15"/>
      <c r="H143" s="229">
        <v>87.5</v>
      </c>
      <c r="I143" s="230"/>
      <c r="J143" s="15"/>
      <c r="K143" s="15"/>
      <c r="L143" s="226"/>
      <c r="M143" s="231"/>
      <c r="N143" s="232"/>
      <c r="O143" s="232"/>
      <c r="P143" s="232"/>
      <c r="Q143" s="232"/>
      <c r="R143" s="232"/>
      <c r="S143" s="232"/>
      <c r="T143" s="23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27" t="s">
        <v>161</v>
      </c>
      <c r="AU143" s="227" t="s">
        <v>87</v>
      </c>
      <c r="AV143" s="15" t="s">
        <v>159</v>
      </c>
      <c r="AW143" s="15" t="s">
        <v>32</v>
      </c>
      <c r="AX143" s="15" t="s">
        <v>85</v>
      </c>
      <c r="AY143" s="227" t="s">
        <v>152</v>
      </c>
    </row>
    <row r="144" s="2" customFormat="1" ht="24" customHeight="1">
      <c r="A144" s="38"/>
      <c r="B144" s="196"/>
      <c r="C144" s="197" t="s">
        <v>159</v>
      </c>
      <c r="D144" s="197" t="s">
        <v>154</v>
      </c>
      <c r="E144" s="198" t="s">
        <v>175</v>
      </c>
      <c r="F144" s="199" t="s">
        <v>176</v>
      </c>
      <c r="G144" s="200" t="s">
        <v>157</v>
      </c>
      <c r="H144" s="201">
        <v>87.5</v>
      </c>
      <c r="I144" s="202"/>
      <c r="J144" s="203">
        <f>ROUND(I144*H144,2)</f>
        <v>0</v>
      </c>
      <c r="K144" s="199" t="s">
        <v>158</v>
      </c>
      <c r="L144" s="39"/>
      <c r="M144" s="204" t="s">
        <v>1</v>
      </c>
      <c r="N144" s="205" t="s">
        <v>42</v>
      </c>
      <c r="O144" s="77"/>
      <c r="P144" s="206">
        <f>O144*H144</f>
        <v>0</v>
      </c>
      <c r="Q144" s="206">
        <v>0</v>
      </c>
      <c r="R144" s="206">
        <f>Q144*H144</f>
        <v>0</v>
      </c>
      <c r="S144" s="206">
        <v>0.23999999999999999</v>
      </c>
      <c r="T144" s="207">
        <f>S144*H144</f>
        <v>21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159</v>
      </c>
      <c r="AT144" s="208" t="s">
        <v>154</v>
      </c>
      <c r="AU144" s="208" t="s">
        <v>87</v>
      </c>
      <c r="AY144" s="19" t="s">
        <v>152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85</v>
      </c>
      <c r="BK144" s="209">
        <f>ROUND(I144*H144,2)</f>
        <v>0</v>
      </c>
      <c r="BL144" s="19" t="s">
        <v>159</v>
      </c>
      <c r="BM144" s="208" t="s">
        <v>177</v>
      </c>
    </row>
    <row r="145" s="13" customFormat="1">
      <c r="A145" s="13"/>
      <c r="B145" s="210"/>
      <c r="C145" s="13"/>
      <c r="D145" s="211" t="s">
        <v>161</v>
      </c>
      <c r="E145" s="212" t="s">
        <v>1</v>
      </c>
      <c r="F145" s="213" t="s">
        <v>162</v>
      </c>
      <c r="G145" s="13"/>
      <c r="H145" s="212" t="s">
        <v>1</v>
      </c>
      <c r="I145" s="214"/>
      <c r="J145" s="13"/>
      <c r="K145" s="13"/>
      <c r="L145" s="210"/>
      <c r="M145" s="215"/>
      <c r="N145" s="216"/>
      <c r="O145" s="216"/>
      <c r="P145" s="216"/>
      <c r="Q145" s="216"/>
      <c r="R145" s="216"/>
      <c r="S145" s="216"/>
      <c r="T145" s="21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12" t="s">
        <v>161</v>
      </c>
      <c r="AU145" s="212" t="s">
        <v>87</v>
      </c>
      <c r="AV145" s="13" t="s">
        <v>85</v>
      </c>
      <c r="AW145" s="13" t="s">
        <v>32</v>
      </c>
      <c r="AX145" s="13" t="s">
        <v>77</v>
      </c>
      <c r="AY145" s="212" t="s">
        <v>152</v>
      </c>
    </row>
    <row r="146" s="14" customFormat="1">
      <c r="A146" s="14"/>
      <c r="B146" s="218"/>
      <c r="C146" s="14"/>
      <c r="D146" s="211" t="s">
        <v>161</v>
      </c>
      <c r="E146" s="219" t="s">
        <v>1</v>
      </c>
      <c r="F146" s="220" t="s">
        <v>163</v>
      </c>
      <c r="G146" s="14"/>
      <c r="H146" s="221">
        <v>87.5</v>
      </c>
      <c r="I146" s="222"/>
      <c r="J146" s="14"/>
      <c r="K146" s="14"/>
      <c r="L146" s="218"/>
      <c r="M146" s="223"/>
      <c r="N146" s="224"/>
      <c r="O146" s="224"/>
      <c r="P146" s="224"/>
      <c r="Q146" s="224"/>
      <c r="R146" s="224"/>
      <c r="S146" s="224"/>
      <c r="T146" s="22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19" t="s">
        <v>161</v>
      </c>
      <c r="AU146" s="219" t="s">
        <v>87</v>
      </c>
      <c r="AV146" s="14" t="s">
        <v>87</v>
      </c>
      <c r="AW146" s="14" t="s">
        <v>32</v>
      </c>
      <c r="AX146" s="14" t="s">
        <v>77</v>
      </c>
      <c r="AY146" s="219" t="s">
        <v>152</v>
      </c>
    </row>
    <row r="147" s="15" customFormat="1">
      <c r="A147" s="15"/>
      <c r="B147" s="226"/>
      <c r="C147" s="15"/>
      <c r="D147" s="211" t="s">
        <v>161</v>
      </c>
      <c r="E147" s="227" t="s">
        <v>1</v>
      </c>
      <c r="F147" s="228" t="s">
        <v>164</v>
      </c>
      <c r="G147" s="15"/>
      <c r="H147" s="229">
        <v>87.5</v>
      </c>
      <c r="I147" s="230"/>
      <c r="J147" s="15"/>
      <c r="K147" s="15"/>
      <c r="L147" s="226"/>
      <c r="M147" s="231"/>
      <c r="N147" s="232"/>
      <c r="O147" s="232"/>
      <c r="P147" s="232"/>
      <c r="Q147" s="232"/>
      <c r="R147" s="232"/>
      <c r="S147" s="232"/>
      <c r="T147" s="23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27" t="s">
        <v>161</v>
      </c>
      <c r="AU147" s="227" t="s">
        <v>87</v>
      </c>
      <c r="AV147" s="15" t="s">
        <v>159</v>
      </c>
      <c r="AW147" s="15" t="s">
        <v>32</v>
      </c>
      <c r="AX147" s="15" t="s">
        <v>85</v>
      </c>
      <c r="AY147" s="227" t="s">
        <v>152</v>
      </c>
    </row>
    <row r="148" s="2" customFormat="1" ht="16.5" customHeight="1">
      <c r="A148" s="38"/>
      <c r="B148" s="196"/>
      <c r="C148" s="197" t="s">
        <v>178</v>
      </c>
      <c r="D148" s="197" t="s">
        <v>154</v>
      </c>
      <c r="E148" s="198" t="s">
        <v>179</v>
      </c>
      <c r="F148" s="199" t="s">
        <v>180</v>
      </c>
      <c r="G148" s="200" t="s">
        <v>157</v>
      </c>
      <c r="H148" s="201">
        <v>87.5</v>
      </c>
      <c r="I148" s="202"/>
      <c r="J148" s="203">
        <f>ROUND(I148*H148,2)</f>
        <v>0</v>
      </c>
      <c r="K148" s="199" t="s">
        <v>158</v>
      </c>
      <c r="L148" s="39"/>
      <c r="M148" s="204" t="s">
        <v>1</v>
      </c>
      <c r="N148" s="205" t="s">
        <v>42</v>
      </c>
      <c r="O148" s="77"/>
      <c r="P148" s="206">
        <f>O148*H148</f>
        <v>0</v>
      </c>
      <c r="Q148" s="206">
        <v>0</v>
      </c>
      <c r="R148" s="206">
        <f>Q148*H148</f>
        <v>0</v>
      </c>
      <c r="S148" s="206">
        <v>0.22</v>
      </c>
      <c r="T148" s="207">
        <f>S148*H148</f>
        <v>19.25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159</v>
      </c>
      <c r="AT148" s="208" t="s">
        <v>154</v>
      </c>
      <c r="AU148" s="208" t="s">
        <v>87</v>
      </c>
      <c r="AY148" s="19" t="s">
        <v>152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9" t="s">
        <v>85</v>
      </c>
      <c r="BK148" s="209">
        <f>ROUND(I148*H148,2)</f>
        <v>0</v>
      </c>
      <c r="BL148" s="19" t="s">
        <v>159</v>
      </c>
      <c r="BM148" s="208" t="s">
        <v>181</v>
      </c>
    </row>
    <row r="149" s="13" customFormat="1">
      <c r="A149" s="13"/>
      <c r="B149" s="210"/>
      <c r="C149" s="13"/>
      <c r="D149" s="211" t="s">
        <v>161</v>
      </c>
      <c r="E149" s="212" t="s">
        <v>1</v>
      </c>
      <c r="F149" s="213" t="s">
        <v>162</v>
      </c>
      <c r="G149" s="13"/>
      <c r="H149" s="212" t="s">
        <v>1</v>
      </c>
      <c r="I149" s="214"/>
      <c r="J149" s="13"/>
      <c r="K149" s="13"/>
      <c r="L149" s="210"/>
      <c r="M149" s="215"/>
      <c r="N149" s="216"/>
      <c r="O149" s="216"/>
      <c r="P149" s="216"/>
      <c r="Q149" s="216"/>
      <c r="R149" s="216"/>
      <c r="S149" s="216"/>
      <c r="T149" s="21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12" t="s">
        <v>161</v>
      </c>
      <c r="AU149" s="212" t="s">
        <v>87</v>
      </c>
      <c r="AV149" s="13" t="s">
        <v>85</v>
      </c>
      <c r="AW149" s="13" t="s">
        <v>32</v>
      </c>
      <c r="AX149" s="13" t="s">
        <v>77</v>
      </c>
      <c r="AY149" s="212" t="s">
        <v>152</v>
      </c>
    </row>
    <row r="150" s="14" customFormat="1">
      <c r="A150" s="14"/>
      <c r="B150" s="218"/>
      <c r="C150" s="14"/>
      <c r="D150" s="211" t="s">
        <v>161</v>
      </c>
      <c r="E150" s="219" t="s">
        <v>1</v>
      </c>
      <c r="F150" s="220" t="s">
        <v>163</v>
      </c>
      <c r="G150" s="14"/>
      <c r="H150" s="221">
        <v>87.5</v>
      </c>
      <c r="I150" s="222"/>
      <c r="J150" s="14"/>
      <c r="K150" s="14"/>
      <c r="L150" s="218"/>
      <c r="M150" s="223"/>
      <c r="N150" s="224"/>
      <c r="O150" s="224"/>
      <c r="P150" s="224"/>
      <c r="Q150" s="224"/>
      <c r="R150" s="224"/>
      <c r="S150" s="224"/>
      <c r="T150" s="22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19" t="s">
        <v>161</v>
      </c>
      <c r="AU150" s="219" t="s">
        <v>87</v>
      </c>
      <c r="AV150" s="14" t="s">
        <v>87</v>
      </c>
      <c r="AW150" s="14" t="s">
        <v>32</v>
      </c>
      <c r="AX150" s="14" t="s">
        <v>77</v>
      </c>
      <c r="AY150" s="219" t="s">
        <v>152</v>
      </c>
    </row>
    <row r="151" s="15" customFormat="1">
      <c r="A151" s="15"/>
      <c r="B151" s="226"/>
      <c r="C151" s="15"/>
      <c r="D151" s="211" t="s">
        <v>161</v>
      </c>
      <c r="E151" s="227" t="s">
        <v>1</v>
      </c>
      <c r="F151" s="228" t="s">
        <v>164</v>
      </c>
      <c r="G151" s="15"/>
      <c r="H151" s="229">
        <v>87.5</v>
      </c>
      <c r="I151" s="230"/>
      <c r="J151" s="15"/>
      <c r="K151" s="15"/>
      <c r="L151" s="226"/>
      <c r="M151" s="231"/>
      <c r="N151" s="232"/>
      <c r="O151" s="232"/>
      <c r="P151" s="232"/>
      <c r="Q151" s="232"/>
      <c r="R151" s="232"/>
      <c r="S151" s="232"/>
      <c r="T151" s="23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27" t="s">
        <v>161</v>
      </c>
      <c r="AU151" s="227" t="s">
        <v>87</v>
      </c>
      <c r="AV151" s="15" t="s">
        <v>159</v>
      </c>
      <c r="AW151" s="15" t="s">
        <v>32</v>
      </c>
      <c r="AX151" s="15" t="s">
        <v>85</v>
      </c>
      <c r="AY151" s="227" t="s">
        <v>152</v>
      </c>
    </row>
    <row r="152" s="2" customFormat="1" ht="24" customHeight="1">
      <c r="A152" s="38"/>
      <c r="B152" s="196"/>
      <c r="C152" s="197" t="s">
        <v>182</v>
      </c>
      <c r="D152" s="197" t="s">
        <v>154</v>
      </c>
      <c r="E152" s="198" t="s">
        <v>183</v>
      </c>
      <c r="F152" s="199" t="s">
        <v>184</v>
      </c>
      <c r="G152" s="200" t="s">
        <v>157</v>
      </c>
      <c r="H152" s="201">
        <v>87.5</v>
      </c>
      <c r="I152" s="202"/>
      <c r="J152" s="203">
        <f>ROUND(I152*H152,2)</f>
        <v>0</v>
      </c>
      <c r="K152" s="199" t="s">
        <v>1</v>
      </c>
      <c r="L152" s="39"/>
      <c r="M152" s="204" t="s">
        <v>1</v>
      </c>
      <c r="N152" s="205" t="s">
        <v>42</v>
      </c>
      <c r="O152" s="77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159</v>
      </c>
      <c r="AT152" s="208" t="s">
        <v>154</v>
      </c>
      <c r="AU152" s="208" t="s">
        <v>87</v>
      </c>
      <c r="AY152" s="19" t="s">
        <v>152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85</v>
      </c>
      <c r="BK152" s="209">
        <f>ROUND(I152*H152,2)</f>
        <v>0</v>
      </c>
      <c r="BL152" s="19" t="s">
        <v>159</v>
      </c>
      <c r="BM152" s="208" t="s">
        <v>185</v>
      </c>
    </row>
    <row r="153" s="2" customFormat="1">
      <c r="A153" s="38"/>
      <c r="B153" s="39"/>
      <c r="C153" s="38"/>
      <c r="D153" s="211" t="s">
        <v>186</v>
      </c>
      <c r="E153" s="38"/>
      <c r="F153" s="234" t="s">
        <v>187</v>
      </c>
      <c r="G153" s="38"/>
      <c r="H153" s="38"/>
      <c r="I153" s="132"/>
      <c r="J153" s="38"/>
      <c r="K153" s="38"/>
      <c r="L153" s="39"/>
      <c r="M153" s="235"/>
      <c r="N153" s="236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186</v>
      </c>
      <c r="AU153" s="19" t="s">
        <v>87</v>
      </c>
    </row>
    <row r="154" s="13" customFormat="1">
      <c r="A154" s="13"/>
      <c r="B154" s="210"/>
      <c r="C154" s="13"/>
      <c r="D154" s="211" t="s">
        <v>161</v>
      </c>
      <c r="E154" s="212" t="s">
        <v>1</v>
      </c>
      <c r="F154" s="213" t="s">
        <v>162</v>
      </c>
      <c r="G154" s="13"/>
      <c r="H154" s="212" t="s">
        <v>1</v>
      </c>
      <c r="I154" s="214"/>
      <c r="J154" s="13"/>
      <c r="K154" s="13"/>
      <c r="L154" s="210"/>
      <c r="M154" s="215"/>
      <c r="N154" s="216"/>
      <c r="O154" s="216"/>
      <c r="P154" s="216"/>
      <c r="Q154" s="216"/>
      <c r="R154" s="216"/>
      <c r="S154" s="216"/>
      <c r="T154" s="21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12" t="s">
        <v>161</v>
      </c>
      <c r="AU154" s="212" t="s">
        <v>87</v>
      </c>
      <c r="AV154" s="13" t="s">
        <v>85</v>
      </c>
      <c r="AW154" s="13" t="s">
        <v>32</v>
      </c>
      <c r="AX154" s="13" t="s">
        <v>77</v>
      </c>
      <c r="AY154" s="212" t="s">
        <v>152</v>
      </c>
    </row>
    <row r="155" s="14" customFormat="1">
      <c r="A155" s="14"/>
      <c r="B155" s="218"/>
      <c r="C155" s="14"/>
      <c r="D155" s="211" t="s">
        <v>161</v>
      </c>
      <c r="E155" s="219" t="s">
        <v>1</v>
      </c>
      <c r="F155" s="220" t="s">
        <v>163</v>
      </c>
      <c r="G155" s="14"/>
      <c r="H155" s="221">
        <v>87.5</v>
      </c>
      <c r="I155" s="222"/>
      <c r="J155" s="14"/>
      <c r="K155" s="14"/>
      <c r="L155" s="218"/>
      <c r="M155" s="223"/>
      <c r="N155" s="224"/>
      <c r="O155" s="224"/>
      <c r="P155" s="224"/>
      <c r="Q155" s="224"/>
      <c r="R155" s="224"/>
      <c r="S155" s="224"/>
      <c r="T155" s="22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19" t="s">
        <v>161</v>
      </c>
      <c r="AU155" s="219" t="s">
        <v>87</v>
      </c>
      <c r="AV155" s="14" t="s">
        <v>87</v>
      </c>
      <c r="AW155" s="14" t="s">
        <v>32</v>
      </c>
      <c r="AX155" s="14" t="s">
        <v>77</v>
      </c>
      <c r="AY155" s="219" t="s">
        <v>152</v>
      </c>
    </row>
    <row r="156" s="13" customFormat="1">
      <c r="A156" s="13"/>
      <c r="B156" s="210"/>
      <c r="C156" s="13"/>
      <c r="D156" s="211" t="s">
        <v>161</v>
      </c>
      <c r="E156" s="212" t="s">
        <v>1</v>
      </c>
      <c r="F156" s="213" t="s">
        <v>188</v>
      </c>
      <c r="G156" s="13"/>
      <c r="H156" s="212" t="s">
        <v>1</v>
      </c>
      <c r="I156" s="214"/>
      <c r="J156" s="13"/>
      <c r="K156" s="13"/>
      <c r="L156" s="210"/>
      <c r="M156" s="215"/>
      <c r="N156" s="216"/>
      <c r="O156" s="216"/>
      <c r="P156" s="216"/>
      <c r="Q156" s="216"/>
      <c r="R156" s="216"/>
      <c r="S156" s="216"/>
      <c r="T156" s="21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12" t="s">
        <v>161</v>
      </c>
      <c r="AU156" s="212" t="s">
        <v>87</v>
      </c>
      <c r="AV156" s="13" t="s">
        <v>85</v>
      </c>
      <c r="AW156" s="13" t="s">
        <v>32</v>
      </c>
      <c r="AX156" s="13" t="s">
        <v>77</v>
      </c>
      <c r="AY156" s="212" t="s">
        <v>152</v>
      </c>
    </row>
    <row r="157" s="15" customFormat="1">
      <c r="A157" s="15"/>
      <c r="B157" s="226"/>
      <c r="C157" s="15"/>
      <c r="D157" s="211" t="s">
        <v>161</v>
      </c>
      <c r="E157" s="227" t="s">
        <v>1</v>
      </c>
      <c r="F157" s="228" t="s">
        <v>164</v>
      </c>
      <c r="G157" s="15"/>
      <c r="H157" s="229">
        <v>87.5</v>
      </c>
      <c r="I157" s="230"/>
      <c r="J157" s="15"/>
      <c r="K157" s="15"/>
      <c r="L157" s="226"/>
      <c r="M157" s="231"/>
      <c r="N157" s="232"/>
      <c r="O157" s="232"/>
      <c r="P157" s="232"/>
      <c r="Q157" s="232"/>
      <c r="R157" s="232"/>
      <c r="S157" s="232"/>
      <c r="T157" s="23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27" t="s">
        <v>161</v>
      </c>
      <c r="AU157" s="227" t="s">
        <v>87</v>
      </c>
      <c r="AV157" s="15" t="s">
        <v>159</v>
      </c>
      <c r="AW157" s="15" t="s">
        <v>32</v>
      </c>
      <c r="AX157" s="15" t="s">
        <v>85</v>
      </c>
      <c r="AY157" s="227" t="s">
        <v>152</v>
      </c>
    </row>
    <row r="158" s="2" customFormat="1" ht="24" customHeight="1">
      <c r="A158" s="38"/>
      <c r="B158" s="196"/>
      <c r="C158" s="197" t="s">
        <v>189</v>
      </c>
      <c r="D158" s="197" t="s">
        <v>154</v>
      </c>
      <c r="E158" s="198" t="s">
        <v>190</v>
      </c>
      <c r="F158" s="199" t="s">
        <v>191</v>
      </c>
      <c r="G158" s="200" t="s">
        <v>192</v>
      </c>
      <c r="H158" s="201">
        <v>65.400000000000006</v>
      </c>
      <c r="I158" s="202"/>
      <c r="J158" s="203">
        <f>ROUND(I158*H158,2)</f>
        <v>0</v>
      </c>
      <c r="K158" s="199" t="s">
        <v>1</v>
      </c>
      <c r="L158" s="39"/>
      <c r="M158" s="204" t="s">
        <v>1</v>
      </c>
      <c r="N158" s="205" t="s">
        <v>42</v>
      </c>
      <c r="O158" s="77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8" t="s">
        <v>159</v>
      </c>
      <c r="AT158" s="208" t="s">
        <v>154</v>
      </c>
      <c r="AU158" s="208" t="s">
        <v>87</v>
      </c>
      <c r="AY158" s="19" t="s">
        <v>152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9" t="s">
        <v>85</v>
      </c>
      <c r="BK158" s="209">
        <f>ROUND(I158*H158,2)</f>
        <v>0</v>
      </c>
      <c r="BL158" s="19" t="s">
        <v>159</v>
      </c>
      <c r="BM158" s="208" t="s">
        <v>193</v>
      </c>
    </row>
    <row r="159" s="2" customFormat="1">
      <c r="A159" s="38"/>
      <c r="B159" s="39"/>
      <c r="C159" s="38"/>
      <c r="D159" s="211" t="s">
        <v>186</v>
      </c>
      <c r="E159" s="38"/>
      <c r="F159" s="234" t="s">
        <v>194</v>
      </c>
      <c r="G159" s="38"/>
      <c r="H159" s="38"/>
      <c r="I159" s="132"/>
      <c r="J159" s="38"/>
      <c r="K159" s="38"/>
      <c r="L159" s="39"/>
      <c r="M159" s="235"/>
      <c r="N159" s="236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186</v>
      </c>
      <c r="AU159" s="19" t="s">
        <v>87</v>
      </c>
    </row>
    <row r="160" s="14" customFormat="1">
      <c r="A160" s="14"/>
      <c r="B160" s="218"/>
      <c r="C160" s="14"/>
      <c r="D160" s="211" t="s">
        <v>161</v>
      </c>
      <c r="E160" s="219" t="s">
        <v>1</v>
      </c>
      <c r="F160" s="220" t="s">
        <v>195</v>
      </c>
      <c r="G160" s="14"/>
      <c r="H160" s="221">
        <v>65.400000000000006</v>
      </c>
      <c r="I160" s="222"/>
      <c r="J160" s="14"/>
      <c r="K160" s="14"/>
      <c r="L160" s="218"/>
      <c r="M160" s="223"/>
      <c r="N160" s="224"/>
      <c r="O160" s="224"/>
      <c r="P160" s="224"/>
      <c r="Q160" s="224"/>
      <c r="R160" s="224"/>
      <c r="S160" s="224"/>
      <c r="T160" s="22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9" t="s">
        <v>161</v>
      </c>
      <c r="AU160" s="219" t="s">
        <v>87</v>
      </c>
      <c r="AV160" s="14" t="s">
        <v>87</v>
      </c>
      <c r="AW160" s="14" t="s">
        <v>32</v>
      </c>
      <c r="AX160" s="14" t="s">
        <v>77</v>
      </c>
      <c r="AY160" s="219" t="s">
        <v>152</v>
      </c>
    </row>
    <row r="161" s="13" customFormat="1">
      <c r="A161" s="13"/>
      <c r="B161" s="210"/>
      <c r="C161" s="13"/>
      <c r="D161" s="211" t="s">
        <v>161</v>
      </c>
      <c r="E161" s="212" t="s">
        <v>1</v>
      </c>
      <c r="F161" s="213" t="s">
        <v>188</v>
      </c>
      <c r="G161" s="13"/>
      <c r="H161" s="212" t="s">
        <v>1</v>
      </c>
      <c r="I161" s="214"/>
      <c r="J161" s="13"/>
      <c r="K161" s="13"/>
      <c r="L161" s="210"/>
      <c r="M161" s="215"/>
      <c r="N161" s="216"/>
      <c r="O161" s="216"/>
      <c r="P161" s="216"/>
      <c r="Q161" s="216"/>
      <c r="R161" s="216"/>
      <c r="S161" s="216"/>
      <c r="T161" s="21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12" t="s">
        <v>161</v>
      </c>
      <c r="AU161" s="212" t="s">
        <v>87</v>
      </c>
      <c r="AV161" s="13" t="s">
        <v>85</v>
      </c>
      <c r="AW161" s="13" t="s">
        <v>32</v>
      </c>
      <c r="AX161" s="13" t="s">
        <v>77</v>
      </c>
      <c r="AY161" s="212" t="s">
        <v>152</v>
      </c>
    </row>
    <row r="162" s="15" customFormat="1">
      <c r="A162" s="15"/>
      <c r="B162" s="226"/>
      <c r="C162" s="15"/>
      <c r="D162" s="211" t="s">
        <v>161</v>
      </c>
      <c r="E162" s="227" t="s">
        <v>1</v>
      </c>
      <c r="F162" s="228" t="s">
        <v>164</v>
      </c>
      <c r="G162" s="15"/>
      <c r="H162" s="229">
        <v>65.400000000000006</v>
      </c>
      <c r="I162" s="230"/>
      <c r="J162" s="15"/>
      <c r="K162" s="15"/>
      <c r="L162" s="226"/>
      <c r="M162" s="231"/>
      <c r="N162" s="232"/>
      <c r="O162" s="232"/>
      <c r="P162" s="232"/>
      <c r="Q162" s="232"/>
      <c r="R162" s="232"/>
      <c r="S162" s="232"/>
      <c r="T162" s="23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27" t="s">
        <v>161</v>
      </c>
      <c r="AU162" s="227" t="s">
        <v>87</v>
      </c>
      <c r="AV162" s="15" t="s">
        <v>159</v>
      </c>
      <c r="AW162" s="15" t="s">
        <v>32</v>
      </c>
      <c r="AX162" s="15" t="s">
        <v>85</v>
      </c>
      <c r="AY162" s="227" t="s">
        <v>152</v>
      </c>
    </row>
    <row r="163" s="2" customFormat="1" ht="24" customHeight="1">
      <c r="A163" s="38"/>
      <c r="B163" s="196"/>
      <c r="C163" s="197" t="s">
        <v>196</v>
      </c>
      <c r="D163" s="197" t="s">
        <v>154</v>
      </c>
      <c r="E163" s="198" t="s">
        <v>197</v>
      </c>
      <c r="F163" s="199" t="s">
        <v>198</v>
      </c>
      <c r="G163" s="200" t="s">
        <v>192</v>
      </c>
      <c r="H163" s="201">
        <v>67.200000000000003</v>
      </c>
      <c r="I163" s="202"/>
      <c r="J163" s="203">
        <f>ROUND(I163*H163,2)</f>
        <v>0</v>
      </c>
      <c r="K163" s="199" t="s">
        <v>158</v>
      </c>
      <c r="L163" s="39"/>
      <c r="M163" s="204" t="s">
        <v>1</v>
      </c>
      <c r="N163" s="205" t="s">
        <v>42</v>
      </c>
      <c r="O163" s="77"/>
      <c r="P163" s="206">
        <f>O163*H163</f>
        <v>0</v>
      </c>
      <c r="Q163" s="206">
        <v>0.10775</v>
      </c>
      <c r="R163" s="206">
        <f>Q163*H163</f>
        <v>7.2408000000000001</v>
      </c>
      <c r="S163" s="206">
        <v>0</v>
      </c>
      <c r="T163" s="20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8" t="s">
        <v>159</v>
      </c>
      <c r="AT163" s="208" t="s">
        <v>154</v>
      </c>
      <c r="AU163" s="208" t="s">
        <v>87</v>
      </c>
      <c r="AY163" s="19" t="s">
        <v>152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9" t="s">
        <v>85</v>
      </c>
      <c r="BK163" s="209">
        <f>ROUND(I163*H163,2)</f>
        <v>0</v>
      </c>
      <c r="BL163" s="19" t="s">
        <v>159</v>
      </c>
      <c r="BM163" s="208" t="s">
        <v>199</v>
      </c>
    </row>
    <row r="164" s="14" customFormat="1">
      <c r="A164" s="14"/>
      <c r="B164" s="218"/>
      <c r="C164" s="14"/>
      <c r="D164" s="211" t="s">
        <v>161</v>
      </c>
      <c r="E164" s="219" t="s">
        <v>1</v>
      </c>
      <c r="F164" s="220" t="s">
        <v>200</v>
      </c>
      <c r="G164" s="14"/>
      <c r="H164" s="221">
        <v>67.200000000000003</v>
      </c>
      <c r="I164" s="222"/>
      <c r="J164" s="14"/>
      <c r="K164" s="14"/>
      <c r="L164" s="218"/>
      <c r="M164" s="223"/>
      <c r="N164" s="224"/>
      <c r="O164" s="224"/>
      <c r="P164" s="224"/>
      <c r="Q164" s="224"/>
      <c r="R164" s="224"/>
      <c r="S164" s="224"/>
      <c r="T164" s="22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19" t="s">
        <v>161</v>
      </c>
      <c r="AU164" s="219" t="s">
        <v>87</v>
      </c>
      <c r="AV164" s="14" t="s">
        <v>87</v>
      </c>
      <c r="AW164" s="14" t="s">
        <v>32</v>
      </c>
      <c r="AX164" s="14" t="s">
        <v>85</v>
      </c>
      <c r="AY164" s="219" t="s">
        <v>152</v>
      </c>
    </row>
    <row r="165" s="2" customFormat="1" ht="24" customHeight="1">
      <c r="A165" s="38"/>
      <c r="B165" s="196"/>
      <c r="C165" s="197" t="s">
        <v>201</v>
      </c>
      <c r="D165" s="197" t="s">
        <v>154</v>
      </c>
      <c r="E165" s="198" t="s">
        <v>202</v>
      </c>
      <c r="F165" s="199" t="s">
        <v>203</v>
      </c>
      <c r="G165" s="200" t="s">
        <v>204</v>
      </c>
      <c r="H165" s="201">
        <v>4</v>
      </c>
      <c r="I165" s="202"/>
      <c r="J165" s="203">
        <f>ROUND(I165*H165,2)</f>
        <v>0</v>
      </c>
      <c r="K165" s="199" t="s">
        <v>158</v>
      </c>
      <c r="L165" s="39"/>
      <c r="M165" s="204" t="s">
        <v>1</v>
      </c>
      <c r="N165" s="205" t="s">
        <v>42</v>
      </c>
      <c r="O165" s="77"/>
      <c r="P165" s="206">
        <f>O165*H165</f>
        <v>0</v>
      </c>
      <c r="Q165" s="206">
        <v>0.00064999999999999997</v>
      </c>
      <c r="R165" s="206">
        <f>Q165*H165</f>
        <v>0.0025999999999999999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159</v>
      </c>
      <c r="AT165" s="208" t="s">
        <v>154</v>
      </c>
      <c r="AU165" s="208" t="s">
        <v>87</v>
      </c>
      <c r="AY165" s="19" t="s">
        <v>152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85</v>
      </c>
      <c r="BK165" s="209">
        <f>ROUND(I165*H165,2)</f>
        <v>0</v>
      </c>
      <c r="BL165" s="19" t="s">
        <v>159</v>
      </c>
      <c r="BM165" s="208" t="s">
        <v>205</v>
      </c>
    </row>
    <row r="166" s="2" customFormat="1" ht="24" customHeight="1">
      <c r="A166" s="38"/>
      <c r="B166" s="196"/>
      <c r="C166" s="197" t="s">
        <v>206</v>
      </c>
      <c r="D166" s="197" t="s">
        <v>154</v>
      </c>
      <c r="E166" s="198" t="s">
        <v>207</v>
      </c>
      <c r="F166" s="199" t="s">
        <v>208</v>
      </c>
      <c r="G166" s="200" t="s">
        <v>204</v>
      </c>
      <c r="H166" s="201">
        <v>4</v>
      </c>
      <c r="I166" s="202"/>
      <c r="J166" s="203">
        <f>ROUND(I166*H166,2)</f>
        <v>0</v>
      </c>
      <c r="K166" s="199" t="s">
        <v>158</v>
      </c>
      <c r="L166" s="39"/>
      <c r="M166" s="204" t="s">
        <v>1</v>
      </c>
      <c r="N166" s="205" t="s">
        <v>42</v>
      </c>
      <c r="O166" s="77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8" t="s">
        <v>159</v>
      </c>
      <c r="AT166" s="208" t="s">
        <v>154</v>
      </c>
      <c r="AU166" s="208" t="s">
        <v>87</v>
      </c>
      <c r="AY166" s="19" t="s">
        <v>152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9" t="s">
        <v>85</v>
      </c>
      <c r="BK166" s="209">
        <f>ROUND(I166*H166,2)</f>
        <v>0</v>
      </c>
      <c r="BL166" s="19" t="s">
        <v>159</v>
      </c>
      <c r="BM166" s="208" t="s">
        <v>209</v>
      </c>
    </row>
    <row r="167" s="2" customFormat="1" ht="24" customHeight="1">
      <c r="A167" s="38"/>
      <c r="B167" s="196"/>
      <c r="C167" s="197" t="s">
        <v>210</v>
      </c>
      <c r="D167" s="197" t="s">
        <v>154</v>
      </c>
      <c r="E167" s="198" t="s">
        <v>211</v>
      </c>
      <c r="F167" s="199" t="s">
        <v>212</v>
      </c>
      <c r="G167" s="200" t="s">
        <v>157</v>
      </c>
      <c r="H167" s="201">
        <v>8</v>
      </c>
      <c r="I167" s="202"/>
      <c r="J167" s="203">
        <f>ROUND(I167*H167,2)</f>
        <v>0</v>
      </c>
      <c r="K167" s="199" t="s">
        <v>158</v>
      </c>
      <c r="L167" s="39"/>
      <c r="M167" s="204" t="s">
        <v>1</v>
      </c>
      <c r="N167" s="205" t="s">
        <v>42</v>
      </c>
      <c r="O167" s="77"/>
      <c r="P167" s="206">
        <f>O167*H167</f>
        <v>0</v>
      </c>
      <c r="Q167" s="206">
        <v>0.001</v>
      </c>
      <c r="R167" s="206">
        <f>Q167*H167</f>
        <v>0.0080000000000000002</v>
      </c>
      <c r="S167" s="206">
        <v>0</v>
      </c>
      <c r="T167" s="20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8" t="s">
        <v>159</v>
      </c>
      <c r="AT167" s="208" t="s">
        <v>154</v>
      </c>
      <c r="AU167" s="208" t="s">
        <v>87</v>
      </c>
      <c r="AY167" s="19" t="s">
        <v>152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9" t="s">
        <v>85</v>
      </c>
      <c r="BK167" s="209">
        <f>ROUND(I167*H167,2)</f>
        <v>0</v>
      </c>
      <c r="BL167" s="19" t="s">
        <v>159</v>
      </c>
      <c r="BM167" s="208" t="s">
        <v>213</v>
      </c>
    </row>
    <row r="168" s="2" customFormat="1" ht="24" customHeight="1">
      <c r="A168" s="38"/>
      <c r="B168" s="196"/>
      <c r="C168" s="197" t="s">
        <v>214</v>
      </c>
      <c r="D168" s="197" t="s">
        <v>154</v>
      </c>
      <c r="E168" s="198" t="s">
        <v>215</v>
      </c>
      <c r="F168" s="199" t="s">
        <v>216</v>
      </c>
      <c r="G168" s="200" t="s">
        <v>157</v>
      </c>
      <c r="H168" s="201">
        <v>8</v>
      </c>
      <c r="I168" s="202"/>
      <c r="J168" s="203">
        <f>ROUND(I168*H168,2)</f>
        <v>0</v>
      </c>
      <c r="K168" s="199" t="s">
        <v>158</v>
      </c>
      <c r="L168" s="39"/>
      <c r="M168" s="204" t="s">
        <v>1</v>
      </c>
      <c r="N168" s="205" t="s">
        <v>42</v>
      </c>
      <c r="O168" s="77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159</v>
      </c>
      <c r="AT168" s="208" t="s">
        <v>154</v>
      </c>
      <c r="AU168" s="208" t="s">
        <v>87</v>
      </c>
      <c r="AY168" s="19" t="s">
        <v>152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9" t="s">
        <v>85</v>
      </c>
      <c r="BK168" s="209">
        <f>ROUND(I168*H168,2)</f>
        <v>0</v>
      </c>
      <c r="BL168" s="19" t="s">
        <v>159</v>
      </c>
      <c r="BM168" s="208" t="s">
        <v>217</v>
      </c>
    </row>
    <row r="169" s="2" customFormat="1" ht="24" customHeight="1">
      <c r="A169" s="38"/>
      <c r="B169" s="196"/>
      <c r="C169" s="197" t="s">
        <v>218</v>
      </c>
      <c r="D169" s="197" t="s">
        <v>154</v>
      </c>
      <c r="E169" s="198" t="s">
        <v>219</v>
      </c>
      <c r="F169" s="199" t="s">
        <v>220</v>
      </c>
      <c r="G169" s="200" t="s">
        <v>157</v>
      </c>
      <c r="H169" s="201">
        <v>8</v>
      </c>
      <c r="I169" s="202"/>
      <c r="J169" s="203">
        <f>ROUND(I169*H169,2)</f>
        <v>0</v>
      </c>
      <c r="K169" s="199" t="s">
        <v>158</v>
      </c>
      <c r="L169" s="39"/>
      <c r="M169" s="204" t="s">
        <v>1</v>
      </c>
      <c r="N169" s="205" t="s">
        <v>42</v>
      </c>
      <c r="O169" s="77"/>
      <c r="P169" s="206">
        <f>O169*H169</f>
        <v>0</v>
      </c>
      <c r="Q169" s="206">
        <v>0.017129999999999999</v>
      </c>
      <c r="R169" s="206">
        <f>Q169*H169</f>
        <v>0.13704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159</v>
      </c>
      <c r="AT169" s="208" t="s">
        <v>154</v>
      </c>
      <c r="AU169" s="208" t="s">
        <v>87</v>
      </c>
      <c r="AY169" s="19" t="s">
        <v>152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85</v>
      </c>
      <c r="BK169" s="209">
        <f>ROUND(I169*H169,2)</f>
        <v>0</v>
      </c>
      <c r="BL169" s="19" t="s">
        <v>159</v>
      </c>
      <c r="BM169" s="208" t="s">
        <v>221</v>
      </c>
    </row>
    <row r="170" s="2" customFormat="1" ht="24" customHeight="1">
      <c r="A170" s="38"/>
      <c r="B170" s="196"/>
      <c r="C170" s="197" t="s">
        <v>222</v>
      </c>
      <c r="D170" s="197" t="s">
        <v>154</v>
      </c>
      <c r="E170" s="198" t="s">
        <v>223</v>
      </c>
      <c r="F170" s="199" t="s">
        <v>224</v>
      </c>
      <c r="G170" s="200" t="s">
        <v>157</v>
      </c>
      <c r="H170" s="201">
        <v>8</v>
      </c>
      <c r="I170" s="202"/>
      <c r="J170" s="203">
        <f>ROUND(I170*H170,2)</f>
        <v>0</v>
      </c>
      <c r="K170" s="199" t="s">
        <v>158</v>
      </c>
      <c r="L170" s="39"/>
      <c r="M170" s="204" t="s">
        <v>1</v>
      </c>
      <c r="N170" s="205" t="s">
        <v>42</v>
      </c>
      <c r="O170" s="77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8" t="s">
        <v>159</v>
      </c>
      <c r="AT170" s="208" t="s">
        <v>154</v>
      </c>
      <c r="AU170" s="208" t="s">
        <v>87</v>
      </c>
      <c r="AY170" s="19" t="s">
        <v>152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9" t="s">
        <v>85</v>
      </c>
      <c r="BK170" s="209">
        <f>ROUND(I170*H170,2)</f>
        <v>0</v>
      </c>
      <c r="BL170" s="19" t="s">
        <v>159</v>
      </c>
      <c r="BM170" s="208" t="s">
        <v>225</v>
      </c>
    </row>
    <row r="171" s="2" customFormat="1" ht="16.5" customHeight="1">
      <c r="A171" s="38"/>
      <c r="B171" s="196"/>
      <c r="C171" s="197" t="s">
        <v>8</v>
      </c>
      <c r="D171" s="197" t="s">
        <v>154</v>
      </c>
      <c r="E171" s="198" t="s">
        <v>226</v>
      </c>
      <c r="F171" s="199" t="s">
        <v>227</v>
      </c>
      <c r="G171" s="200" t="s">
        <v>192</v>
      </c>
      <c r="H171" s="201">
        <v>134.40000000000001</v>
      </c>
      <c r="I171" s="202"/>
      <c r="J171" s="203">
        <f>ROUND(I171*H171,2)</f>
        <v>0</v>
      </c>
      <c r="K171" s="199" t="s">
        <v>158</v>
      </c>
      <c r="L171" s="39"/>
      <c r="M171" s="204" t="s">
        <v>1</v>
      </c>
      <c r="N171" s="205" t="s">
        <v>42</v>
      </c>
      <c r="O171" s="77"/>
      <c r="P171" s="206">
        <f>O171*H171</f>
        <v>0</v>
      </c>
      <c r="Q171" s="206">
        <v>0.00055000000000000003</v>
      </c>
      <c r="R171" s="206">
        <f>Q171*H171</f>
        <v>0.073920000000000013</v>
      </c>
      <c r="S171" s="206">
        <v>0</v>
      </c>
      <c r="T171" s="20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8" t="s">
        <v>159</v>
      </c>
      <c r="AT171" s="208" t="s">
        <v>154</v>
      </c>
      <c r="AU171" s="208" t="s">
        <v>87</v>
      </c>
      <c r="AY171" s="19" t="s">
        <v>152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9" t="s">
        <v>85</v>
      </c>
      <c r="BK171" s="209">
        <f>ROUND(I171*H171,2)</f>
        <v>0</v>
      </c>
      <c r="BL171" s="19" t="s">
        <v>159</v>
      </c>
      <c r="BM171" s="208" t="s">
        <v>228</v>
      </c>
    </row>
    <row r="172" s="14" customFormat="1">
      <c r="A172" s="14"/>
      <c r="B172" s="218"/>
      <c r="C172" s="14"/>
      <c r="D172" s="211" t="s">
        <v>161</v>
      </c>
      <c r="E172" s="219" t="s">
        <v>1</v>
      </c>
      <c r="F172" s="220" t="s">
        <v>229</v>
      </c>
      <c r="G172" s="14"/>
      <c r="H172" s="221">
        <v>134.40000000000001</v>
      </c>
      <c r="I172" s="222"/>
      <c r="J172" s="14"/>
      <c r="K172" s="14"/>
      <c r="L172" s="218"/>
      <c r="M172" s="223"/>
      <c r="N172" s="224"/>
      <c r="O172" s="224"/>
      <c r="P172" s="224"/>
      <c r="Q172" s="224"/>
      <c r="R172" s="224"/>
      <c r="S172" s="224"/>
      <c r="T172" s="22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19" t="s">
        <v>161</v>
      </c>
      <c r="AU172" s="219" t="s">
        <v>87</v>
      </c>
      <c r="AV172" s="14" t="s">
        <v>87</v>
      </c>
      <c r="AW172" s="14" t="s">
        <v>32</v>
      </c>
      <c r="AX172" s="14" t="s">
        <v>85</v>
      </c>
      <c r="AY172" s="219" t="s">
        <v>152</v>
      </c>
    </row>
    <row r="173" s="2" customFormat="1" ht="16.5" customHeight="1">
      <c r="A173" s="38"/>
      <c r="B173" s="196"/>
      <c r="C173" s="197" t="s">
        <v>230</v>
      </c>
      <c r="D173" s="197" t="s">
        <v>154</v>
      </c>
      <c r="E173" s="198" t="s">
        <v>231</v>
      </c>
      <c r="F173" s="199" t="s">
        <v>232</v>
      </c>
      <c r="G173" s="200" t="s">
        <v>192</v>
      </c>
      <c r="H173" s="201">
        <v>134.40000000000001</v>
      </c>
      <c r="I173" s="202"/>
      <c r="J173" s="203">
        <f>ROUND(I173*H173,2)</f>
        <v>0</v>
      </c>
      <c r="K173" s="199" t="s">
        <v>158</v>
      </c>
      <c r="L173" s="39"/>
      <c r="M173" s="204" t="s">
        <v>1</v>
      </c>
      <c r="N173" s="205" t="s">
        <v>42</v>
      </c>
      <c r="O173" s="77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159</v>
      </c>
      <c r="AT173" s="208" t="s">
        <v>154</v>
      </c>
      <c r="AU173" s="208" t="s">
        <v>87</v>
      </c>
      <c r="AY173" s="19" t="s">
        <v>152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85</v>
      </c>
      <c r="BK173" s="209">
        <f>ROUND(I173*H173,2)</f>
        <v>0</v>
      </c>
      <c r="BL173" s="19" t="s">
        <v>159</v>
      </c>
      <c r="BM173" s="208" t="s">
        <v>233</v>
      </c>
    </row>
    <row r="174" s="2" customFormat="1" ht="24" customHeight="1">
      <c r="A174" s="38"/>
      <c r="B174" s="196"/>
      <c r="C174" s="197" t="s">
        <v>234</v>
      </c>
      <c r="D174" s="197" t="s">
        <v>154</v>
      </c>
      <c r="E174" s="198" t="s">
        <v>235</v>
      </c>
      <c r="F174" s="199" t="s">
        <v>236</v>
      </c>
      <c r="G174" s="200" t="s">
        <v>192</v>
      </c>
      <c r="H174" s="201">
        <v>67.200000000000003</v>
      </c>
      <c r="I174" s="202"/>
      <c r="J174" s="203">
        <f>ROUND(I174*H174,2)</f>
        <v>0</v>
      </c>
      <c r="K174" s="199" t="s">
        <v>158</v>
      </c>
      <c r="L174" s="39"/>
      <c r="M174" s="204" t="s">
        <v>1</v>
      </c>
      <c r="N174" s="205" t="s">
        <v>42</v>
      </c>
      <c r="O174" s="77"/>
      <c r="P174" s="206">
        <f>O174*H174</f>
        <v>0</v>
      </c>
      <c r="Q174" s="206">
        <v>0.00014999999999999999</v>
      </c>
      <c r="R174" s="206">
        <f>Q174*H174</f>
        <v>0.010079999999999999</v>
      </c>
      <c r="S174" s="206">
        <v>0</v>
      </c>
      <c r="T174" s="20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8" t="s">
        <v>159</v>
      </c>
      <c r="AT174" s="208" t="s">
        <v>154</v>
      </c>
      <c r="AU174" s="208" t="s">
        <v>87</v>
      </c>
      <c r="AY174" s="19" t="s">
        <v>152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9" t="s">
        <v>85</v>
      </c>
      <c r="BK174" s="209">
        <f>ROUND(I174*H174,2)</f>
        <v>0</v>
      </c>
      <c r="BL174" s="19" t="s">
        <v>159</v>
      </c>
      <c r="BM174" s="208" t="s">
        <v>237</v>
      </c>
    </row>
    <row r="175" s="14" customFormat="1">
      <c r="A175" s="14"/>
      <c r="B175" s="218"/>
      <c r="C175" s="14"/>
      <c r="D175" s="211" t="s">
        <v>161</v>
      </c>
      <c r="E175" s="219" t="s">
        <v>1</v>
      </c>
      <c r="F175" s="220" t="s">
        <v>200</v>
      </c>
      <c r="G175" s="14"/>
      <c r="H175" s="221">
        <v>67.200000000000003</v>
      </c>
      <c r="I175" s="222"/>
      <c r="J175" s="14"/>
      <c r="K175" s="14"/>
      <c r="L175" s="218"/>
      <c r="M175" s="223"/>
      <c r="N175" s="224"/>
      <c r="O175" s="224"/>
      <c r="P175" s="224"/>
      <c r="Q175" s="224"/>
      <c r="R175" s="224"/>
      <c r="S175" s="224"/>
      <c r="T175" s="22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9" t="s">
        <v>161</v>
      </c>
      <c r="AU175" s="219" t="s">
        <v>87</v>
      </c>
      <c r="AV175" s="14" t="s">
        <v>87</v>
      </c>
      <c r="AW175" s="14" t="s">
        <v>32</v>
      </c>
      <c r="AX175" s="14" t="s">
        <v>85</v>
      </c>
      <c r="AY175" s="219" t="s">
        <v>152</v>
      </c>
    </row>
    <row r="176" s="2" customFormat="1" ht="24" customHeight="1">
      <c r="A176" s="38"/>
      <c r="B176" s="196"/>
      <c r="C176" s="197" t="s">
        <v>238</v>
      </c>
      <c r="D176" s="197" t="s">
        <v>154</v>
      </c>
      <c r="E176" s="198" t="s">
        <v>239</v>
      </c>
      <c r="F176" s="199" t="s">
        <v>240</v>
      </c>
      <c r="G176" s="200" t="s">
        <v>192</v>
      </c>
      <c r="H176" s="201">
        <v>67.200000000000003</v>
      </c>
      <c r="I176" s="202"/>
      <c r="J176" s="203">
        <f>ROUND(I176*H176,2)</f>
        <v>0</v>
      </c>
      <c r="K176" s="199" t="s">
        <v>158</v>
      </c>
      <c r="L176" s="39"/>
      <c r="M176" s="204" t="s">
        <v>1</v>
      </c>
      <c r="N176" s="205" t="s">
        <v>42</v>
      </c>
      <c r="O176" s="77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8" t="s">
        <v>159</v>
      </c>
      <c r="AT176" s="208" t="s">
        <v>154</v>
      </c>
      <c r="AU176" s="208" t="s">
        <v>87</v>
      </c>
      <c r="AY176" s="19" t="s">
        <v>152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9" t="s">
        <v>85</v>
      </c>
      <c r="BK176" s="209">
        <f>ROUND(I176*H176,2)</f>
        <v>0</v>
      </c>
      <c r="BL176" s="19" t="s">
        <v>159</v>
      </c>
      <c r="BM176" s="208" t="s">
        <v>241</v>
      </c>
    </row>
    <row r="177" s="2" customFormat="1" ht="24" customHeight="1">
      <c r="A177" s="38"/>
      <c r="B177" s="196"/>
      <c r="C177" s="197" t="s">
        <v>242</v>
      </c>
      <c r="D177" s="197" t="s">
        <v>154</v>
      </c>
      <c r="E177" s="198" t="s">
        <v>243</v>
      </c>
      <c r="F177" s="199" t="s">
        <v>244</v>
      </c>
      <c r="G177" s="200" t="s">
        <v>245</v>
      </c>
      <c r="H177" s="201">
        <v>122.7</v>
      </c>
      <c r="I177" s="202"/>
      <c r="J177" s="203">
        <f>ROUND(I177*H177,2)</f>
        <v>0</v>
      </c>
      <c r="K177" s="199" t="s">
        <v>158</v>
      </c>
      <c r="L177" s="39"/>
      <c r="M177" s="204" t="s">
        <v>1</v>
      </c>
      <c r="N177" s="205" t="s">
        <v>42</v>
      </c>
      <c r="O177" s="77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159</v>
      </c>
      <c r="AT177" s="208" t="s">
        <v>154</v>
      </c>
      <c r="AU177" s="208" t="s">
        <v>87</v>
      </c>
      <c r="AY177" s="19" t="s">
        <v>152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9" t="s">
        <v>85</v>
      </c>
      <c r="BK177" s="209">
        <f>ROUND(I177*H177,2)</f>
        <v>0</v>
      </c>
      <c r="BL177" s="19" t="s">
        <v>159</v>
      </c>
      <c r="BM177" s="208" t="s">
        <v>246</v>
      </c>
    </row>
    <row r="178" s="14" customFormat="1">
      <c r="A178" s="14"/>
      <c r="B178" s="218"/>
      <c r="C178" s="14"/>
      <c r="D178" s="211" t="s">
        <v>161</v>
      </c>
      <c r="E178" s="219" t="s">
        <v>1</v>
      </c>
      <c r="F178" s="220" t="s">
        <v>247</v>
      </c>
      <c r="G178" s="14"/>
      <c r="H178" s="221">
        <v>122.7</v>
      </c>
      <c r="I178" s="222"/>
      <c r="J178" s="14"/>
      <c r="K178" s="14"/>
      <c r="L178" s="218"/>
      <c r="M178" s="223"/>
      <c r="N178" s="224"/>
      <c r="O178" s="224"/>
      <c r="P178" s="224"/>
      <c r="Q178" s="224"/>
      <c r="R178" s="224"/>
      <c r="S178" s="224"/>
      <c r="T178" s="22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19" t="s">
        <v>161</v>
      </c>
      <c r="AU178" s="219" t="s">
        <v>87</v>
      </c>
      <c r="AV178" s="14" t="s">
        <v>87</v>
      </c>
      <c r="AW178" s="14" t="s">
        <v>32</v>
      </c>
      <c r="AX178" s="14" t="s">
        <v>85</v>
      </c>
      <c r="AY178" s="219" t="s">
        <v>152</v>
      </c>
    </row>
    <row r="179" s="2" customFormat="1" ht="60" customHeight="1">
      <c r="A179" s="38"/>
      <c r="B179" s="196"/>
      <c r="C179" s="197" t="s">
        <v>248</v>
      </c>
      <c r="D179" s="197" t="s">
        <v>154</v>
      </c>
      <c r="E179" s="198" t="s">
        <v>249</v>
      </c>
      <c r="F179" s="199" t="s">
        <v>250</v>
      </c>
      <c r="G179" s="200" t="s">
        <v>245</v>
      </c>
      <c r="H179" s="201">
        <v>19.199999999999999</v>
      </c>
      <c r="I179" s="202"/>
      <c r="J179" s="203">
        <f>ROUND(I179*H179,2)</f>
        <v>0</v>
      </c>
      <c r="K179" s="199" t="s">
        <v>158</v>
      </c>
      <c r="L179" s="39"/>
      <c r="M179" s="204" t="s">
        <v>1</v>
      </c>
      <c r="N179" s="205" t="s">
        <v>42</v>
      </c>
      <c r="O179" s="77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8" t="s">
        <v>159</v>
      </c>
      <c r="AT179" s="208" t="s">
        <v>154</v>
      </c>
      <c r="AU179" s="208" t="s">
        <v>87</v>
      </c>
      <c r="AY179" s="19" t="s">
        <v>152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9" t="s">
        <v>85</v>
      </c>
      <c r="BK179" s="209">
        <f>ROUND(I179*H179,2)</f>
        <v>0</v>
      </c>
      <c r="BL179" s="19" t="s">
        <v>159</v>
      </c>
      <c r="BM179" s="208" t="s">
        <v>251</v>
      </c>
    </row>
    <row r="180" s="2" customFormat="1">
      <c r="A180" s="38"/>
      <c r="B180" s="39"/>
      <c r="C180" s="38"/>
      <c r="D180" s="211" t="s">
        <v>186</v>
      </c>
      <c r="E180" s="38"/>
      <c r="F180" s="234" t="s">
        <v>252</v>
      </c>
      <c r="G180" s="38"/>
      <c r="H180" s="38"/>
      <c r="I180" s="132"/>
      <c r="J180" s="38"/>
      <c r="K180" s="38"/>
      <c r="L180" s="39"/>
      <c r="M180" s="235"/>
      <c r="N180" s="236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186</v>
      </c>
      <c r="AU180" s="19" t="s">
        <v>87</v>
      </c>
    </row>
    <row r="181" s="14" customFormat="1">
      <c r="A181" s="14"/>
      <c r="B181" s="218"/>
      <c r="C181" s="14"/>
      <c r="D181" s="211" t="s">
        <v>161</v>
      </c>
      <c r="E181" s="219" t="s">
        <v>1</v>
      </c>
      <c r="F181" s="220" t="s">
        <v>253</v>
      </c>
      <c r="G181" s="14"/>
      <c r="H181" s="221">
        <v>19.199999999999999</v>
      </c>
      <c r="I181" s="222"/>
      <c r="J181" s="14"/>
      <c r="K181" s="14"/>
      <c r="L181" s="218"/>
      <c r="M181" s="223"/>
      <c r="N181" s="224"/>
      <c r="O181" s="224"/>
      <c r="P181" s="224"/>
      <c r="Q181" s="224"/>
      <c r="R181" s="224"/>
      <c r="S181" s="224"/>
      <c r="T181" s="22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19" t="s">
        <v>161</v>
      </c>
      <c r="AU181" s="219" t="s">
        <v>87</v>
      </c>
      <c r="AV181" s="14" t="s">
        <v>87</v>
      </c>
      <c r="AW181" s="14" t="s">
        <v>32</v>
      </c>
      <c r="AX181" s="14" t="s">
        <v>77</v>
      </c>
      <c r="AY181" s="219" t="s">
        <v>152</v>
      </c>
    </row>
    <row r="182" s="15" customFormat="1">
      <c r="A182" s="15"/>
      <c r="B182" s="226"/>
      <c r="C182" s="15"/>
      <c r="D182" s="211" t="s">
        <v>161</v>
      </c>
      <c r="E182" s="227" t="s">
        <v>1</v>
      </c>
      <c r="F182" s="228" t="s">
        <v>164</v>
      </c>
      <c r="G182" s="15"/>
      <c r="H182" s="229">
        <v>19.199999999999999</v>
      </c>
      <c r="I182" s="230"/>
      <c r="J182" s="15"/>
      <c r="K182" s="15"/>
      <c r="L182" s="226"/>
      <c r="M182" s="231"/>
      <c r="N182" s="232"/>
      <c r="O182" s="232"/>
      <c r="P182" s="232"/>
      <c r="Q182" s="232"/>
      <c r="R182" s="232"/>
      <c r="S182" s="232"/>
      <c r="T182" s="23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27" t="s">
        <v>161</v>
      </c>
      <c r="AU182" s="227" t="s">
        <v>87</v>
      </c>
      <c r="AV182" s="15" t="s">
        <v>159</v>
      </c>
      <c r="AW182" s="15" t="s">
        <v>32</v>
      </c>
      <c r="AX182" s="15" t="s">
        <v>85</v>
      </c>
      <c r="AY182" s="227" t="s">
        <v>152</v>
      </c>
    </row>
    <row r="183" s="2" customFormat="1" ht="24" customHeight="1">
      <c r="A183" s="38"/>
      <c r="B183" s="196"/>
      <c r="C183" s="197" t="s">
        <v>7</v>
      </c>
      <c r="D183" s="197" t="s">
        <v>154</v>
      </c>
      <c r="E183" s="198" t="s">
        <v>254</v>
      </c>
      <c r="F183" s="199" t="s">
        <v>255</v>
      </c>
      <c r="G183" s="200" t="s">
        <v>245</v>
      </c>
      <c r="H183" s="201">
        <v>409.71199999999999</v>
      </c>
      <c r="I183" s="202"/>
      <c r="J183" s="203">
        <f>ROUND(I183*H183,2)</f>
        <v>0</v>
      </c>
      <c r="K183" s="199" t="s">
        <v>158</v>
      </c>
      <c r="L183" s="39"/>
      <c r="M183" s="204" t="s">
        <v>1</v>
      </c>
      <c r="N183" s="205" t="s">
        <v>42</v>
      </c>
      <c r="O183" s="77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8" t="s">
        <v>159</v>
      </c>
      <c r="AT183" s="208" t="s">
        <v>154</v>
      </c>
      <c r="AU183" s="208" t="s">
        <v>87</v>
      </c>
      <c r="AY183" s="19" t="s">
        <v>152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9" t="s">
        <v>85</v>
      </c>
      <c r="BK183" s="209">
        <f>ROUND(I183*H183,2)</f>
        <v>0</v>
      </c>
      <c r="BL183" s="19" t="s">
        <v>159</v>
      </c>
      <c r="BM183" s="208" t="s">
        <v>256</v>
      </c>
    </row>
    <row r="184" s="2" customFormat="1">
      <c r="A184" s="38"/>
      <c r="B184" s="39"/>
      <c r="C184" s="38"/>
      <c r="D184" s="211" t="s">
        <v>186</v>
      </c>
      <c r="E184" s="38"/>
      <c r="F184" s="234" t="s">
        <v>257</v>
      </c>
      <c r="G184" s="38"/>
      <c r="H184" s="38"/>
      <c r="I184" s="132"/>
      <c r="J184" s="38"/>
      <c r="K184" s="38"/>
      <c r="L184" s="39"/>
      <c r="M184" s="235"/>
      <c r="N184" s="236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186</v>
      </c>
      <c r="AU184" s="19" t="s">
        <v>87</v>
      </c>
    </row>
    <row r="185" s="13" customFormat="1">
      <c r="A185" s="13"/>
      <c r="B185" s="210"/>
      <c r="C185" s="13"/>
      <c r="D185" s="211" t="s">
        <v>161</v>
      </c>
      <c r="E185" s="212" t="s">
        <v>1</v>
      </c>
      <c r="F185" s="213" t="s">
        <v>258</v>
      </c>
      <c r="G185" s="13"/>
      <c r="H185" s="212" t="s">
        <v>1</v>
      </c>
      <c r="I185" s="214"/>
      <c r="J185" s="13"/>
      <c r="K185" s="13"/>
      <c r="L185" s="210"/>
      <c r="M185" s="215"/>
      <c r="N185" s="216"/>
      <c r="O185" s="216"/>
      <c r="P185" s="216"/>
      <c r="Q185" s="216"/>
      <c r="R185" s="216"/>
      <c r="S185" s="216"/>
      <c r="T185" s="21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12" t="s">
        <v>161</v>
      </c>
      <c r="AU185" s="212" t="s">
        <v>87</v>
      </c>
      <c r="AV185" s="13" t="s">
        <v>85</v>
      </c>
      <c r="AW185" s="13" t="s">
        <v>32</v>
      </c>
      <c r="AX185" s="13" t="s">
        <v>77</v>
      </c>
      <c r="AY185" s="212" t="s">
        <v>152</v>
      </c>
    </row>
    <row r="186" s="14" customFormat="1">
      <c r="A186" s="14"/>
      <c r="B186" s="218"/>
      <c r="C186" s="14"/>
      <c r="D186" s="211" t="s">
        <v>161</v>
      </c>
      <c r="E186" s="219" t="s">
        <v>1</v>
      </c>
      <c r="F186" s="220" t="s">
        <v>259</v>
      </c>
      <c r="G186" s="14"/>
      <c r="H186" s="221">
        <v>218.19</v>
      </c>
      <c r="I186" s="222"/>
      <c r="J186" s="14"/>
      <c r="K186" s="14"/>
      <c r="L186" s="218"/>
      <c r="M186" s="223"/>
      <c r="N186" s="224"/>
      <c r="O186" s="224"/>
      <c r="P186" s="224"/>
      <c r="Q186" s="224"/>
      <c r="R186" s="224"/>
      <c r="S186" s="224"/>
      <c r="T186" s="22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19" t="s">
        <v>161</v>
      </c>
      <c r="AU186" s="219" t="s">
        <v>87</v>
      </c>
      <c r="AV186" s="14" t="s">
        <v>87</v>
      </c>
      <c r="AW186" s="14" t="s">
        <v>32</v>
      </c>
      <c r="AX186" s="14" t="s">
        <v>77</v>
      </c>
      <c r="AY186" s="219" t="s">
        <v>152</v>
      </c>
    </row>
    <row r="187" s="14" customFormat="1">
      <c r="A187" s="14"/>
      <c r="B187" s="218"/>
      <c r="C187" s="14"/>
      <c r="D187" s="211" t="s">
        <v>161</v>
      </c>
      <c r="E187" s="219" t="s">
        <v>1</v>
      </c>
      <c r="F187" s="220" t="s">
        <v>260</v>
      </c>
      <c r="G187" s="14"/>
      <c r="H187" s="221">
        <v>179.55000000000001</v>
      </c>
      <c r="I187" s="222"/>
      <c r="J187" s="14"/>
      <c r="K187" s="14"/>
      <c r="L187" s="218"/>
      <c r="M187" s="223"/>
      <c r="N187" s="224"/>
      <c r="O187" s="224"/>
      <c r="P187" s="224"/>
      <c r="Q187" s="224"/>
      <c r="R187" s="224"/>
      <c r="S187" s="224"/>
      <c r="T187" s="22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19" t="s">
        <v>161</v>
      </c>
      <c r="AU187" s="219" t="s">
        <v>87</v>
      </c>
      <c r="AV187" s="14" t="s">
        <v>87</v>
      </c>
      <c r="AW187" s="14" t="s">
        <v>32</v>
      </c>
      <c r="AX187" s="14" t="s">
        <v>77</v>
      </c>
      <c r="AY187" s="219" t="s">
        <v>152</v>
      </c>
    </row>
    <row r="188" s="14" customFormat="1">
      <c r="A188" s="14"/>
      <c r="B188" s="218"/>
      <c r="C188" s="14"/>
      <c r="D188" s="211" t="s">
        <v>161</v>
      </c>
      <c r="E188" s="219" t="s">
        <v>1</v>
      </c>
      <c r="F188" s="220" t="s">
        <v>261</v>
      </c>
      <c r="G188" s="14"/>
      <c r="H188" s="221">
        <v>11.972</v>
      </c>
      <c r="I188" s="222"/>
      <c r="J188" s="14"/>
      <c r="K188" s="14"/>
      <c r="L188" s="218"/>
      <c r="M188" s="223"/>
      <c r="N188" s="224"/>
      <c r="O188" s="224"/>
      <c r="P188" s="224"/>
      <c r="Q188" s="224"/>
      <c r="R188" s="224"/>
      <c r="S188" s="224"/>
      <c r="T188" s="22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9" t="s">
        <v>161</v>
      </c>
      <c r="AU188" s="219" t="s">
        <v>87</v>
      </c>
      <c r="AV188" s="14" t="s">
        <v>87</v>
      </c>
      <c r="AW188" s="14" t="s">
        <v>32</v>
      </c>
      <c r="AX188" s="14" t="s">
        <v>77</v>
      </c>
      <c r="AY188" s="219" t="s">
        <v>152</v>
      </c>
    </row>
    <row r="189" s="15" customFormat="1">
      <c r="A189" s="15"/>
      <c r="B189" s="226"/>
      <c r="C189" s="15"/>
      <c r="D189" s="211" t="s">
        <v>161</v>
      </c>
      <c r="E189" s="227" t="s">
        <v>1</v>
      </c>
      <c r="F189" s="228" t="s">
        <v>164</v>
      </c>
      <c r="G189" s="15"/>
      <c r="H189" s="229">
        <v>409.71199999999999</v>
      </c>
      <c r="I189" s="230"/>
      <c r="J189" s="15"/>
      <c r="K189" s="15"/>
      <c r="L189" s="226"/>
      <c r="M189" s="231"/>
      <c r="N189" s="232"/>
      <c r="O189" s="232"/>
      <c r="P189" s="232"/>
      <c r="Q189" s="232"/>
      <c r="R189" s="232"/>
      <c r="S189" s="232"/>
      <c r="T189" s="23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27" t="s">
        <v>161</v>
      </c>
      <c r="AU189" s="227" t="s">
        <v>87</v>
      </c>
      <c r="AV189" s="15" t="s">
        <v>159</v>
      </c>
      <c r="AW189" s="15" t="s">
        <v>32</v>
      </c>
      <c r="AX189" s="15" t="s">
        <v>85</v>
      </c>
      <c r="AY189" s="227" t="s">
        <v>152</v>
      </c>
    </row>
    <row r="190" s="2" customFormat="1" ht="24" customHeight="1">
      <c r="A190" s="38"/>
      <c r="B190" s="196"/>
      <c r="C190" s="197" t="s">
        <v>262</v>
      </c>
      <c r="D190" s="197" t="s">
        <v>154</v>
      </c>
      <c r="E190" s="198" t="s">
        <v>263</v>
      </c>
      <c r="F190" s="199" t="s">
        <v>264</v>
      </c>
      <c r="G190" s="200" t="s">
        <v>245</v>
      </c>
      <c r="H190" s="201">
        <v>409.70999999999998</v>
      </c>
      <c r="I190" s="202"/>
      <c r="J190" s="203">
        <f>ROUND(I190*H190,2)</f>
        <v>0</v>
      </c>
      <c r="K190" s="199" t="s">
        <v>158</v>
      </c>
      <c r="L190" s="39"/>
      <c r="M190" s="204" t="s">
        <v>1</v>
      </c>
      <c r="N190" s="205" t="s">
        <v>42</v>
      </c>
      <c r="O190" s="77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159</v>
      </c>
      <c r="AT190" s="208" t="s">
        <v>154</v>
      </c>
      <c r="AU190" s="208" t="s">
        <v>87</v>
      </c>
      <c r="AY190" s="19" t="s">
        <v>152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85</v>
      </c>
      <c r="BK190" s="209">
        <f>ROUND(I190*H190,2)</f>
        <v>0</v>
      </c>
      <c r="BL190" s="19" t="s">
        <v>159</v>
      </c>
      <c r="BM190" s="208" t="s">
        <v>265</v>
      </c>
    </row>
    <row r="191" s="2" customFormat="1" ht="16.5" customHeight="1">
      <c r="A191" s="38"/>
      <c r="B191" s="196"/>
      <c r="C191" s="197" t="s">
        <v>266</v>
      </c>
      <c r="D191" s="197" t="s">
        <v>154</v>
      </c>
      <c r="E191" s="198" t="s">
        <v>267</v>
      </c>
      <c r="F191" s="199" t="s">
        <v>268</v>
      </c>
      <c r="G191" s="200" t="s">
        <v>157</v>
      </c>
      <c r="H191" s="201">
        <v>228.90000000000001</v>
      </c>
      <c r="I191" s="202"/>
      <c r="J191" s="203">
        <f>ROUND(I191*H191,2)</f>
        <v>0</v>
      </c>
      <c r="K191" s="199" t="s">
        <v>158</v>
      </c>
      <c r="L191" s="39"/>
      <c r="M191" s="204" t="s">
        <v>1</v>
      </c>
      <c r="N191" s="205" t="s">
        <v>42</v>
      </c>
      <c r="O191" s="77"/>
      <c r="P191" s="206">
        <f>O191*H191</f>
        <v>0</v>
      </c>
      <c r="Q191" s="206">
        <v>0.00084999999999999995</v>
      </c>
      <c r="R191" s="206">
        <f>Q191*H191</f>
        <v>0.19456499999999999</v>
      </c>
      <c r="S191" s="206">
        <v>0</v>
      </c>
      <c r="T191" s="20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8" t="s">
        <v>159</v>
      </c>
      <c r="AT191" s="208" t="s">
        <v>154</v>
      </c>
      <c r="AU191" s="208" t="s">
        <v>87</v>
      </c>
      <c r="AY191" s="19" t="s">
        <v>152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9" t="s">
        <v>85</v>
      </c>
      <c r="BK191" s="209">
        <f>ROUND(I191*H191,2)</f>
        <v>0</v>
      </c>
      <c r="BL191" s="19" t="s">
        <v>159</v>
      </c>
      <c r="BM191" s="208" t="s">
        <v>269</v>
      </c>
    </row>
    <row r="192" s="13" customFormat="1">
      <c r="A192" s="13"/>
      <c r="B192" s="210"/>
      <c r="C192" s="13"/>
      <c r="D192" s="211" t="s">
        <v>161</v>
      </c>
      <c r="E192" s="212" t="s">
        <v>1</v>
      </c>
      <c r="F192" s="213" t="s">
        <v>258</v>
      </c>
      <c r="G192" s="13"/>
      <c r="H192" s="212" t="s">
        <v>1</v>
      </c>
      <c r="I192" s="214"/>
      <c r="J192" s="13"/>
      <c r="K192" s="13"/>
      <c r="L192" s="210"/>
      <c r="M192" s="215"/>
      <c r="N192" s="216"/>
      <c r="O192" s="216"/>
      <c r="P192" s="216"/>
      <c r="Q192" s="216"/>
      <c r="R192" s="216"/>
      <c r="S192" s="216"/>
      <c r="T192" s="21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12" t="s">
        <v>161</v>
      </c>
      <c r="AU192" s="212" t="s">
        <v>87</v>
      </c>
      <c r="AV192" s="13" t="s">
        <v>85</v>
      </c>
      <c r="AW192" s="13" t="s">
        <v>32</v>
      </c>
      <c r="AX192" s="13" t="s">
        <v>77</v>
      </c>
      <c r="AY192" s="212" t="s">
        <v>152</v>
      </c>
    </row>
    <row r="193" s="14" customFormat="1">
      <c r="A193" s="14"/>
      <c r="B193" s="218"/>
      <c r="C193" s="14"/>
      <c r="D193" s="211" t="s">
        <v>161</v>
      </c>
      <c r="E193" s="219" t="s">
        <v>1</v>
      </c>
      <c r="F193" s="220" t="s">
        <v>270</v>
      </c>
      <c r="G193" s="14"/>
      <c r="H193" s="221">
        <v>228.90000000000001</v>
      </c>
      <c r="I193" s="222"/>
      <c r="J193" s="14"/>
      <c r="K193" s="14"/>
      <c r="L193" s="218"/>
      <c r="M193" s="223"/>
      <c r="N193" s="224"/>
      <c r="O193" s="224"/>
      <c r="P193" s="224"/>
      <c r="Q193" s="224"/>
      <c r="R193" s="224"/>
      <c r="S193" s="224"/>
      <c r="T193" s="22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19" t="s">
        <v>161</v>
      </c>
      <c r="AU193" s="219" t="s">
        <v>87</v>
      </c>
      <c r="AV193" s="14" t="s">
        <v>87</v>
      </c>
      <c r="AW193" s="14" t="s">
        <v>32</v>
      </c>
      <c r="AX193" s="14" t="s">
        <v>77</v>
      </c>
      <c r="AY193" s="219" t="s">
        <v>152</v>
      </c>
    </row>
    <row r="194" s="15" customFormat="1">
      <c r="A194" s="15"/>
      <c r="B194" s="226"/>
      <c r="C194" s="15"/>
      <c r="D194" s="211" t="s">
        <v>161</v>
      </c>
      <c r="E194" s="227" t="s">
        <v>1</v>
      </c>
      <c r="F194" s="228" t="s">
        <v>164</v>
      </c>
      <c r="G194" s="15"/>
      <c r="H194" s="229">
        <v>228.90000000000001</v>
      </c>
      <c r="I194" s="230"/>
      <c r="J194" s="15"/>
      <c r="K194" s="15"/>
      <c r="L194" s="226"/>
      <c r="M194" s="231"/>
      <c r="N194" s="232"/>
      <c r="O194" s="232"/>
      <c r="P194" s="232"/>
      <c r="Q194" s="232"/>
      <c r="R194" s="232"/>
      <c r="S194" s="232"/>
      <c r="T194" s="23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27" t="s">
        <v>161</v>
      </c>
      <c r="AU194" s="227" t="s">
        <v>87</v>
      </c>
      <c r="AV194" s="15" t="s">
        <v>159</v>
      </c>
      <c r="AW194" s="15" t="s">
        <v>32</v>
      </c>
      <c r="AX194" s="15" t="s">
        <v>85</v>
      </c>
      <c r="AY194" s="227" t="s">
        <v>152</v>
      </c>
    </row>
    <row r="195" s="2" customFormat="1" ht="24" customHeight="1">
      <c r="A195" s="38"/>
      <c r="B195" s="196"/>
      <c r="C195" s="197" t="s">
        <v>271</v>
      </c>
      <c r="D195" s="197" t="s">
        <v>154</v>
      </c>
      <c r="E195" s="198" t="s">
        <v>272</v>
      </c>
      <c r="F195" s="199" t="s">
        <v>273</v>
      </c>
      <c r="G195" s="200" t="s">
        <v>157</v>
      </c>
      <c r="H195" s="201">
        <v>228.90000000000001</v>
      </c>
      <c r="I195" s="202"/>
      <c r="J195" s="203">
        <f>ROUND(I195*H195,2)</f>
        <v>0</v>
      </c>
      <c r="K195" s="199" t="s">
        <v>158</v>
      </c>
      <c r="L195" s="39"/>
      <c r="M195" s="204" t="s">
        <v>1</v>
      </c>
      <c r="N195" s="205" t="s">
        <v>42</v>
      </c>
      <c r="O195" s="77"/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8" t="s">
        <v>159</v>
      </c>
      <c r="AT195" s="208" t="s">
        <v>154</v>
      </c>
      <c r="AU195" s="208" t="s">
        <v>87</v>
      </c>
      <c r="AY195" s="19" t="s">
        <v>152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9" t="s">
        <v>85</v>
      </c>
      <c r="BK195" s="209">
        <f>ROUND(I195*H195,2)</f>
        <v>0</v>
      </c>
      <c r="BL195" s="19" t="s">
        <v>159</v>
      </c>
      <c r="BM195" s="208" t="s">
        <v>274</v>
      </c>
    </row>
    <row r="196" s="13" customFormat="1">
      <c r="A196" s="13"/>
      <c r="B196" s="210"/>
      <c r="C196" s="13"/>
      <c r="D196" s="211" t="s">
        <v>161</v>
      </c>
      <c r="E196" s="212" t="s">
        <v>1</v>
      </c>
      <c r="F196" s="213" t="s">
        <v>258</v>
      </c>
      <c r="G196" s="13"/>
      <c r="H196" s="212" t="s">
        <v>1</v>
      </c>
      <c r="I196" s="214"/>
      <c r="J196" s="13"/>
      <c r="K196" s="13"/>
      <c r="L196" s="210"/>
      <c r="M196" s="215"/>
      <c r="N196" s="216"/>
      <c r="O196" s="216"/>
      <c r="P196" s="216"/>
      <c r="Q196" s="216"/>
      <c r="R196" s="216"/>
      <c r="S196" s="216"/>
      <c r="T196" s="21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12" t="s">
        <v>161</v>
      </c>
      <c r="AU196" s="212" t="s">
        <v>87</v>
      </c>
      <c r="AV196" s="13" t="s">
        <v>85</v>
      </c>
      <c r="AW196" s="13" t="s">
        <v>32</v>
      </c>
      <c r="AX196" s="13" t="s">
        <v>77</v>
      </c>
      <c r="AY196" s="212" t="s">
        <v>152</v>
      </c>
    </row>
    <row r="197" s="14" customFormat="1">
      <c r="A197" s="14"/>
      <c r="B197" s="218"/>
      <c r="C197" s="14"/>
      <c r="D197" s="211" t="s">
        <v>161</v>
      </c>
      <c r="E197" s="219" t="s">
        <v>1</v>
      </c>
      <c r="F197" s="220" t="s">
        <v>270</v>
      </c>
      <c r="G197" s="14"/>
      <c r="H197" s="221">
        <v>228.90000000000001</v>
      </c>
      <c r="I197" s="222"/>
      <c r="J197" s="14"/>
      <c r="K197" s="14"/>
      <c r="L197" s="218"/>
      <c r="M197" s="223"/>
      <c r="N197" s="224"/>
      <c r="O197" s="224"/>
      <c r="P197" s="224"/>
      <c r="Q197" s="224"/>
      <c r="R197" s="224"/>
      <c r="S197" s="224"/>
      <c r="T197" s="22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19" t="s">
        <v>161</v>
      </c>
      <c r="AU197" s="219" t="s">
        <v>87</v>
      </c>
      <c r="AV197" s="14" t="s">
        <v>87</v>
      </c>
      <c r="AW197" s="14" t="s">
        <v>32</v>
      </c>
      <c r="AX197" s="14" t="s">
        <v>77</v>
      </c>
      <c r="AY197" s="219" t="s">
        <v>152</v>
      </c>
    </row>
    <row r="198" s="15" customFormat="1">
      <c r="A198" s="15"/>
      <c r="B198" s="226"/>
      <c r="C198" s="15"/>
      <c r="D198" s="211" t="s">
        <v>161</v>
      </c>
      <c r="E198" s="227" t="s">
        <v>1</v>
      </c>
      <c r="F198" s="228" t="s">
        <v>164</v>
      </c>
      <c r="G198" s="15"/>
      <c r="H198" s="229">
        <v>228.90000000000001</v>
      </c>
      <c r="I198" s="230"/>
      <c r="J198" s="15"/>
      <c r="K198" s="15"/>
      <c r="L198" s="226"/>
      <c r="M198" s="231"/>
      <c r="N198" s="232"/>
      <c r="O198" s="232"/>
      <c r="P198" s="232"/>
      <c r="Q198" s="232"/>
      <c r="R198" s="232"/>
      <c r="S198" s="232"/>
      <c r="T198" s="23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27" t="s">
        <v>161</v>
      </c>
      <c r="AU198" s="227" t="s">
        <v>87</v>
      </c>
      <c r="AV198" s="15" t="s">
        <v>159</v>
      </c>
      <c r="AW198" s="15" t="s">
        <v>32</v>
      </c>
      <c r="AX198" s="15" t="s">
        <v>85</v>
      </c>
      <c r="AY198" s="227" t="s">
        <v>152</v>
      </c>
    </row>
    <row r="199" s="2" customFormat="1" ht="24" customHeight="1">
      <c r="A199" s="38"/>
      <c r="B199" s="196"/>
      <c r="C199" s="197" t="s">
        <v>275</v>
      </c>
      <c r="D199" s="197" t="s">
        <v>154</v>
      </c>
      <c r="E199" s="198" t="s">
        <v>276</v>
      </c>
      <c r="F199" s="199" t="s">
        <v>277</v>
      </c>
      <c r="G199" s="200" t="s">
        <v>245</v>
      </c>
      <c r="H199" s="201">
        <v>409.70999999999998</v>
      </c>
      <c r="I199" s="202"/>
      <c r="J199" s="203">
        <f>ROUND(I199*H199,2)</f>
        <v>0</v>
      </c>
      <c r="K199" s="199" t="s">
        <v>158</v>
      </c>
      <c r="L199" s="39"/>
      <c r="M199" s="204" t="s">
        <v>1</v>
      </c>
      <c r="N199" s="205" t="s">
        <v>42</v>
      </c>
      <c r="O199" s="77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8" t="s">
        <v>159</v>
      </c>
      <c r="AT199" s="208" t="s">
        <v>154</v>
      </c>
      <c r="AU199" s="208" t="s">
        <v>87</v>
      </c>
      <c r="AY199" s="19" t="s">
        <v>152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9" t="s">
        <v>85</v>
      </c>
      <c r="BK199" s="209">
        <f>ROUND(I199*H199,2)</f>
        <v>0</v>
      </c>
      <c r="BL199" s="19" t="s">
        <v>159</v>
      </c>
      <c r="BM199" s="208" t="s">
        <v>278</v>
      </c>
    </row>
    <row r="200" s="2" customFormat="1" ht="24" customHeight="1">
      <c r="A200" s="38"/>
      <c r="B200" s="196"/>
      <c r="C200" s="197" t="s">
        <v>279</v>
      </c>
      <c r="D200" s="197" t="s">
        <v>154</v>
      </c>
      <c r="E200" s="198" t="s">
        <v>280</v>
      </c>
      <c r="F200" s="199" t="s">
        <v>281</v>
      </c>
      <c r="G200" s="200" t="s">
        <v>245</v>
      </c>
      <c r="H200" s="201">
        <v>819.41999999999996</v>
      </c>
      <c r="I200" s="202"/>
      <c r="J200" s="203">
        <f>ROUND(I200*H200,2)</f>
        <v>0</v>
      </c>
      <c r="K200" s="199" t="s">
        <v>158</v>
      </c>
      <c r="L200" s="39"/>
      <c r="M200" s="204" t="s">
        <v>1</v>
      </c>
      <c r="N200" s="205" t="s">
        <v>42</v>
      </c>
      <c r="O200" s="77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8" t="s">
        <v>159</v>
      </c>
      <c r="AT200" s="208" t="s">
        <v>154</v>
      </c>
      <c r="AU200" s="208" t="s">
        <v>87</v>
      </c>
      <c r="AY200" s="19" t="s">
        <v>152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9" t="s">
        <v>85</v>
      </c>
      <c r="BK200" s="209">
        <f>ROUND(I200*H200,2)</f>
        <v>0</v>
      </c>
      <c r="BL200" s="19" t="s">
        <v>159</v>
      </c>
      <c r="BM200" s="208" t="s">
        <v>282</v>
      </c>
    </row>
    <row r="201" s="14" customFormat="1">
      <c r="A201" s="14"/>
      <c r="B201" s="218"/>
      <c r="C201" s="14"/>
      <c r="D201" s="211" t="s">
        <v>161</v>
      </c>
      <c r="E201" s="219" t="s">
        <v>1</v>
      </c>
      <c r="F201" s="220" t="s">
        <v>283</v>
      </c>
      <c r="G201" s="14"/>
      <c r="H201" s="221">
        <v>819.41999999999996</v>
      </c>
      <c r="I201" s="222"/>
      <c r="J201" s="14"/>
      <c r="K201" s="14"/>
      <c r="L201" s="218"/>
      <c r="M201" s="223"/>
      <c r="N201" s="224"/>
      <c r="O201" s="224"/>
      <c r="P201" s="224"/>
      <c r="Q201" s="224"/>
      <c r="R201" s="224"/>
      <c r="S201" s="224"/>
      <c r="T201" s="22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19" t="s">
        <v>161</v>
      </c>
      <c r="AU201" s="219" t="s">
        <v>87</v>
      </c>
      <c r="AV201" s="14" t="s">
        <v>87</v>
      </c>
      <c r="AW201" s="14" t="s">
        <v>32</v>
      </c>
      <c r="AX201" s="14" t="s">
        <v>85</v>
      </c>
      <c r="AY201" s="219" t="s">
        <v>152</v>
      </c>
    </row>
    <row r="202" s="2" customFormat="1" ht="16.5" customHeight="1">
      <c r="A202" s="38"/>
      <c r="B202" s="196"/>
      <c r="C202" s="197" t="s">
        <v>284</v>
      </c>
      <c r="D202" s="197" t="s">
        <v>154</v>
      </c>
      <c r="E202" s="198" t="s">
        <v>285</v>
      </c>
      <c r="F202" s="199" t="s">
        <v>286</v>
      </c>
      <c r="G202" s="200" t="s">
        <v>245</v>
      </c>
      <c r="H202" s="201">
        <v>409.70999999999998</v>
      </c>
      <c r="I202" s="202"/>
      <c r="J202" s="203">
        <f>ROUND(I202*H202,2)</f>
        <v>0</v>
      </c>
      <c r="K202" s="199" t="s">
        <v>158</v>
      </c>
      <c r="L202" s="39"/>
      <c r="M202" s="204" t="s">
        <v>1</v>
      </c>
      <c r="N202" s="205" t="s">
        <v>42</v>
      </c>
      <c r="O202" s="77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8" t="s">
        <v>159</v>
      </c>
      <c r="AT202" s="208" t="s">
        <v>154</v>
      </c>
      <c r="AU202" s="208" t="s">
        <v>87</v>
      </c>
      <c r="AY202" s="19" t="s">
        <v>152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9" t="s">
        <v>85</v>
      </c>
      <c r="BK202" s="209">
        <f>ROUND(I202*H202,2)</f>
        <v>0</v>
      </c>
      <c r="BL202" s="19" t="s">
        <v>159</v>
      </c>
      <c r="BM202" s="208" t="s">
        <v>287</v>
      </c>
    </row>
    <row r="203" s="14" customFormat="1">
      <c r="A203" s="14"/>
      <c r="B203" s="218"/>
      <c r="C203" s="14"/>
      <c r="D203" s="211" t="s">
        <v>161</v>
      </c>
      <c r="E203" s="219" t="s">
        <v>1</v>
      </c>
      <c r="F203" s="220" t="s">
        <v>288</v>
      </c>
      <c r="G203" s="14"/>
      <c r="H203" s="221">
        <v>409.70999999999998</v>
      </c>
      <c r="I203" s="222"/>
      <c r="J203" s="14"/>
      <c r="K203" s="14"/>
      <c r="L203" s="218"/>
      <c r="M203" s="223"/>
      <c r="N203" s="224"/>
      <c r="O203" s="224"/>
      <c r="P203" s="224"/>
      <c r="Q203" s="224"/>
      <c r="R203" s="224"/>
      <c r="S203" s="224"/>
      <c r="T203" s="22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19" t="s">
        <v>161</v>
      </c>
      <c r="AU203" s="219" t="s">
        <v>87</v>
      </c>
      <c r="AV203" s="14" t="s">
        <v>87</v>
      </c>
      <c r="AW203" s="14" t="s">
        <v>32</v>
      </c>
      <c r="AX203" s="14" t="s">
        <v>85</v>
      </c>
      <c r="AY203" s="219" t="s">
        <v>152</v>
      </c>
    </row>
    <row r="204" s="2" customFormat="1" ht="24" customHeight="1">
      <c r="A204" s="38"/>
      <c r="B204" s="196"/>
      <c r="C204" s="197" t="s">
        <v>289</v>
      </c>
      <c r="D204" s="197" t="s">
        <v>154</v>
      </c>
      <c r="E204" s="198" t="s">
        <v>290</v>
      </c>
      <c r="F204" s="199" t="s">
        <v>291</v>
      </c>
      <c r="G204" s="200" t="s">
        <v>245</v>
      </c>
      <c r="H204" s="201">
        <v>409.70999999999998</v>
      </c>
      <c r="I204" s="202"/>
      <c r="J204" s="203">
        <f>ROUND(I204*H204,2)</f>
        <v>0</v>
      </c>
      <c r="K204" s="199" t="s">
        <v>158</v>
      </c>
      <c r="L204" s="39"/>
      <c r="M204" s="204" t="s">
        <v>1</v>
      </c>
      <c r="N204" s="205" t="s">
        <v>42</v>
      </c>
      <c r="O204" s="77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8" t="s">
        <v>159</v>
      </c>
      <c r="AT204" s="208" t="s">
        <v>154</v>
      </c>
      <c r="AU204" s="208" t="s">
        <v>87</v>
      </c>
      <c r="AY204" s="19" t="s">
        <v>152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9" t="s">
        <v>85</v>
      </c>
      <c r="BK204" s="209">
        <f>ROUND(I204*H204,2)</f>
        <v>0</v>
      </c>
      <c r="BL204" s="19" t="s">
        <v>159</v>
      </c>
      <c r="BM204" s="208" t="s">
        <v>292</v>
      </c>
    </row>
    <row r="205" s="14" customFormat="1">
      <c r="A205" s="14"/>
      <c r="B205" s="218"/>
      <c r="C205" s="14"/>
      <c r="D205" s="211" t="s">
        <v>161</v>
      </c>
      <c r="E205" s="219" t="s">
        <v>1</v>
      </c>
      <c r="F205" s="220" t="s">
        <v>288</v>
      </c>
      <c r="G205" s="14"/>
      <c r="H205" s="221">
        <v>409.70999999999998</v>
      </c>
      <c r="I205" s="222"/>
      <c r="J205" s="14"/>
      <c r="K205" s="14"/>
      <c r="L205" s="218"/>
      <c r="M205" s="223"/>
      <c r="N205" s="224"/>
      <c r="O205" s="224"/>
      <c r="P205" s="224"/>
      <c r="Q205" s="224"/>
      <c r="R205" s="224"/>
      <c r="S205" s="224"/>
      <c r="T205" s="22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19" t="s">
        <v>161</v>
      </c>
      <c r="AU205" s="219" t="s">
        <v>87</v>
      </c>
      <c r="AV205" s="14" t="s">
        <v>87</v>
      </c>
      <c r="AW205" s="14" t="s">
        <v>32</v>
      </c>
      <c r="AX205" s="14" t="s">
        <v>85</v>
      </c>
      <c r="AY205" s="219" t="s">
        <v>152</v>
      </c>
    </row>
    <row r="206" s="2" customFormat="1" ht="24" customHeight="1">
      <c r="A206" s="38"/>
      <c r="B206" s="196"/>
      <c r="C206" s="197" t="s">
        <v>293</v>
      </c>
      <c r="D206" s="197" t="s">
        <v>154</v>
      </c>
      <c r="E206" s="198" t="s">
        <v>294</v>
      </c>
      <c r="F206" s="199" t="s">
        <v>295</v>
      </c>
      <c r="G206" s="200" t="s">
        <v>157</v>
      </c>
      <c r="H206" s="201">
        <v>512.13800000000003</v>
      </c>
      <c r="I206" s="202"/>
      <c r="J206" s="203">
        <f>ROUND(I206*H206,2)</f>
        <v>0</v>
      </c>
      <c r="K206" s="199" t="s">
        <v>158</v>
      </c>
      <c r="L206" s="39"/>
      <c r="M206" s="204" t="s">
        <v>1</v>
      </c>
      <c r="N206" s="205" t="s">
        <v>42</v>
      </c>
      <c r="O206" s="77"/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8" t="s">
        <v>159</v>
      </c>
      <c r="AT206" s="208" t="s">
        <v>154</v>
      </c>
      <c r="AU206" s="208" t="s">
        <v>87</v>
      </c>
      <c r="AY206" s="19" t="s">
        <v>152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9" t="s">
        <v>85</v>
      </c>
      <c r="BK206" s="209">
        <f>ROUND(I206*H206,2)</f>
        <v>0</v>
      </c>
      <c r="BL206" s="19" t="s">
        <v>159</v>
      </c>
      <c r="BM206" s="208" t="s">
        <v>296</v>
      </c>
    </row>
    <row r="207" s="13" customFormat="1">
      <c r="A207" s="13"/>
      <c r="B207" s="210"/>
      <c r="C207" s="13"/>
      <c r="D207" s="211" t="s">
        <v>161</v>
      </c>
      <c r="E207" s="212" t="s">
        <v>1</v>
      </c>
      <c r="F207" s="213" t="s">
        <v>297</v>
      </c>
      <c r="G207" s="13"/>
      <c r="H207" s="212" t="s">
        <v>1</v>
      </c>
      <c r="I207" s="214"/>
      <c r="J207" s="13"/>
      <c r="K207" s="13"/>
      <c r="L207" s="210"/>
      <c r="M207" s="215"/>
      <c r="N207" s="216"/>
      <c r="O207" s="216"/>
      <c r="P207" s="216"/>
      <c r="Q207" s="216"/>
      <c r="R207" s="216"/>
      <c r="S207" s="216"/>
      <c r="T207" s="21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12" t="s">
        <v>161</v>
      </c>
      <c r="AU207" s="212" t="s">
        <v>87</v>
      </c>
      <c r="AV207" s="13" t="s">
        <v>85</v>
      </c>
      <c r="AW207" s="13" t="s">
        <v>32</v>
      </c>
      <c r="AX207" s="13" t="s">
        <v>77</v>
      </c>
      <c r="AY207" s="212" t="s">
        <v>152</v>
      </c>
    </row>
    <row r="208" s="14" customFormat="1">
      <c r="A208" s="14"/>
      <c r="B208" s="218"/>
      <c r="C208" s="14"/>
      <c r="D208" s="211" t="s">
        <v>161</v>
      </c>
      <c r="E208" s="219" t="s">
        <v>1</v>
      </c>
      <c r="F208" s="220" t="s">
        <v>298</v>
      </c>
      <c r="G208" s="14"/>
      <c r="H208" s="221">
        <v>512.13800000000003</v>
      </c>
      <c r="I208" s="222"/>
      <c r="J208" s="14"/>
      <c r="K208" s="14"/>
      <c r="L208" s="218"/>
      <c r="M208" s="223"/>
      <c r="N208" s="224"/>
      <c r="O208" s="224"/>
      <c r="P208" s="224"/>
      <c r="Q208" s="224"/>
      <c r="R208" s="224"/>
      <c r="S208" s="224"/>
      <c r="T208" s="22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19" t="s">
        <v>161</v>
      </c>
      <c r="AU208" s="219" t="s">
        <v>87</v>
      </c>
      <c r="AV208" s="14" t="s">
        <v>87</v>
      </c>
      <c r="AW208" s="14" t="s">
        <v>32</v>
      </c>
      <c r="AX208" s="14" t="s">
        <v>77</v>
      </c>
      <c r="AY208" s="219" t="s">
        <v>152</v>
      </c>
    </row>
    <row r="209" s="15" customFormat="1">
      <c r="A209" s="15"/>
      <c r="B209" s="226"/>
      <c r="C209" s="15"/>
      <c r="D209" s="211" t="s">
        <v>161</v>
      </c>
      <c r="E209" s="227" t="s">
        <v>1</v>
      </c>
      <c r="F209" s="228" t="s">
        <v>164</v>
      </c>
      <c r="G209" s="15"/>
      <c r="H209" s="229">
        <v>512.13800000000003</v>
      </c>
      <c r="I209" s="230"/>
      <c r="J209" s="15"/>
      <c r="K209" s="15"/>
      <c r="L209" s="226"/>
      <c r="M209" s="231"/>
      <c r="N209" s="232"/>
      <c r="O209" s="232"/>
      <c r="P209" s="232"/>
      <c r="Q209" s="232"/>
      <c r="R209" s="232"/>
      <c r="S209" s="232"/>
      <c r="T209" s="23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27" t="s">
        <v>161</v>
      </c>
      <c r="AU209" s="227" t="s">
        <v>87</v>
      </c>
      <c r="AV209" s="15" t="s">
        <v>159</v>
      </c>
      <c r="AW209" s="15" t="s">
        <v>32</v>
      </c>
      <c r="AX209" s="15" t="s">
        <v>85</v>
      </c>
      <c r="AY209" s="227" t="s">
        <v>152</v>
      </c>
    </row>
    <row r="210" s="2" customFormat="1" ht="24" customHeight="1">
      <c r="A210" s="38"/>
      <c r="B210" s="196"/>
      <c r="C210" s="197" t="s">
        <v>299</v>
      </c>
      <c r="D210" s="197" t="s">
        <v>154</v>
      </c>
      <c r="E210" s="198" t="s">
        <v>300</v>
      </c>
      <c r="F210" s="199" t="s">
        <v>301</v>
      </c>
      <c r="G210" s="200" t="s">
        <v>157</v>
      </c>
      <c r="H210" s="201">
        <v>512.13800000000003</v>
      </c>
      <c r="I210" s="202"/>
      <c r="J210" s="203">
        <f>ROUND(I210*H210,2)</f>
        <v>0</v>
      </c>
      <c r="K210" s="199" t="s">
        <v>1</v>
      </c>
      <c r="L210" s="39"/>
      <c r="M210" s="204" t="s">
        <v>1</v>
      </c>
      <c r="N210" s="205" t="s">
        <v>42</v>
      </c>
      <c r="O210" s="77"/>
      <c r="P210" s="206">
        <f>O210*H210</f>
        <v>0</v>
      </c>
      <c r="Q210" s="206">
        <v>0</v>
      </c>
      <c r="R210" s="206">
        <f>Q210*H210</f>
        <v>0</v>
      </c>
      <c r="S210" s="206">
        <v>0</v>
      </c>
      <c r="T210" s="20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08" t="s">
        <v>159</v>
      </c>
      <c r="AT210" s="208" t="s">
        <v>154</v>
      </c>
      <c r="AU210" s="208" t="s">
        <v>87</v>
      </c>
      <c r="AY210" s="19" t="s">
        <v>152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9" t="s">
        <v>85</v>
      </c>
      <c r="BK210" s="209">
        <f>ROUND(I210*H210,2)</f>
        <v>0</v>
      </c>
      <c r="BL210" s="19" t="s">
        <v>159</v>
      </c>
      <c r="BM210" s="208" t="s">
        <v>302</v>
      </c>
    </row>
    <row r="211" s="13" customFormat="1">
      <c r="A211" s="13"/>
      <c r="B211" s="210"/>
      <c r="C211" s="13"/>
      <c r="D211" s="211" t="s">
        <v>161</v>
      </c>
      <c r="E211" s="212" t="s">
        <v>1</v>
      </c>
      <c r="F211" s="213" t="s">
        <v>297</v>
      </c>
      <c r="G211" s="13"/>
      <c r="H211" s="212" t="s">
        <v>1</v>
      </c>
      <c r="I211" s="214"/>
      <c r="J211" s="13"/>
      <c r="K211" s="13"/>
      <c r="L211" s="210"/>
      <c r="M211" s="215"/>
      <c r="N211" s="216"/>
      <c r="O211" s="216"/>
      <c r="P211" s="216"/>
      <c r="Q211" s="216"/>
      <c r="R211" s="216"/>
      <c r="S211" s="216"/>
      <c r="T211" s="21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12" t="s">
        <v>161</v>
      </c>
      <c r="AU211" s="212" t="s">
        <v>87</v>
      </c>
      <c r="AV211" s="13" t="s">
        <v>85</v>
      </c>
      <c r="AW211" s="13" t="s">
        <v>32</v>
      </c>
      <c r="AX211" s="13" t="s">
        <v>77</v>
      </c>
      <c r="AY211" s="212" t="s">
        <v>152</v>
      </c>
    </row>
    <row r="212" s="14" customFormat="1">
      <c r="A212" s="14"/>
      <c r="B212" s="218"/>
      <c r="C212" s="14"/>
      <c r="D212" s="211" t="s">
        <v>161</v>
      </c>
      <c r="E212" s="219" t="s">
        <v>1</v>
      </c>
      <c r="F212" s="220" t="s">
        <v>298</v>
      </c>
      <c r="G212" s="14"/>
      <c r="H212" s="221">
        <v>512.13800000000003</v>
      </c>
      <c r="I212" s="222"/>
      <c r="J212" s="14"/>
      <c r="K212" s="14"/>
      <c r="L212" s="218"/>
      <c r="M212" s="223"/>
      <c r="N212" s="224"/>
      <c r="O212" s="224"/>
      <c r="P212" s="224"/>
      <c r="Q212" s="224"/>
      <c r="R212" s="224"/>
      <c r="S212" s="224"/>
      <c r="T212" s="22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9" t="s">
        <v>161</v>
      </c>
      <c r="AU212" s="219" t="s">
        <v>87</v>
      </c>
      <c r="AV212" s="14" t="s">
        <v>87</v>
      </c>
      <c r="AW212" s="14" t="s">
        <v>32</v>
      </c>
      <c r="AX212" s="14" t="s">
        <v>77</v>
      </c>
      <c r="AY212" s="219" t="s">
        <v>152</v>
      </c>
    </row>
    <row r="213" s="15" customFormat="1">
      <c r="A213" s="15"/>
      <c r="B213" s="226"/>
      <c r="C213" s="15"/>
      <c r="D213" s="211" t="s">
        <v>161</v>
      </c>
      <c r="E213" s="227" t="s">
        <v>1</v>
      </c>
      <c r="F213" s="228" t="s">
        <v>164</v>
      </c>
      <c r="G213" s="15"/>
      <c r="H213" s="229">
        <v>512.13800000000003</v>
      </c>
      <c r="I213" s="230"/>
      <c r="J213" s="15"/>
      <c r="K213" s="15"/>
      <c r="L213" s="226"/>
      <c r="M213" s="231"/>
      <c r="N213" s="232"/>
      <c r="O213" s="232"/>
      <c r="P213" s="232"/>
      <c r="Q213" s="232"/>
      <c r="R213" s="232"/>
      <c r="S213" s="232"/>
      <c r="T213" s="23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27" t="s">
        <v>161</v>
      </c>
      <c r="AU213" s="227" t="s">
        <v>87</v>
      </c>
      <c r="AV213" s="15" t="s">
        <v>159</v>
      </c>
      <c r="AW213" s="15" t="s">
        <v>32</v>
      </c>
      <c r="AX213" s="15" t="s">
        <v>85</v>
      </c>
      <c r="AY213" s="227" t="s">
        <v>152</v>
      </c>
    </row>
    <row r="214" s="2" customFormat="1" ht="16.5" customHeight="1">
      <c r="A214" s="38"/>
      <c r="B214" s="196"/>
      <c r="C214" s="197" t="s">
        <v>303</v>
      </c>
      <c r="D214" s="197" t="s">
        <v>154</v>
      </c>
      <c r="E214" s="198" t="s">
        <v>304</v>
      </c>
      <c r="F214" s="199" t="s">
        <v>305</v>
      </c>
      <c r="G214" s="200" t="s">
        <v>157</v>
      </c>
      <c r="H214" s="201">
        <v>512.13800000000003</v>
      </c>
      <c r="I214" s="202"/>
      <c r="J214" s="203">
        <f>ROUND(I214*H214,2)</f>
        <v>0</v>
      </c>
      <c r="K214" s="199" t="s">
        <v>158</v>
      </c>
      <c r="L214" s="39"/>
      <c r="M214" s="204" t="s">
        <v>1</v>
      </c>
      <c r="N214" s="205" t="s">
        <v>42</v>
      </c>
      <c r="O214" s="77"/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8" t="s">
        <v>159</v>
      </c>
      <c r="AT214" s="208" t="s">
        <v>154</v>
      </c>
      <c r="AU214" s="208" t="s">
        <v>87</v>
      </c>
      <c r="AY214" s="19" t="s">
        <v>152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9" t="s">
        <v>85</v>
      </c>
      <c r="BK214" s="209">
        <f>ROUND(I214*H214,2)</f>
        <v>0</v>
      </c>
      <c r="BL214" s="19" t="s">
        <v>159</v>
      </c>
      <c r="BM214" s="208" t="s">
        <v>306</v>
      </c>
    </row>
    <row r="215" s="2" customFormat="1" ht="16.5" customHeight="1">
      <c r="A215" s="38"/>
      <c r="B215" s="196"/>
      <c r="C215" s="197" t="s">
        <v>307</v>
      </c>
      <c r="D215" s="197" t="s">
        <v>154</v>
      </c>
      <c r="E215" s="198" t="s">
        <v>308</v>
      </c>
      <c r="F215" s="199" t="s">
        <v>309</v>
      </c>
      <c r="G215" s="200" t="s">
        <v>157</v>
      </c>
      <c r="H215" s="201">
        <v>512.13800000000003</v>
      </c>
      <c r="I215" s="202"/>
      <c r="J215" s="203">
        <f>ROUND(I215*H215,2)</f>
        <v>0</v>
      </c>
      <c r="K215" s="199" t="s">
        <v>158</v>
      </c>
      <c r="L215" s="39"/>
      <c r="M215" s="204" t="s">
        <v>1</v>
      </c>
      <c r="N215" s="205" t="s">
        <v>42</v>
      </c>
      <c r="O215" s="77"/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8" t="s">
        <v>159</v>
      </c>
      <c r="AT215" s="208" t="s">
        <v>154</v>
      </c>
      <c r="AU215" s="208" t="s">
        <v>87</v>
      </c>
      <c r="AY215" s="19" t="s">
        <v>152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85</v>
      </c>
      <c r="BK215" s="209">
        <f>ROUND(I215*H215,2)</f>
        <v>0</v>
      </c>
      <c r="BL215" s="19" t="s">
        <v>159</v>
      </c>
      <c r="BM215" s="208" t="s">
        <v>310</v>
      </c>
    </row>
    <row r="216" s="2" customFormat="1">
      <c r="A216" s="38"/>
      <c r="B216" s="39"/>
      <c r="C216" s="38"/>
      <c r="D216" s="211" t="s">
        <v>186</v>
      </c>
      <c r="E216" s="38"/>
      <c r="F216" s="234" t="s">
        <v>311</v>
      </c>
      <c r="G216" s="38"/>
      <c r="H216" s="38"/>
      <c r="I216" s="132"/>
      <c r="J216" s="38"/>
      <c r="K216" s="38"/>
      <c r="L216" s="39"/>
      <c r="M216" s="235"/>
      <c r="N216" s="236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186</v>
      </c>
      <c r="AU216" s="19" t="s">
        <v>87</v>
      </c>
    </row>
    <row r="217" s="14" customFormat="1">
      <c r="A217" s="14"/>
      <c r="B217" s="218"/>
      <c r="C217" s="14"/>
      <c r="D217" s="211" t="s">
        <v>161</v>
      </c>
      <c r="E217" s="219" t="s">
        <v>1</v>
      </c>
      <c r="F217" s="220" t="s">
        <v>312</v>
      </c>
      <c r="G217" s="14"/>
      <c r="H217" s="221">
        <v>512.13800000000003</v>
      </c>
      <c r="I217" s="222"/>
      <c r="J217" s="14"/>
      <c r="K217" s="14"/>
      <c r="L217" s="218"/>
      <c r="M217" s="223"/>
      <c r="N217" s="224"/>
      <c r="O217" s="224"/>
      <c r="P217" s="224"/>
      <c r="Q217" s="224"/>
      <c r="R217" s="224"/>
      <c r="S217" s="224"/>
      <c r="T217" s="22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19" t="s">
        <v>161</v>
      </c>
      <c r="AU217" s="219" t="s">
        <v>87</v>
      </c>
      <c r="AV217" s="14" t="s">
        <v>87</v>
      </c>
      <c r="AW217" s="14" t="s">
        <v>32</v>
      </c>
      <c r="AX217" s="14" t="s">
        <v>85</v>
      </c>
      <c r="AY217" s="219" t="s">
        <v>152</v>
      </c>
    </row>
    <row r="218" s="2" customFormat="1" ht="16.5" customHeight="1">
      <c r="A218" s="38"/>
      <c r="B218" s="196"/>
      <c r="C218" s="237" t="s">
        <v>313</v>
      </c>
      <c r="D218" s="237" t="s">
        <v>314</v>
      </c>
      <c r="E218" s="238" t="s">
        <v>315</v>
      </c>
      <c r="F218" s="239" t="s">
        <v>316</v>
      </c>
      <c r="G218" s="240" t="s">
        <v>317</v>
      </c>
      <c r="H218" s="241">
        <v>204.85499999999999</v>
      </c>
      <c r="I218" s="242"/>
      <c r="J218" s="243">
        <f>ROUND(I218*H218,2)</f>
        <v>0</v>
      </c>
      <c r="K218" s="239" t="s">
        <v>158</v>
      </c>
      <c r="L218" s="244"/>
      <c r="M218" s="245" t="s">
        <v>1</v>
      </c>
      <c r="N218" s="246" t="s">
        <v>42</v>
      </c>
      <c r="O218" s="77"/>
      <c r="P218" s="206">
        <f>O218*H218</f>
        <v>0</v>
      </c>
      <c r="Q218" s="206">
        <v>0.001</v>
      </c>
      <c r="R218" s="206">
        <f>Q218*H218</f>
        <v>0.20485499999999998</v>
      </c>
      <c r="S218" s="206">
        <v>0</v>
      </c>
      <c r="T218" s="20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08" t="s">
        <v>196</v>
      </c>
      <c r="AT218" s="208" t="s">
        <v>314</v>
      </c>
      <c r="AU218" s="208" t="s">
        <v>87</v>
      </c>
      <c r="AY218" s="19" t="s">
        <v>152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9" t="s">
        <v>85</v>
      </c>
      <c r="BK218" s="209">
        <f>ROUND(I218*H218,2)</f>
        <v>0</v>
      </c>
      <c r="BL218" s="19" t="s">
        <v>159</v>
      </c>
      <c r="BM218" s="208" t="s">
        <v>318</v>
      </c>
    </row>
    <row r="219" s="14" customFormat="1">
      <c r="A219" s="14"/>
      <c r="B219" s="218"/>
      <c r="C219" s="14"/>
      <c r="D219" s="211" t="s">
        <v>161</v>
      </c>
      <c r="E219" s="219" t="s">
        <v>1</v>
      </c>
      <c r="F219" s="220" t="s">
        <v>319</v>
      </c>
      <c r="G219" s="14"/>
      <c r="H219" s="221">
        <v>204.85499999999999</v>
      </c>
      <c r="I219" s="222"/>
      <c r="J219" s="14"/>
      <c r="K219" s="14"/>
      <c r="L219" s="218"/>
      <c r="M219" s="223"/>
      <c r="N219" s="224"/>
      <c r="O219" s="224"/>
      <c r="P219" s="224"/>
      <c r="Q219" s="224"/>
      <c r="R219" s="224"/>
      <c r="S219" s="224"/>
      <c r="T219" s="22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19" t="s">
        <v>161</v>
      </c>
      <c r="AU219" s="219" t="s">
        <v>87</v>
      </c>
      <c r="AV219" s="14" t="s">
        <v>87</v>
      </c>
      <c r="AW219" s="14" t="s">
        <v>32</v>
      </c>
      <c r="AX219" s="14" t="s">
        <v>85</v>
      </c>
      <c r="AY219" s="219" t="s">
        <v>152</v>
      </c>
    </row>
    <row r="220" s="2" customFormat="1" ht="16.5" customHeight="1">
      <c r="A220" s="38"/>
      <c r="B220" s="196"/>
      <c r="C220" s="197" t="s">
        <v>320</v>
      </c>
      <c r="D220" s="197" t="s">
        <v>154</v>
      </c>
      <c r="E220" s="198" t="s">
        <v>321</v>
      </c>
      <c r="F220" s="199" t="s">
        <v>322</v>
      </c>
      <c r="G220" s="200" t="s">
        <v>157</v>
      </c>
      <c r="H220" s="201">
        <v>512.13800000000003</v>
      </c>
      <c r="I220" s="202"/>
      <c r="J220" s="203">
        <f>ROUND(I220*H220,2)</f>
        <v>0</v>
      </c>
      <c r="K220" s="199" t="s">
        <v>1</v>
      </c>
      <c r="L220" s="39"/>
      <c r="M220" s="204" t="s">
        <v>1</v>
      </c>
      <c r="N220" s="205" t="s">
        <v>42</v>
      </c>
      <c r="O220" s="77"/>
      <c r="P220" s="206">
        <f>O220*H220</f>
        <v>0</v>
      </c>
      <c r="Q220" s="206">
        <v>0</v>
      </c>
      <c r="R220" s="206">
        <f>Q220*H220</f>
        <v>0</v>
      </c>
      <c r="S220" s="206">
        <v>0</v>
      </c>
      <c r="T220" s="20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8" t="s">
        <v>159</v>
      </c>
      <c r="AT220" s="208" t="s">
        <v>154</v>
      </c>
      <c r="AU220" s="208" t="s">
        <v>87</v>
      </c>
      <c r="AY220" s="19" t="s">
        <v>152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9" t="s">
        <v>85</v>
      </c>
      <c r="BK220" s="209">
        <f>ROUND(I220*H220,2)</f>
        <v>0</v>
      </c>
      <c r="BL220" s="19" t="s">
        <v>159</v>
      </c>
      <c r="BM220" s="208" t="s">
        <v>323</v>
      </c>
    </row>
    <row r="221" s="12" customFormat="1" ht="22.8" customHeight="1">
      <c r="A221" s="12"/>
      <c r="B221" s="183"/>
      <c r="C221" s="12"/>
      <c r="D221" s="184" t="s">
        <v>76</v>
      </c>
      <c r="E221" s="194" t="s">
        <v>87</v>
      </c>
      <c r="F221" s="194" t="s">
        <v>324</v>
      </c>
      <c r="G221" s="12"/>
      <c r="H221" s="12"/>
      <c r="I221" s="186"/>
      <c r="J221" s="195">
        <f>BK221</f>
        <v>0</v>
      </c>
      <c r="K221" s="12"/>
      <c r="L221" s="183"/>
      <c r="M221" s="188"/>
      <c r="N221" s="189"/>
      <c r="O221" s="189"/>
      <c r="P221" s="190">
        <f>SUM(P222:P223)</f>
        <v>0</v>
      </c>
      <c r="Q221" s="189"/>
      <c r="R221" s="190">
        <f>SUM(R222:R223)</f>
        <v>0</v>
      </c>
      <c r="S221" s="189"/>
      <c r="T221" s="191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84" t="s">
        <v>85</v>
      </c>
      <c r="AT221" s="192" t="s">
        <v>76</v>
      </c>
      <c r="AU221" s="192" t="s">
        <v>85</v>
      </c>
      <c r="AY221" s="184" t="s">
        <v>152</v>
      </c>
      <c r="BK221" s="193">
        <f>SUM(BK222:BK223)</f>
        <v>0</v>
      </c>
    </row>
    <row r="222" s="2" customFormat="1" ht="24" customHeight="1">
      <c r="A222" s="38"/>
      <c r="B222" s="196"/>
      <c r="C222" s="197" t="s">
        <v>325</v>
      </c>
      <c r="D222" s="197" t="s">
        <v>154</v>
      </c>
      <c r="E222" s="198" t="s">
        <v>326</v>
      </c>
      <c r="F222" s="199" t="s">
        <v>327</v>
      </c>
      <c r="G222" s="200" t="s">
        <v>157</v>
      </c>
      <c r="H222" s="201">
        <v>1312</v>
      </c>
      <c r="I222" s="202"/>
      <c r="J222" s="203">
        <f>ROUND(I222*H222,2)</f>
        <v>0</v>
      </c>
      <c r="K222" s="199" t="s">
        <v>158</v>
      </c>
      <c r="L222" s="39"/>
      <c r="M222" s="204" t="s">
        <v>1</v>
      </c>
      <c r="N222" s="205" t="s">
        <v>42</v>
      </c>
      <c r="O222" s="77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8" t="s">
        <v>159</v>
      </c>
      <c r="AT222" s="208" t="s">
        <v>154</v>
      </c>
      <c r="AU222" s="208" t="s">
        <v>87</v>
      </c>
      <c r="AY222" s="19" t="s">
        <v>152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9" t="s">
        <v>85</v>
      </c>
      <c r="BK222" s="209">
        <f>ROUND(I222*H222,2)</f>
        <v>0</v>
      </c>
      <c r="BL222" s="19" t="s">
        <v>159</v>
      </c>
      <c r="BM222" s="208" t="s">
        <v>328</v>
      </c>
    </row>
    <row r="223" s="14" customFormat="1">
      <c r="A223" s="14"/>
      <c r="B223" s="218"/>
      <c r="C223" s="14"/>
      <c r="D223" s="211" t="s">
        <v>161</v>
      </c>
      <c r="E223" s="219" t="s">
        <v>1</v>
      </c>
      <c r="F223" s="220" t="s">
        <v>329</v>
      </c>
      <c r="G223" s="14"/>
      <c r="H223" s="221">
        <v>1312</v>
      </c>
      <c r="I223" s="222"/>
      <c r="J223" s="14"/>
      <c r="K223" s="14"/>
      <c r="L223" s="218"/>
      <c r="M223" s="223"/>
      <c r="N223" s="224"/>
      <c r="O223" s="224"/>
      <c r="P223" s="224"/>
      <c r="Q223" s="224"/>
      <c r="R223" s="224"/>
      <c r="S223" s="224"/>
      <c r="T223" s="22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19" t="s">
        <v>161</v>
      </c>
      <c r="AU223" s="219" t="s">
        <v>87</v>
      </c>
      <c r="AV223" s="14" t="s">
        <v>87</v>
      </c>
      <c r="AW223" s="14" t="s">
        <v>32</v>
      </c>
      <c r="AX223" s="14" t="s">
        <v>85</v>
      </c>
      <c r="AY223" s="219" t="s">
        <v>152</v>
      </c>
    </row>
    <row r="224" s="12" customFormat="1" ht="22.8" customHeight="1">
      <c r="A224" s="12"/>
      <c r="B224" s="183"/>
      <c r="C224" s="12"/>
      <c r="D224" s="184" t="s">
        <v>76</v>
      </c>
      <c r="E224" s="194" t="s">
        <v>170</v>
      </c>
      <c r="F224" s="194" t="s">
        <v>330</v>
      </c>
      <c r="G224" s="12"/>
      <c r="H224" s="12"/>
      <c r="I224" s="186"/>
      <c r="J224" s="195">
        <f>BK224</f>
        <v>0</v>
      </c>
      <c r="K224" s="12"/>
      <c r="L224" s="183"/>
      <c r="M224" s="188"/>
      <c r="N224" s="189"/>
      <c r="O224" s="189"/>
      <c r="P224" s="190">
        <f>SUM(P225:P229)</f>
        <v>0</v>
      </c>
      <c r="Q224" s="189"/>
      <c r="R224" s="190">
        <f>SUM(R225:R229)</f>
        <v>0.13096440000000001</v>
      </c>
      <c r="S224" s="189"/>
      <c r="T224" s="191">
        <f>SUM(T225:T229)</f>
        <v>0.0041576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84" t="s">
        <v>85</v>
      </c>
      <c r="AT224" s="192" t="s">
        <v>76</v>
      </c>
      <c r="AU224" s="192" t="s">
        <v>85</v>
      </c>
      <c r="AY224" s="184" t="s">
        <v>152</v>
      </c>
      <c r="BK224" s="193">
        <f>SUM(BK225:BK229)</f>
        <v>0</v>
      </c>
    </row>
    <row r="225" s="2" customFormat="1" ht="24" customHeight="1">
      <c r="A225" s="38"/>
      <c r="B225" s="196"/>
      <c r="C225" s="197" t="s">
        <v>331</v>
      </c>
      <c r="D225" s="197" t="s">
        <v>154</v>
      </c>
      <c r="E225" s="198" t="s">
        <v>332</v>
      </c>
      <c r="F225" s="199" t="s">
        <v>333</v>
      </c>
      <c r="G225" s="200" t="s">
        <v>192</v>
      </c>
      <c r="H225" s="201">
        <v>103.94</v>
      </c>
      <c r="I225" s="202"/>
      <c r="J225" s="203">
        <f>ROUND(I225*H225,2)</f>
        <v>0</v>
      </c>
      <c r="K225" s="199" t="s">
        <v>158</v>
      </c>
      <c r="L225" s="39"/>
      <c r="M225" s="204" t="s">
        <v>1</v>
      </c>
      <c r="N225" s="205" t="s">
        <v>42</v>
      </c>
      <c r="O225" s="77"/>
      <c r="P225" s="206">
        <f>O225*H225</f>
        <v>0</v>
      </c>
      <c r="Q225" s="206">
        <v>0.0012600000000000001</v>
      </c>
      <c r="R225" s="206">
        <f>Q225*H225</f>
        <v>0.13096440000000001</v>
      </c>
      <c r="S225" s="206">
        <v>4.0000000000000003E-05</v>
      </c>
      <c r="T225" s="207">
        <f>S225*H225</f>
        <v>0.0041576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8" t="s">
        <v>159</v>
      </c>
      <c r="AT225" s="208" t="s">
        <v>154</v>
      </c>
      <c r="AU225" s="208" t="s">
        <v>87</v>
      </c>
      <c r="AY225" s="19" t="s">
        <v>152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9" t="s">
        <v>85</v>
      </c>
      <c r="BK225" s="209">
        <f>ROUND(I225*H225,2)</f>
        <v>0</v>
      </c>
      <c r="BL225" s="19" t="s">
        <v>159</v>
      </c>
      <c r="BM225" s="208" t="s">
        <v>334</v>
      </c>
    </row>
    <row r="226" s="2" customFormat="1">
      <c r="A226" s="38"/>
      <c r="B226" s="39"/>
      <c r="C226" s="38"/>
      <c r="D226" s="211" t="s">
        <v>186</v>
      </c>
      <c r="E226" s="38"/>
      <c r="F226" s="234" t="s">
        <v>335</v>
      </c>
      <c r="G226" s="38"/>
      <c r="H226" s="38"/>
      <c r="I226" s="132"/>
      <c r="J226" s="38"/>
      <c r="K226" s="38"/>
      <c r="L226" s="39"/>
      <c r="M226" s="235"/>
      <c r="N226" s="236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186</v>
      </c>
      <c r="AU226" s="19" t="s">
        <v>87</v>
      </c>
    </row>
    <row r="227" s="13" customFormat="1">
      <c r="A227" s="13"/>
      <c r="B227" s="210"/>
      <c r="C227" s="13"/>
      <c r="D227" s="211" t="s">
        <v>161</v>
      </c>
      <c r="E227" s="212" t="s">
        <v>1</v>
      </c>
      <c r="F227" s="213" t="s">
        <v>336</v>
      </c>
      <c r="G227" s="13"/>
      <c r="H227" s="212" t="s">
        <v>1</v>
      </c>
      <c r="I227" s="214"/>
      <c r="J227" s="13"/>
      <c r="K227" s="13"/>
      <c r="L227" s="210"/>
      <c r="M227" s="215"/>
      <c r="N227" s="216"/>
      <c r="O227" s="216"/>
      <c r="P227" s="216"/>
      <c r="Q227" s="216"/>
      <c r="R227" s="216"/>
      <c r="S227" s="216"/>
      <c r="T227" s="21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12" t="s">
        <v>161</v>
      </c>
      <c r="AU227" s="212" t="s">
        <v>87</v>
      </c>
      <c r="AV227" s="13" t="s">
        <v>85</v>
      </c>
      <c r="AW227" s="13" t="s">
        <v>32</v>
      </c>
      <c r="AX227" s="13" t="s">
        <v>77</v>
      </c>
      <c r="AY227" s="212" t="s">
        <v>152</v>
      </c>
    </row>
    <row r="228" s="14" customFormat="1">
      <c r="A228" s="14"/>
      <c r="B228" s="218"/>
      <c r="C228" s="14"/>
      <c r="D228" s="211" t="s">
        <v>161</v>
      </c>
      <c r="E228" s="219" t="s">
        <v>1</v>
      </c>
      <c r="F228" s="220" t="s">
        <v>337</v>
      </c>
      <c r="G228" s="14"/>
      <c r="H228" s="221">
        <v>103.94</v>
      </c>
      <c r="I228" s="222"/>
      <c r="J228" s="14"/>
      <c r="K228" s="14"/>
      <c r="L228" s="218"/>
      <c r="M228" s="223"/>
      <c r="N228" s="224"/>
      <c r="O228" s="224"/>
      <c r="P228" s="224"/>
      <c r="Q228" s="224"/>
      <c r="R228" s="224"/>
      <c r="S228" s="224"/>
      <c r="T228" s="22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19" t="s">
        <v>161</v>
      </c>
      <c r="AU228" s="219" t="s">
        <v>87</v>
      </c>
      <c r="AV228" s="14" t="s">
        <v>87</v>
      </c>
      <c r="AW228" s="14" t="s">
        <v>32</v>
      </c>
      <c r="AX228" s="14" t="s">
        <v>77</v>
      </c>
      <c r="AY228" s="219" t="s">
        <v>152</v>
      </c>
    </row>
    <row r="229" s="15" customFormat="1">
      <c r="A229" s="15"/>
      <c r="B229" s="226"/>
      <c r="C229" s="15"/>
      <c r="D229" s="211" t="s">
        <v>161</v>
      </c>
      <c r="E229" s="227" t="s">
        <v>1</v>
      </c>
      <c r="F229" s="228" t="s">
        <v>164</v>
      </c>
      <c r="G229" s="15"/>
      <c r="H229" s="229">
        <v>103.94</v>
      </c>
      <c r="I229" s="230"/>
      <c r="J229" s="15"/>
      <c r="K229" s="15"/>
      <c r="L229" s="226"/>
      <c r="M229" s="231"/>
      <c r="N229" s="232"/>
      <c r="O229" s="232"/>
      <c r="P229" s="232"/>
      <c r="Q229" s="232"/>
      <c r="R229" s="232"/>
      <c r="S229" s="232"/>
      <c r="T229" s="23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27" t="s">
        <v>161</v>
      </c>
      <c r="AU229" s="227" t="s">
        <v>87</v>
      </c>
      <c r="AV229" s="15" t="s">
        <v>159</v>
      </c>
      <c r="AW229" s="15" t="s">
        <v>32</v>
      </c>
      <c r="AX229" s="15" t="s">
        <v>85</v>
      </c>
      <c r="AY229" s="227" t="s">
        <v>152</v>
      </c>
    </row>
    <row r="230" s="12" customFormat="1" ht="22.8" customHeight="1">
      <c r="A230" s="12"/>
      <c r="B230" s="183"/>
      <c r="C230" s="12"/>
      <c r="D230" s="184" t="s">
        <v>76</v>
      </c>
      <c r="E230" s="194" t="s">
        <v>159</v>
      </c>
      <c r="F230" s="194" t="s">
        <v>338</v>
      </c>
      <c r="G230" s="12"/>
      <c r="H230" s="12"/>
      <c r="I230" s="186"/>
      <c r="J230" s="195">
        <f>BK230</f>
        <v>0</v>
      </c>
      <c r="K230" s="12"/>
      <c r="L230" s="183"/>
      <c r="M230" s="188"/>
      <c r="N230" s="189"/>
      <c r="O230" s="189"/>
      <c r="P230" s="190">
        <f>SUM(P231:P232)</f>
        <v>0</v>
      </c>
      <c r="Q230" s="189"/>
      <c r="R230" s="190">
        <f>SUM(R231:R232)</f>
        <v>0.0070200000000000002</v>
      </c>
      <c r="S230" s="189"/>
      <c r="T230" s="191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84" t="s">
        <v>85</v>
      </c>
      <c r="AT230" s="192" t="s">
        <v>76</v>
      </c>
      <c r="AU230" s="192" t="s">
        <v>85</v>
      </c>
      <c r="AY230" s="184" t="s">
        <v>152</v>
      </c>
      <c r="BK230" s="193">
        <f>SUM(BK231:BK232)</f>
        <v>0</v>
      </c>
    </row>
    <row r="231" s="2" customFormat="1" ht="36" customHeight="1">
      <c r="A231" s="38"/>
      <c r="B231" s="196"/>
      <c r="C231" s="197" t="s">
        <v>339</v>
      </c>
      <c r="D231" s="197" t="s">
        <v>154</v>
      </c>
      <c r="E231" s="198" t="s">
        <v>340</v>
      </c>
      <c r="F231" s="199" t="s">
        <v>341</v>
      </c>
      <c r="G231" s="200" t="s">
        <v>204</v>
      </c>
      <c r="H231" s="201">
        <v>1</v>
      </c>
      <c r="I231" s="202"/>
      <c r="J231" s="203">
        <f>ROUND(I231*H231,2)</f>
        <v>0</v>
      </c>
      <c r="K231" s="199" t="s">
        <v>1</v>
      </c>
      <c r="L231" s="39"/>
      <c r="M231" s="204" t="s">
        <v>1</v>
      </c>
      <c r="N231" s="205" t="s">
        <v>42</v>
      </c>
      <c r="O231" s="77"/>
      <c r="P231" s="206">
        <f>O231*H231</f>
        <v>0</v>
      </c>
      <c r="Q231" s="206">
        <v>0.0070200000000000002</v>
      </c>
      <c r="R231" s="206">
        <f>Q231*H231</f>
        <v>0.0070200000000000002</v>
      </c>
      <c r="S231" s="206">
        <v>0</v>
      </c>
      <c r="T231" s="20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08" t="s">
        <v>159</v>
      </c>
      <c r="AT231" s="208" t="s">
        <v>154</v>
      </c>
      <c r="AU231" s="208" t="s">
        <v>87</v>
      </c>
      <c r="AY231" s="19" t="s">
        <v>152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9" t="s">
        <v>85</v>
      </c>
      <c r="BK231" s="209">
        <f>ROUND(I231*H231,2)</f>
        <v>0</v>
      </c>
      <c r="BL231" s="19" t="s">
        <v>159</v>
      </c>
      <c r="BM231" s="208" t="s">
        <v>342</v>
      </c>
    </row>
    <row r="232" s="2" customFormat="1">
      <c r="A232" s="38"/>
      <c r="B232" s="39"/>
      <c r="C232" s="38"/>
      <c r="D232" s="211" t="s">
        <v>186</v>
      </c>
      <c r="E232" s="38"/>
      <c r="F232" s="234" t="s">
        <v>343</v>
      </c>
      <c r="G232" s="38"/>
      <c r="H232" s="38"/>
      <c r="I232" s="132"/>
      <c r="J232" s="38"/>
      <c r="K232" s="38"/>
      <c r="L232" s="39"/>
      <c r="M232" s="235"/>
      <c r="N232" s="236"/>
      <c r="O232" s="77"/>
      <c r="P232" s="77"/>
      <c r="Q232" s="77"/>
      <c r="R232" s="77"/>
      <c r="S232" s="77"/>
      <c r="T232" s="7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186</v>
      </c>
      <c r="AU232" s="19" t="s">
        <v>87</v>
      </c>
    </row>
    <row r="233" s="12" customFormat="1" ht="22.8" customHeight="1">
      <c r="A233" s="12"/>
      <c r="B233" s="183"/>
      <c r="C233" s="12"/>
      <c r="D233" s="184" t="s">
        <v>76</v>
      </c>
      <c r="E233" s="194" t="s">
        <v>178</v>
      </c>
      <c r="F233" s="194" t="s">
        <v>344</v>
      </c>
      <c r="G233" s="12"/>
      <c r="H233" s="12"/>
      <c r="I233" s="186"/>
      <c r="J233" s="195">
        <f>BK233</f>
        <v>0</v>
      </c>
      <c r="K233" s="12"/>
      <c r="L233" s="183"/>
      <c r="M233" s="188"/>
      <c r="N233" s="189"/>
      <c r="O233" s="189"/>
      <c r="P233" s="190">
        <f>SUM(P234:P243)</f>
        <v>0</v>
      </c>
      <c r="Q233" s="189"/>
      <c r="R233" s="190">
        <f>SUM(R234:R243)</f>
        <v>59.960250000000002</v>
      </c>
      <c r="S233" s="189"/>
      <c r="T233" s="191">
        <f>SUM(T234:T243)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84" t="s">
        <v>85</v>
      </c>
      <c r="AT233" s="192" t="s">
        <v>76</v>
      </c>
      <c r="AU233" s="192" t="s">
        <v>85</v>
      </c>
      <c r="AY233" s="184" t="s">
        <v>152</v>
      </c>
      <c r="BK233" s="193">
        <f>SUM(BK234:BK243)</f>
        <v>0</v>
      </c>
    </row>
    <row r="234" s="2" customFormat="1" ht="24" customHeight="1">
      <c r="A234" s="38"/>
      <c r="B234" s="196"/>
      <c r="C234" s="197" t="s">
        <v>345</v>
      </c>
      <c r="D234" s="197" t="s">
        <v>154</v>
      </c>
      <c r="E234" s="198" t="s">
        <v>346</v>
      </c>
      <c r="F234" s="199" t="s">
        <v>347</v>
      </c>
      <c r="G234" s="200" t="s">
        <v>157</v>
      </c>
      <c r="H234" s="201">
        <v>87.5</v>
      </c>
      <c r="I234" s="202"/>
      <c r="J234" s="203">
        <f>ROUND(I234*H234,2)</f>
        <v>0</v>
      </c>
      <c r="K234" s="199" t="s">
        <v>158</v>
      </c>
      <c r="L234" s="39"/>
      <c r="M234" s="204" t="s">
        <v>1</v>
      </c>
      <c r="N234" s="205" t="s">
        <v>42</v>
      </c>
      <c r="O234" s="77"/>
      <c r="P234" s="206">
        <f>O234*H234</f>
        <v>0</v>
      </c>
      <c r="Q234" s="206">
        <v>0.38625999999999999</v>
      </c>
      <c r="R234" s="206">
        <f>Q234*H234</f>
        <v>33.797750000000001</v>
      </c>
      <c r="S234" s="206">
        <v>0</v>
      </c>
      <c r="T234" s="20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8" t="s">
        <v>159</v>
      </c>
      <c r="AT234" s="208" t="s">
        <v>154</v>
      </c>
      <c r="AU234" s="208" t="s">
        <v>87</v>
      </c>
      <c r="AY234" s="19" t="s">
        <v>152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9" t="s">
        <v>85</v>
      </c>
      <c r="BK234" s="209">
        <f>ROUND(I234*H234,2)</f>
        <v>0</v>
      </c>
      <c r="BL234" s="19" t="s">
        <v>159</v>
      </c>
      <c r="BM234" s="208" t="s">
        <v>348</v>
      </c>
    </row>
    <row r="235" s="13" customFormat="1">
      <c r="A235" s="13"/>
      <c r="B235" s="210"/>
      <c r="C235" s="13"/>
      <c r="D235" s="211" t="s">
        <v>161</v>
      </c>
      <c r="E235" s="212" t="s">
        <v>1</v>
      </c>
      <c r="F235" s="213" t="s">
        <v>349</v>
      </c>
      <c r="G235" s="13"/>
      <c r="H235" s="212" t="s">
        <v>1</v>
      </c>
      <c r="I235" s="214"/>
      <c r="J235" s="13"/>
      <c r="K235" s="13"/>
      <c r="L235" s="210"/>
      <c r="M235" s="215"/>
      <c r="N235" s="216"/>
      <c r="O235" s="216"/>
      <c r="P235" s="216"/>
      <c r="Q235" s="216"/>
      <c r="R235" s="216"/>
      <c r="S235" s="216"/>
      <c r="T235" s="21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12" t="s">
        <v>161</v>
      </c>
      <c r="AU235" s="212" t="s">
        <v>87</v>
      </c>
      <c r="AV235" s="13" t="s">
        <v>85</v>
      </c>
      <c r="AW235" s="13" t="s">
        <v>32</v>
      </c>
      <c r="AX235" s="13" t="s">
        <v>77</v>
      </c>
      <c r="AY235" s="212" t="s">
        <v>152</v>
      </c>
    </row>
    <row r="236" s="14" customFormat="1">
      <c r="A236" s="14"/>
      <c r="B236" s="218"/>
      <c r="C236" s="14"/>
      <c r="D236" s="211" t="s">
        <v>161</v>
      </c>
      <c r="E236" s="219" t="s">
        <v>1</v>
      </c>
      <c r="F236" s="220" t="s">
        <v>163</v>
      </c>
      <c r="G236" s="14"/>
      <c r="H236" s="221">
        <v>87.5</v>
      </c>
      <c r="I236" s="222"/>
      <c r="J236" s="14"/>
      <c r="K236" s="14"/>
      <c r="L236" s="218"/>
      <c r="M236" s="223"/>
      <c r="N236" s="224"/>
      <c r="O236" s="224"/>
      <c r="P236" s="224"/>
      <c r="Q236" s="224"/>
      <c r="R236" s="224"/>
      <c r="S236" s="224"/>
      <c r="T236" s="22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19" t="s">
        <v>161</v>
      </c>
      <c r="AU236" s="219" t="s">
        <v>87</v>
      </c>
      <c r="AV236" s="14" t="s">
        <v>87</v>
      </c>
      <c r="AW236" s="14" t="s">
        <v>32</v>
      </c>
      <c r="AX236" s="14" t="s">
        <v>77</v>
      </c>
      <c r="AY236" s="219" t="s">
        <v>152</v>
      </c>
    </row>
    <row r="237" s="13" customFormat="1">
      <c r="A237" s="13"/>
      <c r="B237" s="210"/>
      <c r="C237" s="13"/>
      <c r="D237" s="211" t="s">
        <v>161</v>
      </c>
      <c r="E237" s="212" t="s">
        <v>1</v>
      </c>
      <c r="F237" s="213" t="s">
        <v>350</v>
      </c>
      <c r="G237" s="13"/>
      <c r="H237" s="212" t="s">
        <v>1</v>
      </c>
      <c r="I237" s="214"/>
      <c r="J237" s="13"/>
      <c r="K237" s="13"/>
      <c r="L237" s="210"/>
      <c r="M237" s="215"/>
      <c r="N237" s="216"/>
      <c r="O237" s="216"/>
      <c r="P237" s="216"/>
      <c r="Q237" s="216"/>
      <c r="R237" s="216"/>
      <c r="S237" s="216"/>
      <c r="T237" s="21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12" t="s">
        <v>161</v>
      </c>
      <c r="AU237" s="212" t="s">
        <v>87</v>
      </c>
      <c r="AV237" s="13" t="s">
        <v>85</v>
      </c>
      <c r="AW237" s="13" t="s">
        <v>32</v>
      </c>
      <c r="AX237" s="13" t="s">
        <v>77</v>
      </c>
      <c r="AY237" s="212" t="s">
        <v>152</v>
      </c>
    </row>
    <row r="238" s="15" customFormat="1">
      <c r="A238" s="15"/>
      <c r="B238" s="226"/>
      <c r="C238" s="15"/>
      <c r="D238" s="211" t="s">
        <v>161</v>
      </c>
      <c r="E238" s="227" t="s">
        <v>1</v>
      </c>
      <c r="F238" s="228" t="s">
        <v>164</v>
      </c>
      <c r="G238" s="15"/>
      <c r="H238" s="229">
        <v>87.5</v>
      </c>
      <c r="I238" s="230"/>
      <c r="J238" s="15"/>
      <c r="K238" s="15"/>
      <c r="L238" s="226"/>
      <c r="M238" s="231"/>
      <c r="N238" s="232"/>
      <c r="O238" s="232"/>
      <c r="P238" s="232"/>
      <c r="Q238" s="232"/>
      <c r="R238" s="232"/>
      <c r="S238" s="232"/>
      <c r="T238" s="23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27" t="s">
        <v>161</v>
      </c>
      <c r="AU238" s="227" t="s">
        <v>87</v>
      </c>
      <c r="AV238" s="15" t="s">
        <v>159</v>
      </c>
      <c r="AW238" s="15" t="s">
        <v>32</v>
      </c>
      <c r="AX238" s="15" t="s">
        <v>85</v>
      </c>
      <c r="AY238" s="227" t="s">
        <v>152</v>
      </c>
    </row>
    <row r="239" s="2" customFormat="1" ht="24" customHeight="1">
      <c r="A239" s="38"/>
      <c r="B239" s="196"/>
      <c r="C239" s="197" t="s">
        <v>351</v>
      </c>
      <c r="D239" s="197" t="s">
        <v>154</v>
      </c>
      <c r="E239" s="198" t="s">
        <v>352</v>
      </c>
      <c r="F239" s="199" t="s">
        <v>353</v>
      </c>
      <c r="G239" s="200" t="s">
        <v>157</v>
      </c>
      <c r="H239" s="201">
        <v>87.5</v>
      </c>
      <c r="I239" s="202"/>
      <c r="J239" s="203">
        <f>ROUND(I239*H239,2)</f>
        <v>0</v>
      </c>
      <c r="K239" s="199" t="s">
        <v>158</v>
      </c>
      <c r="L239" s="39"/>
      <c r="M239" s="204" t="s">
        <v>1</v>
      </c>
      <c r="N239" s="205" t="s">
        <v>42</v>
      </c>
      <c r="O239" s="77"/>
      <c r="P239" s="206">
        <f>O239*H239</f>
        <v>0</v>
      </c>
      <c r="Q239" s="206">
        <v>0.29899999999999999</v>
      </c>
      <c r="R239" s="206">
        <f>Q239*H239</f>
        <v>26.162499999999998</v>
      </c>
      <c r="S239" s="206">
        <v>0</v>
      </c>
      <c r="T239" s="20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08" t="s">
        <v>159</v>
      </c>
      <c r="AT239" s="208" t="s">
        <v>154</v>
      </c>
      <c r="AU239" s="208" t="s">
        <v>87</v>
      </c>
      <c r="AY239" s="19" t="s">
        <v>152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9" t="s">
        <v>85</v>
      </c>
      <c r="BK239" s="209">
        <f>ROUND(I239*H239,2)</f>
        <v>0</v>
      </c>
      <c r="BL239" s="19" t="s">
        <v>159</v>
      </c>
      <c r="BM239" s="208" t="s">
        <v>354</v>
      </c>
    </row>
    <row r="240" s="13" customFormat="1">
      <c r="A240" s="13"/>
      <c r="B240" s="210"/>
      <c r="C240" s="13"/>
      <c r="D240" s="211" t="s">
        <v>161</v>
      </c>
      <c r="E240" s="212" t="s">
        <v>1</v>
      </c>
      <c r="F240" s="213" t="s">
        <v>355</v>
      </c>
      <c r="G240" s="13"/>
      <c r="H240" s="212" t="s">
        <v>1</v>
      </c>
      <c r="I240" s="214"/>
      <c r="J240" s="13"/>
      <c r="K240" s="13"/>
      <c r="L240" s="210"/>
      <c r="M240" s="215"/>
      <c r="N240" s="216"/>
      <c r="O240" s="216"/>
      <c r="P240" s="216"/>
      <c r="Q240" s="216"/>
      <c r="R240" s="216"/>
      <c r="S240" s="216"/>
      <c r="T240" s="21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12" t="s">
        <v>161</v>
      </c>
      <c r="AU240" s="212" t="s">
        <v>87</v>
      </c>
      <c r="AV240" s="13" t="s">
        <v>85</v>
      </c>
      <c r="AW240" s="13" t="s">
        <v>32</v>
      </c>
      <c r="AX240" s="13" t="s">
        <v>77</v>
      </c>
      <c r="AY240" s="212" t="s">
        <v>152</v>
      </c>
    </row>
    <row r="241" s="14" customFormat="1">
      <c r="A241" s="14"/>
      <c r="B241" s="218"/>
      <c r="C241" s="14"/>
      <c r="D241" s="211" t="s">
        <v>161</v>
      </c>
      <c r="E241" s="219" t="s">
        <v>1</v>
      </c>
      <c r="F241" s="220" t="s">
        <v>163</v>
      </c>
      <c r="G241" s="14"/>
      <c r="H241" s="221">
        <v>87.5</v>
      </c>
      <c r="I241" s="222"/>
      <c r="J241" s="14"/>
      <c r="K241" s="14"/>
      <c r="L241" s="218"/>
      <c r="M241" s="223"/>
      <c r="N241" s="224"/>
      <c r="O241" s="224"/>
      <c r="P241" s="224"/>
      <c r="Q241" s="224"/>
      <c r="R241" s="224"/>
      <c r="S241" s="224"/>
      <c r="T241" s="22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19" t="s">
        <v>161</v>
      </c>
      <c r="AU241" s="219" t="s">
        <v>87</v>
      </c>
      <c r="AV241" s="14" t="s">
        <v>87</v>
      </c>
      <c r="AW241" s="14" t="s">
        <v>32</v>
      </c>
      <c r="AX241" s="14" t="s">
        <v>77</v>
      </c>
      <c r="AY241" s="219" t="s">
        <v>152</v>
      </c>
    </row>
    <row r="242" s="13" customFormat="1">
      <c r="A242" s="13"/>
      <c r="B242" s="210"/>
      <c r="C242" s="13"/>
      <c r="D242" s="211" t="s">
        <v>161</v>
      </c>
      <c r="E242" s="212" t="s">
        <v>1</v>
      </c>
      <c r="F242" s="213" t="s">
        <v>350</v>
      </c>
      <c r="G242" s="13"/>
      <c r="H242" s="212" t="s">
        <v>1</v>
      </c>
      <c r="I242" s="214"/>
      <c r="J242" s="13"/>
      <c r="K242" s="13"/>
      <c r="L242" s="210"/>
      <c r="M242" s="215"/>
      <c r="N242" s="216"/>
      <c r="O242" s="216"/>
      <c r="P242" s="216"/>
      <c r="Q242" s="216"/>
      <c r="R242" s="216"/>
      <c r="S242" s="216"/>
      <c r="T242" s="21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12" t="s">
        <v>161</v>
      </c>
      <c r="AU242" s="212" t="s">
        <v>87</v>
      </c>
      <c r="AV242" s="13" t="s">
        <v>85</v>
      </c>
      <c r="AW242" s="13" t="s">
        <v>32</v>
      </c>
      <c r="AX242" s="13" t="s">
        <v>77</v>
      </c>
      <c r="AY242" s="212" t="s">
        <v>152</v>
      </c>
    </row>
    <row r="243" s="15" customFormat="1">
      <c r="A243" s="15"/>
      <c r="B243" s="226"/>
      <c r="C243" s="15"/>
      <c r="D243" s="211" t="s">
        <v>161</v>
      </c>
      <c r="E243" s="227" t="s">
        <v>1</v>
      </c>
      <c r="F243" s="228" t="s">
        <v>164</v>
      </c>
      <c r="G243" s="15"/>
      <c r="H243" s="229">
        <v>87.5</v>
      </c>
      <c r="I243" s="230"/>
      <c r="J243" s="15"/>
      <c r="K243" s="15"/>
      <c r="L243" s="226"/>
      <c r="M243" s="231"/>
      <c r="N243" s="232"/>
      <c r="O243" s="232"/>
      <c r="P243" s="232"/>
      <c r="Q243" s="232"/>
      <c r="R243" s="232"/>
      <c r="S243" s="232"/>
      <c r="T243" s="23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27" t="s">
        <v>161</v>
      </c>
      <c r="AU243" s="227" t="s">
        <v>87</v>
      </c>
      <c r="AV243" s="15" t="s">
        <v>159</v>
      </c>
      <c r="AW243" s="15" t="s">
        <v>32</v>
      </c>
      <c r="AX243" s="15" t="s">
        <v>85</v>
      </c>
      <c r="AY243" s="227" t="s">
        <v>152</v>
      </c>
    </row>
    <row r="244" s="12" customFormat="1" ht="22.8" customHeight="1">
      <c r="A244" s="12"/>
      <c r="B244" s="183"/>
      <c r="C244" s="12"/>
      <c r="D244" s="184" t="s">
        <v>76</v>
      </c>
      <c r="E244" s="194" t="s">
        <v>182</v>
      </c>
      <c r="F244" s="194" t="s">
        <v>356</v>
      </c>
      <c r="G244" s="12"/>
      <c r="H244" s="12"/>
      <c r="I244" s="186"/>
      <c r="J244" s="195">
        <f>BK244</f>
        <v>0</v>
      </c>
      <c r="K244" s="12"/>
      <c r="L244" s="183"/>
      <c r="M244" s="188"/>
      <c r="N244" s="189"/>
      <c r="O244" s="189"/>
      <c r="P244" s="190">
        <f>SUM(P245:P268)</f>
        <v>0</v>
      </c>
      <c r="Q244" s="189"/>
      <c r="R244" s="190">
        <f>SUM(R245:R268)</f>
        <v>59.74107260000001</v>
      </c>
      <c r="S244" s="189"/>
      <c r="T244" s="191">
        <f>SUM(T245:T268)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84" t="s">
        <v>85</v>
      </c>
      <c r="AT244" s="192" t="s">
        <v>76</v>
      </c>
      <c r="AU244" s="192" t="s">
        <v>85</v>
      </c>
      <c r="AY244" s="184" t="s">
        <v>152</v>
      </c>
      <c r="BK244" s="193">
        <f>SUM(BK245:BK268)</f>
        <v>0</v>
      </c>
    </row>
    <row r="245" s="2" customFormat="1" ht="24" customHeight="1">
      <c r="A245" s="38"/>
      <c r="B245" s="196"/>
      <c r="C245" s="197" t="s">
        <v>357</v>
      </c>
      <c r="D245" s="197" t="s">
        <v>154</v>
      </c>
      <c r="E245" s="198" t="s">
        <v>358</v>
      </c>
      <c r="F245" s="199" t="s">
        <v>359</v>
      </c>
      <c r="G245" s="200" t="s">
        <v>157</v>
      </c>
      <c r="H245" s="201">
        <v>169.05000000000001</v>
      </c>
      <c r="I245" s="202"/>
      <c r="J245" s="203">
        <f>ROUND(I245*H245,2)</f>
        <v>0</v>
      </c>
      <c r="K245" s="199" t="s">
        <v>158</v>
      </c>
      <c r="L245" s="39"/>
      <c r="M245" s="204" t="s">
        <v>1</v>
      </c>
      <c r="N245" s="205" t="s">
        <v>42</v>
      </c>
      <c r="O245" s="77"/>
      <c r="P245" s="206">
        <f>O245*H245</f>
        <v>0</v>
      </c>
      <c r="Q245" s="206">
        <v>0.034500000000000003</v>
      </c>
      <c r="R245" s="206">
        <f>Q245*H245</f>
        <v>5.8322250000000011</v>
      </c>
      <c r="S245" s="206">
        <v>0</v>
      </c>
      <c r="T245" s="20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8" t="s">
        <v>159</v>
      </c>
      <c r="AT245" s="208" t="s">
        <v>154</v>
      </c>
      <c r="AU245" s="208" t="s">
        <v>87</v>
      </c>
      <c r="AY245" s="19" t="s">
        <v>152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9" t="s">
        <v>85</v>
      </c>
      <c r="BK245" s="209">
        <f>ROUND(I245*H245,2)</f>
        <v>0</v>
      </c>
      <c r="BL245" s="19" t="s">
        <v>159</v>
      </c>
      <c r="BM245" s="208" t="s">
        <v>360</v>
      </c>
    </row>
    <row r="246" s="2" customFormat="1">
      <c r="A246" s="38"/>
      <c r="B246" s="39"/>
      <c r="C246" s="38"/>
      <c r="D246" s="211" t="s">
        <v>186</v>
      </c>
      <c r="E246" s="38"/>
      <c r="F246" s="234" t="s">
        <v>361</v>
      </c>
      <c r="G246" s="38"/>
      <c r="H246" s="38"/>
      <c r="I246" s="132"/>
      <c r="J246" s="38"/>
      <c r="K246" s="38"/>
      <c r="L246" s="39"/>
      <c r="M246" s="235"/>
      <c r="N246" s="236"/>
      <c r="O246" s="77"/>
      <c r="P246" s="77"/>
      <c r="Q246" s="77"/>
      <c r="R246" s="77"/>
      <c r="S246" s="77"/>
      <c r="T246" s="7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9" t="s">
        <v>186</v>
      </c>
      <c r="AU246" s="19" t="s">
        <v>87</v>
      </c>
    </row>
    <row r="247" s="13" customFormat="1">
      <c r="A247" s="13"/>
      <c r="B247" s="210"/>
      <c r="C247" s="13"/>
      <c r="D247" s="211" t="s">
        <v>161</v>
      </c>
      <c r="E247" s="212" t="s">
        <v>1</v>
      </c>
      <c r="F247" s="213" t="s">
        <v>188</v>
      </c>
      <c r="G247" s="13"/>
      <c r="H247" s="212" t="s">
        <v>1</v>
      </c>
      <c r="I247" s="214"/>
      <c r="J247" s="13"/>
      <c r="K247" s="13"/>
      <c r="L247" s="210"/>
      <c r="M247" s="215"/>
      <c r="N247" s="216"/>
      <c r="O247" s="216"/>
      <c r="P247" s="216"/>
      <c r="Q247" s="216"/>
      <c r="R247" s="216"/>
      <c r="S247" s="216"/>
      <c r="T247" s="21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12" t="s">
        <v>161</v>
      </c>
      <c r="AU247" s="212" t="s">
        <v>87</v>
      </c>
      <c r="AV247" s="13" t="s">
        <v>85</v>
      </c>
      <c r="AW247" s="13" t="s">
        <v>32</v>
      </c>
      <c r="AX247" s="13" t="s">
        <v>77</v>
      </c>
      <c r="AY247" s="212" t="s">
        <v>152</v>
      </c>
    </row>
    <row r="248" s="14" customFormat="1">
      <c r="A248" s="14"/>
      <c r="B248" s="218"/>
      <c r="C248" s="14"/>
      <c r="D248" s="211" t="s">
        <v>161</v>
      </c>
      <c r="E248" s="219" t="s">
        <v>1</v>
      </c>
      <c r="F248" s="220" t="s">
        <v>362</v>
      </c>
      <c r="G248" s="14"/>
      <c r="H248" s="221">
        <v>109.2</v>
      </c>
      <c r="I248" s="222"/>
      <c r="J248" s="14"/>
      <c r="K248" s="14"/>
      <c r="L248" s="218"/>
      <c r="M248" s="223"/>
      <c r="N248" s="224"/>
      <c r="O248" s="224"/>
      <c r="P248" s="224"/>
      <c r="Q248" s="224"/>
      <c r="R248" s="224"/>
      <c r="S248" s="224"/>
      <c r="T248" s="22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19" t="s">
        <v>161</v>
      </c>
      <c r="AU248" s="219" t="s">
        <v>87</v>
      </c>
      <c r="AV248" s="14" t="s">
        <v>87</v>
      </c>
      <c r="AW248" s="14" t="s">
        <v>32</v>
      </c>
      <c r="AX248" s="14" t="s">
        <v>77</v>
      </c>
      <c r="AY248" s="219" t="s">
        <v>152</v>
      </c>
    </row>
    <row r="249" s="14" customFormat="1">
      <c r="A249" s="14"/>
      <c r="B249" s="218"/>
      <c r="C249" s="14"/>
      <c r="D249" s="211" t="s">
        <v>161</v>
      </c>
      <c r="E249" s="219" t="s">
        <v>1</v>
      </c>
      <c r="F249" s="220" t="s">
        <v>363</v>
      </c>
      <c r="G249" s="14"/>
      <c r="H249" s="221">
        <v>59.850000000000001</v>
      </c>
      <c r="I249" s="222"/>
      <c r="J249" s="14"/>
      <c r="K249" s="14"/>
      <c r="L249" s="218"/>
      <c r="M249" s="223"/>
      <c r="N249" s="224"/>
      <c r="O249" s="224"/>
      <c r="P249" s="224"/>
      <c r="Q249" s="224"/>
      <c r="R249" s="224"/>
      <c r="S249" s="224"/>
      <c r="T249" s="22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19" t="s">
        <v>161</v>
      </c>
      <c r="AU249" s="219" t="s">
        <v>87</v>
      </c>
      <c r="AV249" s="14" t="s">
        <v>87</v>
      </c>
      <c r="AW249" s="14" t="s">
        <v>32</v>
      </c>
      <c r="AX249" s="14" t="s">
        <v>77</v>
      </c>
      <c r="AY249" s="219" t="s">
        <v>152</v>
      </c>
    </row>
    <row r="250" s="15" customFormat="1">
      <c r="A250" s="15"/>
      <c r="B250" s="226"/>
      <c r="C250" s="15"/>
      <c r="D250" s="211" t="s">
        <v>161</v>
      </c>
      <c r="E250" s="227" t="s">
        <v>1</v>
      </c>
      <c r="F250" s="228" t="s">
        <v>164</v>
      </c>
      <c r="G250" s="15"/>
      <c r="H250" s="229">
        <v>169.05000000000001</v>
      </c>
      <c r="I250" s="230"/>
      <c r="J250" s="15"/>
      <c r="K250" s="15"/>
      <c r="L250" s="226"/>
      <c r="M250" s="231"/>
      <c r="N250" s="232"/>
      <c r="O250" s="232"/>
      <c r="P250" s="232"/>
      <c r="Q250" s="232"/>
      <c r="R250" s="232"/>
      <c r="S250" s="232"/>
      <c r="T250" s="23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27" t="s">
        <v>161</v>
      </c>
      <c r="AU250" s="227" t="s">
        <v>87</v>
      </c>
      <c r="AV250" s="15" t="s">
        <v>159</v>
      </c>
      <c r="AW250" s="15" t="s">
        <v>32</v>
      </c>
      <c r="AX250" s="15" t="s">
        <v>85</v>
      </c>
      <c r="AY250" s="227" t="s">
        <v>152</v>
      </c>
    </row>
    <row r="251" s="2" customFormat="1" ht="16.5" customHeight="1">
      <c r="A251" s="38"/>
      <c r="B251" s="196"/>
      <c r="C251" s="197" t="s">
        <v>364</v>
      </c>
      <c r="D251" s="197" t="s">
        <v>154</v>
      </c>
      <c r="E251" s="198" t="s">
        <v>365</v>
      </c>
      <c r="F251" s="199" t="s">
        <v>366</v>
      </c>
      <c r="G251" s="200" t="s">
        <v>157</v>
      </c>
      <c r="H251" s="201">
        <v>169.05000000000001</v>
      </c>
      <c r="I251" s="202"/>
      <c r="J251" s="203">
        <f>ROUND(I251*H251,2)</f>
        <v>0</v>
      </c>
      <c r="K251" s="199" t="s">
        <v>158</v>
      </c>
      <c r="L251" s="39"/>
      <c r="M251" s="204" t="s">
        <v>1</v>
      </c>
      <c r="N251" s="205" t="s">
        <v>42</v>
      </c>
      <c r="O251" s="77"/>
      <c r="P251" s="206">
        <f>O251*H251</f>
        <v>0</v>
      </c>
      <c r="Q251" s="206">
        <v>0.016</v>
      </c>
      <c r="R251" s="206">
        <f>Q251*H251</f>
        <v>2.7048000000000001</v>
      </c>
      <c r="S251" s="206">
        <v>0</v>
      </c>
      <c r="T251" s="20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8" t="s">
        <v>159</v>
      </c>
      <c r="AT251" s="208" t="s">
        <v>154</v>
      </c>
      <c r="AU251" s="208" t="s">
        <v>87</v>
      </c>
      <c r="AY251" s="19" t="s">
        <v>152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9" t="s">
        <v>85</v>
      </c>
      <c r="BK251" s="209">
        <f>ROUND(I251*H251,2)</f>
        <v>0</v>
      </c>
      <c r="BL251" s="19" t="s">
        <v>159</v>
      </c>
      <c r="BM251" s="208" t="s">
        <v>367</v>
      </c>
    </row>
    <row r="252" s="13" customFormat="1">
      <c r="A252" s="13"/>
      <c r="B252" s="210"/>
      <c r="C252" s="13"/>
      <c r="D252" s="211" t="s">
        <v>161</v>
      </c>
      <c r="E252" s="212" t="s">
        <v>1</v>
      </c>
      <c r="F252" s="213" t="s">
        <v>188</v>
      </c>
      <c r="G252" s="13"/>
      <c r="H252" s="212" t="s">
        <v>1</v>
      </c>
      <c r="I252" s="214"/>
      <c r="J252" s="13"/>
      <c r="K252" s="13"/>
      <c r="L252" s="210"/>
      <c r="M252" s="215"/>
      <c r="N252" s="216"/>
      <c r="O252" s="216"/>
      <c r="P252" s="216"/>
      <c r="Q252" s="216"/>
      <c r="R252" s="216"/>
      <c r="S252" s="216"/>
      <c r="T252" s="21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12" t="s">
        <v>161</v>
      </c>
      <c r="AU252" s="212" t="s">
        <v>87</v>
      </c>
      <c r="AV252" s="13" t="s">
        <v>85</v>
      </c>
      <c r="AW252" s="13" t="s">
        <v>32</v>
      </c>
      <c r="AX252" s="13" t="s">
        <v>77</v>
      </c>
      <c r="AY252" s="212" t="s">
        <v>152</v>
      </c>
    </row>
    <row r="253" s="14" customFormat="1">
      <c r="A253" s="14"/>
      <c r="B253" s="218"/>
      <c r="C253" s="14"/>
      <c r="D253" s="211" t="s">
        <v>161</v>
      </c>
      <c r="E253" s="219" t="s">
        <v>1</v>
      </c>
      <c r="F253" s="220" t="s">
        <v>362</v>
      </c>
      <c r="G253" s="14"/>
      <c r="H253" s="221">
        <v>109.2</v>
      </c>
      <c r="I253" s="222"/>
      <c r="J253" s="14"/>
      <c r="K253" s="14"/>
      <c r="L253" s="218"/>
      <c r="M253" s="223"/>
      <c r="N253" s="224"/>
      <c r="O253" s="224"/>
      <c r="P253" s="224"/>
      <c r="Q253" s="224"/>
      <c r="R253" s="224"/>
      <c r="S253" s="224"/>
      <c r="T253" s="22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19" t="s">
        <v>161</v>
      </c>
      <c r="AU253" s="219" t="s">
        <v>87</v>
      </c>
      <c r="AV253" s="14" t="s">
        <v>87</v>
      </c>
      <c r="AW253" s="14" t="s">
        <v>32</v>
      </c>
      <c r="AX253" s="14" t="s">
        <v>77</v>
      </c>
      <c r="AY253" s="219" t="s">
        <v>152</v>
      </c>
    </row>
    <row r="254" s="14" customFormat="1">
      <c r="A254" s="14"/>
      <c r="B254" s="218"/>
      <c r="C254" s="14"/>
      <c r="D254" s="211" t="s">
        <v>161</v>
      </c>
      <c r="E254" s="219" t="s">
        <v>1</v>
      </c>
      <c r="F254" s="220" t="s">
        <v>363</v>
      </c>
      <c r="G254" s="14"/>
      <c r="H254" s="221">
        <v>59.850000000000001</v>
      </c>
      <c r="I254" s="222"/>
      <c r="J254" s="14"/>
      <c r="K254" s="14"/>
      <c r="L254" s="218"/>
      <c r="M254" s="223"/>
      <c r="N254" s="224"/>
      <c r="O254" s="224"/>
      <c r="P254" s="224"/>
      <c r="Q254" s="224"/>
      <c r="R254" s="224"/>
      <c r="S254" s="224"/>
      <c r="T254" s="22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19" t="s">
        <v>161</v>
      </c>
      <c r="AU254" s="219" t="s">
        <v>87</v>
      </c>
      <c r="AV254" s="14" t="s">
        <v>87</v>
      </c>
      <c r="AW254" s="14" t="s">
        <v>32</v>
      </c>
      <c r="AX254" s="14" t="s">
        <v>77</v>
      </c>
      <c r="AY254" s="219" t="s">
        <v>152</v>
      </c>
    </row>
    <row r="255" s="15" customFormat="1">
      <c r="A255" s="15"/>
      <c r="B255" s="226"/>
      <c r="C255" s="15"/>
      <c r="D255" s="211" t="s">
        <v>161</v>
      </c>
      <c r="E255" s="227" t="s">
        <v>1</v>
      </c>
      <c r="F255" s="228" t="s">
        <v>164</v>
      </c>
      <c r="G255" s="15"/>
      <c r="H255" s="229">
        <v>169.05000000000001</v>
      </c>
      <c r="I255" s="230"/>
      <c r="J255" s="15"/>
      <c r="K255" s="15"/>
      <c r="L255" s="226"/>
      <c r="M255" s="231"/>
      <c r="N255" s="232"/>
      <c r="O255" s="232"/>
      <c r="P255" s="232"/>
      <c r="Q255" s="232"/>
      <c r="R255" s="232"/>
      <c r="S255" s="232"/>
      <c r="T255" s="23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27" t="s">
        <v>161</v>
      </c>
      <c r="AU255" s="227" t="s">
        <v>87</v>
      </c>
      <c r="AV255" s="15" t="s">
        <v>159</v>
      </c>
      <c r="AW255" s="15" t="s">
        <v>32</v>
      </c>
      <c r="AX255" s="15" t="s">
        <v>85</v>
      </c>
      <c r="AY255" s="227" t="s">
        <v>152</v>
      </c>
    </row>
    <row r="256" s="2" customFormat="1" ht="24" customHeight="1">
      <c r="A256" s="38"/>
      <c r="B256" s="196"/>
      <c r="C256" s="197" t="s">
        <v>368</v>
      </c>
      <c r="D256" s="197" t="s">
        <v>154</v>
      </c>
      <c r="E256" s="198" t="s">
        <v>369</v>
      </c>
      <c r="F256" s="199" t="s">
        <v>370</v>
      </c>
      <c r="G256" s="200" t="s">
        <v>157</v>
      </c>
      <c r="H256" s="201">
        <v>169.05000000000001</v>
      </c>
      <c r="I256" s="202"/>
      <c r="J256" s="203">
        <f>ROUND(I256*H256,2)</f>
        <v>0</v>
      </c>
      <c r="K256" s="199" t="s">
        <v>158</v>
      </c>
      <c r="L256" s="39"/>
      <c r="M256" s="204" t="s">
        <v>1</v>
      </c>
      <c r="N256" s="205" t="s">
        <v>42</v>
      </c>
      <c r="O256" s="77"/>
      <c r="P256" s="206">
        <f>O256*H256</f>
        <v>0</v>
      </c>
      <c r="Q256" s="206">
        <v>0.01</v>
      </c>
      <c r="R256" s="206">
        <f>Q256*H256</f>
        <v>1.6905000000000001</v>
      </c>
      <c r="S256" s="206">
        <v>0</v>
      </c>
      <c r="T256" s="20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08" t="s">
        <v>159</v>
      </c>
      <c r="AT256" s="208" t="s">
        <v>154</v>
      </c>
      <c r="AU256" s="208" t="s">
        <v>87</v>
      </c>
      <c r="AY256" s="19" t="s">
        <v>152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9" t="s">
        <v>85</v>
      </c>
      <c r="BK256" s="209">
        <f>ROUND(I256*H256,2)</f>
        <v>0</v>
      </c>
      <c r="BL256" s="19" t="s">
        <v>159</v>
      </c>
      <c r="BM256" s="208" t="s">
        <v>371</v>
      </c>
    </row>
    <row r="257" s="2" customFormat="1" ht="24" customHeight="1">
      <c r="A257" s="38"/>
      <c r="B257" s="196"/>
      <c r="C257" s="197" t="s">
        <v>372</v>
      </c>
      <c r="D257" s="197" t="s">
        <v>154</v>
      </c>
      <c r="E257" s="198" t="s">
        <v>373</v>
      </c>
      <c r="F257" s="199" t="s">
        <v>374</v>
      </c>
      <c r="G257" s="200" t="s">
        <v>157</v>
      </c>
      <c r="H257" s="201">
        <v>52.100000000000001</v>
      </c>
      <c r="I257" s="202"/>
      <c r="J257" s="203">
        <f>ROUND(I257*H257,2)</f>
        <v>0</v>
      </c>
      <c r="K257" s="199" t="s">
        <v>158</v>
      </c>
      <c r="L257" s="39"/>
      <c r="M257" s="204" t="s">
        <v>1</v>
      </c>
      <c r="N257" s="205" t="s">
        <v>42</v>
      </c>
      <c r="O257" s="77"/>
      <c r="P257" s="206">
        <f>O257*H257</f>
        <v>0</v>
      </c>
      <c r="Q257" s="206">
        <v>0.27560000000000001</v>
      </c>
      <c r="R257" s="206">
        <f>Q257*H257</f>
        <v>14.35876</v>
      </c>
      <c r="S257" s="206">
        <v>0</v>
      </c>
      <c r="T257" s="20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08" t="s">
        <v>159</v>
      </c>
      <c r="AT257" s="208" t="s">
        <v>154</v>
      </c>
      <c r="AU257" s="208" t="s">
        <v>87</v>
      </c>
      <c r="AY257" s="19" t="s">
        <v>152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9" t="s">
        <v>85</v>
      </c>
      <c r="BK257" s="209">
        <f>ROUND(I257*H257,2)</f>
        <v>0</v>
      </c>
      <c r="BL257" s="19" t="s">
        <v>159</v>
      </c>
      <c r="BM257" s="208" t="s">
        <v>375</v>
      </c>
    </row>
    <row r="258" s="13" customFormat="1">
      <c r="A258" s="13"/>
      <c r="B258" s="210"/>
      <c r="C258" s="13"/>
      <c r="D258" s="211" t="s">
        <v>161</v>
      </c>
      <c r="E258" s="212" t="s">
        <v>1</v>
      </c>
      <c r="F258" s="213" t="s">
        <v>376</v>
      </c>
      <c r="G258" s="13"/>
      <c r="H258" s="212" t="s">
        <v>1</v>
      </c>
      <c r="I258" s="214"/>
      <c r="J258" s="13"/>
      <c r="K258" s="13"/>
      <c r="L258" s="210"/>
      <c r="M258" s="215"/>
      <c r="N258" s="216"/>
      <c r="O258" s="216"/>
      <c r="P258" s="216"/>
      <c r="Q258" s="216"/>
      <c r="R258" s="216"/>
      <c r="S258" s="216"/>
      <c r="T258" s="21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12" t="s">
        <v>161</v>
      </c>
      <c r="AU258" s="212" t="s">
        <v>87</v>
      </c>
      <c r="AV258" s="13" t="s">
        <v>85</v>
      </c>
      <c r="AW258" s="13" t="s">
        <v>32</v>
      </c>
      <c r="AX258" s="13" t="s">
        <v>77</v>
      </c>
      <c r="AY258" s="212" t="s">
        <v>152</v>
      </c>
    </row>
    <row r="259" s="14" customFormat="1">
      <c r="A259" s="14"/>
      <c r="B259" s="218"/>
      <c r="C259" s="14"/>
      <c r="D259" s="211" t="s">
        <v>161</v>
      </c>
      <c r="E259" s="219" t="s">
        <v>1</v>
      </c>
      <c r="F259" s="220" t="s">
        <v>377</v>
      </c>
      <c r="G259" s="14"/>
      <c r="H259" s="221">
        <v>52.100000000000001</v>
      </c>
      <c r="I259" s="222"/>
      <c r="J259" s="14"/>
      <c r="K259" s="14"/>
      <c r="L259" s="218"/>
      <c r="M259" s="223"/>
      <c r="N259" s="224"/>
      <c r="O259" s="224"/>
      <c r="P259" s="224"/>
      <c r="Q259" s="224"/>
      <c r="R259" s="224"/>
      <c r="S259" s="224"/>
      <c r="T259" s="22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19" t="s">
        <v>161</v>
      </c>
      <c r="AU259" s="219" t="s">
        <v>87</v>
      </c>
      <c r="AV259" s="14" t="s">
        <v>87</v>
      </c>
      <c r="AW259" s="14" t="s">
        <v>32</v>
      </c>
      <c r="AX259" s="14" t="s">
        <v>77</v>
      </c>
      <c r="AY259" s="219" t="s">
        <v>152</v>
      </c>
    </row>
    <row r="260" s="15" customFormat="1">
      <c r="A260" s="15"/>
      <c r="B260" s="226"/>
      <c r="C260" s="15"/>
      <c r="D260" s="211" t="s">
        <v>161</v>
      </c>
      <c r="E260" s="227" t="s">
        <v>1</v>
      </c>
      <c r="F260" s="228" t="s">
        <v>164</v>
      </c>
      <c r="G260" s="15"/>
      <c r="H260" s="229">
        <v>52.100000000000001</v>
      </c>
      <c r="I260" s="230"/>
      <c r="J260" s="15"/>
      <c r="K260" s="15"/>
      <c r="L260" s="226"/>
      <c r="M260" s="231"/>
      <c r="N260" s="232"/>
      <c r="O260" s="232"/>
      <c r="P260" s="232"/>
      <c r="Q260" s="232"/>
      <c r="R260" s="232"/>
      <c r="S260" s="232"/>
      <c r="T260" s="23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27" t="s">
        <v>161</v>
      </c>
      <c r="AU260" s="227" t="s">
        <v>87</v>
      </c>
      <c r="AV260" s="15" t="s">
        <v>159</v>
      </c>
      <c r="AW260" s="15" t="s">
        <v>32</v>
      </c>
      <c r="AX260" s="15" t="s">
        <v>85</v>
      </c>
      <c r="AY260" s="227" t="s">
        <v>152</v>
      </c>
    </row>
    <row r="261" s="2" customFormat="1" ht="24" customHeight="1">
      <c r="A261" s="38"/>
      <c r="B261" s="196"/>
      <c r="C261" s="197" t="s">
        <v>378</v>
      </c>
      <c r="D261" s="197" t="s">
        <v>154</v>
      </c>
      <c r="E261" s="198" t="s">
        <v>379</v>
      </c>
      <c r="F261" s="199" t="s">
        <v>380</v>
      </c>
      <c r="G261" s="200" t="s">
        <v>157</v>
      </c>
      <c r="H261" s="201">
        <v>52.100000000000001</v>
      </c>
      <c r="I261" s="202"/>
      <c r="J261" s="203">
        <f>ROUND(I261*H261,2)</f>
        <v>0</v>
      </c>
      <c r="K261" s="199" t="s">
        <v>158</v>
      </c>
      <c r="L261" s="39"/>
      <c r="M261" s="204" t="s">
        <v>1</v>
      </c>
      <c r="N261" s="205" t="s">
        <v>42</v>
      </c>
      <c r="O261" s="77"/>
      <c r="P261" s="206">
        <f>O261*H261</f>
        <v>0</v>
      </c>
      <c r="Q261" s="206">
        <v>0.24217</v>
      </c>
      <c r="R261" s="206">
        <f>Q261*H261</f>
        <v>12.617057000000001</v>
      </c>
      <c r="S261" s="206">
        <v>0</v>
      </c>
      <c r="T261" s="20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08" t="s">
        <v>159</v>
      </c>
      <c r="AT261" s="208" t="s">
        <v>154</v>
      </c>
      <c r="AU261" s="208" t="s">
        <v>87</v>
      </c>
      <c r="AY261" s="19" t="s">
        <v>152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9" t="s">
        <v>85</v>
      </c>
      <c r="BK261" s="209">
        <f>ROUND(I261*H261,2)</f>
        <v>0</v>
      </c>
      <c r="BL261" s="19" t="s">
        <v>159</v>
      </c>
      <c r="BM261" s="208" t="s">
        <v>381</v>
      </c>
    </row>
    <row r="262" s="13" customFormat="1">
      <c r="A262" s="13"/>
      <c r="B262" s="210"/>
      <c r="C262" s="13"/>
      <c r="D262" s="211" t="s">
        <v>161</v>
      </c>
      <c r="E262" s="212" t="s">
        <v>1</v>
      </c>
      <c r="F262" s="213" t="s">
        <v>376</v>
      </c>
      <c r="G262" s="13"/>
      <c r="H262" s="212" t="s">
        <v>1</v>
      </c>
      <c r="I262" s="214"/>
      <c r="J262" s="13"/>
      <c r="K262" s="13"/>
      <c r="L262" s="210"/>
      <c r="M262" s="215"/>
      <c r="N262" s="216"/>
      <c r="O262" s="216"/>
      <c r="P262" s="216"/>
      <c r="Q262" s="216"/>
      <c r="R262" s="216"/>
      <c r="S262" s="216"/>
      <c r="T262" s="21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12" t="s">
        <v>161</v>
      </c>
      <c r="AU262" s="212" t="s">
        <v>87</v>
      </c>
      <c r="AV262" s="13" t="s">
        <v>85</v>
      </c>
      <c r="AW262" s="13" t="s">
        <v>32</v>
      </c>
      <c r="AX262" s="13" t="s">
        <v>77</v>
      </c>
      <c r="AY262" s="212" t="s">
        <v>152</v>
      </c>
    </row>
    <row r="263" s="14" customFormat="1">
      <c r="A263" s="14"/>
      <c r="B263" s="218"/>
      <c r="C263" s="14"/>
      <c r="D263" s="211" t="s">
        <v>161</v>
      </c>
      <c r="E263" s="219" t="s">
        <v>1</v>
      </c>
      <c r="F263" s="220" t="s">
        <v>377</v>
      </c>
      <c r="G263" s="14"/>
      <c r="H263" s="221">
        <v>52.100000000000001</v>
      </c>
      <c r="I263" s="222"/>
      <c r="J263" s="14"/>
      <c r="K263" s="14"/>
      <c r="L263" s="218"/>
      <c r="M263" s="223"/>
      <c r="N263" s="224"/>
      <c r="O263" s="224"/>
      <c r="P263" s="224"/>
      <c r="Q263" s="224"/>
      <c r="R263" s="224"/>
      <c r="S263" s="224"/>
      <c r="T263" s="22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19" t="s">
        <v>161</v>
      </c>
      <c r="AU263" s="219" t="s">
        <v>87</v>
      </c>
      <c r="AV263" s="14" t="s">
        <v>87</v>
      </c>
      <c r="AW263" s="14" t="s">
        <v>32</v>
      </c>
      <c r="AX263" s="14" t="s">
        <v>77</v>
      </c>
      <c r="AY263" s="219" t="s">
        <v>152</v>
      </c>
    </row>
    <row r="264" s="15" customFormat="1">
      <c r="A264" s="15"/>
      <c r="B264" s="226"/>
      <c r="C264" s="15"/>
      <c r="D264" s="211" t="s">
        <v>161</v>
      </c>
      <c r="E264" s="227" t="s">
        <v>1</v>
      </c>
      <c r="F264" s="228" t="s">
        <v>164</v>
      </c>
      <c r="G264" s="15"/>
      <c r="H264" s="229">
        <v>52.100000000000001</v>
      </c>
      <c r="I264" s="230"/>
      <c r="J264" s="15"/>
      <c r="K264" s="15"/>
      <c r="L264" s="226"/>
      <c r="M264" s="231"/>
      <c r="N264" s="232"/>
      <c r="O264" s="232"/>
      <c r="P264" s="232"/>
      <c r="Q264" s="232"/>
      <c r="R264" s="232"/>
      <c r="S264" s="232"/>
      <c r="T264" s="23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27" t="s">
        <v>161</v>
      </c>
      <c r="AU264" s="227" t="s">
        <v>87</v>
      </c>
      <c r="AV264" s="15" t="s">
        <v>159</v>
      </c>
      <c r="AW264" s="15" t="s">
        <v>32</v>
      </c>
      <c r="AX264" s="15" t="s">
        <v>85</v>
      </c>
      <c r="AY264" s="227" t="s">
        <v>152</v>
      </c>
    </row>
    <row r="265" s="2" customFormat="1" ht="24" customHeight="1">
      <c r="A265" s="38"/>
      <c r="B265" s="196"/>
      <c r="C265" s="197" t="s">
        <v>382</v>
      </c>
      <c r="D265" s="197" t="s">
        <v>154</v>
      </c>
      <c r="E265" s="198" t="s">
        <v>383</v>
      </c>
      <c r="F265" s="199" t="s">
        <v>384</v>
      </c>
      <c r="G265" s="200" t="s">
        <v>192</v>
      </c>
      <c r="H265" s="201">
        <v>114.62000000000001</v>
      </c>
      <c r="I265" s="202"/>
      <c r="J265" s="203">
        <f>ROUND(I265*H265,2)</f>
        <v>0</v>
      </c>
      <c r="K265" s="199" t="s">
        <v>158</v>
      </c>
      <c r="L265" s="39"/>
      <c r="M265" s="204" t="s">
        <v>1</v>
      </c>
      <c r="N265" s="205" t="s">
        <v>42</v>
      </c>
      <c r="O265" s="77"/>
      <c r="P265" s="206">
        <f>O265*H265</f>
        <v>0</v>
      </c>
      <c r="Q265" s="206">
        <v>0.19663</v>
      </c>
      <c r="R265" s="206">
        <f>Q265*H265</f>
        <v>22.5377306</v>
      </c>
      <c r="S265" s="206">
        <v>0</v>
      </c>
      <c r="T265" s="20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08" t="s">
        <v>159</v>
      </c>
      <c r="AT265" s="208" t="s">
        <v>154</v>
      </c>
      <c r="AU265" s="208" t="s">
        <v>87</v>
      </c>
      <c r="AY265" s="19" t="s">
        <v>152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9" t="s">
        <v>85</v>
      </c>
      <c r="BK265" s="209">
        <f>ROUND(I265*H265,2)</f>
        <v>0</v>
      </c>
      <c r="BL265" s="19" t="s">
        <v>159</v>
      </c>
      <c r="BM265" s="208" t="s">
        <v>385</v>
      </c>
    </row>
    <row r="266" s="13" customFormat="1">
      <c r="A266" s="13"/>
      <c r="B266" s="210"/>
      <c r="C266" s="13"/>
      <c r="D266" s="211" t="s">
        <v>161</v>
      </c>
      <c r="E266" s="212" t="s">
        <v>1</v>
      </c>
      <c r="F266" s="213" t="s">
        <v>376</v>
      </c>
      <c r="G266" s="13"/>
      <c r="H266" s="212" t="s">
        <v>1</v>
      </c>
      <c r="I266" s="214"/>
      <c r="J266" s="13"/>
      <c r="K266" s="13"/>
      <c r="L266" s="210"/>
      <c r="M266" s="215"/>
      <c r="N266" s="216"/>
      <c r="O266" s="216"/>
      <c r="P266" s="216"/>
      <c r="Q266" s="216"/>
      <c r="R266" s="216"/>
      <c r="S266" s="216"/>
      <c r="T266" s="21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12" t="s">
        <v>161</v>
      </c>
      <c r="AU266" s="212" t="s">
        <v>87</v>
      </c>
      <c r="AV266" s="13" t="s">
        <v>85</v>
      </c>
      <c r="AW266" s="13" t="s">
        <v>32</v>
      </c>
      <c r="AX266" s="13" t="s">
        <v>77</v>
      </c>
      <c r="AY266" s="212" t="s">
        <v>152</v>
      </c>
    </row>
    <row r="267" s="14" customFormat="1">
      <c r="A267" s="14"/>
      <c r="B267" s="218"/>
      <c r="C267" s="14"/>
      <c r="D267" s="211" t="s">
        <v>161</v>
      </c>
      <c r="E267" s="219" t="s">
        <v>1</v>
      </c>
      <c r="F267" s="220" t="s">
        <v>386</v>
      </c>
      <c r="G267" s="14"/>
      <c r="H267" s="221">
        <v>114.62000000000001</v>
      </c>
      <c r="I267" s="222"/>
      <c r="J267" s="14"/>
      <c r="K267" s="14"/>
      <c r="L267" s="218"/>
      <c r="M267" s="223"/>
      <c r="N267" s="224"/>
      <c r="O267" s="224"/>
      <c r="P267" s="224"/>
      <c r="Q267" s="224"/>
      <c r="R267" s="224"/>
      <c r="S267" s="224"/>
      <c r="T267" s="22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19" t="s">
        <v>161</v>
      </c>
      <c r="AU267" s="219" t="s">
        <v>87</v>
      </c>
      <c r="AV267" s="14" t="s">
        <v>87</v>
      </c>
      <c r="AW267" s="14" t="s">
        <v>32</v>
      </c>
      <c r="AX267" s="14" t="s">
        <v>77</v>
      </c>
      <c r="AY267" s="219" t="s">
        <v>152</v>
      </c>
    </row>
    <row r="268" s="15" customFormat="1">
      <c r="A268" s="15"/>
      <c r="B268" s="226"/>
      <c r="C268" s="15"/>
      <c r="D268" s="211" t="s">
        <v>161</v>
      </c>
      <c r="E268" s="227" t="s">
        <v>1</v>
      </c>
      <c r="F268" s="228" t="s">
        <v>164</v>
      </c>
      <c r="G268" s="15"/>
      <c r="H268" s="229">
        <v>114.62000000000001</v>
      </c>
      <c r="I268" s="230"/>
      <c r="J268" s="15"/>
      <c r="K268" s="15"/>
      <c r="L268" s="226"/>
      <c r="M268" s="231"/>
      <c r="N268" s="232"/>
      <c r="O268" s="232"/>
      <c r="P268" s="232"/>
      <c r="Q268" s="232"/>
      <c r="R268" s="232"/>
      <c r="S268" s="232"/>
      <c r="T268" s="23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27" t="s">
        <v>161</v>
      </c>
      <c r="AU268" s="227" t="s">
        <v>87</v>
      </c>
      <c r="AV268" s="15" t="s">
        <v>159</v>
      </c>
      <c r="AW268" s="15" t="s">
        <v>32</v>
      </c>
      <c r="AX268" s="15" t="s">
        <v>85</v>
      </c>
      <c r="AY268" s="227" t="s">
        <v>152</v>
      </c>
    </row>
    <row r="269" s="12" customFormat="1" ht="22.8" customHeight="1">
      <c r="A269" s="12"/>
      <c r="B269" s="183"/>
      <c r="C269" s="12"/>
      <c r="D269" s="184" t="s">
        <v>76</v>
      </c>
      <c r="E269" s="194" t="s">
        <v>201</v>
      </c>
      <c r="F269" s="194" t="s">
        <v>387</v>
      </c>
      <c r="G269" s="12"/>
      <c r="H269" s="12"/>
      <c r="I269" s="186"/>
      <c r="J269" s="195">
        <f>BK269</f>
        <v>0</v>
      </c>
      <c r="K269" s="12"/>
      <c r="L269" s="183"/>
      <c r="M269" s="188"/>
      <c r="N269" s="189"/>
      <c r="O269" s="189"/>
      <c r="P269" s="190">
        <f>SUM(P270:P291)</f>
        <v>0</v>
      </c>
      <c r="Q269" s="189"/>
      <c r="R269" s="190">
        <f>SUM(R270:R291)</f>
        <v>0.016541</v>
      </c>
      <c r="S269" s="189"/>
      <c r="T269" s="191">
        <f>SUM(T270:T291)</f>
        <v>41.276250000000005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84" t="s">
        <v>85</v>
      </c>
      <c r="AT269" s="192" t="s">
        <v>76</v>
      </c>
      <c r="AU269" s="192" t="s">
        <v>85</v>
      </c>
      <c r="AY269" s="184" t="s">
        <v>152</v>
      </c>
      <c r="BK269" s="193">
        <f>SUM(BK270:BK291)</f>
        <v>0</v>
      </c>
    </row>
    <row r="270" s="2" customFormat="1" ht="24" customHeight="1">
      <c r="A270" s="38"/>
      <c r="B270" s="196"/>
      <c r="C270" s="197" t="s">
        <v>388</v>
      </c>
      <c r="D270" s="197" t="s">
        <v>154</v>
      </c>
      <c r="E270" s="198" t="s">
        <v>389</v>
      </c>
      <c r="F270" s="199" t="s">
        <v>390</v>
      </c>
      <c r="G270" s="200" t="s">
        <v>157</v>
      </c>
      <c r="H270" s="201">
        <v>97.299999999999997</v>
      </c>
      <c r="I270" s="202"/>
      <c r="J270" s="203">
        <f>ROUND(I270*H270,2)</f>
        <v>0</v>
      </c>
      <c r="K270" s="199" t="s">
        <v>158</v>
      </c>
      <c r="L270" s="39"/>
      <c r="M270" s="204" t="s">
        <v>1</v>
      </c>
      <c r="N270" s="205" t="s">
        <v>42</v>
      </c>
      <c r="O270" s="77"/>
      <c r="P270" s="206">
        <f>O270*H270</f>
        <v>0</v>
      </c>
      <c r="Q270" s="206">
        <v>0.00012999999999999999</v>
      </c>
      <c r="R270" s="206">
        <f>Q270*H270</f>
        <v>0.012648999999999999</v>
      </c>
      <c r="S270" s="206">
        <v>0</v>
      </c>
      <c r="T270" s="20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08" t="s">
        <v>159</v>
      </c>
      <c r="AT270" s="208" t="s">
        <v>154</v>
      </c>
      <c r="AU270" s="208" t="s">
        <v>87</v>
      </c>
      <c r="AY270" s="19" t="s">
        <v>152</v>
      </c>
      <c r="BE270" s="209">
        <f>IF(N270="základní",J270,0)</f>
        <v>0</v>
      </c>
      <c r="BF270" s="209">
        <f>IF(N270="snížená",J270,0)</f>
        <v>0</v>
      </c>
      <c r="BG270" s="209">
        <f>IF(N270="zákl. přenesená",J270,0)</f>
        <v>0</v>
      </c>
      <c r="BH270" s="209">
        <f>IF(N270="sníž. přenesená",J270,0)</f>
        <v>0</v>
      </c>
      <c r="BI270" s="209">
        <f>IF(N270="nulová",J270,0)</f>
        <v>0</v>
      </c>
      <c r="BJ270" s="19" t="s">
        <v>85</v>
      </c>
      <c r="BK270" s="209">
        <f>ROUND(I270*H270,2)</f>
        <v>0</v>
      </c>
      <c r="BL270" s="19" t="s">
        <v>159</v>
      </c>
      <c r="BM270" s="208" t="s">
        <v>391</v>
      </c>
    </row>
    <row r="271" s="14" customFormat="1">
      <c r="A271" s="14"/>
      <c r="B271" s="218"/>
      <c r="C271" s="14"/>
      <c r="D271" s="211" t="s">
        <v>161</v>
      </c>
      <c r="E271" s="219" t="s">
        <v>1</v>
      </c>
      <c r="F271" s="220" t="s">
        <v>392</v>
      </c>
      <c r="G271" s="14"/>
      <c r="H271" s="221">
        <v>97.299999999999997</v>
      </c>
      <c r="I271" s="222"/>
      <c r="J271" s="14"/>
      <c r="K271" s="14"/>
      <c r="L271" s="218"/>
      <c r="M271" s="223"/>
      <c r="N271" s="224"/>
      <c r="O271" s="224"/>
      <c r="P271" s="224"/>
      <c r="Q271" s="224"/>
      <c r="R271" s="224"/>
      <c r="S271" s="224"/>
      <c r="T271" s="22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19" t="s">
        <v>161</v>
      </c>
      <c r="AU271" s="219" t="s">
        <v>87</v>
      </c>
      <c r="AV271" s="14" t="s">
        <v>87</v>
      </c>
      <c r="AW271" s="14" t="s">
        <v>32</v>
      </c>
      <c r="AX271" s="14" t="s">
        <v>85</v>
      </c>
      <c r="AY271" s="219" t="s">
        <v>152</v>
      </c>
    </row>
    <row r="272" s="2" customFormat="1" ht="24" customHeight="1">
      <c r="A272" s="38"/>
      <c r="B272" s="196"/>
      <c r="C272" s="197" t="s">
        <v>393</v>
      </c>
      <c r="D272" s="197" t="s">
        <v>154</v>
      </c>
      <c r="E272" s="198" t="s">
        <v>394</v>
      </c>
      <c r="F272" s="199" t="s">
        <v>395</v>
      </c>
      <c r="G272" s="200" t="s">
        <v>157</v>
      </c>
      <c r="H272" s="201">
        <v>97.299999999999997</v>
      </c>
      <c r="I272" s="202"/>
      <c r="J272" s="203">
        <f>ROUND(I272*H272,2)</f>
        <v>0</v>
      </c>
      <c r="K272" s="199" t="s">
        <v>158</v>
      </c>
      <c r="L272" s="39"/>
      <c r="M272" s="204" t="s">
        <v>1</v>
      </c>
      <c r="N272" s="205" t="s">
        <v>42</v>
      </c>
      <c r="O272" s="77"/>
      <c r="P272" s="206">
        <f>O272*H272</f>
        <v>0</v>
      </c>
      <c r="Q272" s="206">
        <v>4.0000000000000003E-05</v>
      </c>
      <c r="R272" s="206">
        <f>Q272*H272</f>
        <v>0.0038920000000000001</v>
      </c>
      <c r="S272" s="206">
        <v>0</v>
      </c>
      <c r="T272" s="20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08" t="s">
        <v>159</v>
      </c>
      <c r="AT272" s="208" t="s">
        <v>154</v>
      </c>
      <c r="AU272" s="208" t="s">
        <v>87</v>
      </c>
      <c r="AY272" s="19" t="s">
        <v>152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9" t="s">
        <v>85</v>
      </c>
      <c r="BK272" s="209">
        <f>ROUND(I272*H272,2)</f>
        <v>0</v>
      </c>
      <c r="BL272" s="19" t="s">
        <v>159</v>
      </c>
      <c r="BM272" s="208" t="s">
        <v>396</v>
      </c>
    </row>
    <row r="273" s="14" customFormat="1">
      <c r="A273" s="14"/>
      <c r="B273" s="218"/>
      <c r="C273" s="14"/>
      <c r="D273" s="211" t="s">
        <v>161</v>
      </c>
      <c r="E273" s="219" t="s">
        <v>1</v>
      </c>
      <c r="F273" s="220" t="s">
        <v>392</v>
      </c>
      <c r="G273" s="14"/>
      <c r="H273" s="221">
        <v>97.299999999999997</v>
      </c>
      <c r="I273" s="222"/>
      <c r="J273" s="14"/>
      <c r="K273" s="14"/>
      <c r="L273" s="218"/>
      <c r="M273" s="223"/>
      <c r="N273" s="224"/>
      <c r="O273" s="224"/>
      <c r="P273" s="224"/>
      <c r="Q273" s="224"/>
      <c r="R273" s="224"/>
      <c r="S273" s="224"/>
      <c r="T273" s="22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19" t="s">
        <v>161</v>
      </c>
      <c r="AU273" s="219" t="s">
        <v>87</v>
      </c>
      <c r="AV273" s="14" t="s">
        <v>87</v>
      </c>
      <c r="AW273" s="14" t="s">
        <v>32</v>
      </c>
      <c r="AX273" s="14" t="s">
        <v>85</v>
      </c>
      <c r="AY273" s="219" t="s">
        <v>152</v>
      </c>
    </row>
    <row r="274" s="2" customFormat="1" ht="16.5" customHeight="1">
      <c r="A274" s="38"/>
      <c r="B274" s="196"/>
      <c r="C274" s="197" t="s">
        <v>397</v>
      </c>
      <c r="D274" s="197" t="s">
        <v>154</v>
      </c>
      <c r="E274" s="198" t="s">
        <v>398</v>
      </c>
      <c r="F274" s="199" t="s">
        <v>399</v>
      </c>
      <c r="G274" s="200" t="s">
        <v>157</v>
      </c>
      <c r="H274" s="201">
        <v>97.299999999999997</v>
      </c>
      <c r="I274" s="202"/>
      <c r="J274" s="203">
        <f>ROUND(I274*H274,2)</f>
        <v>0</v>
      </c>
      <c r="K274" s="199" t="s">
        <v>1</v>
      </c>
      <c r="L274" s="39"/>
      <c r="M274" s="204" t="s">
        <v>1</v>
      </c>
      <c r="N274" s="205" t="s">
        <v>42</v>
      </c>
      <c r="O274" s="77"/>
      <c r="P274" s="206">
        <f>O274*H274</f>
        <v>0</v>
      </c>
      <c r="Q274" s="206">
        <v>0</v>
      </c>
      <c r="R274" s="206">
        <f>Q274*H274</f>
        <v>0</v>
      </c>
      <c r="S274" s="206">
        <v>0.057000000000000002</v>
      </c>
      <c r="T274" s="207">
        <f>S274*H274</f>
        <v>5.5461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08" t="s">
        <v>159</v>
      </c>
      <c r="AT274" s="208" t="s">
        <v>154</v>
      </c>
      <c r="AU274" s="208" t="s">
        <v>87</v>
      </c>
      <c r="AY274" s="19" t="s">
        <v>152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9" t="s">
        <v>85</v>
      </c>
      <c r="BK274" s="209">
        <f>ROUND(I274*H274,2)</f>
        <v>0</v>
      </c>
      <c r="BL274" s="19" t="s">
        <v>159</v>
      </c>
      <c r="BM274" s="208" t="s">
        <v>400</v>
      </c>
    </row>
    <row r="275" s="13" customFormat="1">
      <c r="A275" s="13"/>
      <c r="B275" s="210"/>
      <c r="C275" s="13"/>
      <c r="D275" s="211" t="s">
        <v>161</v>
      </c>
      <c r="E275" s="212" t="s">
        <v>1</v>
      </c>
      <c r="F275" s="213" t="s">
        <v>401</v>
      </c>
      <c r="G275" s="13"/>
      <c r="H275" s="212" t="s">
        <v>1</v>
      </c>
      <c r="I275" s="214"/>
      <c r="J275" s="13"/>
      <c r="K275" s="13"/>
      <c r="L275" s="210"/>
      <c r="M275" s="215"/>
      <c r="N275" s="216"/>
      <c r="O275" s="216"/>
      <c r="P275" s="216"/>
      <c r="Q275" s="216"/>
      <c r="R275" s="216"/>
      <c r="S275" s="216"/>
      <c r="T275" s="21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12" t="s">
        <v>161</v>
      </c>
      <c r="AU275" s="212" t="s">
        <v>87</v>
      </c>
      <c r="AV275" s="13" t="s">
        <v>85</v>
      </c>
      <c r="AW275" s="13" t="s">
        <v>32</v>
      </c>
      <c r="AX275" s="13" t="s">
        <v>77</v>
      </c>
      <c r="AY275" s="212" t="s">
        <v>152</v>
      </c>
    </row>
    <row r="276" s="13" customFormat="1">
      <c r="A276" s="13"/>
      <c r="B276" s="210"/>
      <c r="C276" s="13"/>
      <c r="D276" s="211" t="s">
        <v>161</v>
      </c>
      <c r="E276" s="212" t="s">
        <v>1</v>
      </c>
      <c r="F276" s="213" t="s">
        <v>188</v>
      </c>
      <c r="G276" s="13"/>
      <c r="H276" s="212" t="s">
        <v>1</v>
      </c>
      <c r="I276" s="214"/>
      <c r="J276" s="13"/>
      <c r="K276" s="13"/>
      <c r="L276" s="210"/>
      <c r="M276" s="215"/>
      <c r="N276" s="216"/>
      <c r="O276" s="216"/>
      <c r="P276" s="216"/>
      <c r="Q276" s="216"/>
      <c r="R276" s="216"/>
      <c r="S276" s="216"/>
      <c r="T276" s="21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12" t="s">
        <v>161</v>
      </c>
      <c r="AU276" s="212" t="s">
        <v>87</v>
      </c>
      <c r="AV276" s="13" t="s">
        <v>85</v>
      </c>
      <c r="AW276" s="13" t="s">
        <v>32</v>
      </c>
      <c r="AX276" s="13" t="s">
        <v>77</v>
      </c>
      <c r="AY276" s="212" t="s">
        <v>152</v>
      </c>
    </row>
    <row r="277" s="14" customFormat="1">
      <c r="A277" s="14"/>
      <c r="B277" s="218"/>
      <c r="C277" s="14"/>
      <c r="D277" s="211" t="s">
        <v>161</v>
      </c>
      <c r="E277" s="219" t="s">
        <v>1</v>
      </c>
      <c r="F277" s="220" t="s">
        <v>392</v>
      </c>
      <c r="G277" s="14"/>
      <c r="H277" s="221">
        <v>97.299999999999997</v>
      </c>
      <c r="I277" s="222"/>
      <c r="J277" s="14"/>
      <c r="K277" s="14"/>
      <c r="L277" s="218"/>
      <c r="M277" s="223"/>
      <c r="N277" s="224"/>
      <c r="O277" s="224"/>
      <c r="P277" s="224"/>
      <c r="Q277" s="224"/>
      <c r="R277" s="224"/>
      <c r="S277" s="224"/>
      <c r="T277" s="22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19" t="s">
        <v>161</v>
      </c>
      <c r="AU277" s="219" t="s">
        <v>87</v>
      </c>
      <c r="AV277" s="14" t="s">
        <v>87</v>
      </c>
      <c r="AW277" s="14" t="s">
        <v>32</v>
      </c>
      <c r="AX277" s="14" t="s">
        <v>77</v>
      </c>
      <c r="AY277" s="219" t="s">
        <v>152</v>
      </c>
    </row>
    <row r="278" s="15" customFormat="1">
      <c r="A278" s="15"/>
      <c r="B278" s="226"/>
      <c r="C278" s="15"/>
      <c r="D278" s="211" t="s">
        <v>161</v>
      </c>
      <c r="E278" s="227" t="s">
        <v>1</v>
      </c>
      <c r="F278" s="228" t="s">
        <v>164</v>
      </c>
      <c r="G278" s="15"/>
      <c r="H278" s="229">
        <v>97.299999999999997</v>
      </c>
      <c r="I278" s="230"/>
      <c r="J278" s="15"/>
      <c r="K278" s="15"/>
      <c r="L278" s="226"/>
      <c r="M278" s="231"/>
      <c r="N278" s="232"/>
      <c r="O278" s="232"/>
      <c r="P278" s="232"/>
      <c r="Q278" s="232"/>
      <c r="R278" s="232"/>
      <c r="S278" s="232"/>
      <c r="T278" s="23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27" t="s">
        <v>161</v>
      </c>
      <c r="AU278" s="227" t="s">
        <v>87</v>
      </c>
      <c r="AV278" s="15" t="s">
        <v>159</v>
      </c>
      <c r="AW278" s="15" t="s">
        <v>32</v>
      </c>
      <c r="AX278" s="15" t="s">
        <v>85</v>
      </c>
      <c r="AY278" s="227" t="s">
        <v>152</v>
      </c>
    </row>
    <row r="279" s="2" customFormat="1" ht="24" customHeight="1">
      <c r="A279" s="38"/>
      <c r="B279" s="196"/>
      <c r="C279" s="197" t="s">
        <v>402</v>
      </c>
      <c r="D279" s="197" t="s">
        <v>154</v>
      </c>
      <c r="E279" s="198" t="s">
        <v>403</v>
      </c>
      <c r="F279" s="199" t="s">
        <v>404</v>
      </c>
      <c r="G279" s="200" t="s">
        <v>245</v>
      </c>
      <c r="H279" s="201">
        <v>38</v>
      </c>
      <c r="I279" s="202"/>
      <c r="J279" s="203">
        <f>ROUND(I279*H279,2)</f>
        <v>0</v>
      </c>
      <c r="K279" s="199" t="s">
        <v>158</v>
      </c>
      <c r="L279" s="39"/>
      <c r="M279" s="204" t="s">
        <v>1</v>
      </c>
      <c r="N279" s="205" t="s">
        <v>42</v>
      </c>
      <c r="O279" s="77"/>
      <c r="P279" s="206">
        <f>O279*H279</f>
        <v>0</v>
      </c>
      <c r="Q279" s="206">
        <v>0</v>
      </c>
      <c r="R279" s="206">
        <f>Q279*H279</f>
        <v>0</v>
      </c>
      <c r="S279" s="206">
        <v>0.66000000000000003</v>
      </c>
      <c r="T279" s="207">
        <f>S279*H279</f>
        <v>25.080000000000002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08" t="s">
        <v>159</v>
      </c>
      <c r="AT279" s="208" t="s">
        <v>154</v>
      </c>
      <c r="AU279" s="208" t="s">
        <v>87</v>
      </c>
      <c r="AY279" s="19" t="s">
        <v>152</v>
      </c>
      <c r="BE279" s="209">
        <f>IF(N279="základní",J279,0)</f>
        <v>0</v>
      </c>
      <c r="BF279" s="209">
        <f>IF(N279="snížená",J279,0)</f>
        <v>0</v>
      </c>
      <c r="BG279" s="209">
        <f>IF(N279="zákl. přenesená",J279,0)</f>
        <v>0</v>
      </c>
      <c r="BH279" s="209">
        <f>IF(N279="sníž. přenesená",J279,0)</f>
        <v>0</v>
      </c>
      <c r="BI279" s="209">
        <f>IF(N279="nulová",J279,0)</f>
        <v>0</v>
      </c>
      <c r="BJ279" s="19" t="s">
        <v>85</v>
      </c>
      <c r="BK279" s="209">
        <f>ROUND(I279*H279,2)</f>
        <v>0</v>
      </c>
      <c r="BL279" s="19" t="s">
        <v>159</v>
      </c>
      <c r="BM279" s="208" t="s">
        <v>405</v>
      </c>
    </row>
    <row r="280" s="14" customFormat="1">
      <c r="A280" s="14"/>
      <c r="B280" s="218"/>
      <c r="C280" s="14"/>
      <c r="D280" s="211" t="s">
        <v>161</v>
      </c>
      <c r="E280" s="219" t="s">
        <v>1</v>
      </c>
      <c r="F280" s="220" t="s">
        <v>406</v>
      </c>
      <c r="G280" s="14"/>
      <c r="H280" s="221">
        <v>38</v>
      </c>
      <c r="I280" s="222"/>
      <c r="J280" s="14"/>
      <c r="K280" s="14"/>
      <c r="L280" s="218"/>
      <c r="M280" s="223"/>
      <c r="N280" s="224"/>
      <c r="O280" s="224"/>
      <c r="P280" s="224"/>
      <c r="Q280" s="224"/>
      <c r="R280" s="224"/>
      <c r="S280" s="224"/>
      <c r="T280" s="22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19" t="s">
        <v>161</v>
      </c>
      <c r="AU280" s="219" t="s">
        <v>87</v>
      </c>
      <c r="AV280" s="14" t="s">
        <v>87</v>
      </c>
      <c r="AW280" s="14" t="s">
        <v>32</v>
      </c>
      <c r="AX280" s="14" t="s">
        <v>85</v>
      </c>
      <c r="AY280" s="219" t="s">
        <v>152</v>
      </c>
    </row>
    <row r="281" s="2" customFormat="1" ht="16.5" customHeight="1">
      <c r="A281" s="38"/>
      <c r="B281" s="196"/>
      <c r="C281" s="197" t="s">
        <v>407</v>
      </c>
      <c r="D281" s="197" t="s">
        <v>154</v>
      </c>
      <c r="E281" s="198" t="s">
        <v>408</v>
      </c>
      <c r="F281" s="199" t="s">
        <v>409</v>
      </c>
      <c r="G281" s="200" t="s">
        <v>157</v>
      </c>
      <c r="H281" s="201">
        <v>169.05000000000001</v>
      </c>
      <c r="I281" s="202"/>
      <c r="J281" s="203">
        <f>ROUND(I281*H281,2)</f>
        <v>0</v>
      </c>
      <c r="K281" s="199" t="s">
        <v>158</v>
      </c>
      <c r="L281" s="39"/>
      <c r="M281" s="204" t="s">
        <v>1</v>
      </c>
      <c r="N281" s="205" t="s">
        <v>42</v>
      </c>
      <c r="O281" s="77"/>
      <c r="P281" s="206">
        <f>O281*H281</f>
        <v>0</v>
      </c>
      <c r="Q281" s="206">
        <v>0</v>
      </c>
      <c r="R281" s="206">
        <f>Q281*H281</f>
        <v>0</v>
      </c>
      <c r="S281" s="206">
        <v>0.063</v>
      </c>
      <c r="T281" s="207">
        <f>S281*H281</f>
        <v>10.65015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08" t="s">
        <v>159</v>
      </c>
      <c r="AT281" s="208" t="s">
        <v>154</v>
      </c>
      <c r="AU281" s="208" t="s">
        <v>87</v>
      </c>
      <c r="AY281" s="19" t="s">
        <v>152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9" t="s">
        <v>85</v>
      </c>
      <c r="BK281" s="209">
        <f>ROUND(I281*H281,2)</f>
        <v>0</v>
      </c>
      <c r="BL281" s="19" t="s">
        <v>159</v>
      </c>
      <c r="BM281" s="208" t="s">
        <v>410</v>
      </c>
    </row>
    <row r="282" s="2" customFormat="1">
      <c r="A282" s="38"/>
      <c r="B282" s="39"/>
      <c r="C282" s="38"/>
      <c r="D282" s="211" t="s">
        <v>186</v>
      </c>
      <c r="E282" s="38"/>
      <c r="F282" s="234" t="s">
        <v>411</v>
      </c>
      <c r="G282" s="38"/>
      <c r="H282" s="38"/>
      <c r="I282" s="132"/>
      <c r="J282" s="38"/>
      <c r="K282" s="38"/>
      <c r="L282" s="39"/>
      <c r="M282" s="235"/>
      <c r="N282" s="236"/>
      <c r="O282" s="77"/>
      <c r="P282" s="77"/>
      <c r="Q282" s="77"/>
      <c r="R282" s="77"/>
      <c r="S282" s="77"/>
      <c r="T282" s="7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9" t="s">
        <v>186</v>
      </c>
      <c r="AU282" s="19" t="s">
        <v>87</v>
      </c>
    </row>
    <row r="283" s="13" customFormat="1">
      <c r="A283" s="13"/>
      <c r="B283" s="210"/>
      <c r="C283" s="13"/>
      <c r="D283" s="211" t="s">
        <v>161</v>
      </c>
      <c r="E283" s="212" t="s">
        <v>1</v>
      </c>
      <c r="F283" s="213" t="s">
        <v>412</v>
      </c>
      <c r="G283" s="13"/>
      <c r="H283" s="212" t="s">
        <v>1</v>
      </c>
      <c r="I283" s="214"/>
      <c r="J283" s="13"/>
      <c r="K283" s="13"/>
      <c r="L283" s="210"/>
      <c r="M283" s="215"/>
      <c r="N283" s="216"/>
      <c r="O283" s="216"/>
      <c r="P283" s="216"/>
      <c r="Q283" s="216"/>
      <c r="R283" s="216"/>
      <c r="S283" s="216"/>
      <c r="T283" s="21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12" t="s">
        <v>161</v>
      </c>
      <c r="AU283" s="212" t="s">
        <v>87</v>
      </c>
      <c r="AV283" s="13" t="s">
        <v>85</v>
      </c>
      <c r="AW283" s="13" t="s">
        <v>32</v>
      </c>
      <c r="AX283" s="13" t="s">
        <v>77</v>
      </c>
      <c r="AY283" s="212" t="s">
        <v>152</v>
      </c>
    </row>
    <row r="284" s="14" customFormat="1">
      <c r="A284" s="14"/>
      <c r="B284" s="218"/>
      <c r="C284" s="14"/>
      <c r="D284" s="211" t="s">
        <v>161</v>
      </c>
      <c r="E284" s="219" t="s">
        <v>1</v>
      </c>
      <c r="F284" s="220" t="s">
        <v>362</v>
      </c>
      <c r="G284" s="14"/>
      <c r="H284" s="221">
        <v>109.2</v>
      </c>
      <c r="I284" s="222"/>
      <c r="J284" s="14"/>
      <c r="K284" s="14"/>
      <c r="L284" s="218"/>
      <c r="M284" s="223"/>
      <c r="N284" s="224"/>
      <c r="O284" s="224"/>
      <c r="P284" s="224"/>
      <c r="Q284" s="224"/>
      <c r="R284" s="224"/>
      <c r="S284" s="224"/>
      <c r="T284" s="22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19" t="s">
        <v>161</v>
      </c>
      <c r="AU284" s="219" t="s">
        <v>87</v>
      </c>
      <c r="AV284" s="14" t="s">
        <v>87</v>
      </c>
      <c r="AW284" s="14" t="s">
        <v>32</v>
      </c>
      <c r="AX284" s="14" t="s">
        <v>77</v>
      </c>
      <c r="AY284" s="219" t="s">
        <v>152</v>
      </c>
    </row>
    <row r="285" s="14" customFormat="1">
      <c r="A285" s="14"/>
      <c r="B285" s="218"/>
      <c r="C285" s="14"/>
      <c r="D285" s="211" t="s">
        <v>161</v>
      </c>
      <c r="E285" s="219" t="s">
        <v>1</v>
      </c>
      <c r="F285" s="220" t="s">
        <v>363</v>
      </c>
      <c r="G285" s="14"/>
      <c r="H285" s="221">
        <v>59.850000000000001</v>
      </c>
      <c r="I285" s="222"/>
      <c r="J285" s="14"/>
      <c r="K285" s="14"/>
      <c r="L285" s="218"/>
      <c r="M285" s="223"/>
      <c r="N285" s="224"/>
      <c r="O285" s="224"/>
      <c r="P285" s="224"/>
      <c r="Q285" s="224"/>
      <c r="R285" s="224"/>
      <c r="S285" s="224"/>
      <c r="T285" s="22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19" t="s">
        <v>161</v>
      </c>
      <c r="AU285" s="219" t="s">
        <v>87</v>
      </c>
      <c r="AV285" s="14" t="s">
        <v>87</v>
      </c>
      <c r="AW285" s="14" t="s">
        <v>32</v>
      </c>
      <c r="AX285" s="14" t="s">
        <v>77</v>
      </c>
      <c r="AY285" s="219" t="s">
        <v>152</v>
      </c>
    </row>
    <row r="286" s="15" customFormat="1">
      <c r="A286" s="15"/>
      <c r="B286" s="226"/>
      <c r="C286" s="15"/>
      <c r="D286" s="211" t="s">
        <v>161</v>
      </c>
      <c r="E286" s="227" t="s">
        <v>1</v>
      </c>
      <c r="F286" s="228" t="s">
        <v>164</v>
      </c>
      <c r="G286" s="15"/>
      <c r="H286" s="229">
        <v>169.05000000000001</v>
      </c>
      <c r="I286" s="230"/>
      <c r="J286" s="15"/>
      <c r="K286" s="15"/>
      <c r="L286" s="226"/>
      <c r="M286" s="231"/>
      <c r="N286" s="232"/>
      <c r="O286" s="232"/>
      <c r="P286" s="232"/>
      <c r="Q286" s="232"/>
      <c r="R286" s="232"/>
      <c r="S286" s="232"/>
      <c r="T286" s="23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27" t="s">
        <v>161</v>
      </c>
      <c r="AU286" s="227" t="s">
        <v>87</v>
      </c>
      <c r="AV286" s="15" t="s">
        <v>159</v>
      </c>
      <c r="AW286" s="15" t="s">
        <v>32</v>
      </c>
      <c r="AX286" s="15" t="s">
        <v>85</v>
      </c>
      <c r="AY286" s="227" t="s">
        <v>152</v>
      </c>
    </row>
    <row r="287" s="2" customFormat="1" ht="24" customHeight="1">
      <c r="A287" s="38"/>
      <c r="B287" s="196"/>
      <c r="C287" s="197" t="s">
        <v>413</v>
      </c>
      <c r="D287" s="197" t="s">
        <v>154</v>
      </c>
      <c r="E287" s="198" t="s">
        <v>414</v>
      </c>
      <c r="F287" s="199" t="s">
        <v>415</v>
      </c>
      <c r="G287" s="200" t="s">
        <v>157</v>
      </c>
      <c r="H287" s="201">
        <v>97.299999999999997</v>
      </c>
      <c r="I287" s="202"/>
      <c r="J287" s="203">
        <f>ROUND(I287*H287,2)</f>
        <v>0</v>
      </c>
      <c r="K287" s="199" t="s">
        <v>158</v>
      </c>
      <c r="L287" s="39"/>
      <c r="M287" s="204" t="s">
        <v>1</v>
      </c>
      <c r="N287" s="205" t="s">
        <v>42</v>
      </c>
      <c r="O287" s="77"/>
      <c r="P287" s="206">
        <f>O287*H287</f>
        <v>0</v>
      </c>
      <c r="Q287" s="206">
        <v>0</v>
      </c>
      <c r="R287" s="206">
        <f>Q287*H287</f>
        <v>0</v>
      </c>
      <c r="S287" s="206">
        <v>0</v>
      </c>
      <c r="T287" s="20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8" t="s">
        <v>159</v>
      </c>
      <c r="AT287" s="208" t="s">
        <v>154</v>
      </c>
      <c r="AU287" s="208" t="s">
        <v>87</v>
      </c>
      <c r="AY287" s="19" t="s">
        <v>152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9" t="s">
        <v>85</v>
      </c>
      <c r="BK287" s="209">
        <f>ROUND(I287*H287,2)</f>
        <v>0</v>
      </c>
      <c r="BL287" s="19" t="s">
        <v>159</v>
      </c>
      <c r="BM287" s="208" t="s">
        <v>416</v>
      </c>
    </row>
    <row r="288" s="13" customFormat="1">
      <c r="A288" s="13"/>
      <c r="B288" s="210"/>
      <c r="C288" s="13"/>
      <c r="D288" s="211" t="s">
        <v>161</v>
      </c>
      <c r="E288" s="212" t="s">
        <v>1</v>
      </c>
      <c r="F288" s="213" t="s">
        <v>417</v>
      </c>
      <c r="G288" s="13"/>
      <c r="H288" s="212" t="s">
        <v>1</v>
      </c>
      <c r="I288" s="214"/>
      <c r="J288" s="13"/>
      <c r="K288" s="13"/>
      <c r="L288" s="210"/>
      <c r="M288" s="215"/>
      <c r="N288" s="216"/>
      <c r="O288" s="216"/>
      <c r="P288" s="216"/>
      <c r="Q288" s="216"/>
      <c r="R288" s="216"/>
      <c r="S288" s="216"/>
      <c r="T288" s="21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12" t="s">
        <v>161</v>
      </c>
      <c r="AU288" s="212" t="s">
        <v>87</v>
      </c>
      <c r="AV288" s="13" t="s">
        <v>85</v>
      </c>
      <c r="AW288" s="13" t="s">
        <v>32</v>
      </c>
      <c r="AX288" s="13" t="s">
        <v>77</v>
      </c>
      <c r="AY288" s="212" t="s">
        <v>152</v>
      </c>
    </row>
    <row r="289" s="13" customFormat="1">
      <c r="A289" s="13"/>
      <c r="B289" s="210"/>
      <c r="C289" s="13"/>
      <c r="D289" s="211" t="s">
        <v>161</v>
      </c>
      <c r="E289" s="212" t="s">
        <v>1</v>
      </c>
      <c r="F289" s="213" t="s">
        <v>188</v>
      </c>
      <c r="G289" s="13"/>
      <c r="H289" s="212" t="s">
        <v>1</v>
      </c>
      <c r="I289" s="214"/>
      <c r="J289" s="13"/>
      <c r="K289" s="13"/>
      <c r="L289" s="210"/>
      <c r="M289" s="215"/>
      <c r="N289" s="216"/>
      <c r="O289" s="216"/>
      <c r="P289" s="216"/>
      <c r="Q289" s="216"/>
      <c r="R289" s="216"/>
      <c r="S289" s="216"/>
      <c r="T289" s="21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12" t="s">
        <v>161</v>
      </c>
      <c r="AU289" s="212" t="s">
        <v>87</v>
      </c>
      <c r="AV289" s="13" t="s">
        <v>85</v>
      </c>
      <c r="AW289" s="13" t="s">
        <v>32</v>
      </c>
      <c r="AX289" s="13" t="s">
        <v>77</v>
      </c>
      <c r="AY289" s="212" t="s">
        <v>152</v>
      </c>
    </row>
    <row r="290" s="14" customFormat="1">
      <c r="A290" s="14"/>
      <c r="B290" s="218"/>
      <c r="C290" s="14"/>
      <c r="D290" s="211" t="s">
        <v>161</v>
      </c>
      <c r="E290" s="219" t="s">
        <v>1</v>
      </c>
      <c r="F290" s="220" t="s">
        <v>392</v>
      </c>
      <c r="G290" s="14"/>
      <c r="H290" s="221">
        <v>97.299999999999997</v>
      </c>
      <c r="I290" s="222"/>
      <c r="J290" s="14"/>
      <c r="K290" s="14"/>
      <c r="L290" s="218"/>
      <c r="M290" s="223"/>
      <c r="N290" s="224"/>
      <c r="O290" s="224"/>
      <c r="P290" s="224"/>
      <c r="Q290" s="224"/>
      <c r="R290" s="224"/>
      <c r="S290" s="224"/>
      <c r="T290" s="22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19" t="s">
        <v>161</v>
      </c>
      <c r="AU290" s="219" t="s">
        <v>87</v>
      </c>
      <c r="AV290" s="14" t="s">
        <v>87</v>
      </c>
      <c r="AW290" s="14" t="s">
        <v>32</v>
      </c>
      <c r="AX290" s="14" t="s">
        <v>77</v>
      </c>
      <c r="AY290" s="219" t="s">
        <v>152</v>
      </c>
    </row>
    <row r="291" s="15" customFormat="1">
      <c r="A291" s="15"/>
      <c r="B291" s="226"/>
      <c r="C291" s="15"/>
      <c r="D291" s="211" t="s">
        <v>161</v>
      </c>
      <c r="E291" s="227" t="s">
        <v>1</v>
      </c>
      <c r="F291" s="228" t="s">
        <v>164</v>
      </c>
      <c r="G291" s="15"/>
      <c r="H291" s="229">
        <v>97.299999999999997</v>
      </c>
      <c r="I291" s="230"/>
      <c r="J291" s="15"/>
      <c r="K291" s="15"/>
      <c r="L291" s="226"/>
      <c r="M291" s="231"/>
      <c r="N291" s="232"/>
      <c r="O291" s="232"/>
      <c r="P291" s="232"/>
      <c r="Q291" s="232"/>
      <c r="R291" s="232"/>
      <c r="S291" s="232"/>
      <c r="T291" s="23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27" t="s">
        <v>161</v>
      </c>
      <c r="AU291" s="227" t="s">
        <v>87</v>
      </c>
      <c r="AV291" s="15" t="s">
        <v>159</v>
      </c>
      <c r="AW291" s="15" t="s">
        <v>32</v>
      </c>
      <c r="AX291" s="15" t="s">
        <v>85</v>
      </c>
      <c r="AY291" s="227" t="s">
        <v>152</v>
      </c>
    </row>
    <row r="292" s="12" customFormat="1" ht="22.8" customHeight="1">
      <c r="A292" s="12"/>
      <c r="B292" s="183"/>
      <c r="C292" s="12"/>
      <c r="D292" s="184" t="s">
        <v>76</v>
      </c>
      <c r="E292" s="194" t="s">
        <v>418</v>
      </c>
      <c r="F292" s="194" t="s">
        <v>419</v>
      </c>
      <c r="G292" s="12"/>
      <c r="H292" s="12"/>
      <c r="I292" s="186"/>
      <c r="J292" s="195">
        <f>BK292</f>
        <v>0</v>
      </c>
      <c r="K292" s="12"/>
      <c r="L292" s="183"/>
      <c r="M292" s="188"/>
      <c r="N292" s="189"/>
      <c r="O292" s="189"/>
      <c r="P292" s="190">
        <f>SUM(P293:P297)</f>
        <v>0</v>
      </c>
      <c r="Q292" s="189"/>
      <c r="R292" s="190">
        <f>SUM(R293:R297)</f>
        <v>0</v>
      </c>
      <c r="S292" s="189"/>
      <c r="T292" s="191">
        <f>SUM(T293:T297)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84" t="s">
        <v>85</v>
      </c>
      <c r="AT292" s="192" t="s">
        <v>76</v>
      </c>
      <c r="AU292" s="192" t="s">
        <v>85</v>
      </c>
      <c r="AY292" s="184" t="s">
        <v>152</v>
      </c>
      <c r="BK292" s="193">
        <f>SUM(BK293:BK297)</f>
        <v>0</v>
      </c>
    </row>
    <row r="293" s="2" customFormat="1" ht="24" customHeight="1">
      <c r="A293" s="38"/>
      <c r="B293" s="196"/>
      <c r="C293" s="197" t="s">
        <v>420</v>
      </c>
      <c r="D293" s="197" t="s">
        <v>154</v>
      </c>
      <c r="E293" s="198" t="s">
        <v>421</v>
      </c>
      <c r="F293" s="199" t="s">
        <v>422</v>
      </c>
      <c r="G293" s="200" t="s">
        <v>423</v>
      </c>
      <c r="H293" s="201">
        <v>178.69800000000001</v>
      </c>
      <c r="I293" s="202"/>
      <c r="J293" s="203">
        <f>ROUND(I293*H293,2)</f>
        <v>0</v>
      </c>
      <c r="K293" s="199" t="s">
        <v>158</v>
      </c>
      <c r="L293" s="39"/>
      <c r="M293" s="204" t="s">
        <v>1</v>
      </c>
      <c r="N293" s="205" t="s">
        <v>42</v>
      </c>
      <c r="O293" s="77"/>
      <c r="P293" s="206">
        <f>O293*H293</f>
        <v>0</v>
      </c>
      <c r="Q293" s="206">
        <v>0</v>
      </c>
      <c r="R293" s="206">
        <f>Q293*H293</f>
        <v>0</v>
      </c>
      <c r="S293" s="206">
        <v>0</v>
      </c>
      <c r="T293" s="207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08" t="s">
        <v>159</v>
      </c>
      <c r="AT293" s="208" t="s">
        <v>154</v>
      </c>
      <c r="AU293" s="208" t="s">
        <v>87</v>
      </c>
      <c r="AY293" s="19" t="s">
        <v>152</v>
      </c>
      <c r="BE293" s="209">
        <f>IF(N293="základní",J293,0)</f>
        <v>0</v>
      </c>
      <c r="BF293" s="209">
        <f>IF(N293="snížená",J293,0)</f>
        <v>0</v>
      </c>
      <c r="BG293" s="209">
        <f>IF(N293="zákl. přenesená",J293,0)</f>
        <v>0</v>
      </c>
      <c r="BH293" s="209">
        <f>IF(N293="sníž. přenesená",J293,0)</f>
        <v>0</v>
      </c>
      <c r="BI293" s="209">
        <f>IF(N293="nulová",J293,0)</f>
        <v>0</v>
      </c>
      <c r="BJ293" s="19" t="s">
        <v>85</v>
      </c>
      <c r="BK293" s="209">
        <f>ROUND(I293*H293,2)</f>
        <v>0</v>
      </c>
      <c r="BL293" s="19" t="s">
        <v>159</v>
      </c>
      <c r="BM293" s="208" t="s">
        <v>424</v>
      </c>
    </row>
    <row r="294" s="2" customFormat="1" ht="24" customHeight="1">
      <c r="A294" s="38"/>
      <c r="B294" s="196"/>
      <c r="C294" s="197" t="s">
        <v>425</v>
      </c>
      <c r="D294" s="197" t="s">
        <v>154</v>
      </c>
      <c r="E294" s="198" t="s">
        <v>426</v>
      </c>
      <c r="F294" s="199" t="s">
        <v>427</v>
      </c>
      <c r="G294" s="200" t="s">
        <v>423</v>
      </c>
      <c r="H294" s="201">
        <v>178.69800000000001</v>
      </c>
      <c r="I294" s="202"/>
      <c r="J294" s="203">
        <f>ROUND(I294*H294,2)</f>
        <v>0</v>
      </c>
      <c r="K294" s="199" t="s">
        <v>158</v>
      </c>
      <c r="L294" s="39"/>
      <c r="M294" s="204" t="s">
        <v>1</v>
      </c>
      <c r="N294" s="205" t="s">
        <v>42</v>
      </c>
      <c r="O294" s="77"/>
      <c r="P294" s="206">
        <f>O294*H294</f>
        <v>0</v>
      </c>
      <c r="Q294" s="206">
        <v>0</v>
      </c>
      <c r="R294" s="206">
        <f>Q294*H294</f>
        <v>0</v>
      </c>
      <c r="S294" s="206">
        <v>0</v>
      </c>
      <c r="T294" s="207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08" t="s">
        <v>159</v>
      </c>
      <c r="AT294" s="208" t="s">
        <v>154</v>
      </c>
      <c r="AU294" s="208" t="s">
        <v>87</v>
      </c>
      <c r="AY294" s="19" t="s">
        <v>152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9" t="s">
        <v>85</v>
      </c>
      <c r="BK294" s="209">
        <f>ROUND(I294*H294,2)</f>
        <v>0</v>
      </c>
      <c r="BL294" s="19" t="s">
        <v>159</v>
      </c>
      <c r="BM294" s="208" t="s">
        <v>428</v>
      </c>
    </row>
    <row r="295" s="2" customFormat="1" ht="24" customHeight="1">
      <c r="A295" s="38"/>
      <c r="B295" s="196"/>
      <c r="C295" s="197" t="s">
        <v>429</v>
      </c>
      <c r="D295" s="197" t="s">
        <v>154</v>
      </c>
      <c r="E295" s="198" t="s">
        <v>430</v>
      </c>
      <c r="F295" s="199" t="s">
        <v>431</v>
      </c>
      <c r="G295" s="200" t="s">
        <v>423</v>
      </c>
      <c r="H295" s="201">
        <v>1786.98</v>
      </c>
      <c r="I295" s="202"/>
      <c r="J295" s="203">
        <f>ROUND(I295*H295,2)</f>
        <v>0</v>
      </c>
      <c r="K295" s="199" t="s">
        <v>158</v>
      </c>
      <c r="L295" s="39"/>
      <c r="M295" s="204" t="s">
        <v>1</v>
      </c>
      <c r="N295" s="205" t="s">
        <v>42</v>
      </c>
      <c r="O295" s="77"/>
      <c r="P295" s="206">
        <f>O295*H295</f>
        <v>0</v>
      </c>
      <c r="Q295" s="206">
        <v>0</v>
      </c>
      <c r="R295" s="206">
        <f>Q295*H295</f>
        <v>0</v>
      </c>
      <c r="S295" s="206">
        <v>0</v>
      </c>
      <c r="T295" s="20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08" t="s">
        <v>159</v>
      </c>
      <c r="AT295" s="208" t="s">
        <v>154</v>
      </c>
      <c r="AU295" s="208" t="s">
        <v>87</v>
      </c>
      <c r="AY295" s="19" t="s">
        <v>152</v>
      </c>
      <c r="BE295" s="209">
        <f>IF(N295="základní",J295,0)</f>
        <v>0</v>
      </c>
      <c r="BF295" s="209">
        <f>IF(N295="snížená",J295,0)</f>
        <v>0</v>
      </c>
      <c r="BG295" s="209">
        <f>IF(N295="zákl. přenesená",J295,0)</f>
        <v>0</v>
      </c>
      <c r="BH295" s="209">
        <f>IF(N295="sníž. přenesená",J295,0)</f>
        <v>0</v>
      </c>
      <c r="BI295" s="209">
        <f>IF(N295="nulová",J295,0)</f>
        <v>0</v>
      </c>
      <c r="BJ295" s="19" t="s">
        <v>85</v>
      </c>
      <c r="BK295" s="209">
        <f>ROUND(I295*H295,2)</f>
        <v>0</v>
      </c>
      <c r="BL295" s="19" t="s">
        <v>159</v>
      </c>
      <c r="BM295" s="208" t="s">
        <v>432</v>
      </c>
    </row>
    <row r="296" s="14" customFormat="1">
      <c r="A296" s="14"/>
      <c r="B296" s="218"/>
      <c r="C296" s="14"/>
      <c r="D296" s="211" t="s">
        <v>161</v>
      </c>
      <c r="E296" s="14"/>
      <c r="F296" s="220" t="s">
        <v>433</v>
      </c>
      <c r="G296" s="14"/>
      <c r="H296" s="221">
        <v>1786.98</v>
      </c>
      <c r="I296" s="222"/>
      <c r="J296" s="14"/>
      <c r="K296" s="14"/>
      <c r="L296" s="218"/>
      <c r="M296" s="223"/>
      <c r="N296" s="224"/>
      <c r="O296" s="224"/>
      <c r="P296" s="224"/>
      <c r="Q296" s="224"/>
      <c r="R296" s="224"/>
      <c r="S296" s="224"/>
      <c r="T296" s="22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19" t="s">
        <v>161</v>
      </c>
      <c r="AU296" s="219" t="s">
        <v>87</v>
      </c>
      <c r="AV296" s="14" t="s">
        <v>87</v>
      </c>
      <c r="AW296" s="14" t="s">
        <v>3</v>
      </c>
      <c r="AX296" s="14" t="s">
        <v>85</v>
      </c>
      <c r="AY296" s="219" t="s">
        <v>152</v>
      </c>
    </row>
    <row r="297" s="2" customFormat="1" ht="24" customHeight="1">
      <c r="A297" s="38"/>
      <c r="B297" s="196"/>
      <c r="C297" s="197" t="s">
        <v>434</v>
      </c>
      <c r="D297" s="197" t="s">
        <v>154</v>
      </c>
      <c r="E297" s="198" t="s">
        <v>435</v>
      </c>
      <c r="F297" s="199" t="s">
        <v>436</v>
      </c>
      <c r="G297" s="200" t="s">
        <v>423</v>
      </c>
      <c r="H297" s="201">
        <v>178.69800000000001</v>
      </c>
      <c r="I297" s="202"/>
      <c r="J297" s="203">
        <f>ROUND(I297*H297,2)</f>
        <v>0</v>
      </c>
      <c r="K297" s="199" t="s">
        <v>158</v>
      </c>
      <c r="L297" s="39"/>
      <c r="M297" s="204" t="s">
        <v>1</v>
      </c>
      <c r="N297" s="205" t="s">
        <v>42</v>
      </c>
      <c r="O297" s="77"/>
      <c r="P297" s="206">
        <f>O297*H297</f>
        <v>0</v>
      </c>
      <c r="Q297" s="206">
        <v>0</v>
      </c>
      <c r="R297" s="206">
        <f>Q297*H297</f>
        <v>0</v>
      </c>
      <c r="S297" s="206">
        <v>0</v>
      </c>
      <c r="T297" s="207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08" t="s">
        <v>159</v>
      </c>
      <c r="AT297" s="208" t="s">
        <v>154</v>
      </c>
      <c r="AU297" s="208" t="s">
        <v>87</v>
      </c>
      <c r="AY297" s="19" t="s">
        <v>152</v>
      </c>
      <c r="BE297" s="209">
        <f>IF(N297="základní",J297,0)</f>
        <v>0</v>
      </c>
      <c r="BF297" s="209">
        <f>IF(N297="snížená",J297,0)</f>
        <v>0</v>
      </c>
      <c r="BG297" s="209">
        <f>IF(N297="zákl. přenesená",J297,0)</f>
        <v>0</v>
      </c>
      <c r="BH297" s="209">
        <f>IF(N297="sníž. přenesená",J297,0)</f>
        <v>0</v>
      </c>
      <c r="BI297" s="209">
        <f>IF(N297="nulová",J297,0)</f>
        <v>0</v>
      </c>
      <c r="BJ297" s="19" t="s">
        <v>85</v>
      </c>
      <c r="BK297" s="209">
        <f>ROUND(I297*H297,2)</f>
        <v>0</v>
      </c>
      <c r="BL297" s="19" t="s">
        <v>159</v>
      </c>
      <c r="BM297" s="208" t="s">
        <v>437</v>
      </c>
    </row>
    <row r="298" s="12" customFormat="1" ht="22.8" customHeight="1">
      <c r="A298" s="12"/>
      <c r="B298" s="183"/>
      <c r="C298" s="12"/>
      <c r="D298" s="184" t="s">
        <v>76</v>
      </c>
      <c r="E298" s="194" t="s">
        <v>438</v>
      </c>
      <c r="F298" s="194" t="s">
        <v>439</v>
      </c>
      <c r="G298" s="12"/>
      <c r="H298" s="12"/>
      <c r="I298" s="186"/>
      <c r="J298" s="195">
        <f>BK298</f>
        <v>0</v>
      </c>
      <c r="K298" s="12"/>
      <c r="L298" s="183"/>
      <c r="M298" s="188"/>
      <c r="N298" s="189"/>
      <c r="O298" s="189"/>
      <c r="P298" s="190">
        <f>P299</f>
        <v>0</v>
      </c>
      <c r="Q298" s="189"/>
      <c r="R298" s="190">
        <f>R299</f>
        <v>0</v>
      </c>
      <c r="S298" s="189"/>
      <c r="T298" s="191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84" t="s">
        <v>85</v>
      </c>
      <c r="AT298" s="192" t="s">
        <v>76</v>
      </c>
      <c r="AU298" s="192" t="s">
        <v>85</v>
      </c>
      <c r="AY298" s="184" t="s">
        <v>152</v>
      </c>
      <c r="BK298" s="193">
        <f>BK299</f>
        <v>0</v>
      </c>
    </row>
    <row r="299" s="2" customFormat="1" ht="24" customHeight="1">
      <c r="A299" s="38"/>
      <c r="B299" s="196"/>
      <c r="C299" s="197" t="s">
        <v>440</v>
      </c>
      <c r="D299" s="197" t="s">
        <v>154</v>
      </c>
      <c r="E299" s="198" t="s">
        <v>441</v>
      </c>
      <c r="F299" s="199" t="s">
        <v>442</v>
      </c>
      <c r="G299" s="200" t="s">
        <v>423</v>
      </c>
      <c r="H299" s="201">
        <v>127.72799999999999</v>
      </c>
      <c r="I299" s="202"/>
      <c r="J299" s="203">
        <f>ROUND(I299*H299,2)</f>
        <v>0</v>
      </c>
      <c r="K299" s="199" t="s">
        <v>158</v>
      </c>
      <c r="L299" s="39"/>
      <c r="M299" s="204" t="s">
        <v>1</v>
      </c>
      <c r="N299" s="205" t="s">
        <v>42</v>
      </c>
      <c r="O299" s="77"/>
      <c r="P299" s="206">
        <f>O299*H299</f>
        <v>0</v>
      </c>
      <c r="Q299" s="206">
        <v>0</v>
      </c>
      <c r="R299" s="206">
        <f>Q299*H299</f>
        <v>0</v>
      </c>
      <c r="S299" s="206">
        <v>0</v>
      </c>
      <c r="T299" s="20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08" t="s">
        <v>159</v>
      </c>
      <c r="AT299" s="208" t="s">
        <v>154</v>
      </c>
      <c r="AU299" s="208" t="s">
        <v>87</v>
      </c>
      <c r="AY299" s="19" t="s">
        <v>152</v>
      </c>
      <c r="BE299" s="209">
        <f>IF(N299="základní",J299,0)</f>
        <v>0</v>
      </c>
      <c r="BF299" s="209">
        <f>IF(N299="snížená",J299,0)</f>
        <v>0</v>
      </c>
      <c r="BG299" s="209">
        <f>IF(N299="zákl. přenesená",J299,0)</f>
        <v>0</v>
      </c>
      <c r="BH299" s="209">
        <f>IF(N299="sníž. přenesená",J299,0)</f>
        <v>0</v>
      </c>
      <c r="BI299" s="209">
        <f>IF(N299="nulová",J299,0)</f>
        <v>0</v>
      </c>
      <c r="BJ299" s="19" t="s">
        <v>85</v>
      </c>
      <c r="BK299" s="209">
        <f>ROUND(I299*H299,2)</f>
        <v>0</v>
      </c>
      <c r="BL299" s="19" t="s">
        <v>159</v>
      </c>
      <c r="BM299" s="208" t="s">
        <v>443</v>
      </c>
    </row>
    <row r="300" s="12" customFormat="1" ht="25.92" customHeight="1">
      <c r="A300" s="12"/>
      <c r="B300" s="183"/>
      <c r="C300" s="12"/>
      <c r="D300" s="184" t="s">
        <v>76</v>
      </c>
      <c r="E300" s="185" t="s">
        <v>444</v>
      </c>
      <c r="F300" s="185" t="s">
        <v>445</v>
      </c>
      <c r="G300" s="12"/>
      <c r="H300" s="12"/>
      <c r="I300" s="186"/>
      <c r="J300" s="187">
        <f>BK300</f>
        <v>0</v>
      </c>
      <c r="K300" s="12"/>
      <c r="L300" s="183"/>
      <c r="M300" s="188"/>
      <c r="N300" s="189"/>
      <c r="O300" s="189"/>
      <c r="P300" s="190">
        <f>P301+P332</f>
        <v>0</v>
      </c>
      <c r="Q300" s="189"/>
      <c r="R300" s="190">
        <f>R301+R332</f>
        <v>2.8288250000000001</v>
      </c>
      <c r="S300" s="189"/>
      <c r="T300" s="191">
        <f>T301+T332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84" t="s">
        <v>87</v>
      </c>
      <c r="AT300" s="192" t="s">
        <v>76</v>
      </c>
      <c r="AU300" s="192" t="s">
        <v>77</v>
      </c>
      <c r="AY300" s="184" t="s">
        <v>152</v>
      </c>
      <c r="BK300" s="193">
        <f>BK301+BK332</f>
        <v>0</v>
      </c>
    </row>
    <row r="301" s="12" customFormat="1" ht="22.8" customHeight="1">
      <c r="A301" s="12"/>
      <c r="B301" s="183"/>
      <c r="C301" s="12"/>
      <c r="D301" s="184" t="s">
        <v>76</v>
      </c>
      <c r="E301" s="194" t="s">
        <v>446</v>
      </c>
      <c r="F301" s="194" t="s">
        <v>447</v>
      </c>
      <c r="G301" s="12"/>
      <c r="H301" s="12"/>
      <c r="I301" s="186"/>
      <c r="J301" s="195">
        <f>BK301</f>
        <v>0</v>
      </c>
      <c r="K301" s="12"/>
      <c r="L301" s="183"/>
      <c r="M301" s="188"/>
      <c r="N301" s="189"/>
      <c r="O301" s="189"/>
      <c r="P301" s="190">
        <f>SUM(P302:P331)</f>
        <v>0</v>
      </c>
      <c r="Q301" s="189"/>
      <c r="R301" s="190">
        <f>SUM(R302:R331)</f>
        <v>2.13313</v>
      </c>
      <c r="S301" s="189"/>
      <c r="T301" s="191">
        <f>SUM(T302:T331)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84" t="s">
        <v>87</v>
      </c>
      <c r="AT301" s="192" t="s">
        <v>76</v>
      </c>
      <c r="AU301" s="192" t="s">
        <v>85</v>
      </c>
      <c r="AY301" s="184" t="s">
        <v>152</v>
      </c>
      <c r="BK301" s="193">
        <f>SUM(BK302:BK331)</f>
        <v>0</v>
      </c>
    </row>
    <row r="302" s="2" customFormat="1" ht="24" customHeight="1">
      <c r="A302" s="38"/>
      <c r="B302" s="196"/>
      <c r="C302" s="197" t="s">
        <v>448</v>
      </c>
      <c r="D302" s="197" t="s">
        <v>154</v>
      </c>
      <c r="E302" s="198" t="s">
        <v>449</v>
      </c>
      <c r="F302" s="199" t="s">
        <v>450</v>
      </c>
      <c r="G302" s="200" t="s">
        <v>157</v>
      </c>
      <c r="H302" s="201">
        <v>124</v>
      </c>
      <c r="I302" s="202"/>
      <c r="J302" s="203">
        <f>ROUND(I302*H302,2)</f>
        <v>0</v>
      </c>
      <c r="K302" s="199" t="s">
        <v>1</v>
      </c>
      <c r="L302" s="39"/>
      <c r="M302" s="204" t="s">
        <v>1</v>
      </c>
      <c r="N302" s="205" t="s">
        <v>42</v>
      </c>
      <c r="O302" s="77"/>
      <c r="P302" s="206">
        <f>O302*H302</f>
        <v>0</v>
      </c>
      <c r="Q302" s="206">
        <v>0</v>
      </c>
      <c r="R302" s="206">
        <f>Q302*H302</f>
        <v>0</v>
      </c>
      <c r="S302" s="206">
        <v>0</v>
      </c>
      <c r="T302" s="207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08" t="s">
        <v>230</v>
      </c>
      <c r="AT302" s="208" t="s">
        <v>154</v>
      </c>
      <c r="AU302" s="208" t="s">
        <v>87</v>
      </c>
      <c r="AY302" s="19" t="s">
        <v>152</v>
      </c>
      <c r="BE302" s="209">
        <f>IF(N302="základní",J302,0)</f>
        <v>0</v>
      </c>
      <c r="BF302" s="209">
        <f>IF(N302="snížená",J302,0)</f>
        <v>0</v>
      </c>
      <c r="BG302" s="209">
        <f>IF(N302="zákl. přenesená",J302,0)</f>
        <v>0</v>
      </c>
      <c r="BH302" s="209">
        <f>IF(N302="sníž. přenesená",J302,0)</f>
        <v>0</v>
      </c>
      <c r="BI302" s="209">
        <f>IF(N302="nulová",J302,0)</f>
        <v>0</v>
      </c>
      <c r="BJ302" s="19" t="s">
        <v>85</v>
      </c>
      <c r="BK302" s="209">
        <f>ROUND(I302*H302,2)</f>
        <v>0</v>
      </c>
      <c r="BL302" s="19" t="s">
        <v>230</v>
      </c>
      <c r="BM302" s="208" t="s">
        <v>451</v>
      </c>
    </row>
    <row r="303" s="2" customFormat="1">
      <c r="A303" s="38"/>
      <c r="B303" s="39"/>
      <c r="C303" s="38"/>
      <c r="D303" s="211" t="s">
        <v>186</v>
      </c>
      <c r="E303" s="38"/>
      <c r="F303" s="234" t="s">
        <v>452</v>
      </c>
      <c r="G303" s="38"/>
      <c r="H303" s="38"/>
      <c r="I303" s="132"/>
      <c r="J303" s="38"/>
      <c r="K303" s="38"/>
      <c r="L303" s="39"/>
      <c r="M303" s="235"/>
      <c r="N303" s="236"/>
      <c r="O303" s="77"/>
      <c r="P303" s="77"/>
      <c r="Q303" s="77"/>
      <c r="R303" s="77"/>
      <c r="S303" s="77"/>
      <c r="T303" s="7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186</v>
      </c>
      <c r="AU303" s="19" t="s">
        <v>87</v>
      </c>
    </row>
    <row r="304" s="13" customFormat="1">
      <c r="A304" s="13"/>
      <c r="B304" s="210"/>
      <c r="C304" s="13"/>
      <c r="D304" s="211" t="s">
        <v>161</v>
      </c>
      <c r="E304" s="212" t="s">
        <v>1</v>
      </c>
      <c r="F304" s="213" t="s">
        <v>453</v>
      </c>
      <c r="G304" s="13"/>
      <c r="H304" s="212" t="s">
        <v>1</v>
      </c>
      <c r="I304" s="214"/>
      <c r="J304" s="13"/>
      <c r="K304" s="13"/>
      <c r="L304" s="210"/>
      <c r="M304" s="215"/>
      <c r="N304" s="216"/>
      <c r="O304" s="216"/>
      <c r="P304" s="216"/>
      <c r="Q304" s="216"/>
      <c r="R304" s="216"/>
      <c r="S304" s="216"/>
      <c r="T304" s="21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12" t="s">
        <v>161</v>
      </c>
      <c r="AU304" s="212" t="s">
        <v>87</v>
      </c>
      <c r="AV304" s="13" t="s">
        <v>85</v>
      </c>
      <c r="AW304" s="13" t="s">
        <v>32</v>
      </c>
      <c r="AX304" s="13" t="s">
        <v>77</v>
      </c>
      <c r="AY304" s="212" t="s">
        <v>152</v>
      </c>
    </row>
    <row r="305" s="14" customFormat="1">
      <c r="A305" s="14"/>
      <c r="B305" s="218"/>
      <c r="C305" s="14"/>
      <c r="D305" s="211" t="s">
        <v>161</v>
      </c>
      <c r="E305" s="219" t="s">
        <v>1</v>
      </c>
      <c r="F305" s="220" t="s">
        <v>454</v>
      </c>
      <c r="G305" s="14"/>
      <c r="H305" s="221">
        <v>124</v>
      </c>
      <c r="I305" s="222"/>
      <c r="J305" s="14"/>
      <c r="K305" s="14"/>
      <c r="L305" s="218"/>
      <c r="M305" s="223"/>
      <c r="N305" s="224"/>
      <c r="O305" s="224"/>
      <c r="P305" s="224"/>
      <c r="Q305" s="224"/>
      <c r="R305" s="224"/>
      <c r="S305" s="224"/>
      <c r="T305" s="22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19" t="s">
        <v>161</v>
      </c>
      <c r="AU305" s="219" t="s">
        <v>87</v>
      </c>
      <c r="AV305" s="14" t="s">
        <v>87</v>
      </c>
      <c r="AW305" s="14" t="s">
        <v>32</v>
      </c>
      <c r="AX305" s="14" t="s">
        <v>77</v>
      </c>
      <c r="AY305" s="219" t="s">
        <v>152</v>
      </c>
    </row>
    <row r="306" s="15" customFormat="1">
      <c r="A306" s="15"/>
      <c r="B306" s="226"/>
      <c r="C306" s="15"/>
      <c r="D306" s="211" t="s">
        <v>161</v>
      </c>
      <c r="E306" s="227" t="s">
        <v>1</v>
      </c>
      <c r="F306" s="228" t="s">
        <v>164</v>
      </c>
      <c r="G306" s="15"/>
      <c r="H306" s="229">
        <v>124</v>
      </c>
      <c r="I306" s="230"/>
      <c r="J306" s="15"/>
      <c r="K306" s="15"/>
      <c r="L306" s="226"/>
      <c r="M306" s="231"/>
      <c r="N306" s="232"/>
      <c r="O306" s="232"/>
      <c r="P306" s="232"/>
      <c r="Q306" s="232"/>
      <c r="R306" s="232"/>
      <c r="S306" s="232"/>
      <c r="T306" s="23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27" t="s">
        <v>161</v>
      </c>
      <c r="AU306" s="227" t="s">
        <v>87</v>
      </c>
      <c r="AV306" s="15" t="s">
        <v>159</v>
      </c>
      <c r="AW306" s="15" t="s">
        <v>32</v>
      </c>
      <c r="AX306" s="15" t="s">
        <v>85</v>
      </c>
      <c r="AY306" s="227" t="s">
        <v>152</v>
      </c>
    </row>
    <row r="307" s="2" customFormat="1" ht="36" customHeight="1">
      <c r="A307" s="38"/>
      <c r="B307" s="196"/>
      <c r="C307" s="197" t="s">
        <v>455</v>
      </c>
      <c r="D307" s="197" t="s">
        <v>154</v>
      </c>
      <c r="E307" s="198" t="s">
        <v>456</v>
      </c>
      <c r="F307" s="199" t="s">
        <v>457</v>
      </c>
      <c r="G307" s="200" t="s">
        <v>157</v>
      </c>
      <c r="H307" s="201">
        <v>169.05000000000001</v>
      </c>
      <c r="I307" s="202"/>
      <c r="J307" s="203">
        <f>ROUND(I307*H307,2)</f>
        <v>0</v>
      </c>
      <c r="K307" s="199" t="s">
        <v>1</v>
      </c>
      <c r="L307" s="39"/>
      <c r="M307" s="204" t="s">
        <v>1</v>
      </c>
      <c r="N307" s="205" t="s">
        <v>42</v>
      </c>
      <c r="O307" s="77"/>
      <c r="P307" s="206">
        <f>O307*H307</f>
        <v>0</v>
      </c>
      <c r="Q307" s="206">
        <v>0</v>
      </c>
      <c r="R307" s="206">
        <f>Q307*H307</f>
        <v>0</v>
      </c>
      <c r="S307" s="206">
        <v>0</v>
      </c>
      <c r="T307" s="20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08" t="s">
        <v>230</v>
      </c>
      <c r="AT307" s="208" t="s">
        <v>154</v>
      </c>
      <c r="AU307" s="208" t="s">
        <v>87</v>
      </c>
      <c r="AY307" s="19" t="s">
        <v>152</v>
      </c>
      <c r="BE307" s="209">
        <f>IF(N307="základní",J307,0)</f>
        <v>0</v>
      </c>
      <c r="BF307" s="209">
        <f>IF(N307="snížená",J307,0)</f>
        <v>0</v>
      </c>
      <c r="BG307" s="209">
        <f>IF(N307="zákl. přenesená",J307,0)</f>
        <v>0</v>
      </c>
      <c r="BH307" s="209">
        <f>IF(N307="sníž. přenesená",J307,0)</f>
        <v>0</v>
      </c>
      <c r="BI307" s="209">
        <f>IF(N307="nulová",J307,0)</f>
        <v>0</v>
      </c>
      <c r="BJ307" s="19" t="s">
        <v>85</v>
      </c>
      <c r="BK307" s="209">
        <f>ROUND(I307*H307,2)</f>
        <v>0</v>
      </c>
      <c r="BL307" s="19" t="s">
        <v>230</v>
      </c>
      <c r="BM307" s="208" t="s">
        <v>458</v>
      </c>
    </row>
    <row r="308" s="2" customFormat="1">
      <c r="A308" s="38"/>
      <c r="B308" s="39"/>
      <c r="C308" s="38"/>
      <c r="D308" s="211" t="s">
        <v>186</v>
      </c>
      <c r="E308" s="38"/>
      <c r="F308" s="234" t="s">
        <v>459</v>
      </c>
      <c r="G308" s="38"/>
      <c r="H308" s="38"/>
      <c r="I308" s="132"/>
      <c r="J308" s="38"/>
      <c r="K308" s="38"/>
      <c r="L308" s="39"/>
      <c r="M308" s="235"/>
      <c r="N308" s="236"/>
      <c r="O308" s="77"/>
      <c r="P308" s="77"/>
      <c r="Q308" s="77"/>
      <c r="R308" s="77"/>
      <c r="S308" s="77"/>
      <c r="T308" s="7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9" t="s">
        <v>186</v>
      </c>
      <c r="AU308" s="19" t="s">
        <v>87</v>
      </c>
    </row>
    <row r="309" s="13" customFormat="1">
      <c r="A309" s="13"/>
      <c r="B309" s="210"/>
      <c r="C309" s="13"/>
      <c r="D309" s="211" t="s">
        <v>161</v>
      </c>
      <c r="E309" s="212" t="s">
        <v>1</v>
      </c>
      <c r="F309" s="213" t="s">
        <v>188</v>
      </c>
      <c r="G309" s="13"/>
      <c r="H309" s="212" t="s">
        <v>1</v>
      </c>
      <c r="I309" s="214"/>
      <c r="J309" s="13"/>
      <c r="K309" s="13"/>
      <c r="L309" s="210"/>
      <c r="M309" s="215"/>
      <c r="N309" s="216"/>
      <c r="O309" s="216"/>
      <c r="P309" s="216"/>
      <c r="Q309" s="216"/>
      <c r="R309" s="216"/>
      <c r="S309" s="216"/>
      <c r="T309" s="21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12" t="s">
        <v>161</v>
      </c>
      <c r="AU309" s="212" t="s">
        <v>87</v>
      </c>
      <c r="AV309" s="13" t="s">
        <v>85</v>
      </c>
      <c r="AW309" s="13" t="s">
        <v>32</v>
      </c>
      <c r="AX309" s="13" t="s">
        <v>77</v>
      </c>
      <c r="AY309" s="212" t="s">
        <v>152</v>
      </c>
    </row>
    <row r="310" s="14" customFormat="1">
      <c r="A310" s="14"/>
      <c r="B310" s="218"/>
      <c r="C310" s="14"/>
      <c r="D310" s="211" t="s">
        <v>161</v>
      </c>
      <c r="E310" s="219" t="s">
        <v>1</v>
      </c>
      <c r="F310" s="220" t="s">
        <v>362</v>
      </c>
      <c r="G310" s="14"/>
      <c r="H310" s="221">
        <v>109.2</v>
      </c>
      <c r="I310" s="222"/>
      <c r="J310" s="14"/>
      <c r="K310" s="14"/>
      <c r="L310" s="218"/>
      <c r="M310" s="223"/>
      <c r="N310" s="224"/>
      <c r="O310" s="224"/>
      <c r="P310" s="224"/>
      <c r="Q310" s="224"/>
      <c r="R310" s="224"/>
      <c r="S310" s="224"/>
      <c r="T310" s="22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19" t="s">
        <v>161</v>
      </c>
      <c r="AU310" s="219" t="s">
        <v>87</v>
      </c>
      <c r="AV310" s="14" t="s">
        <v>87</v>
      </c>
      <c r="AW310" s="14" t="s">
        <v>32</v>
      </c>
      <c r="AX310" s="14" t="s">
        <v>77</v>
      </c>
      <c r="AY310" s="219" t="s">
        <v>152</v>
      </c>
    </row>
    <row r="311" s="14" customFormat="1">
      <c r="A311" s="14"/>
      <c r="B311" s="218"/>
      <c r="C311" s="14"/>
      <c r="D311" s="211" t="s">
        <v>161</v>
      </c>
      <c r="E311" s="219" t="s">
        <v>1</v>
      </c>
      <c r="F311" s="220" t="s">
        <v>363</v>
      </c>
      <c r="G311" s="14"/>
      <c r="H311" s="221">
        <v>59.850000000000001</v>
      </c>
      <c r="I311" s="222"/>
      <c r="J311" s="14"/>
      <c r="K311" s="14"/>
      <c r="L311" s="218"/>
      <c r="M311" s="223"/>
      <c r="N311" s="224"/>
      <c r="O311" s="224"/>
      <c r="P311" s="224"/>
      <c r="Q311" s="224"/>
      <c r="R311" s="224"/>
      <c r="S311" s="224"/>
      <c r="T311" s="22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19" t="s">
        <v>161</v>
      </c>
      <c r="AU311" s="219" t="s">
        <v>87</v>
      </c>
      <c r="AV311" s="14" t="s">
        <v>87</v>
      </c>
      <c r="AW311" s="14" t="s">
        <v>32</v>
      </c>
      <c r="AX311" s="14" t="s">
        <v>77</v>
      </c>
      <c r="AY311" s="219" t="s">
        <v>152</v>
      </c>
    </row>
    <row r="312" s="15" customFormat="1">
      <c r="A312" s="15"/>
      <c r="B312" s="226"/>
      <c r="C312" s="15"/>
      <c r="D312" s="211" t="s">
        <v>161</v>
      </c>
      <c r="E312" s="227" t="s">
        <v>1</v>
      </c>
      <c r="F312" s="228" t="s">
        <v>164</v>
      </c>
      <c r="G312" s="15"/>
      <c r="H312" s="229">
        <v>169.05000000000001</v>
      </c>
      <c r="I312" s="230"/>
      <c r="J312" s="15"/>
      <c r="K312" s="15"/>
      <c r="L312" s="226"/>
      <c r="M312" s="231"/>
      <c r="N312" s="232"/>
      <c r="O312" s="232"/>
      <c r="P312" s="232"/>
      <c r="Q312" s="232"/>
      <c r="R312" s="232"/>
      <c r="S312" s="232"/>
      <c r="T312" s="23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27" t="s">
        <v>161</v>
      </c>
      <c r="AU312" s="227" t="s">
        <v>87</v>
      </c>
      <c r="AV312" s="15" t="s">
        <v>159</v>
      </c>
      <c r="AW312" s="15" t="s">
        <v>32</v>
      </c>
      <c r="AX312" s="15" t="s">
        <v>85</v>
      </c>
      <c r="AY312" s="227" t="s">
        <v>152</v>
      </c>
    </row>
    <row r="313" s="2" customFormat="1" ht="24" customHeight="1">
      <c r="A313" s="38"/>
      <c r="B313" s="196"/>
      <c r="C313" s="197" t="s">
        <v>460</v>
      </c>
      <c r="D313" s="197" t="s">
        <v>154</v>
      </c>
      <c r="E313" s="198" t="s">
        <v>461</v>
      </c>
      <c r="F313" s="199" t="s">
        <v>462</v>
      </c>
      <c r="G313" s="200" t="s">
        <v>192</v>
      </c>
      <c r="H313" s="201">
        <v>104</v>
      </c>
      <c r="I313" s="202"/>
      <c r="J313" s="203">
        <f>ROUND(I313*H313,2)</f>
        <v>0</v>
      </c>
      <c r="K313" s="199" t="s">
        <v>158</v>
      </c>
      <c r="L313" s="39"/>
      <c r="M313" s="204" t="s">
        <v>1</v>
      </c>
      <c r="N313" s="205" t="s">
        <v>42</v>
      </c>
      <c r="O313" s="77"/>
      <c r="P313" s="206">
        <f>O313*H313</f>
        <v>0</v>
      </c>
      <c r="Q313" s="206">
        <v>0.00010000000000000001</v>
      </c>
      <c r="R313" s="206">
        <f>Q313*H313</f>
        <v>0.010400000000000001</v>
      </c>
      <c r="S313" s="206">
        <v>0</v>
      </c>
      <c r="T313" s="207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08" t="s">
        <v>230</v>
      </c>
      <c r="AT313" s="208" t="s">
        <v>154</v>
      </c>
      <c r="AU313" s="208" t="s">
        <v>87</v>
      </c>
      <c r="AY313" s="19" t="s">
        <v>152</v>
      </c>
      <c r="BE313" s="209">
        <f>IF(N313="základní",J313,0)</f>
        <v>0</v>
      </c>
      <c r="BF313" s="209">
        <f>IF(N313="snížená",J313,0)</f>
        <v>0</v>
      </c>
      <c r="BG313" s="209">
        <f>IF(N313="zákl. přenesená",J313,0)</f>
        <v>0</v>
      </c>
      <c r="BH313" s="209">
        <f>IF(N313="sníž. přenesená",J313,0)</f>
        <v>0</v>
      </c>
      <c r="BI313" s="209">
        <f>IF(N313="nulová",J313,0)</f>
        <v>0</v>
      </c>
      <c r="BJ313" s="19" t="s">
        <v>85</v>
      </c>
      <c r="BK313" s="209">
        <f>ROUND(I313*H313,2)</f>
        <v>0</v>
      </c>
      <c r="BL313" s="19" t="s">
        <v>230</v>
      </c>
      <c r="BM313" s="208" t="s">
        <v>463</v>
      </c>
    </row>
    <row r="314" s="2" customFormat="1">
      <c r="A314" s="38"/>
      <c r="B314" s="39"/>
      <c r="C314" s="38"/>
      <c r="D314" s="211" t="s">
        <v>186</v>
      </c>
      <c r="E314" s="38"/>
      <c r="F314" s="234" t="s">
        <v>464</v>
      </c>
      <c r="G314" s="38"/>
      <c r="H314" s="38"/>
      <c r="I314" s="132"/>
      <c r="J314" s="38"/>
      <c r="K314" s="38"/>
      <c r="L314" s="39"/>
      <c r="M314" s="235"/>
      <c r="N314" s="236"/>
      <c r="O314" s="77"/>
      <c r="P314" s="77"/>
      <c r="Q314" s="77"/>
      <c r="R314" s="77"/>
      <c r="S314" s="77"/>
      <c r="T314" s="7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9" t="s">
        <v>186</v>
      </c>
      <c r="AU314" s="19" t="s">
        <v>87</v>
      </c>
    </row>
    <row r="315" s="14" customFormat="1">
      <c r="A315" s="14"/>
      <c r="B315" s="218"/>
      <c r="C315" s="14"/>
      <c r="D315" s="211" t="s">
        <v>161</v>
      </c>
      <c r="E315" s="219" t="s">
        <v>1</v>
      </c>
      <c r="F315" s="220" t="s">
        <v>465</v>
      </c>
      <c r="G315" s="14"/>
      <c r="H315" s="221">
        <v>104</v>
      </c>
      <c r="I315" s="222"/>
      <c r="J315" s="14"/>
      <c r="K315" s="14"/>
      <c r="L315" s="218"/>
      <c r="M315" s="223"/>
      <c r="N315" s="224"/>
      <c r="O315" s="224"/>
      <c r="P315" s="224"/>
      <c r="Q315" s="224"/>
      <c r="R315" s="224"/>
      <c r="S315" s="224"/>
      <c r="T315" s="22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19" t="s">
        <v>161</v>
      </c>
      <c r="AU315" s="219" t="s">
        <v>87</v>
      </c>
      <c r="AV315" s="14" t="s">
        <v>87</v>
      </c>
      <c r="AW315" s="14" t="s">
        <v>32</v>
      </c>
      <c r="AX315" s="14" t="s">
        <v>85</v>
      </c>
      <c r="AY315" s="219" t="s">
        <v>152</v>
      </c>
    </row>
    <row r="316" s="2" customFormat="1" ht="36" customHeight="1">
      <c r="A316" s="38"/>
      <c r="B316" s="196"/>
      <c r="C316" s="197" t="s">
        <v>466</v>
      </c>
      <c r="D316" s="197" t="s">
        <v>154</v>
      </c>
      <c r="E316" s="198" t="s">
        <v>467</v>
      </c>
      <c r="F316" s="199" t="s">
        <v>468</v>
      </c>
      <c r="G316" s="200" t="s">
        <v>157</v>
      </c>
      <c r="H316" s="201">
        <v>97.299999999999997</v>
      </c>
      <c r="I316" s="202"/>
      <c r="J316" s="203">
        <f>ROUND(I316*H316,2)</f>
        <v>0</v>
      </c>
      <c r="K316" s="199" t="s">
        <v>158</v>
      </c>
      <c r="L316" s="39"/>
      <c r="M316" s="204" t="s">
        <v>1</v>
      </c>
      <c r="N316" s="205" t="s">
        <v>42</v>
      </c>
      <c r="O316" s="77"/>
      <c r="P316" s="206">
        <f>O316*H316</f>
        <v>0</v>
      </c>
      <c r="Q316" s="206">
        <v>0.0045799999999999999</v>
      </c>
      <c r="R316" s="206">
        <f>Q316*H316</f>
        <v>0.44563399999999997</v>
      </c>
      <c r="S316" s="206">
        <v>0</v>
      </c>
      <c r="T316" s="20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08" t="s">
        <v>230</v>
      </c>
      <c r="AT316" s="208" t="s">
        <v>154</v>
      </c>
      <c r="AU316" s="208" t="s">
        <v>87</v>
      </c>
      <c r="AY316" s="19" t="s">
        <v>152</v>
      </c>
      <c r="BE316" s="209">
        <f>IF(N316="základní",J316,0)</f>
        <v>0</v>
      </c>
      <c r="BF316" s="209">
        <f>IF(N316="snížená",J316,0)</f>
        <v>0</v>
      </c>
      <c r="BG316" s="209">
        <f>IF(N316="zákl. přenesená",J316,0)</f>
        <v>0</v>
      </c>
      <c r="BH316" s="209">
        <f>IF(N316="sníž. přenesená",J316,0)</f>
        <v>0</v>
      </c>
      <c r="BI316" s="209">
        <f>IF(N316="nulová",J316,0)</f>
        <v>0</v>
      </c>
      <c r="BJ316" s="19" t="s">
        <v>85</v>
      </c>
      <c r="BK316" s="209">
        <f>ROUND(I316*H316,2)</f>
        <v>0</v>
      </c>
      <c r="BL316" s="19" t="s">
        <v>230</v>
      </c>
      <c r="BM316" s="208" t="s">
        <v>469</v>
      </c>
    </row>
    <row r="317" s="2" customFormat="1">
      <c r="A317" s="38"/>
      <c r="B317" s="39"/>
      <c r="C317" s="38"/>
      <c r="D317" s="211" t="s">
        <v>186</v>
      </c>
      <c r="E317" s="38"/>
      <c r="F317" s="234" t="s">
        <v>470</v>
      </c>
      <c r="G317" s="38"/>
      <c r="H317" s="38"/>
      <c r="I317" s="132"/>
      <c r="J317" s="38"/>
      <c r="K317" s="38"/>
      <c r="L317" s="39"/>
      <c r="M317" s="235"/>
      <c r="N317" s="236"/>
      <c r="O317" s="77"/>
      <c r="P317" s="77"/>
      <c r="Q317" s="77"/>
      <c r="R317" s="77"/>
      <c r="S317" s="77"/>
      <c r="T317" s="7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9" t="s">
        <v>186</v>
      </c>
      <c r="AU317" s="19" t="s">
        <v>87</v>
      </c>
    </row>
    <row r="318" s="13" customFormat="1">
      <c r="A318" s="13"/>
      <c r="B318" s="210"/>
      <c r="C318" s="13"/>
      <c r="D318" s="211" t="s">
        <v>161</v>
      </c>
      <c r="E318" s="212" t="s">
        <v>1</v>
      </c>
      <c r="F318" s="213" t="s">
        <v>471</v>
      </c>
      <c r="G318" s="13"/>
      <c r="H318" s="212" t="s">
        <v>1</v>
      </c>
      <c r="I318" s="214"/>
      <c r="J318" s="13"/>
      <c r="K318" s="13"/>
      <c r="L318" s="210"/>
      <c r="M318" s="215"/>
      <c r="N318" s="216"/>
      <c r="O318" s="216"/>
      <c r="P318" s="216"/>
      <c r="Q318" s="216"/>
      <c r="R318" s="216"/>
      <c r="S318" s="216"/>
      <c r="T318" s="21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12" t="s">
        <v>161</v>
      </c>
      <c r="AU318" s="212" t="s">
        <v>87</v>
      </c>
      <c r="AV318" s="13" t="s">
        <v>85</v>
      </c>
      <c r="AW318" s="13" t="s">
        <v>32</v>
      </c>
      <c r="AX318" s="13" t="s">
        <v>77</v>
      </c>
      <c r="AY318" s="212" t="s">
        <v>152</v>
      </c>
    </row>
    <row r="319" s="13" customFormat="1">
      <c r="A319" s="13"/>
      <c r="B319" s="210"/>
      <c r="C319" s="13"/>
      <c r="D319" s="211" t="s">
        <v>161</v>
      </c>
      <c r="E319" s="212" t="s">
        <v>1</v>
      </c>
      <c r="F319" s="213" t="s">
        <v>188</v>
      </c>
      <c r="G319" s="13"/>
      <c r="H319" s="212" t="s">
        <v>1</v>
      </c>
      <c r="I319" s="214"/>
      <c r="J319" s="13"/>
      <c r="K319" s="13"/>
      <c r="L319" s="210"/>
      <c r="M319" s="215"/>
      <c r="N319" s="216"/>
      <c r="O319" s="216"/>
      <c r="P319" s="216"/>
      <c r="Q319" s="216"/>
      <c r="R319" s="216"/>
      <c r="S319" s="216"/>
      <c r="T319" s="21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12" t="s">
        <v>161</v>
      </c>
      <c r="AU319" s="212" t="s">
        <v>87</v>
      </c>
      <c r="AV319" s="13" t="s">
        <v>85</v>
      </c>
      <c r="AW319" s="13" t="s">
        <v>32</v>
      </c>
      <c r="AX319" s="13" t="s">
        <v>77</v>
      </c>
      <c r="AY319" s="212" t="s">
        <v>152</v>
      </c>
    </row>
    <row r="320" s="14" customFormat="1">
      <c r="A320" s="14"/>
      <c r="B320" s="218"/>
      <c r="C320" s="14"/>
      <c r="D320" s="211" t="s">
        <v>161</v>
      </c>
      <c r="E320" s="219" t="s">
        <v>1</v>
      </c>
      <c r="F320" s="220" t="s">
        <v>392</v>
      </c>
      <c r="G320" s="14"/>
      <c r="H320" s="221">
        <v>97.299999999999997</v>
      </c>
      <c r="I320" s="222"/>
      <c r="J320" s="14"/>
      <c r="K320" s="14"/>
      <c r="L320" s="218"/>
      <c r="M320" s="223"/>
      <c r="N320" s="224"/>
      <c r="O320" s="224"/>
      <c r="P320" s="224"/>
      <c r="Q320" s="224"/>
      <c r="R320" s="224"/>
      <c r="S320" s="224"/>
      <c r="T320" s="22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19" t="s">
        <v>161</v>
      </c>
      <c r="AU320" s="219" t="s">
        <v>87</v>
      </c>
      <c r="AV320" s="14" t="s">
        <v>87</v>
      </c>
      <c r="AW320" s="14" t="s">
        <v>32</v>
      </c>
      <c r="AX320" s="14" t="s">
        <v>77</v>
      </c>
      <c r="AY320" s="219" t="s">
        <v>152</v>
      </c>
    </row>
    <row r="321" s="15" customFormat="1">
      <c r="A321" s="15"/>
      <c r="B321" s="226"/>
      <c r="C321" s="15"/>
      <c r="D321" s="211" t="s">
        <v>161</v>
      </c>
      <c r="E321" s="227" t="s">
        <v>1</v>
      </c>
      <c r="F321" s="228" t="s">
        <v>164</v>
      </c>
      <c r="G321" s="15"/>
      <c r="H321" s="229">
        <v>97.299999999999997</v>
      </c>
      <c r="I321" s="230"/>
      <c r="J321" s="15"/>
      <c r="K321" s="15"/>
      <c r="L321" s="226"/>
      <c r="M321" s="231"/>
      <c r="N321" s="232"/>
      <c r="O321" s="232"/>
      <c r="P321" s="232"/>
      <c r="Q321" s="232"/>
      <c r="R321" s="232"/>
      <c r="S321" s="232"/>
      <c r="T321" s="23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27" t="s">
        <v>161</v>
      </c>
      <c r="AU321" s="227" t="s">
        <v>87</v>
      </c>
      <c r="AV321" s="15" t="s">
        <v>159</v>
      </c>
      <c r="AW321" s="15" t="s">
        <v>32</v>
      </c>
      <c r="AX321" s="15" t="s">
        <v>85</v>
      </c>
      <c r="AY321" s="227" t="s">
        <v>152</v>
      </c>
    </row>
    <row r="322" s="2" customFormat="1" ht="24" customHeight="1">
      <c r="A322" s="38"/>
      <c r="B322" s="196"/>
      <c r="C322" s="197" t="s">
        <v>472</v>
      </c>
      <c r="D322" s="197" t="s">
        <v>154</v>
      </c>
      <c r="E322" s="198" t="s">
        <v>473</v>
      </c>
      <c r="F322" s="199" t="s">
        <v>474</v>
      </c>
      <c r="G322" s="200" t="s">
        <v>157</v>
      </c>
      <c r="H322" s="201">
        <v>232.93000000000001</v>
      </c>
      <c r="I322" s="202"/>
      <c r="J322" s="203">
        <f>ROUND(I322*H322,2)</f>
        <v>0</v>
      </c>
      <c r="K322" s="199" t="s">
        <v>1</v>
      </c>
      <c r="L322" s="39"/>
      <c r="M322" s="204" t="s">
        <v>1</v>
      </c>
      <c r="N322" s="205" t="s">
        <v>42</v>
      </c>
      <c r="O322" s="77"/>
      <c r="P322" s="206">
        <f>O322*H322</f>
        <v>0</v>
      </c>
      <c r="Q322" s="206">
        <v>0.0071999999999999998</v>
      </c>
      <c r="R322" s="206">
        <f>Q322*H322</f>
        <v>1.6770959999999999</v>
      </c>
      <c r="S322" s="206">
        <v>0</v>
      </c>
      <c r="T322" s="207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08" t="s">
        <v>230</v>
      </c>
      <c r="AT322" s="208" t="s">
        <v>154</v>
      </c>
      <c r="AU322" s="208" t="s">
        <v>87</v>
      </c>
      <c r="AY322" s="19" t="s">
        <v>152</v>
      </c>
      <c r="BE322" s="209">
        <f>IF(N322="základní",J322,0)</f>
        <v>0</v>
      </c>
      <c r="BF322" s="209">
        <f>IF(N322="snížená",J322,0)</f>
        <v>0</v>
      </c>
      <c r="BG322" s="209">
        <f>IF(N322="zákl. přenesená",J322,0)</f>
        <v>0</v>
      </c>
      <c r="BH322" s="209">
        <f>IF(N322="sníž. přenesená",J322,0)</f>
        <v>0</v>
      </c>
      <c r="BI322" s="209">
        <f>IF(N322="nulová",J322,0)</f>
        <v>0</v>
      </c>
      <c r="BJ322" s="19" t="s">
        <v>85</v>
      </c>
      <c r="BK322" s="209">
        <f>ROUND(I322*H322,2)</f>
        <v>0</v>
      </c>
      <c r="BL322" s="19" t="s">
        <v>230</v>
      </c>
      <c r="BM322" s="208" t="s">
        <v>475</v>
      </c>
    </row>
    <row r="323" s="2" customFormat="1">
      <c r="A323" s="38"/>
      <c r="B323" s="39"/>
      <c r="C323" s="38"/>
      <c r="D323" s="211" t="s">
        <v>186</v>
      </c>
      <c r="E323" s="38"/>
      <c r="F323" s="234" t="s">
        <v>476</v>
      </c>
      <c r="G323" s="38"/>
      <c r="H323" s="38"/>
      <c r="I323" s="132"/>
      <c r="J323" s="38"/>
      <c r="K323" s="38"/>
      <c r="L323" s="39"/>
      <c r="M323" s="235"/>
      <c r="N323" s="236"/>
      <c r="O323" s="77"/>
      <c r="P323" s="77"/>
      <c r="Q323" s="77"/>
      <c r="R323" s="77"/>
      <c r="S323" s="77"/>
      <c r="T323" s="7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9" t="s">
        <v>186</v>
      </c>
      <c r="AU323" s="19" t="s">
        <v>87</v>
      </c>
    </row>
    <row r="324" s="13" customFormat="1">
      <c r="A324" s="13"/>
      <c r="B324" s="210"/>
      <c r="C324" s="13"/>
      <c r="D324" s="211" t="s">
        <v>161</v>
      </c>
      <c r="E324" s="212" t="s">
        <v>1</v>
      </c>
      <c r="F324" s="213" t="s">
        <v>477</v>
      </c>
      <c r="G324" s="13"/>
      <c r="H324" s="212" t="s">
        <v>1</v>
      </c>
      <c r="I324" s="214"/>
      <c r="J324" s="13"/>
      <c r="K324" s="13"/>
      <c r="L324" s="210"/>
      <c r="M324" s="215"/>
      <c r="N324" s="216"/>
      <c r="O324" s="216"/>
      <c r="P324" s="216"/>
      <c r="Q324" s="216"/>
      <c r="R324" s="216"/>
      <c r="S324" s="216"/>
      <c r="T324" s="21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12" t="s">
        <v>161</v>
      </c>
      <c r="AU324" s="212" t="s">
        <v>87</v>
      </c>
      <c r="AV324" s="13" t="s">
        <v>85</v>
      </c>
      <c r="AW324" s="13" t="s">
        <v>32</v>
      </c>
      <c r="AX324" s="13" t="s">
        <v>77</v>
      </c>
      <c r="AY324" s="212" t="s">
        <v>152</v>
      </c>
    </row>
    <row r="325" s="14" customFormat="1">
      <c r="A325" s="14"/>
      <c r="B325" s="218"/>
      <c r="C325" s="14"/>
      <c r="D325" s="211" t="s">
        <v>161</v>
      </c>
      <c r="E325" s="219" t="s">
        <v>1</v>
      </c>
      <c r="F325" s="220" t="s">
        <v>362</v>
      </c>
      <c r="G325" s="14"/>
      <c r="H325" s="221">
        <v>109.2</v>
      </c>
      <c r="I325" s="222"/>
      <c r="J325" s="14"/>
      <c r="K325" s="14"/>
      <c r="L325" s="218"/>
      <c r="M325" s="223"/>
      <c r="N325" s="224"/>
      <c r="O325" s="224"/>
      <c r="P325" s="224"/>
      <c r="Q325" s="224"/>
      <c r="R325" s="224"/>
      <c r="S325" s="224"/>
      <c r="T325" s="22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19" t="s">
        <v>161</v>
      </c>
      <c r="AU325" s="219" t="s">
        <v>87</v>
      </c>
      <c r="AV325" s="14" t="s">
        <v>87</v>
      </c>
      <c r="AW325" s="14" t="s">
        <v>32</v>
      </c>
      <c r="AX325" s="14" t="s">
        <v>77</v>
      </c>
      <c r="AY325" s="219" t="s">
        <v>152</v>
      </c>
    </row>
    <row r="326" s="14" customFormat="1">
      <c r="A326" s="14"/>
      <c r="B326" s="218"/>
      <c r="C326" s="14"/>
      <c r="D326" s="211" t="s">
        <v>161</v>
      </c>
      <c r="E326" s="219" t="s">
        <v>1</v>
      </c>
      <c r="F326" s="220" t="s">
        <v>478</v>
      </c>
      <c r="G326" s="14"/>
      <c r="H326" s="221">
        <v>24.960000000000001</v>
      </c>
      <c r="I326" s="222"/>
      <c r="J326" s="14"/>
      <c r="K326" s="14"/>
      <c r="L326" s="218"/>
      <c r="M326" s="223"/>
      <c r="N326" s="224"/>
      <c r="O326" s="224"/>
      <c r="P326" s="224"/>
      <c r="Q326" s="224"/>
      <c r="R326" s="224"/>
      <c r="S326" s="224"/>
      <c r="T326" s="22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19" t="s">
        <v>161</v>
      </c>
      <c r="AU326" s="219" t="s">
        <v>87</v>
      </c>
      <c r="AV326" s="14" t="s">
        <v>87</v>
      </c>
      <c r="AW326" s="14" t="s">
        <v>32</v>
      </c>
      <c r="AX326" s="14" t="s">
        <v>77</v>
      </c>
      <c r="AY326" s="219" t="s">
        <v>152</v>
      </c>
    </row>
    <row r="327" s="14" customFormat="1">
      <c r="A327" s="14"/>
      <c r="B327" s="218"/>
      <c r="C327" s="14"/>
      <c r="D327" s="211" t="s">
        <v>161</v>
      </c>
      <c r="E327" s="219" t="s">
        <v>1</v>
      </c>
      <c r="F327" s="220" t="s">
        <v>363</v>
      </c>
      <c r="G327" s="14"/>
      <c r="H327" s="221">
        <v>59.850000000000001</v>
      </c>
      <c r="I327" s="222"/>
      <c r="J327" s="14"/>
      <c r="K327" s="14"/>
      <c r="L327" s="218"/>
      <c r="M327" s="223"/>
      <c r="N327" s="224"/>
      <c r="O327" s="224"/>
      <c r="P327" s="224"/>
      <c r="Q327" s="224"/>
      <c r="R327" s="224"/>
      <c r="S327" s="224"/>
      <c r="T327" s="22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19" t="s">
        <v>161</v>
      </c>
      <c r="AU327" s="219" t="s">
        <v>87</v>
      </c>
      <c r="AV327" s="14" t="s">
        <v>87</v>
      </c>
      <c r="AW327" s="14" t="s">
        <v>32</v>
      </c>
      <c r="AX327" s="14" t="s">
        <v>77</v>
      </c>
      <c r="AY327" s="219" t="s">
        <v>152</v>
      </c>
    </row>
    <row r="328" s="14" customFormat="1">
      <c r="A328" s="14"/>
      <c r="B328" s="218"/>
      <c r="C328" s="14"/>
      <c r="D328" s="211" t="s">
        <v>161</v>
      </c>
      <c r="E328" s="219" t="s">
        <v>1</v>
      </c>
      <c r="F328" s="220" t="s">
        <v>479</v>
      </c>
      <c r="G328" s="14"/>
      <c r="H328" s="221">
        <v>5.9199999999999999</v>
      </c>
      <c r="I328" s="222"/>
      <c r="J328" s="14"/>
      <c r="K328" s="14"/>
      <c r="L328" s="218"/>
      <c r="M328" s="223"/>
      <c r="N328" s="224"/>
      <c r="O328" s="224"/>
      <c r="P328" s="224"/>
      <c r="Q328" s="224"/>
      <c r="R328" s="224"/>
      <c r="S328" s="224"/>
      <c r="T328" s="22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19" t="s">
        <v>161</v>
      </c>
      <c r="AU328" s="219" t="s">
        <v>87</v>
      </c>
      <c r="AV328" s="14" t="s">
        <v>87</v>
      </c>
      <c r="AW328" s="14" t="s">
        <v>32</v>
      </c>
      <c r="AX328" s="14" t="s">
        <v>77</v>
      </c>
      <c r="AY328" s="219" t="s">
        <v>152</v>
      </c>
    </row>
    <row r="329" s="14" customFormat="1">
      <c r="A329" s="14"/>
      <c r="B329" s="218"/>
      <c r="C329" s="14"/>
      <c r="D329" s="211" t="s">
        <v>161</v>
      </c>
      <c r="E329" s="219" t="s">
        <v>1</v>
      </c>
      <c r="F329" s="220" t="s">
        <v>480</v>
      </c>
      <c r="G329" s="14"/>
      <c r="H329" s="221">
        <v>33</v>
      </c>
      <c r="I329" s="222"/>
      <c r="J329" s="14"/>
      <c r="K329" s="14"/>
      <c r="L329" s="218"/>
      <c r="M329" s="223"/>
      <c r="N329" s="224"/>
      <c r="O329" s="224"/>
      <c r="P329" s="224"/>
      <c r="Q329" s="224"/>
      <c r="R329" s="224"/>
      <c r="S329" s="224"/>
      <c r="T329" s="22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19" t="s">
        <v>161</v>
      </c>
      <c r="AU329" s="219" t="s">
        <v>87</v>
      </c>
      <c r="AV329" s="14" t="s">
        <v>87</v>
      </c>
      <c r="AW329" s="14" t="s">
        <v>32</v>
      </c>
      <c r="AX329" s="14" t="s">
        <v>77</v>
      </c>
      <c r="AY329" s="219" t="s">
        <v>152</v>
      </c>
    </row>
    <row r="330" s="15" customFormat="1">
      <c r="A330" s="15"/>
      <c r="B330" s="226"/>
      <c r="C330" s="15"/>
      <c r="D330" s="211" t="s">
        <v>161</v>
      </c>
      <c r="E330" s="227" t="s">
        <v>1</v>
      </c>
      <c r="F330" s="228" t="s">
        <v>164</v>
      </c>
      <c r="G330" s="15"/>
      <c r="H330" s="229">
        <v>232.93000000000001</v>
      </c>
      <c r="I330" s="230"/>
      <c r="J330" s="15"/>
      <c r="K330" s="15"/>
      <c r="L330" s="226"/>
      <c r="M330" s="231"/>
      <c r="N330" s="232"/>
      <c r="O330" s="232"/>
      <c r="P330" s="232"/>
      <c r="Q330" s="232"/>
      <c r="R330" s="232"/>
      <c r="S330" s="232"/>
      <c r="T330" s="23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27" t="s">
        <v>161</v>
      </c>
      <c r="AU330" s="227" t="s">
        <v>87</v>
      </c>
      <c r="AV330" s="15" t="s">
        <v>159</v>
      </c>
      <c r="AW330" s="15" t="s">
        <v>32</v>
      </c>
      <c r="AX330" s="15" t="s">
        <v>85</v>
      </c>
      <c r="AY330" s="227" t="s">
        <v>152</v>
      </c>
    </row>
    <row r="331" s="2" customFormat="1" ht="24" customHeight="1">
      <c r="A331" s="38"/>
      <c r="B331" s="196"/>
      <c r="C331" s="197" t="s">
        <v>481</v>
      </c>
      <c r="D331" s="197" t="s">
        <v>154</v>
      </c>
      <c r="E331" s="198" t="s">
        <v>482</v>
      </c>
      <c r="F331" s="199" t="s">
        <v>483</v>
      </c>
      <c r="G331" s="200" t="s">
        <v>423</v>
      </c>
      <c r="H331" s="201">
        <v>2.133</v>
      </c>
      <c r="I331" s="202"/>
      <c r="J331" s="203">
        <f>ROUND(I331*H331,2)</f>
        <v>0</v>
      </c>
      <c r="K331" s="199" t="s">
        <v>158</v>
      </c>
      <c r="L331" s="39"/>
      <c r="M331" s="204" t="s">
        <v>1</v>
      </c>
      <c r="N331" s="205" t="s">
        <v>42</v>
      </c>
      <c r="O331" s="77"/>
      <c r="P331" s="206">
        <f>O331*H331</f>
        <v>0</v>
      </c>
      <c r="Q331" s="206">
        <v>0</v>
      </c>
      <c r="R331" s="206">
        <f>Q331*H331</f>
        <v>0</v>
      </c>
      <c r="S331" s="206">
        <v>0</v>
      </c>
      <c r="T331" s="207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08" t="s">
        <v>230</v>
      </c>
      <c r="AT331" s="208" t="s">
        <v>154</v>
      </c>
      <c r="AU331" s="208" t="s">
        <v>87</v>
      </c>
      <c r="AY331" s="19" t="s">
        <v>152</v>
      </c>
      <c r="BE331" s="209">
        <f>IF(N331="základní",J331,0)</f>
        <v>0</v>
      </c>
      <c r="BF331" s="209">
        <f>IF(N331="snížená",J331,0)</f>
        <v>0</v>
      </c>
      <c r="BG331" s="209">
        <f>IF(N331="zákl. přenesená",J331,0)</f>
        <v>0</v>
      </c>
      <c r="BH331" s="209">
        <f>IF(N331="sníž. přenesená",J331,0)</f>
        <v>0</v>
      </c>
      <c r="BI331" s="209">
        <f>IF(N331="nulová",J331,0)</f>
        <v>0</v>
      </c>
      <c r="BJ331" s="19" t="s">
        <v>85</v>
      </c>
      <c r="BK331" s="209">
        <f>ROUND(I331*H331,2)</f>
        <v>0</v>
      </c>
      <c r="BL331" s="19" t="s">
        <v>230</v>
      </c>
      <c r="BM331" s="208" t="s">
        <v>484</v>
      </c>
    </row>
    <row r="332" s="12" customFormat="1" ht="22.8" customHeight="1">
      <c r="A332" s="12"/>
      <c r="B332" s="183"/>
      <c r="C332" s="12"/>
      <c r="D332" s="184" t="s">
        <v>76</v>
      </c>
      <c r="E332" s="194" t="s">
        <v>485</v>
      </c>
      <c r="F332" s="194" t="s">
        <v>486</v>
      </c>
      <c r="G332" s="12"/>
      <c r="H332" s="12"/>
      <c r="I332" s="186"/>
      <c r="J332" s="195">
        <f>BK332</f>
        <v>0</v>
      </c>
      <c r="K332" s="12"/>
      <c r="L332" s="183"/>
      <c r="M332" s="188"/>
      <c r="N332" s="189"/>
      <c r="O332" s="189"/>
      <c r="P332" s="190">
        <f>SUM(P333:P343)</f>
        <v>0</v>
      </c>
      <c r="Q332" s="189"/>
      <c r="R332" s="190">
        <f>SUM(R333:R343)</f>
        <v>0.69569499999999995</v>
      </c>
      <c r="S332" s="189"/>
      <c r="T332" s="191">
        <f>SUM(T333:T343)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84" t="s">
        <v>87</v>
      </c>
      <c r="AT332" s="192" t="s">
        <v>76</v>
      </c>
      <c r="AU332" s="192" t="s">
        <v>85</v>
      </c>
      <c r="AY332" s="184" t="s">
        <v>152</v>
      </c>
      <c r="BK332" s="193">
        <f>SUM(BK333:BK343)</f>
        <v>0</v>
      </c>
    </row>
    <row r="333" s="2" customFormat="1" ht="36" customHeight="1">
      <c r="A333" s="38"/>
      <c r="B333" s="196"/>
      <c r="C333" s="197" t="s">
        <v>487</v>
      </c>
      <c r="D333" s="197" t="s">
        <v>154</v>
      </c>
      <c r="E333" s="198" t="s">
        <v>488</v>
      </c>
      <c r="F333" s="199" t="s">
        <v>489</v>
      </c>
      <c r="G333" s="200" t="s">
        <v>157</v>
      </c>
      <c r="H333" s="201">
        <v>97.299999999999997</v>
      </c>
      <c r="I333" s="202"/>
      <c r="J333" s="203">
        <f>ROUND(I333*H333,2)</f>
        <v>0</v>
      </c>
      <c r="K333" s="199" t="s">
        <v>1</v>
      </c>
      <c r="L333" s="39"/>
      <c r="M333" s="204" t="s">
        <v>1</v>
      </c>
      <c r="N333" s="205" t="s">
        <v>42</v>
      </c>
      <c r="O333" s="77"/>
      <c r="P333" s="206">
        <f>O333*H333</f>
        <v>0</v>
      </c>
      <c r="Q333" s="206">
        <v>0</v>
      </c>
      <c r="R333" s="206">
        <f>Q333*H333</f>
        <v>0</v>
      </c>
      <c r="S333" s="206">
        <v>0</v>
      </c>
      <c r="T333" s="207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08" t="s">
        <v>230</v>
      </c>
      <c r="AT333" s="208" t="s">
        <v>154</v>
      </c>
      <c r="AU333" s="208" t="s">
        <v>87</v>
      </c>
      <c r="AY333" s="19" t="s">
        <v>152</v>
      </c>
      <c r="BE333" s="209">
        <f>IF(N333="základní",J333,0)</f>
        <v>0</v>
      </c>
      <c r="BF333" s="209">
        <f>IF(N333="snížená",J333,0)</f>
        <v>0</v>
      </c>
      <c r="BG333" s="209">
        <f>IF(N333="zákl. přenesená",J333,0)</f>
        <v>0</v>
      </c>
      <c r="BH333" s="209">
        <f>IF(N333="sníž. přenesená",J333,0)</f>
        <v>0</v>
      </c>
      <c r="BI333" s="209">
        <f>IF(N333="nulová",J333,0)</f>
        <v>0</v>
      </c>
      <c r="BJ333" s="19" t="s">
        <v>85</v>
      </c>
      <c r="BK333" s="209">
        <f>ROUND(I333*H333,2)</f>
        <v>0</v>
      </c>
      <c r="BL333" s="19" t="s">
        <v>230</v>
      </c>
      <c r="BM333" s="208" t="s">
        <v>490</v>
      </c>
    </row>
    <row r="334" s="2" customFormat="1">
      <c r="A334" s="38"/>
      <c r="B334" s="39"/>
      <c r="C334" s="38"/>
      <c r="D334" s="211" t="s">
        <v>186</v>
      </c>
      <c r="E334" s="38"/>
      <c r="F334" s="234" t="s">
        <v>491</v>
      </c>
      <c r="G334" s="38"/>
      <c r="H334" s="38"/>
      <c r="I334" s="132"/>
      <c r="J334" s="38"/>
      <c r="K334" s="38"/>
      <c r="L334" s="39"/>
      <c r="M334" s="235"/>
      <c r="N334" s="236"/>
      <c r="O334" s="77"/>
      <c r="P334" s="77"/>
      <c r="Q334" s="77"/>
      <c r="R334" s="77"/>
      <c r="S334" s="77"/>
      <c r="T334" s="7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9" t="s">
        <v>186</v>
      </c>
      <c r="AU334" s="19" t="s">
        <v>87</v>
      </c>
    </row>
    <row r="335" s="13" customFormat="1">
      <c r="A335" s="13"/>
      <c r="B335" s="210"/>
      <c r="C335" s="13"/>
      <c r="D335" s="211" t="s">
        <v>161</v>
      </c>
      <c r="E335" s="212" t="s">
        <v>1</v>
      </c>
      <c r="F335" s="213" t="s">
        <v>492</v>
      </c>
      <c r="G335" s="13"/>
      <c r="H335" s="212" t="s">
        <v>1</v>
      </c>
      <c r="I335" s="214"/>
      <c r="J335" s="13"/>
      <c r="K335" s="13"/>
      <c r="L335" s="210"/>
      <c r="M335" s="215"/>
      <c r="N335" s="216"/>
      <c r="O335" s="216"/>
      <c r="P335" s="216"/>
      <c r="Q335" s="216"/>
      <c r="R335" s="216"/>
      <c r="S335" s="216"/>
      <c r="T335" s="21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12" t="s">
        <v>161</v>
      </c>
      <c r="AU335" s="212" t="s">
        <v>87</v>
      </c>
      <c r="AV335" s="13" t="s">
        <v>85</v>
      </c>
      <c r="AW335" s="13" t="s">
        <v>32</v>
      </c>
      <c r="AX335" s="13" t="s">
        <v>77</v>
      </c>
      <c r="AY335" s="212" t="s">
        <v>152</v>
      </c>
    </row>
    <row r="336" s="13" customFormat="1">
      <c r="A336" s="13"/>
      <c r="B336" s="210"/>
      <c r="C336" s="13"/>
      <c r="D336" s="211" t="s">
        <v>161</v>
      </c>
      <c r="E336" s="212" t="s">
        <v>1</v>
      </c>
      <c r="F336" s="213" t="s">
        <v>188</v>
      </c>
      <c r="G336" s="13"/>
      <c r="H336" s="212" t="s">
        <v>1</v>
      </c>
      <c r="I336" s="214"/>
      <c r="J336" s="13"/>
      <c r="K336" s="13"/>
      <c r="L336" s="210"/>
      <c r="M336" s="215"/>
      <c r="N336" s="216"/>
      <c r="O336" s="216"/>
      <c r="P336" s="216"/>
      <c r="Q336" s="216"/>
      <c r="R336" s="216"/>
      <c r="S336" s="216"/>
      <c r="T336" s="21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12" t="s">
        <v>161</v>
      </c>
      <c r="AU336" s="212" t="s">
        <v>87</v>
      </c>
      <c r="AV336" s="13" t="s">
        <v>85</v>
      </c>
      <c r="AW336" s="13" t="s">
        <v>32</v>
      </c>
      <c r="AX336" s="13" t="s">
        <v>77</v>
      </c>
      <c r="AY336" s="212" t="s">
        <v>152</v>
      </c>
    </row>
    <row r="337" s="14" customFormat="1">
      <c r="A337" s="14"/>
      <c r="B337" s="218"/>
      <c r="C337" s="14"/>
      <c r="D337" s="211" t="s">
        <v>161</v>
      </c>
      <c r="E337" s="219" t="s">
        <v>1</v>
      </c>
      <c r="F337" s="220" t="s">
        <v>392</v>
      </c>
      <c r="G337" s="14"/>
      <c r="H337" s="221">
        <v>97.299999999999997</v>
      </c>
      <c r="I337" s="222"/>
      <c r="J337" s="14"/>
      <c r="K337" s="14"/>
      <c r="L337" s="218"/>
      <c r="M337" s="223"/>
      <c r="N337" s="224"/>
      <c r="O337" s="224"/>
      <c r="P337" s="224"/>
      <c r="Q337" s="224"/>
      <c r="R337" s="224"/>
      <c r="S337" s="224"/>
      <c r="T337" s="22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19" t="s">
        <v>161</v>
      </c>
      <c r="AU337" s="219" t="s">
        <v>87</v>
      </c>
      <c r="AV337" s="14" t="s">
        <v>87</v>
      </c>
      <c r="AW337" s="14" t="s">
        <v>32</v>
      </c>
      <c r="AX337" s="14" t="s">
        <v>77</v>
      </c>
      <c r="AY337" s="219" t="s">
        <v>152</v>
      </c>
    </row>
    <row r="338" s="15" customFormat="1">
      <c r="A338" s="15"/>
      <c r="B338" s="226"/>
      <c r="C338" s="15"/>
      <c r="D338" s="211" t="s">
        <v>161</v>
      </c>
      <c r="E338" s="227" t="s">
        <v>1</v>
      </c>
      <c r="F338" s="228" t="s">
        <v>164</v>
      </c>
      <c r="G338" s="15"/>
      <c r="H338" s="229">
        <v>97.299999999999997</v>
      </c>
      <c r="I338" s="230"/>
      <c r="J338" s="15"/>
      <c r="K338" s="15"/>
      <c r="L338" s="226"/>
      <c r="M338" s="231"/>
      <c r="N338" s="232"/>
      <c r="O338" s="232"/>
      <c r="P338" s="232"/>
      <c r="Q338" s="232"/>
      <c r="R338" s="232"/>
      <c r="S338" s="232"/>
      <c r="T338" s="23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27" t="s">
        <v>161</v>
      </c>
      <c r="AU338" s="227" t="s">
        <v>87</v>
      </c>
      <c r="AV338" s="15" t="s">
        <v>159</v>
      </c>
      <c r="AW338" s="15" t="s">
        <v>32</v>
      </c>
      <c r="AX338" s="15" t="s">
        <v>85</v>
      </c>
      <c r="AY338" s="227" t="s">
        <v>152</v>
      </c>
    </row>
    <row r="339" s="2" customFormat="1" ht="16.5" customHeight="1">
      <c r="A339" s="38"/>
      <c r="B339" s="196"/>
      <c r="C339" s="197" t="s">
        <v>493</v>
      </c>
      <c r="D339" s="197" t="s">
        <v>154</v>
      </c>
      <c r="E339" s="198" t="s">
        <v>494</v>
      </c>
      <c r="F339" s="199" t="s">
        <v>495</v>
      </c>
      <c r="G339" s="200" t="s">
        <v>157</v>
      </c>
      <c r="H339" s="201">
        <v>97.299999999999997</v>
      </c>
      <c r="I339" s="202"/>
      <c r="J339" s="203">
        <f>ROUND(I339*H339,2)</f>
        <v>0</v>
      </c>
      <c r="K339" s="199" t="s">
        <v>158</v>
      </c>
      <c r="L339" s="39"/>
      <c r="M339" s="204" t="s">
        <v>1</v>
      </c>
      <c r="N339" s="205" t="s">
        <v>42</v>
      </c>
      <c r="O339" s="77"/>
      <c r="P339" s="206">
        <f>O339*H339</f>
        <v>0</v>
      </c>
      <c r="Q339" s="206">
        <v>0.0071500000000000001</v>
      </c>
      <c r="R339" s="206">
        <f>Q339*H339</f>
        <v>0.69569499999999995</v>
      </c>
      <c r="S339" s="206">
        <v>0</v>
      </c>
      <c r="T339" s="207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08" t="s">
        <v>230</v>
      </c>
      <c r="AT339" s="208" t="s">
        <v>154</v>
      </c>
      <c r="AU339" s="208" t="s">
        <v>87</v>
      </c>
      <c r="AY339" s="19" t="s">
        <v>152</v>
      </c>
      <c r="BE339" s="209">
        <f>IF(N339="základní",J339,0)</f>
        <v>0</v>
      </c>
      <c r="BF339" s="209">
        <f>IF(N339="snížená",J339,0)</f>
        <v>0</v>
      </c>
      <c r="BG339" s="209">
        <f>IF(N339="zákl. přenesená",J339,0)</f>
        <v>0</v>
      </c>
      <c r="BH339" s="209">
        <f>IF(N339="sníž. přenesená",J339,0)</f>
        <v>0</v>
      </c>
      <c r="BI339" s="209">
        <f>IF(N339="nulová",J339,0)</f>
        <v>0</v>
      </c>
      <c r="BJ339" s="19" t="s">
        <v>85</v>
      </c>
      <c r="BK339" s="209">
        <f>ROUND(I339*H339,2)</f>
        <v>0</v>
      </c>
      <c r="BL339" s="19" t="s">
        <v>230</v>
      </c>
      <c r="BM339" s="208" t="s">
        <v>496</v>
      </c>
    </row>
    <row r="340" s="13" customFormat="1">
      <c r="A340" s="13"/>
      <c r="B340" s="210"/>
      <c r="C340" s="13"/>
      <c r="D340" s="211" t="s">
        <v>161</v>
      </c>
      <c r="E340" s="212" t="s">
        <v>1</v>
      </c>
      <c r="F340" s="213" t="s">
        <v>497</v>
      </c>
      <c r="G340" s="13"/>
      <c r="H340" s="212" t="s">
        <v>1</v>
      </c>
      <c r="I340" s="214"/>
      <c r="J340" s="13"/>
      <c r="K340" s="13"/>
      <c r="L340" s="210"/>
      <c r="M340" s="215"/>
      <c r="N340" s="216"/>
      <c r="O340" s="216"/>
      <c r="P340" s="216"/>
      <c r="Q340" s="216"/>
      <c r="R340" s="216"/>
      <c r="S340" s="216"/>
      <c r="T340" s="21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12" t="s">
        <v>161</v>
      </c>
      <c r="AU340" s="212" t="s">
        <v>87</v>
      </c>
      <c r="AV340" s="13" t="s">
        <v>85</v>
      </c>
      <c r="AW340" s="13" t="s">
        <v>32</v>
      </c>
      <c r="AX340" s="13" t="s">
        <v>77</v>
      </c>
      <c r="AY340" s="212" t="s">
        <v>152</v>
      </c>
    </row>
    <row r="341" s="13" customFormat="1">
      <c r="A341" s="13"/>
      <c r="B341" s="210"/>
      <c r="C341" s="13"/>
      <c r="D341" s="211" t="s">
        <v>161</v>
      </c>
      <c r="E341" s="212" t="s">
        <v>1</v>
      </c>
      <c r="F341" s="213" t="s">
        <v>188</v>
      </c>
      <c r="G341" s="13"/>
      <c r="H341" s="212" t="s">
        <v>1</v>
      </c>
      <c r="I341" s="214"/>
      <c r="J341" s="13"/>
      <c r="K341" s="13"/>
      <c r="L341" s="210"/>
      <c r="M341" s="215"/>
      <c r="N341" s="216"/>
      <c r="O341" s="216"/>
      <c r="P341" s="216"/>
      <c r="Q341" s="216"/>
      <c r="R341" s="216"/>
      <c r="S341" s="216"/>
      <c r="T341" s="21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12" t="s">
        <v>161</v>
      </c>
      <c r="AU341" s="212" t="s">
        <v>87</v>
      </c>
      <c r="AV341" s="13" t="s">
        <v>85</v>
      </c>
      <c r="AW341" s="13" t="s">
        <v>32</v>
      </c>
      <c r="AX341" s="13" t="s">
        <v>77</v>
      </c>
      <c r="AY341" s="212" t="s">
        <v>152</v>
      </c>
    </row>
    <row r="342" s="14" customFormat="1">
      <c r="A342" s="14"/>
      <c r="B342" s="218"/>
      <c r="C342" s="14"/>
      <c r="D342" s="211" t="s">
        <v>161</v>
      </c>
      <c r="E342" s="219" t="s">
        <v>1</v>
      </c>
      <c r="F342" s="220" t="s">
        <v>392</v>
      </c>
      <c r="G342" s="14"/>
      <c r="H342" s="221">
        <v>97.299999999999997</v>
      </c>
      <c r="I342" s="222"/>
      <c r="J342" s="14"/>
      <c r="K342" s="14"/>
      <c r="L342" s="218"/>
      <c r="M342" s="223"/>
      <c r="N342" s="224"/>
      <c r="O342" s="224"/>
      <c r="P342" s="224"/>
      <c r="Q342" s="224"/>
      <c r="R342" s="224"/>
      <c r="S342" s="224"/>
      <c r="T342" s="22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19" t="s">
        <v>161</v>
      </c>
      <c r="AU342" s="219" t="s">
        <v>87</v>
      </c>
      <c r="AV342" s="14" t="s">
        <v>87</v>
      </c>
      <c r="AW342" s="14" t="s">
        <v>32</v>
      </c>
      <c r="AX342" s="14" t="s">
        <v>77</v>
      </c>
      <c r="AY342" s="219" t="s">
        <v>152</v>
      </c>
    </row>
    <row r="343" s="15" customFormat="1">
      <c r="A343" s="15"/>
      <c r="B343" s="226"/>
      <c r="C343" s="15"/>
      <c r="D343" s="211" t="s">
        <v>161</v>
      </c>
      <c r="E343" s="227" t="s">
        <v>1</v>
      </c>
      <c r="F343" s="228" t="s">
        <v>164</v>
      </c>
      <c r="G343" s="15"/>
      <c r="H343" s="229">
        <v>97.299999999999997</v>
      </c>
      <c r="I343" s="230"/>
      <c r="J343" s="15"/>
      <c r="K343" s="15"/>
      <c r="L343" s="226"/>
      <c r="M343" s="247"/>
      <c r="N343" s="248"/>
      <c r="O343" s="248"/>
      <c r="P343" s="248"/>
      <c r="Q343" s="248"/>
      <c r="R343" s="248"/>
      <c r="S343" s="248"/>
      <c r="T343" s="249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27" t="s">
        <v>161</v>
      </c>
      <c r="AU343" s="227" t="s">
        <v>87</v>
      </c>
      <c r="AV343" s="15" t="s">
        <v>159</v>
      </c>
      <c r="AW343" s="15" t="s">
        <v>32</v>
      </c>
      <c r="AX343" s="15" t="s">
        <v>85</v>
      </c>
      <c r="AY343" s="227" t="s">
        <v>152</v>
      </c>
    </row>
    <row r="344" s="2" customFormat="1" ht="6.96" customHeight="1">
      <c r="A344" s="38"/>
      <c r="B344" s="60"/>
      <c r="C344" s="61"/>
      <c r="D344" s="61"/>
      <c r="E344" s="61"/>
      <c r="F344" s="61"/>
      <c r="G344" s="61"/>
      <c r="H344" s="61"/>
      <c r="I344" s="156"/>
      <c r="J344" s="61"/>
      <c r="K344" s="61"/>
      <c r="L344" s="39"/>
      <c r="M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</row>
  </sheetData>
  <autoFilter ref="C128:K34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115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2" customFormat="1" ht="12" customHeight="1">
      <c r="A8" s="38"/>
      <c r="B8" s="39"/>
      <c r="C8" s="38"/>
      <c r="D8" s="32" t="s">
        <v>116</v>
      </c>
      <c r="E8" s="38"/>
      <c r="F8" s="38"/>
      <c r="G8" s="38"/>
      <c r="H8" s="38"/>
      <c r="I8" s="132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498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133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133" t="s">
        <v>22</v>
      </c>
      <c r="J12" s="69" t="str">
        <f>'Rekapitulace stavby'!AN8</f>
        <v>2. 9. 2019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32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133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133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32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133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33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32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133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133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32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133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133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32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132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216.75" customHeight="1">
      <c r="A27" s="134"/>
      <c r="B27" s="135"/>
      <c r="C27" s="134"/>
      <c r="D27" s="134"/>
      <c r="E27" s="36" t="s">
        <v>36</v>
      </c>
      <c r="F27" s="36"/>
      <c r="G27" s="36"/>
      <c r="H27" s="36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8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9" t="s">
        <v>37</v>
      </c>
      <c r="E30" s="38"/>
      <c r="F30" s="38"/>
      <c r="G30" s="38"/>
      <c r="H30" s="38"/>
      <c r="I30" s="132"/>
      <c r="J30" s="96">
        <f>ROUND(J130,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140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41" t="s">
        <v>41</v>
      </c>
      <c r="E33" s="32" t="s">
        <v>42</v>
      </c>
      <c r="F33" s="142">
        <f>ROUND((SUM(BE130:BE440)),  2)</f>
        <v>0</v>
      </c>
      <c r="G33" s="38"/>
      <c r="H33" s="38"/>
      <c r="I33" s="143">
        <v>0.20999999999999999</v>
      </c>
      <c r="J33" s="142">
        <f>ROUND(((SUM(BE130:BE440))*I33),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42">
        <f>ROUND((SUM(BF130:BF440)),  2)</f>
        <v>0</v>
      </c>
      <c r="G34" s="38"/>
      <c r="H34" s="38"/>
      <c r="I34" s="143">
        <v>0.14999999999999999</v>
      </c>
      <c r="J34" s="142">
        <f>ROUND(((SUM(BF130:BF440))*I34),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42">
        <f>ROUND((SUM(BG130:BG440)),  2)</f>
        <v>0</v>
      </c>
      <c r="G35" s="38"/>
      <c r="H35" s="38"/>
      <c r="I35" s="143">
        <v>0.20999999999999999</v>
      </c>
      <c r="J35" s="14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42">
        <f>ROUND((SUM(BH130:BH440)),  2)</f>
        <v>0</v>
      </c>
      <c r="G36" s="38"/>
      <c r="H36" s="38"/>
      <c r="I36" s="143">
        <v>0.14999999999999999</v>
      </c>
      <c r="J36" s="142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42">
        <f>ROUND((SUM(BI130:BI440)),  2)</f>
        <v>0</v>
      </c>
      <c r="G37" s="38"/>
      <c r="H37" s="38"/>
      <c r="I37" s="143">
        <v>0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32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44"/>
      <c r="D39" s="145" t="s">
        <v>47</v>
      </c>
      <c r="E39" s="81"/>
      <c r="F39" s="81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8"/>
      <c r="L41" s="22"/>
    </row>
    <row r="42" s="1" customFormat="1" ht="14.4" customHeight="1">
      <c r="B42" s="22"/>
      <c r="I42" s="128"/>
      <c r="L42" s="22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38"/>
      <c r="E86" s="38"/>
      <c r="F86" s="38"/>
      <c r="G86" s="38"/>
      <c r="H86" s="38"/>
      <c r="I86" s="132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01.2 - Stavbení úpravy - interiér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Palackého náměstí 38</v>
      </c>
      <c r="G89" s="38"/>
      <c r="H89" s="38"/>
      <c r="I89" s="133" t="s">
        <v>22</v>
      </c>
      <c r="J89" s="69" t="str">
        <f>IF(J12="","",J12)</f>
        <v>2. 9. 2019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24</v>
      </c>
      <c r="D91" s="38"/>
      <c r="E91" s="38"/>
      <c r="F91" s="27" t="str">
        <f>E15</f>
        <v>Město Kostelec nad Orlicí</v>
      </c>
      <c r="G91" s="38"/>
      <c r="H91" s="38"/>
      <c r="I91" s="133" t="s">
        <v>30</v>
      </c>
      <c r="J91" s="36" t="str">
        <f>E21</f>
        <v>OBCHODNÍ PROJEKT HRADEC KRÁLOVÉ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133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32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8" t="s">
        <v>120</v>
      </c>
      <c r="D94" s="144"/>
      <c r="E94" s="144"/>
      <c r="F94" s="144"/>
      <c r="G94" s="144"/>
      <c r="H94" s="144"/>
      <c r="I94" s="159"/>
      <c r="J94" s="160" t="s">
        <v>121</v>
      </c>
      <c r="K94" s="144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61" t="s">
        <v>122</v>
      </c>
      <c r="D96" s="38"/>
      <c r="E96" s="38"/>
      <c r="F96" s="38"/>
      <c r="G96" s="38"/>
      <c r="H96" s="38"/>
      <c r="I96" s="132"/>
      <c r="J96" s="96">
        <f>J130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123</v>
      </c>
    </row>
    <row r="97" s="9" customFormat="1" ht="24.96" customHeight="1">
      <c r="A97" s="9"/>
      <c r="B97" s="162"/>
      <c r="C97" s="9"/>
      <c r="D97" s="163" t="s">
        <v>124</v>
      </c>
      <c r="E97" s="164"/>
      <c r="F97" s="164"/>
      <c r="G97" s="164"/>
      <c r="H97" s="164"/>
      <c r="I97" s="165"/>
      <c r="J97" s="166">
        <f>J131</f>
        <v>0</v>
      </c>
      <c r="K97" s="9"/>
      <c r="L97" s="16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7"/>
      <c r="C98" s="10"/>
      <c r="D98" s="168" t="s">
        <v>127</v>
      </c>
      <c r="E98" s="169"/>
      <c r="F98" s="169"/>
      <c r="G98" s="169"/>
      <c r="H98" s="169"/>
      <c r="I98" s="170"/>
      <c r="J98" s="171">
        <f>J132</f>
        <v>0</v>
      </c>
      <c r="K98" s="10"/>
      <c r="L98" s="16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7"/>
      <c r="C99" s="10"/>
      <c r="D99" s="168" t="s">
        <v>128</v>
      </c>
      <c r="E99" s="169"/>
      <c r="F99" s="169"/>
      <c r="G99" s="169"/>
      <c r="H99" s="169"/>
      <c r="I99" s="170"/>
      <c r="J99" s="171">
        <f>J169</f>
        <v>0</v>
      </c>
      <c r="K99" s="10"/>
      <c r="L99" s="16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7"/>
      <c r="C100" s="10"/>
      <c r="D100" s="168" t="s">
        <v>130</v>
      </c>
      <c r="E100" s="169"/>
      <c r="F100" s="169"/>
      <c r="G100" s="169"/>
      <c r="H100" s="169"/>
      <c r="I100" s="170"/>
      <c r="J100" s="171">
        <f>J172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131</v>
      </c>
      <c r="E101" s="169"/>
      <c r="F101" s="169"/>
      <c r="G101" s="169"/>
      <c r="H101" s="169"/>
      <c r="I101" s="170"/>
      <c r="J101" s="171">
        <f>J244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132</v>
      </c>
      <c r="E102" s="169"/>
      <c r="F102" s="169"/>
      <c r="G102" s="169"/>
      <c r="H102" s="169"/>
      <c r="I102" s="170"/>
      <c r="J102" s="171">
        <f>J343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133</v>
      </c>
      <c r="E103" s="169"/>
      <c r="F103" s="169"/>
      <c r="G103" s="169"/>
      <c r="H103" s="169"/>
      <c r="I103" s="170"/>
      <c r="J103" s="171">
        <f>J349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62"/>
      <c r="C104" s="9"/>
      <c r="D104" s="163" t="s">
        <v>134</v>
      </c>
      <c r="E104" s="164"/>
      <c r="F104" s="164"/>
      <c r="G104" s="164"/>
      <c r="H104" s="164"/>
      <c r="I104" s="165"/>
      <c r="J104" s="166">
        <f>J351</f>
        <v>0</v>
      </c>
      <c r="K104" s="9"/>
      <c r="L104" s="16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67"/>
      <c r="C105" s="10"/>
      <c r="D105" s="168" t="s">
        <v>499</v>
      </c>
      <c r="E105" s="169"/>
      <c r="F105" s="169"/>
      <c r="G105" s="169"/>
      <c r="H105" s="169"/>
      <c r="I105" s="170"/>
      <c r="J105" s="171">
        <f>J352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67"/>
      <c r="C106" s="10"/>
      <c r="D106" s="168" t="s">
        <v>500</v>
      </c>
      <c r="E106" s="169"/>
      <c r="F106" s="169"/>
      <c r="G106" s="169"/>
      <c r="H106" s="169"/>
      <c r="I106" s="170"/>
      <c r="J106" s="171">
        <f>J354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67"/>
      <c r="C107" s="10"/>
      <c r="D107" s="168" t="s">
        <v>501</v>
      </c>
      <c r="E107" s="169"/>
      <c r="F107" s="169"/>
      <c r="G107" s="169"/>
      <c r="H107" s="169"/>
      <c r="I107" s="170"/>
      <c r="J107" s="171">
        <f>J378</f>
        <v>0</v>
      </c>
      <c r="K107" s="10"/>
      <c r="L107" s="16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67"/>
      <c r="C108" s="10"/>
      <c r="D108" s="168" t="s">
        <v>136</v>
      </c>
      <c r="E108" s="169"/>
      <c r="F108" s="169"/>
      <c r="G108" s="169"/>
      <c r="H108" s="169"/>
      <c r="I108" s="170"/>
      <c r="J108" s="171">
        <f>J395</f>
        <v>0</v>
      </c>
      <c r="K108" s="10"/>
      <c r="L108" s="16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67"/>
      <c r="C109" s="10"/>
      <c r="D109" s="168" t="s">
        <v>502</v>
      </c>
      <c r="E109" s="169"/>
      <c r="F109" s="169"/>
      <c r="G109" s="169"/>
      <c r="H109" s="169"/>
      <c r="I109" s="170"/>
      <c r="J109" s="171">
        <f>J416</f>
        <v>0</v>
      </c>
      <c r="K109" s="10"/>
      <c r="L109" s="16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67"/>
      <c r="C110" s="10"/>
      <c r="D110" s="168" t="s">
        <v>503</v>
      </c>
      <c r="E110" s="169"/>
      <c r="F110" s="169"/>
      <c r="G110" s="169"/>
      <c r="H110" s="169"/>
      <c r="I110" s="170"/>
      <c r="J110" s="171">
        <f>J434</f>
        <v>0</v>
      </c>
      <c r="K110" s="10"/>
      <c r="L110" s="16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38"/>
      <c r="D111" s="38"/>
      <c r="E111" s="38"/>
      <c r="F111" s="38"/>
      <c r="G111" s="38"/>
      <c r="H111" s="38"/>
      <c r="I111" s="132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0"/>
      <c r="C112" s="61"/>
      <c r="D112" s="61"/>
      <c r="E112" s="61"/>
      <c r="F112" s="61"/>
      <c r="G112" s="61"/>
      <c r="H112" s="61"/>
      <c r="I112" s="156"/>
      <c r="J112" s="61"/>
      <c r="K112" s="61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2"/>
      <c r="C116" s="63"/>
      <c r="D116" s="63"/>
      <c r="E116" s="63"/>
      <c r="F116" s="63"/>
      <c r="G116" s="63"/>
      <c r="H116" s="63"/>
      <c r="I116" s="157"/>
      <c r="J116" s="63"/>
      <c r="K116" s="63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137</v>
      </c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38"/>
      <c r="E119" s="38"/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131" t="str">
        <f>E7</f>
        <v>Revitalizace centra dětí a mládeže Kostelec nad Orlicí</v>
      </c>
      <c r="F120" s="32"/>
      <c r="G120" s="32"/>
      <c r="H120" s="32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116</v>
      </c>
      <c r="D121" s="38"/>
      <c r="E121" s="38"/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E9</f>
        <v>01.2 - Stavbení úpravy - interiér</v>
      </c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132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38"/>
      <c r="E124" s="38"/>
      <c r="F124" s="27" t="str">
        <f>F12</f>
        <v>Palackého náměstí 38</v>
      </c>
      <c r="G124" s="38"/>
      <c r="H124" s="38"/>
      <c r="I124" s="133" t="s">
        <v>22</v>
      </c>
      <c r="J124" s="69" t="str">
        <f>IF(J12="","",J12)</f>
        <v>2. 9. 2019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132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58.2" customHeight="1">
      <c r="A126" s="38"/>
      <c r="B126" s="39"/>
      <c r="C126" s="32" t="s">
        <v>24</v>
      </c>
      <c r="D126" s="38"/>
      <c r="E126" s="38"/>
      <c r="F126" s="27" t="str">
        <f>E15</f>
        <v>Město Kostelec nad Orlicí</v>
      </c>
      <c r="G126" s="38"/>
      <c r="H126" s="38"/>
      <c r="I126" s="133" t="s">
        <v>30</v>
      </c>
      <c r="J126" s="36" t="str">
        <f>E21</f>
        <v>OBCHODNÍ PROJEKT HRADEC KRÁLOVÉ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38"/>
      <c r="E127" s="38"/>
      <c r="F127" s="27" t="str">
        <f>IF(E18="","",E18)</f>
        <v>Vyplň údaj</v>
      </c>
      <c r="G127" s="38"/>
      <c r="H127" s="38"/>
      <c r="I127" s="133" t="s">
        <v>33</v>
      </c>
      <c r="J127" s="36" t="str">
        <f>E24</f>
        <v xml:space="preserve"> 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132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72"/>
      <c r="B129" s="173"/>
      <c r="C129" s="174" t="s">
        <v>138</v>
      </c>
      <c r="D129" s="175" t="s">
        <v>62</v>
      </c>
      <c r="E129" s="175" t="s">
        <v>58</v>
      </c>
      <c r="F129" s="175" t="s">
        <v>59</v>
      </c>
      <c r="G129" s="175" t="s">
        <v>139</v>
      </c>
      <c r="H129" s="175" t="s">
        <v>140</v>
      </c>
      <c r="I129" s="176" t="s">
        <v>141</v>
      </c>
      <c r="J129" s="175" t="s">
        <v>121</v>
      </c>
      <c r="K129" s="177" t="s">
        <v>142</v>
      </c>
      <c r="L129" s="178"/>
      <c r="M129" s="86" t="s">
        <v>1</v>
      </c>
      <c r="N129" s="87" t="s">
        <v>41</v>
      </c>
      <c r="O129" s="87" t="s">
        <v>143</v>
      </c>
      <c r="P129" s="87" t="s">
        <v>144</v>
      </c>
      <c r="Q129" s="87" t="s">
        <v>145</v>
      </c>
      <c r="R129" s="87" t="s">
        <v>146</v>
      </c>
      <c r="S129" s="87" t="s">
        <v>147</v>
      </c>
      <c r="T129" s="88" t="s">
        <v>148</v>
      </c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</row>
    <row r="130" s="2" customFormat="1" ht="22.8" customHeight="1">
      <c r="A130" s="38"/>
      <c r="B130" s="39"/>
      <c r="C130" s="93" t="s">
        <v>149</v>
      </c>
      <c r="D130" s="38"/>
      <c r="E130" s="38"/>
      <c r="F130" s="38"/>
      <c r="G130" s="38"/>
      <c r="H130" s="38"/>
      <c r="I130" s="132"/>
      <c r="J130" s="179">
        <f>BK130</f>
        <v>0</v>
      </c>
      <c r="K130" s="38"/>
      <c r="L130" s="39"/>
      <c r="M130" s="89"/>
      <c r="N130" s="73"/>
      <c r="O130" s="90"/>
      <c r="P130" s="180">
        <f>P131+P351</f>
        <v>0</v>
      </c>
      <c r="Q130" s="90"/>
      <c r="R130" s="180">
        <f>R131+R351</f>
        <v>53.022846999999999</v>
      </c>
      <c r="S130" s="90"/>
      <c r="T130" s="181">
        <f>T131+T351</f>
        <v>51.709510000000009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76</v>
      </c>
      <c r="AU130" s="19" t="s">
        <v>123</v>
      </c>
      <c r="BK130" s="182">
        <f>BK131+BK351</f>
        <v>0</v>
      </c>
    </row>
    <row r="131" s="12" customFormat="1" ht="25.92" customHeight="1">
      <c r="A131" s="12"/>
      <c r="B131" s="183"/>
      <c r="C131" s="12"/>
      <c r="D131" s="184" t="s">
        <v>76</v>
      </c>
      <c r="E131" s="185" t="s">
        <v>150</v>
      </c>
      <c r="F131" s="185" t="s">
        <v>151</v>
      </c>
      <c r="G131" s="12"/>
      <c r="H131" s="12"/>
      <c r="I131" s="186"/>
      <c r="J131" s="187">
        <f>BK131</f>
        <v>0</v>
      </c>
      <c r="K131" s="12"/>
      <c r="L131" s="183"/>
      <c r="M131" s="188"/>
      <c r="N131" s="189"/>
      <c r="O131" s="189"/>
      <c r="P131" s="190">
        <f>P132+P169+P172+P244+P343+P349</f>
        <v>0</v>
      </c>
      <c r="Q131" s="189"/>
      <c r="R131" s="190">
        <f>R132+R169+R172+R244+R343+R349</f>
        <v>33.456787750000004</v>
      </c>
      <c r="S131" s="189"/>
      <c r="T131" s="191">
        <f>T132+T169+T172+T244+T343+T349</f>
        <v>51.709510000000009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4" t="s">
        <v>85</v>
      </c>
      <c r="AT131" s="192" t="s">
        <v>76</v>
      </c>
      <c r="AU131" s="192" t="s">
        <v>77</v>
      </c>
      <c r="AY131" s="184" t="s">
        <v>152</v>
      </c>
      <c r="BK131" s="193">
        <f>BK132+BK169+BK172+BK244+BK343+BK349</f>
        <v>0</v>
      </c>
    </row>
    <row r="132" s="12" customFormat="1" ht="22.8" customHeight="1">
      <c r="A132" s="12"/>
      <c r="B132" s="183"/>
      <c r="C132" s="12"/>
      <c r="D132" s="184" t="s">
        <v>76</v>
      </c>
      <c r="E132" s="194" t="s">
        <v>170</v>
      </c>
      <c r="F132" s="194" t="s">
        <v>330</v>
      </c>
      <c r="G132" s="12"/>
      <c r="H132" s="12"/>
      <c r="I132" s="186"/>
      <c r="J132" s="195">
        <f>BK132</f>
        <v>0</v>
      </c>
      <c r="K132" s="12"/>
      <c r="L132" s="183"/>
      <c r="M132" s="188"/>
      <c r="N132" s="189"/>
      <c r="O132" s="189"/>
      <c r="P132" s="190">
        <f>SUM(P133:P168)</f>
        <v>0</v>
      </c>
      <c r="Q132" s="189"/>
      <c r="R132" s="190">
        <f>SUM(R133:R168)</f>
        <v>17.417575549999999</v>
      </c>
      <c r="S132" s="189"/>
      <c r="T132" s="191">
        <f>SUM(T133:T168)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84" t="s">
        <v>85</v>
      </c>
      <c r="AT132" s="192" t="s">
        <v>76</v>
      </c>
      <c r="AU132" s="192" t="s">
        <v>85</v>
      </c>
      <c r="AY132" s="184" t="s">
        <v>152</v>
      </c>
      <c r="BK132" s="193">
        <f>SUM(BK133:BK168)</f>
        <v>0</v>
      </c>
    </row>
    <row r="133" s="2" customFormat="1" ht="24" customHeight="1">
      <c r="A133" s="38"/>
      <c r="B133" s="196"/>
      <c r="C133" s="197" t="s">
        <v>85</v>
      </c>
      <c r="D133" s="197" t="s">
        <v>154</v>
      </c>
      <c r="E133" s="198" t="s">
        <v>504</v>
      </c>
      <c r="F133" s="199" t="s">
        <v>505</v>
      </c>
      <c r="G133" s="200" t="s">
        <v>204</v>
      </c>
      <c r="H133" s="201">
        <v>18</v>
      </c>
      <c r="I133" s="202"/>
      <c r="J133" s="203">
        <f>ROUND(I133*H133,2)</f>
        <v>0</v>
      </c>
      <c r="K133" s="199" t="s">
        <v>158</v>
      </c>
      <c r="L133" s="39"/>
      <c r="M133" s="204" t="s">
        <v>1</v>
      </c>
      <c r="N133" s="205" t="s">
        <v>42</v>
      </c>
      <c r="O133" s="77"/>
      <c r="P133" s="206">
        <f>O133*H133</f>
        <v>0</v>
      </c>
      <c r="Q133" s="206">
        <v>0.18142</v>
      </c>
      <c r="R133" s="206">
        <f>Q133*H133</f>
        <v>3.2655599999999998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159</v>
      </c>
      <c r="AT133" s="208" t="s">
        <v>154</v>
      </c>
      <c r="AU133" s="208" t="s">
        <v>87</v>
      </c>
      <c r="AY133" s="19" t="s">
        <v>152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85</v>
      </c>
      <c r="BK133" s="209">
        <f>ROUND(I133*H133,2)</f>
        <v>0</v>
      </c>
      <c r="BL133" s="19" t="s">
        <v>159</v>
      </c>
      <c r="BM133" s="208" t="s">
        <v>506</v>
      </c>
    </row>
    <row r="134" s="14" customFormat="1">
      <c r="A134" s="14"/>
      <c r="B134" s="218"/>
      <c r="C134" s="14"/>
      <c r="D134" s="211" t="s">
        <v>161</v>
      </c>
      <c r="E134" s="219" t="s">
        <v>1</v>
      </c>
      <c r="F134" s="220" t="s">
        <v>507</v>
      </c>
      <c r="G134" s="14"/>
      <c r="H134" s="221">
        <v>3</v>
      </c>
      <c r="I134" s="222"/>
      <c r="J134" s="14"/>
      <c r="K134" s="14"/>
      <c r="L134" s="218"/>
      <c r="M134" s="223"/>
      <c r="N134" s="224"/>
      <c r="O134" s="224"/>
      <c r="P134" s="224"/>
      <c r="Q134" s="224"/>
      <c r="R134" s="224"/>
      <c r="S134" s="224"/>
      <c r="T134" s="22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19" t="s">
        <v>161</v>
      </c>
      <c r="AU134" s="219" t="s">
        <v>87</v>
      </c>
      <c r="AV134" s="14" t="s">
        <v>87</v>
      </c>
      <c r="AW134" s="14" t="s">
        <v>32</v>
      </c>
      <c r="AX134" s="14" t="s">
        <v>77</v>
      </c>
      <c r="AY134" s="219" t="s">
        <v>152</v>
      </c>
    </row>
    <row r="135" s="14" customFormat="1">
      <c r="A135" s="14"/>
      <c r="B135" s="218"/>
      <c r="C135" s="14"/>
      <c r="D135" s="211" t="s">
        <v>161</v>
      </c>
      <c r="E135" s="219" t="s">
        <v>1</v>
      </c>
      <c r="F135" s="220" t="s">
        <v>508</v>
      </c>
      <c r="G135" s="14"/>
      <c r="H135" s="221">
        <v>15</v>
      </c>
      <c r="I135" s="222"/>
      <c r="J135" s="14"/>
      <c r="K135" s="14"/>
      <c r="L135" s="218"/>
      <c r="M135" s="223"/>
      <c r="N135" s="224"/>
      <c r="O135" s="224"/>
      <c r="P135" s="224"/>
      <c r="Q135" s="224"/>
      <c r="R135" s="224"/>
      <c r="S135" s="224"/>
      <c r="T135" s="22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19" t="s">
        <v>161</v>
      </c>
      <c r="AU135" s="219" t="s">
        <v>87</v>
      </c>
      <c r="AV135" s="14" t="s">
        <v>87</v>
      </c>
      <c r="AW135" s="14" t="s">
        <v>32</v>
      </c>
      <c r="AX135" s="14" t="s">
        <v>77</v>
      </c>
      <c r="AY135" s="219" t="s">
        <v>152</v>
      </c>
    </row>
    <row r="136" s="15" customFormat="1">
      <c r="A136" s="15"/>
      <c r="B136" s="226"/>
      <c r="C136" s="15"/>
      <c r="D136" s="211" t="s">
        <v>161</v>
      </c>
      <c r="E136" s="227" t="s">
        <v>1</v>
      </c>
      <c r="F136" s="228" t="s">
        <v>164</v>
      </c>
      <c r="G136" s="15"/>
      <c r="H136" s="229">
        <v>18</v>
      </c>
      <c r="I136" s="230"/>
      <c r="J136" s="15"/>
      <c r="K136" s="15"/>
      <c r="L136" s="226"/>
      <c r="M136" s="231"/>
      <c r="N136" s="232"/>
      <c r="O136" s="232"/>
      <c r="P136" s="232"/>
      <c r="Q136" s="232"/>
      <c r="R136" s="232"/>
      <c r="S136" s="232"/>
      <c r="T136" s="23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27" t="s">
        <v>161</v>
      </c>
      <c r="AU136" s="227" t="s">
        <v>87</v>
      </c>
      <c r="AV136" s="15" t="s">
        <v>159</v>
      </c>
      <c r="AW136" s="15" t="s">
        <v>32</v>
      </c>
      <c r="AX136" s="15" t="s">
        <v>85</v>
      </c>
      <c r="AY136" s="227" t="s">
        <v>152</v>
      </c>
    </row>
    <row r="137" s="2" customFormat="1" ht="24" customHeight="1">
      <c r="A137" s="38"/>
      <c r="B137" s="196"/>
      <c r="C137" s="197" t="s">
        <v>87</v>
      </c>
      <c r="D137" s="197" t="s">
        <v>154</v>
      </c>
      <c r="E137" s="198" t="s">
        <v>509</v>
      </c>
      <c r="F137" s="199" t="s">
        <v>510</v>
      </c>
      <c r="G137" s="200" t="s">
        <v>245</v>
      </c>
      <c r="H137" s="201">
        <v>3.9420000000000002</v>
      </c>
      <c r="I137" s="202"/>
      <c r="J137" s="203">
        <f>ROUND(I137*H137,2)</f>
        <v>0</v>
      </c>
      <c r="K137" s="199" t="s">
        <v>158</v>
      </c>
      <c r="L137" s="39"/>
      <c r="M137" s="204" t="s">
        <v>1</v>
      </c>
      <c r="N137" s="205" t="s">
        <v>42</v>
      </c>
      <c r="O137" s="77"/>
      <c r="P137" s="206">
        <f>O137*H137</f>
        <v>0</v>
      </c>
      <c r="Q137" s="206">
        <v>1.8775</v>
      </c>
      <c r="R137" s="206">
        <f>Q137*H137</f>
        <v>7.4011050000000003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159</v>
      </c>
      <c r="AT137" s="208" t="s">
        <v>154</v>
      </c>
      <c r="AU137" s="208" t="s">
        <v>87</v>
      </c>
      <c r="AY137" s="19" t="s">
        <v>152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9" t="s">
        <v>85</v>
      </c>
      <c r="BK137" s="209">
        <f>ROUND(I137*H137,2)</f>
        <v>0</v>
      </c>
      <c r="BL137" s="19" t="s">
        <v>159</v>
      </c>
      <c r="BM137" s="208" t="s">
        <v>511</v>
      </c>
    </row>
    <row r="138" s="13" customFormat="1">
      <c r="A138" s="13"/>
      <c r="B138" s="210"/>
      <c r="C138" s="13"/>
      <c r="D138" s="211" t="s">
        <v>161</v>
      </c>
      <c r="E138" s="212" t="s">
        <v>1</v>
      </c>
      <c r="F138" s="213" t="s">
        <v>512</v>
      </c>
      <c r="G138" s="13"/>
      <c r="H138" s="212" t="s">
        <v>1</v>
      </c>
      <c r="I138" s="214"/>
      <c r="J138" s="13"/>
      <c r="K138" s="13"/>
      <c r="L138" s="210"/>
      <c r="M138" s="215"/>
      <c r="N138" s="216"/>
      <c r="O138" s="216"/>
      <c r="P138" s="216"/>
      <c r="Q138" s="216"/>
      <c r="R138" s="216"/>
      <c r="S138" s="216"/>
      <c r="T138" s="21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12" t="s">
        <v>161</v>
      </c>
      <c r="AU138" s="212" t="s">
        <v>87</v>
      </c>
      <c r="AV138" s="13" t="s">
        <v>85</v>
      </c>
      <c r="AW138" s="13" t="s">
        <v>32</v>
      </c>
      <c r="AX138" s="13" t="s">
        <v>77</v>
      </c>
      <c r="AY138" s="212" t="s">
        <v>152</v>
      </c>
    </row>
    <row r="139" s="14" customFormat="1">
      <c r="A139" s="14"/>
      <c r="B139" s="218"/>
      <c r="C139" s="14"/>
      <c r="D139" s="211" t="s">
        <v>161</v>
      </c>
      <c r="E139" s="219" t="s">
        <v>1</v>
      </c>
      <c r="F139" s="220" t="s">
        <v>513</v>
      </c>
      <c r="G139" s="14"/>
      <c r="H139" s="221">
        <v>2.016</v>
      </c>
      <c r="I139" s="222"/>
      <c r="J139" s="14"/>
      <c r="K139" s="14"/>
      <c r="L139" s="218"/>
      <c r="M139" s="223"/>
      <c r="N139" s="224"/>
      <c r="O139" s="224"/>
      <c r="P139" s="224"/>
      <c r="Q139" s="224"/>
      <c r="R139" s="224"/>
      <c r="S139" s="224"/>
      <c r="T139" s="22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19" t="s">
        <v>161</v>
      </c>
      <c r="AU139" s="219" t="s">
        <v>87</v>
      </c>
      <c r="AV139" s="14" t="s">
        <v>87</v>
      </c>
      <c r="AW139" s="14" t="s">
        <v>32</v>
      </c>
      <c r="AX139" s="14" t="s">
        <v>77</v>
      </c>
      <c r="AY139" s="219" t="s">
        <v>152</v>
      </c>
    </row>
    <row r="140" s="13" customFormat="1">
      <c r="A140" s="13"/>
      <c r="B140" s="210"/>
      <c r="C140" s="13"/>
      <c r="D140" s="211" t="s">
        <v>161</v>
      </c>
      <c r="E140" s="212" t="s">
        <v>1</v>
      </c>
      <c r="F140" s="213" t="s">
        <v>514</v>
      </c>
      <c r="G140" s="13"/>
      <c r="H140" s="212" t="s">
        <v>1</v>
      </c>
      <c r="I140" s="214"/>
      <c r="J140" s="13"/>
      <c r="K140" s="13"/>
      <c r="L140" s="210"/>
      <c r="M140" s="215"/>
      <c r="N140" s="216"/>
      <c r="O140" s="216"/>
      <c r="P140" s="216"/>
      <c r="Q140" s="216"/>
      <c r="R140" s="216"/>
      <c r="S140" s="216"/>
      <c r="T140" s="21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12" t="s">
        <v>161</v>
      </c>
      <c r="AU140" s="212" t="s">
        <v>87</v>
      </c>
      <c r="AV140" s="13" t="s">
        <v>85</v>
      </c>
      <c r="AW140" s="13" t="s">
        <v>32</v>
      </c>
      <c r="AX140" s="13" t="s">
        <v>77</v>
      </c>
      <c r="AY140" s="212" t="s">
        <v>152</v>
      </c>
    </row>
    <row r="141" s="14" customFormat="1">
      <c r="A141" s="14"/>
      <c r="B141" s="218"/>
      <c r="C141" s="14"/>
      <c r="D141" s="211" t="s">
        <v>161</v>
      </c>
      <c r="E141" s="219" t="s">
        <v>1</v>
      </c>
      <c r="F141" s="220" t="s">
        <v>515</v>
      </c>
      <c r="G141" s="14"/>
      <c r="H141" s="221">
        <v>0.75</v>
      </c>
      <c r="I141" s="222"/>
      <c r="J141" s="14"/>
      <c r="K141" s="14"/>
      <c r="L141" s="218"/>
      <c r="M141" s="223"/>
      <c r="N141" s="224"/>
      <c r="O141" s="224"/>
      <c r="P141" s="224"/>
      <c r="Q141" s="224"/>
      <c r="R141" s="224"/>
      <c r="S141" s="224"/>
      <c r="T141" s="22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19" t="s">
        <v>161</v>
      </c>
      <c r="AU141" s="219" t="s">
        <v>87</v>
      </c>
      <c r="AV141" s="14" t="s">
        <v>87</v>
      </c>
      <c r="AW141" s="14" t="s">
        <v>32</v>
      </c>
      <c r="AX141" s="14" t="s">
        <v>77</v>
      </c>
      <c r="AY141" s="219" t="s">
        <v>152</v>
      </c>
    </row>
    <row r="142" s="14" customFormat="1">
      <c r="A142" s="14"/>
      <c r="B142" s="218"/>
      <c r="C142" s="14"/>
      <c r="D142" s="211" t="s">
        <v>161</v>
      </c>
      <c r="E142" s="219" t="s">
        <v>1</v>
      </c>
      <c r="F142" s="220" t="s">
        <v>516</v>
      </c>
      <c r="G142" s="14"/>
      <c r="H142" s="221">
        <v>1.1759999999999999</v>
      </c>
      <c r="I142" s="222"/>
      <c r="J142" s="14"/>
      <c r="K142" s="14"/>
      <c r="L142" s="218"/>
      <c r="M142" s="223"/>
      <c r="N142" s="224"/>
      <c r="O142" s="224"/>
      <c r="P142" s="224"/>
      <c r="Q142" s="224"/>
      <c r="R142" s="224"/>
      <c r="S142" s="224"/>
      <c r="T142" s="22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19" t="s">
        <v>161</v>
      </c>
      <c r="AU142" s="219" t="s">
        <v>87</v>
      </c>
      <c r="AV142" s="14" t="s">
        <v>87</v>
      </c>
      <c r="AW142" s="14" t="s">
        <v>32</v>
      </c>
      <c r="AX142" s="14" t="s">
        <v>77</v>
      </c>
      <c r="AY142" s="219" t="s">
        <v>152</v>
      </c>
    </row>
    <row r="143" s="15" customFormat="1">
      <c r="A143" s="15"/>
      <c r="B143" s="226"/>
      <c r="C143" s="15"/>
      <c r="D143" s="211" t="s">
        <v>161</v>
      </c>
      <c r="E143" s="227" t="s">
        <v>1</v>
      </c>
      <c r="F143" s="228" t="s">
        <v>164</v>
      </c>
      <c r="G143" s="15"/>
      <c r="H143" s="229">
        <v>3.9420000000000002</v>
      </c>
      <c r="I143" s="230"/>
      <c r="J143" s="15"/>
      <c r="K143" s="15"/>
      <c r="L143" s="226"/>
      <c r="M143" s="231"/>
      <c r="N143" s="232"/>
      <c r="O143" s="232"/>
      <c r="P143" s="232"/>
      <c r="Q143" s="232"/>
      <c r="R143" s="232"/>
      <c r="S143" s="232"/>
      <c r="T143" s="23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27" t="s">
        <v>161</v>
      </c>
      <c r="AU143" s="227" t="s">
        <v>87</v>
      </c>
      <c r="AV143" s="15" t="s">
        <v>159</v>
      </c>
      <c r="AW143" s="15" t="s">
        <v>32</v>
      </c>
      <c r="AX143" s="15" t="s">
        <v>85</v>
      </c>
      <c r="AY143" s="227" t="s">
        <v>152</v>
      </c>
    </row>
    <row r="144" s="2" customFormat="1" ht="36" customHeight="1">
      <c r="A144" s="38"/>
      <c r="B144" s="196"/>
      <c r="C144" s="197" t="s">
        <v>170</v>
      </c>
      <c r="D144" s="197" t="s">
        <v>154</v>
      </c>
      <c r="E144" s="198" t="s">
        <v>517</v>
      </c>
      <c r="F144" s="199" t="s">
        <v>518</v>
      </c>
      <c r="G144" s="200" t="s">
        <v>157</v>
      </c>
      <c r="H144" s="201">
        <v>10.449999999999999</v>
      </c>
      <c r="I144" s="202"/>
      <c r="J144" s="203">
        <f>ROUND(I144*H144,2)</f>
        <v>0</v>
      </c>
      <c r="K144" s="199" t="s">
        <v>158</v>
      </c>
      <c r="L144" s="39"/>
      <c r="M144" s="204" t="s">
        <v>1</v>
      </c>
      <c r="N144" s="205" t="s">
        <v>42</v>
      </c>
      <c r="O144" s="77"/>
      <c r="P144" s="206">
        <f>O144*H144</f>
        <v>0</v>
      </c>
      <c r="Q144" s="206">
        <v>0.14854000000000001</v>
      </c>
      <c r="R144" s="206">
        <f>Q144*H144</f>
        <v>1.552243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159</v>
      </c>
      <c r="AT144" s="208" t="s">
        <v>154</v>
      </c>
      <c r="AU144" s="208" t="s">
        <v>87</v>
      </c>
      <c r="AY144" s="19" t="s">
        <v>152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85</v>
      </c>
      <c r="BK144" s="209">
        <f>ROUND(I144*H144,2)</f>
        <v>0</v>
      </c>
      <c r="BL144" s="19" t="s">
        <v>159</v>
      </c>
      <c r="BM144" s="208" t="s">
        <v>519</v>
      </c>
    </row>
    <row r="145" s="13" customFormat="1">
      <c r="A145" s="13"/>
      <c r="B145" s="210"/>
      <c r="C145" s="13"/>
      <c r="D145" s="211" t="s">
        <v>161</v>
      </c>
      <c r="E145" s="212" t="s">
        <v>1</v>
      </c>
      <c r="F145" s="213" t="s">
        <v>520</v>
      </c>
      <c r="G145" s="13"/>
      <c r="H145" s="212" t="s">
        <v>1</v>
      </c>
      <c r="I145" s="214"/>
      <c r="J145" s="13"/>
      <c r="K145" s="13"/>
      <c r="L145" s="210"/>
      <c r="M145" s="215"/>
      <c r="N145" s="216"/>
      <c r="O145" s="216"/>
      <c r="P145" s="216"/>
      <c r="Q145" s="216"/>
      <c r="R145" s="216"/>
      <c r="S145" s="216"/>
      <c r="T145" s="21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12" t="s">
        <v>161</v>
      </c>
      <c r="AU145" s="212" t="s">
        <v>87</v>
      </c>
      <c r="AV145" s="13" t="s">
        <v>85</v>
      </c>
      <c r="AW145" s="13" t="s">
        <v>32</v>
      </c>
      <c r="AX145" s="13" t="s">
        <v>77</v>
      </c>
      <c r="AY145" s="212" t="s">
        <v>152</v>
      </c>
    </row>
    <row r="146" s="14" customFormat="1">
      <c r="A146" s="14"/>
      <c r="B146" s="218"/>
      <c r="C146" s="14"/>
      <c r="D146" s="211" t="s">
        <v>161</v>
      </c>
      <c r="E146" s="219" t="s">
        <v>1</v>
      </c>
      <c r="F146" s="220" t="s">
        <v>521</v>
      </c>
      <c r="G146" s="14"/>
      <c r="H146" s="221">
        <v>10.449999999999999</v>
      </c>
      <c r="I146" s="222"/>
      <c r="J146" s="14"/>
      <c r="K146" s="14"/>
      <c r="L146" s="218"/>
      <c r="M146" s="223"/>
      <c r="N146" s="224"/>
      <c r="O146" s="224"/>
      <c r="P146" s="224"/>
      <c r="Q146" s="224"/>
      <c r="R146" s="224"/>
      <c r="S146" s="224"/>
      <c r="T146" s="22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19" t="s">
        <v>161</v>
      </c>
      <c r="AU146" s="219" t="s">
        <v>87</v>
      </c>
      <c r="AV146" s="14" t="s">
        <v>87</v>
      </c>
      <c r="AW146" s="14" t="s">
        <v>32</v>
      </c>
      <c r="AX146" s="14" t="s">
        <v>77</v>
      </c>
      <c r="AY146" s="219" t="s">
        <v>152</v>
      </c>
    </row>
    <row r="147" s="15" customFormat="1">
      <c r="A147" s="15"/>
      <c r="B147" s="226"/>
      <c r="C147" s="15"/>
      <c r="D147" s="211" t="s">
        <v>161</v>
      </c>
      <c r="E147" s="227" t="s">
        <v>1</v>
      </c>
      <c r="F147" s="228" t="s">
        <v>164</v>
      </c>
      <c r="G147" s="15"/>
      <c r="H147" s="229">
        <v>10.449999999999999</v>
      </c>
      <c r="I147" s="230"/>
      <c r="J147" s="15"/>
      <c r="K147" s="15"/>
      <c r="L147" s="226"/>
      <c r="M147" s="231"/>
      <c r="N147" s="232"/>
      <c r="O147" s="232"/>
      <c r="P147" s="232"/>
      <c r="Q147" s="232"/>
      <c r="R147" s="232"/>
      <c r="S147" s="232"/>
      <c r="T147" s="23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27" t="s">
        <v>161</v>
      </c>
      <c r="AU147" s="227" t="s">
        <v>87</v>
      </c>
      <c r="AV147" s="15" t="s">
        <v>159</v>
      </c>
      <c r="AW147" s="15" t="s">
        <v>32</v>
      </c>
      <c r="AX147" s="15" t="s">
        <v>85</v>
      </c>
      <c r="AY147" s="227" t="s">
        <v>152</v>
      </c>
    </row>
    <row r="148" s="2" customFormat="1" ht="16.5" customHeight="1">
      <c r="A148" s="38"/>
      <c r="B148" s="196"/>
      <c r="C148" s="197" t="s">
        <v>159</v>
      </c>
      <c r="D148" s="197" t="s">
        <v>154</v>
      </c>
      <c r="E148" s="198" t="s">
        <v>522</v>
      </c>
      <c r="F148" s="199" t="s">
        <v>523</v>
      </c>
      <c r="G148" s="200" t="s">
        <v>204</v>
      </c>
      <c r="H148" s="201">
        <v>10</v>
      </c>
      <c r="I148" s="202"/>
      <c r="J148" s="203">
        <f>ROUND(I148*H148,2)</f>
        <v>0</v>
      </c>
      <c r="K148" s="199" t="s">
        <v>158</v>
      </c>
      <c r="L148" s="39"/>
      <c r="M148" s="204" t="s">
        <v>1</v>
      </c>
      <c r="N148" s="205" t="s">
        <v>42</v>
      </c>
      <c r="O148" s="77"/>
      <c r="P148" s="206">
        <f>O148*H148</f>
        <v>0</v>
      </c>
      <c r="Q148" s="206">
        <v>0.0068799999999999998</v>
      </c>
      <c r="R148" s="206">
        <f>Q148*H148</f>
        <v>0.0688</v>
      </c>
      <c r="S148" s="206">
        <v>0</v>
      </c>
      <c r="T148" s="20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159</v>
      </c>
      <c r="AT148" s="208" t="s">
        <v>154</v>
      </c>
      <c r="AU148" s="208" t="s">
        <v>87</v>
      </c>
      <c r="AY148" s="19" t="s">
        <v>152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9" t="s">
        <v>85</v>
      </c>
      <c r="BK148" s="209">
        <f>ROUND(I148*H148,2)</f>
        <v>0</v>
      </c>
      <c r="BL148" s="19" t="s">
        <v>159</v>
      </c>
      <c r="BM148" s="208" t="s">
        <v>524</v>
      </c>
    </row>
    <row r="149" s="14" customFormat="1">
      <c r="A149" s="14"/>
      <c r="B149" s="218"/>
      <c r="C149" s="14"/>
      <c r="D149" s="211" t="s">
        <v>161</v>
      </c>
      <c r="E149" s="219" t="s">
        <v>1</v>
      </c>
      <c r="F149" s="220" t="s">
        <v>525</v>
      </c>
      <c r="G149" s="14"/>
      <c r="H149" s="221">
        <v>10</v>
      </c>
      <c r="I149" s="222"/>
      <c r="J149" s="14"/>
      <c r="K149" s="14"/>
      <c r="L149" s="218"/>
      <c r="M149" s="223"/>
      <c r="N149" s="224"/>
      <c r="O149" s="224"/>
      <c r="P149" s="224"/>
      <c r="Q149" s="224"/>
      <c r="R149" s="224"/>
      <c r="S149" s="224"/>
      <c r="T149" s="22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9" t="s">
        <v>161</v>
      </c>
      <c r="AU149" s="219" t="s">
        <v>87</v>
      </c>
      <c r="AV149" s="14" t="s">
        <v>87</v>
      </c>
      <c r="AW149" s="14" t="s">
        <v>32</v>
      </c>
      <c r="AX149" s="14" t="s">
        <v>77</v>
      </c>
      <c r="AY149" s="219" t="s">
        <v>152</v>
      </c>
    </row>
    <row r="150" s="15" customFormat="1">
      <c r="A150" s="15"/>
      <c r="B150" s="226"/>
      <c r="C150" s="15"/>
      <c r="D150" s="211" t="s">
        <v>161</v>
      </c>
      <c r="E150" s="227" t="s">
        <v>1</v>
      </c>
      <c r="F150" s="228" t="s">
        <v>164</v>
      </c>
      <c r="G150" s="15"/>
      <c r="H150" s="229">
        <v>10</v>
      </c>
      <c r="I150" s="230"/>
      <c r="J150" s="15"/>
      <c r="K150" s="15"/>
      <c r="L150" s="226"/>
      <c r="M150" s="231"/>
      <c r="N150" s="232"/>
      <c r="O150" s="232"/>
      <c r="P150" s="232"/>
      <c r="Q150" s="232"/>
      <c r="R150" s="232"/>
      <c r="S150" s="232"/>
      <c r="T150" s="23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27" t="s">
        <v>161</v>
      </c>
      <c r="AU150" s="227" t="s">
        <v>87</v>
      </c>
      <c r="AV150" s="15" t="s">
        <v>159</v>
      </c>
      <c r="AW150" s="15" t="s">
        <v>32</v>
      </c>
      <c r="AX150" s="15" t="s">
        <v>85</v>
      </c>
      <c r="AY150" s="227" t="s">
        <v>152</v>
      </c>
    </row>
    <row r="151" s="2" customFormat="1" ht="16.5" customHeight="1">
      <c r="A151" s="38"/>
      <c r="B151" s="196"/>
      <c r="C151" s="237" t="s">
        <v>178</v>
      </c>
      <c r="D151" s="237" t="s">
        <v>314</v>
      </c>
      <c r="E151" s="238" t="s">
        <v>526</v>
      </c>
      <c r="F151" s="239" t="s">
        <v>527</v>
      </c>
      <c r="G151" s="240" t="s">
        <v>204</v>
      </c>
      <c r="H151" s="241">
        <v>6</v>
      </c>
      <c r="I151" s="242"/>
      <c r="J151" s="243">
        <f>ROUND(I151*H151,2)</f>
        <v>0</v>
      </c>
      <c r="K151" s="239" t="s">
        <v>158</v>
      </c>
      <c r="L151" s="244"/>
      <c r="M151" s="245" t="s">
        <v>1</v>
      </c>
      <c r="N151" s="246" t="s">
        <v>42</v>
      </c>
      <c r="O151" s="77"/>
      <c r="P151" s="206">
        <f>O151*H151</f>
        <v>0</v>
      </c>
      <c r="Q151" s="206">
        <v>0.056000000000000001</v>
      </c>
      <c r="R151" s="206">
        <f>Q151*H151</f>
        <v>0.33600000000000002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196</v>
      </c>
      <c r="AT151" s="208" t="s">
        <v>314</v>
      </c>
      <c r="AU151" s="208" t="s">
        <v>87</v>
      </c>
      <c r="AY151" s="19" t="s">
        <v>152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85</v>
      </c>
      <c r="BK151" s="209">
        <f>ROUND(I151*H151,2)</f>
        <v>0</v>
      </c>
      <c r="BL151" s="19" t="s">
        <v>159</v>
      </c>
      <c r="BM151" s="208" t="s">
        <v>528</v>
      </c>
    </row>
    <row r="152" s="14" customFormat="1">
      <c r="A152" s="14"/>
      <c r="B152" s="218"/>
      <c r="C152" s="14"/>
      <c r="D152" s="211" t="s">
        <v>161</v>
      </c>
      <c r="E152" s="219" t="s">
        <v>1</v>
      </c>
      <c r="F152" s="220" t="s">
        <v>529</v>
      </c>
      <c r="G152" s="14"/>
      <c r="H152" s="221">
        <v>6</v>
      </c>
      <c r="I152" s="222"/>
      <c r="J152" s="14"/>
      <c r="K152" s="14"/>
      <c r="L152" s="218"/>
      <c r="M152" s="223"/>
      <c r="N152" s="224"/>
      <c r="O152" s="224"/>
      <c r="P152" s="224"/>
      <c r="Q152" s="224"/>
      <c r="R152" s="224"/>
      <c r="S152" s="224"/>
      <c r="T152" s="22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19" t="s">
        <v>161</v>
      </c>
      <c r="AU152" s="219" t="s">
        <v>87</v>
      </c>
      <c r="AV152" s="14" t="s">
        <v>87</v>
      </c>
      <c r="AW152" s="14" t="s">
        <v>32</v>
      </c>
      <c r="AX152" s="14" t="s">
        <v>85</v>
      </c>
      <c r="AY152" s="219" t="s">
        <v>152</v>
      </c>
    </row>
    <row r="153" s="2" customFormat="1" ht="16.5" customHeight="1">
      <c r="A153" s="38"/>
      <c r="B153" s="196"/>
      <c r="C153" s="237" t="s">
        <v>182</v>
      </c>
      <c r="D153" s="237" t="s">
        <v>314</v>
      </c>
      <c r="E153" s="238" t="s">
        <v>530</v>
      </c>
      <c r="F153" s="239" t="s">
        <v>531</v>
      </c>
      <c r="G153" s="240" t="s">
        <v>204</v>
      </c>
      <c r="H153" s="241">
        <v>4</v>
      </c>
      <c r="I153" s="242"/>
      <c r="J153" s="243">
        <f>ROUND(I153*H153,2)</f>
        <v>0</v>
      </c>
      <c r="K153" s="239" t="s">
        <v>158</v>
      </c>
      <c r="L153" s="244"/>
      <c r="M153" s="245" t="s">
        <v>1</v>
      </c>
      <c r="N153" s="246" t="s">
        <v>42</v>
      </c>
      <c r="O153" s="77"/>
      <c r="P153" s="206">
        <f>O153*H153</f>
        <v>0</v>
      </c>
      <c r="Q153" s="206">
        <v>0.070000000000000007</v>
      </c>
      <c r="R153" s="206">
        <f>Q153*H153</f>
        <v>0.28000000000000003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196</v>
      </c>
      <c r="AT153" s="208" t="s">
        <v>314</v>
      </c>
      <c r="AU153" s="208" t="s">
        <v>87</v>
      </c>
      <c r="AY153" s="19" t="s">
        <v>152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85</v>
      </c>
      <c r="BK153" s="209">
        <f>ROUND(I153*H153,2)</f>
        <v>0</v>
      </c>
      <c r="BL153" s="19" t="s">
        <v>159</v>
      </c>
      <c r="BM153" s="208" t="s">
        <v>532</v>
      </c>
    </row>
    <row r="154" s="14" customFormat="1">
      <c r="A154" s="14"/>
      <c r="B154" s="218"/>
      <c r="C154" s="14"/>
      <c r="D154" s="211" t="s">
        <v>161</v>
      </c>
      <c r="E154" s="219" t="s">
        <v>1</v>
      </c>
      <c r="F154" s="220" t="s">
        <v>159</v>
      </c>
      <c r="G154" s="14"/>
      <c r="H154" s="221">
        <v>4</v>
      </c>
      <c r="I154" s="222"/>
      <c r="J154" s="14"/>
      <c r="K154" s="14"/>
      <c r="L154" s="218"/>
      <c r="M154" s="223"/>
      <c r="N154" s="224"/>
      <c r="O154" s="224"/>
      <c r="P154" s="224"/>
      <c r="Q154" s="224"/>
      <c r="R154" s="224"/>
      <c r="S154" s="224"/>
      <c r="T154" s="22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19" t="s">
        <v>161</v>
      </c>
      <c r="AU154" s="219" t="s">
        <v>87</v>
      </c>
      <c r="AV154" s="14" t="s">
        <v>87</v>
      </c>
      <c r="AW154" s="14" t="s">
        <v>32</v>
      </c>
      <c r="AX154" s="14" t="s">
        <v>85</v>
      </c>
      <c r="AY154" s="219" t="s">
        <v>152</v>
      </c>
    </row>
    <row r="155" s="2" customFormat="1" ht="24" customHeight="1">
      <c r="A155" s="38"/>
      <c r="B155" s="196"/>
      <c r="C155" s="197" t="s">
        <v>189</v>
      </c>
      <c r="D155" s="197" t="s">
        <v>154</v>
      </c>
      <c r="E155" s="198" t="s">
        <v>533</v>
      </c>
      <c r="F155" s="199" t="s">
        <v>534</v>
      </c>
      <c r="G155" s="200" t="s">
        <v>204</v>
      </c>
      <c r="H155" s="201">
        <v>1</v>
      </c>
      <c r="I155" s="202"/>
      <c r="J155" s="203">
        <f>ROUND(I155*H155,2)</f>
        <v>0</v>
      </c>
      <c r="K155" s="199" t="s">
        <v>1</v>
      </c>
      <c r="L155" s="39"/>
      <c r="M155" s="204" t="s">
        <v>1</v>
      </c>
      <c r="N155" s="205" t="s">
        <v>42</v>
      </c>
      <c r="O155" s="77"/>
      <c r="P155" s="206">
        <f>O155*H155</f>
        <v>0</v>
      </c>
      <c r="Q155" s="206">
        <v>0.0068799999999999998</v>
      </c>
      <c r="R155" s="206">
        <f>Q155*H155</f>
        <v>0.0068799999999999998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159</v>
      </c>
      <c r="AT155" s="208" t="s">
        <v>154</v>
      </c>
      <c r="AU155" s="208" t="s">
        <v>87</v>
      </c>
      <c r="AY155" s="19" t="s">
        <v>152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85</v>
      </c>
      <c r="BK155" s="209">
        <f>ROUND(I155*H155,2)</f>
        <v>0</v>
      </c>
      <c r="BL155" s="19" t="s">
        <v>159</v>
      </c>
      <c r="BM155" s="208" t="s">
        <v>535</v>
      </c>
    </row>
    <row r="156" s="2" customFormat="1" ht="24" customHeight="1">
      <c r="A156" s="38"/>
      <c r="B156" s="196"/>
      <c r="C156" s="197" t="s">
        <v>196</v>
      </c>
      <c r="D156" s="197" t="s">
        <v>154</v>
      </c>
      <c r="E156" s="198" t="s">
        <v>536</v>
      </c>
      <c r="F156" s="199" t="s">
        <v>537</v>
      </c>
      <c r="G156" s="200" t="s">
        <v>157</v>
      </c>
      <c r="H156" s="201">
        <v>65.015000000000001</v>
      </c>
      <c r="I156" s="202"/>
      <c r="J156" s="203">
        <f>ROUND(I156*H156,2)</f>
        <v>0</v>
      </c>
      <c r="K156" s="199" t="s">
        <v>158</v>
      </c>
      <c r="L156" s="39"/>
      <c r="M156" s="204" t="s">
        <v>1</v>
      </c>
      <c r="N156" s="205" t="s">
        <v>42</v>
      </c>
      <c r="O156" s="77"/>
      <c r="P156" s="206">
        <f>O156*H156</f>
        <v>0</v>
      </c>
      <c r="Q156" s="206">
        <v>0.069169999999999995</v>
      </c>
      <c r="R156" s="206">
        <f>Q156*H156</f>
        <v>4.4970875499999998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159</v>
      </c>
      <c r="AT156" s="208" t="s">
        <v>154</v>
      </c>
      <c r="AU156" s="208" t="s">
        <v>87</v>
      </c>
      <c r="AY156" s="19" t="s">
        <v>152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9" t="s">
        <v>85</v>
      </c>
      <c r="BK156" s="209">
        <f>ROUND(I156*H156,2)</f>
        <v>0</v>
      </c>
      <c r="BL156" s="19" t="s">
        <v>159</v>
      </c>
      <c r="BM156" s="208" t="s">
        <v>538</v>
      </c>
    </row>
    <row r="157" s="13" customFormat="1">
      <c r="A157" s="13"/>
      <c r="B157" s="210"/>
      <c r="C157" s="13"/>
      <c r="D157" s="211" t="s">
        <v>161</v>
      </c>
      <c r="E157" s="212" t="s">
        <v>1</v>
      </c>
      <c r="F157" s="213" t="s">
        <v>539</v>
      </c>
      <c r="G157" s="13"/>
      <c r="H157" s="212" t="s">
        <v>1</v>
      </c>
      <c r="I157" s="214"/>
      <c r="J157" s="13"/>
      <c r="K157" s="13"/>
      <c r="L157" s="210"/>
      <c r="M157" s="215"/>
      <c r="N157" s="216"/>
      <c r="O157" s="216"/>
      <c r="P157" s="216"/>
      <c r="Q157" s="216"/>
      <c r="R157" s="216"/>
      <c r="S157" s="216"/>
      <c r="T157" s="21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12" t="s">
        <v>161</v>
      </c>
      <c r="AU157" s="212" t="s">
        <v>87</v>
      </c>
      <c r="AV157" s="13" t="s">
        <v>85</v>
      </c>
      <c r="AW157" s="13" t="s">
        <v>32</v>
      </c>
      <c r="AX157" s="13" t="s">
        <v>77</v>
      </c>
      <c r="AY157" s="212" t="s">
        <v>152</v>
      </c>
    </row>
    <row r="158" s="13" customFormat="1">
      <c r="A158" s="13"/>
      <c r="B158" s="210"/>
      <c r="C158" s="13"/>
      <c r="D158" s="211" t="s">
        <v>161</v>
      </c>
      <c r="E158" s="212" t="s">
        <v>1</v>
      </c>
      <c r="F158" s="213" t="s">
        <v>540</v>
      </c>
      <c r="G158" s="13"/>
      <c r="H158" s="212" t="s">
        <v>1</v>
      </c>
      <c r="I158" s="214"/>
      <c r="J158" s="13"/>
      <c r="K158" s="13"/>
      <c r="L158" s="210"/>
      <c r="M158" s="215"/>
      <c r="N158" s="216"/>
      <c r="O158" s="216"/>
      <c r="P158" s="216"/>
      <c r="Q158" s="216"/>
      <c r="R158" s="216"/>
      <c r="S158" s="216"/>
      <c r="T158" s="21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12" t="s">
        <v>161</v>
      </c>
      <c r="AU158" s="212" t="s">
        <v>87</v>
      </c>
      <c r="AV158" s="13" t="s">
        <v>85</v>
      </c>
      <c r="AW158" s="13" t="s">
        <v>32</v>
      </c>
      <c r="AX158" s="13" t="s">
        <v>77</v>
      </c>
      <c r="AY158" s="212" t="s">
        <v>152</v>
      </c>
    </row>
    <row r="159" s="14" customFormat="1">
      <c r="A159" s="14"/>
      <c r="B159" s="218"/>
      <c r="C159" s="14"/>
      <c r="D159" s="211" t="s">
        <v>161</v>
      </c>
      <c r="E159" s="219" t="s">
        <v>1</v>
      </c>
      <c r="F159" s="220" t="s">
        <v>541</v>
      </c>
      <c r="G159" s="14"/>
      <c r="H159" s="221">
        <v>22.103000000000002</v>
      </c>
      <c r="I159" s="222"/>
      <c r="J159" s="14"/>
      <c r="K159" s="14"/>
      <c r="L159" s="218"/>
      <c r="M159" s="223"/>
      <c r="N159" s="224"/>
      <c r="O159" s="224"/>
      <c r="P159" s="224"/>
      <c r="Q159" s="224"/>
      <c r="R159" s="224"/>
      <c r="S159" s="224"/>
      <c r="T159" s="22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19" t="s">
        <v>161</v>
      </c>
      <c r="AU159" s="219" t="s">
        <v>87</v>
      </c>
      <c r="AV159" s="14" t="s">
        <v>87</v>
      </c>
      <c r="AW159" s="14" t="s">
        <v>32</v>
      </c>
      <c r="AX159" s="14" t="s">
        <v>77</v>
      </c>
      <c r="AY159" s="219" t="s">
        <v>152</v>
      </c>
    </row>
    <row r="160" s="14" customFormat="1">
      <c r="A160" s="14"/>
      <c r="B160" s="218"/>
      <c r="C160" s="14"/>
      <c r="D160" s="211" t="s">
        <v>161</v>
      </c>
      <c r="E160" s="219" t="s">
        <v>1</v>
      </c>
      <c r="F160" s="220" t="s">
        <v>542</v>
      </c>
      <c r="G160" s="14"/>
      <c r="H160" s="221">
        <v>-2.7999999999999998</v>
      </c>
      <c r="I160" s="222"/>
      <c r="J160" s="14"/>
      <c r="K160" s="14"/>
      <c r="L160" s="218"/>
      <c r="M160" s="223"/>
      <c r="N160" s="224"/>
      <c r="O160" s="224"/>
      <c r="P160" s="224"/>
      <c r="Q160" s="224"/>
      <c r="R160" s="224"/>
      <c r="S160" s="224"/>
      <c r="T160" s="22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9" t="s">
        <v>161</v>
      </c>
      <c r="AU160" s="219" t="s">
        <v>87</v>
      </c>
      <c r="AV160" s="14" t="s">
        <v>87</v>
      </c>
      <c r="AW160" s="14" t="s">
        <v>32</v>
      </c>
      <c r="AX160" s="14" t="s">
        <v>77</v>
      </c>
      <c r="AY160" s="219" t="s">
        <v>152</v>
      </c>
    </row>
    <row r="161" s="13" customFormat="1">
      <c r="A161" s="13"/>
      <c r="B161" s="210"/>
      <c r="C161" s="13"/>
      <c r="D161" s="211" t="s">
        <v>161</v>
      </c>
      <c r="E161" s="212" t="s">
        <v>1</v>
      </c>
      <c r="F161" s="213" t="s">
        <v>543</v>
      </c>
      <c r="G161" s="13"/>
      <c r="H161" s="212" t="s">
        <v>1</v>
      </c>
      <c r="I161" s="214"/>
      <c r="J161" s="13"/>
      <c r="K161" s="13"/>
      <c r="L161" s="210"/>
      <c r="M161" s="215"/>
      <c r="N161" s="216"/>
      <c r="O161" s="216"/>
      <c r="P161" s="216"/>
      <c r="Q161" s="216"/>
      <c r="R161" s="216"/>
      <c r="S161" s="216"/>
      <c r="T161" s="21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12" t="s">
        <v>161</v>
      </c>
      <c r="AU161" s="212" t="s">
        <v>87</v>
      </c>
      <c r="AV161" s="13" t="s">
        <v>85</v>
      </c>
      <c r="AW161" s="13" t="s">
        <v>32</v>
      </c>
      <c r="AX161" s="13" t="s">
        <v>77</v>
      </c>
      <c r="AY161" s="212" t="s">
        <v>152</v>
      </c>
    </row>
    <row r="162" s="14" customFormat="1">
      <c r="A162" s="14"/>
      <c r="B162" s="218"/>
      <c r="C162" s="14"/>
      <c r="D162" s="211" t="s">
        <v>161</v>
      </c>
      <c r="E162" s="219" t="s">
        <v>1</v>
      </c>
      <c r="F162" s="220" t="s">
        <v>544</v>
      </c>
      <c r="G162" s="14"/>
      <c r="H162" s="221">
        <v>48.411999999999999</v>
      </c>
      <c r="I162" s="222"/>
      <c r="J162" s="14"/>
      <c r="K162" s="14"/>
      <c r="L162" s="218"/>
      <c r="M162" s="223"/>
      <c r="N162" s="224"/>
      <c r="O162" s="224"/>
      <c r="P162" s="224"/>
      <c r="Q162" s="224"/>
      <c r="R162" s="224"/>
      <c r="S162" s="224"/>
      <c r="T162" s="22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19" t="s">
        <v>161</v>
      </c>
      <c r="AU162" s="219" t="s">
        <v>87</v>
      </c>
      <c r="AV162" s="14" t="s">
        <v>87</v>
      </c>
      <c r="AW162" s="14" t="s">
        <v>32</v>
      </c>
      <c r="AX162" s="14" t="s">
        <v>77</v>
      </c>
      <c r="AY162" s="219" t="s">
        <v>152</v>
      </c>
    </row>
    <row r="163" s="14" customFormat="1">
      <c r="A163" s="14"/>
      <c r="B163" s="218"/>
      <c r="C163" s="14"/>
      <c r="D163" s="211" t="s">
        <v>161</v>
      </c>
      <c r="E163" s="219" t="s">
        <v>1</v>
      </c>
      <c r="F163" s="220" t="s">
        <v>545</v>
      </c>
      <c r="G163" s="14"/>
      <c r="H163" s="221">
        <v>-5.5999999999999996</v>
      </c>
      <c r="I163" s="222"/>
      <c r="J163" s="14"/>
      <c r="K163" s="14"/>
      <c r="L163" s="218"/>
      <c r="M163" s="223"/>
      <c r="N163" s="224"/>
      <c r="O163" s="224"/>
      <c r="P163" s="224"/>
      <c r="Q163" s="224"/>
      <c r="R163" s="224"/>
      <c r="S163" s="224"/>
      <c r="T163" s="22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9" t="s">
        <v>161</v>
      </c>
      <c r="AU163" s="219" t="s">
        <v>87</v>
      </c>
      <c r="AV163" s="14" t="s">
        <v>87</v>
      </c>
      <c r="AW163" s="14" t="s">
        <v>32</v>
      </c>
      <c r="AX163" s="14" t="s">
        <v>77</v>
      </c>
      <c r="AY163" s="219" t="s">
        <v>152</v>
      </c>
    </row>
    <row r="164" s="14" customFormat="1">
      <c r="A164" s="14"/>
      <c r="B164" s="218"/>
      <c r="C164" s="14"/>
      <c r="D164" s="211" t="s">
        <v>161</v>
      </c>
      <c r="E164" s="219" t="s">
        <v>1</v>
      </c>
      <c r="F164" s="220" t="s">
        <v>546</v>
      </c>
      <c r="G164" s="14"/>
      <c r="H164" s="221">
        <v>4.5</v>
      </c>
      <c r="I164" s="222"/>
      <c r="J164" s="14"/>
      <c r="K164" s="14"/>
      <c r="L164" s="218"/>
      <c r="M164" s="223"/>
      <c r="N164" s="224"/>
      <c r="O164" s="224"/>
      <c r="P164" s="224"/>
      <c r="Q164" s="224"/>
      <c r="R164" s="224"/>
      <c r="S164" s="224"/>
      <c r="T164" s="22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19" t="s">
        <v>161</v>
      </c>
      <c r="AU164" s="219" t="s">
        <v>87</v>
      </c>
      <c r="AV164" s="14" t="s">
        <v>87</v>
      </c>
      <c r="AW164" s="14" t="s">
        <v>32</v>
      </c>
      <c r="AX164" s="14" t="s">
        <v>77</v>
      </c>
      <c r="AY164" s="219" t="s">
        <v>152</v>
      </c>
    </row>
    <row r="165" s="14" customFormat="1">
      <c r="A165" s="14"/>
      <c r="B165" s="218"/>
      <c r="C165" s="14"/>
      <c r="D165" s="211" t="s">
        <v>161</v>
      </c>
      <c r="E165" s="219" t="s">
        <v>1</v>
      </c>
      <c r="F165" s="220" t="s">
        <v>547</v>
      </c>
      <c r="G165" s="14"/>
      <c r="H165" s="221">
        <v>-1.6000000000000001</v>
      </c>
      <c r="I165" s="222"/>
      <c r="J165" s="14"/>
      <c r="K165" s="14"/>
      <c r="L165" s="218"/>
      <c r="M165" s="223"/>
      <c r="N165" s="224"/>
      <c r="O165" s="224"/>
      <c r="P165" s="224"/>
      <c r="Q165" s="224"/>
      <c r="R165" s="224"/>
      <c r="S165" s="224"/>
      <c r="T165" s="22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9" t="s">
        <v>161</v>
      </c>
      <c r="AU165" s="219" t="s">
        <v>87</v>
      </c>
      <c r="AV165" s="14" t="s">
        <v>87</v>
      </c>
      <c r="AW165" s="14" t="s">
        <v>32</v>
      </c>
      <c r="AX165" s="14" t="s">
        <v>77</v>
      </c>
      <c r="AY165" s="219" t="s">
        <v>152</v>
      </c>
    </row>
    <row r="166" s="15" customFormat="1">
      <c r="A166" s="15"/>
      <c r="B166" s="226"/>
      <c r="C166" s="15"/>
      <c r="D166" s="211" t="s">
        <v>161</v>
      </c>
      <c r="E166" s="227" t="s">
        <v>1</v>
      </c>
      <c r="F166" s="228" t="s">
        <v>164</v>
      </c>
      <c r="G166" s="15"/>
      <c r="H166" s="229">
        <v>65.015000000000001</v>
      </c>
      <c r="I166" s="230"/>
      <c r="J166" s="15"/>
      <c r="K166" s="15"/>
      <c r="L166" s="226"/>
      <c r="M166" s="231"/>
      <c r="N166" s="232"/>
      <c r="O166" s="232"/>
      <c r="P166" s="232"/>
      <c r="Q166" s="232"/>
      <c r="R166" s="232"/>
      <c r="S166" s="232"/>
      <c r="T166" s="23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27" t="s">
        <v>161</v>
      </c>
      <c r="AU166" s="227" t="s">
        <v>87</v>
      </c>
      <c r="AV166" s="15" t="s">
        <v>159</v>
      </c>
      <c r="AW166" s="15" t="s">
        <v>32</v>
      </c>
      <c r="AX166" s="15" t="s">
        <v>85</v>
      </c>
      <c r="AY166" s="227" t="s">
        <v>152</v>
      </c>
    </row>
    <row r="167" s="2" customFormat="1" ht="24" customHeight="1">
      <c r="A167" s="38"/>
      <c r="B167" s="196"/>
      <c r="C167" s="197" t="s">
        <v>201</v>
      </c>
      <c r="D167" s="197" t="s">
        <v>154</v>
      </c>
      <c r="E167" s="198" t="s">
        <v>548</v>
      </c>
      <c r="F167" s="199" t="s">
        <v>549</v>
      </c>
      <c r="G167" s="200" t="s">
        <v>192</v>
      </c>
      <c r="H167" s="201">
        <v>82.5</v>
      </c>
      <c r="I167" s="202"/>
      <c r="J167" s="203">
        <f>ROUND(I167*H167,2)</f>
        <v>0</v>
      </c>
      <c r="K167" s="199" t="s">
        <v>158</v>
      </c>
      <c r="L167" s="39"/>
      <c r="M167" s="204" t="s">
        <v>1</v>
      </c>
      <c r="N167" s="205" t="s">
        <v>42</v>
      </c>
      <c r="O167" s="77"/>
      <c r="P167" s="206">
        <f>O167*H167</f>
        <v>0</v>
      </c>
      <c r="Q167" s="206">
        <v>0.00012</v>
      </c>
      <c r="R167" s="206">
        <f>Q167*H167</f>
        <v>0.0099000000000000008</v>
      </c>
      <c r="S167" s="206">
        <v>0</v>
      </c>
      <c r="T167" s="20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8" t="s">
        <v>159</v>
      </c>
      <c r="AT167" s="208" t="s">
        <v>154</v>
      </c>
      <c r="AU167" s="208" t="s">
        <v>87</v>
      </c>
      <c r="AY167" s="19" t="s">
        <v>152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9" t="s">
        <v>85</v>
      </c>
      <c r="BK167" s="209">
        <f>ROUND(I167*H167,2)</f>
        <v>0</v>
      </c>
      <c r="BL167" s="19" t="s">
        <v>159</v>
      </c>
      <c r="BM167" s="208" t="s">
        <v>550</v>
      </c>
    </row>
    <row r="168" s="14" customFormat="1">
      <c r="A168" s="14"/>
      <c r="B168" s="218"/>
      <c r="C168" s="14"/>
      <c r="D168" s="211" t="s">
        <v>161</v>
      </c>
      <c r="E168" s="219" t="s">
        <v>1</v>
      </c>
      <c r="F168" s="220" t="s">
        <v>551</v>
      </c>
      <c r="G168" s="14"/>
      <c r="H168" s="221">
        <v>82.5</v>
      </c>
      <c r="I168" s="222"/>
      <c r="J168" s="14"/>
      <c r="K168" s="14"/>
      <c r="L168" s="218"/>
      <c r="M168" s="223"/>
      <c r="N168" s="224"/>
      <c r="O168" s="224"/>
      <c r="P168" s="224"/>
      <c r="Q168" s="224"/>
      <c r="R168" s="224"/>
      <c r="S168" s="224"/>
      <c r="T168" s="22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19" t="s">
        <v>161</v>
      </c>
      <c r="AU168" s="219" t="s">
        <v>87</v>
      </c>
      <c r="AV168" s="14" t="s">
        <v>87</v>
      </c>
      <c r="AW168" s="14" t="s">
        <v>32</v>
      </c>
      <c r="AX168" s="14" t="s">
        <v>85</v>
      </c>
      <c r="AY168" s="219" t="s">
        <v>152</v>
      </c>
    </row>
    <row r="169" s="12" customFormat="1" ht="22.8" customHeight="1">
      <c r="A169" s="12"/>
      <c r="B169" s="183"/>
      <c r="C169" s="12"/>
      <c r="D169" s="184" t="s">
        <v>76</v>
      </c>
      <c r="E169" s="194" t="s">
        <v>159</v>
      </c>
      <c r="F169" s="194" t="s">
        <v>338</v>
      </c>
      <c r="G169" s="12"/>
      <c r="H169" s="12"/>
      <c r="I169" s="186"/>
      <c r="J169" s="195">
        <f>BK169</f>
        <v>0</v>
      </c>
      <c r="K169" s="12"/>
      <c r="L169" s="183"/>
      <c r="M169" s="188"/>
      <c r="N169" s="189"/>
      <c r="O169" s="189"/>
      <c r="P169" s="190">
        <f>SUM(P170:P171)</f>
        <v>0</v>
      </c>
      <c r="Q169" s="189"/>
      <c r="R169" s="190">
        <f>SUM(R170:R171)</f>
        <v>0.0070200000000000002</v>
      </c>
      <c r="S169" s="189"/>
      <c r="T169" s="191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84" t="s">
        <v>85</v>
      </c>
      <c r="AT169" s="192" t="s">
        <v>76</v>
      </c>
      <c r="AU169" s="192" t="s">
        <v>85</v>
      </c>
      <c r="AY169" s="184" t="s">
        <v>152</v>
      </c>
      <c r="BK169" s="193">
        <f>SUM(BK170:BK171)</f>
        <v>0</v>
      </c>
    </row>
    <row r="170" s="2" customFormat="1" ht="36" customHeight="1">
      <c r="A170" s="38"/>
      <c r="B170" s="196"/>
      <c r="C170" s="197" t="s">
        <v>206</v>
      </c>
      <c r="D170" s="197" t="s">
        <v>154</v>
      </c>
      <c r="E170" s="198" t="s">
        <v>552</v>
      </c>
      <c r="F170" s="199" t="s">
        <v>553</v>
      </c>
      <c r="G170" s="200" t="s">
        <v>204</v>
      </c>
      <c r="H170" s="201">
        <v>1</v>
      </c>
      <c r="I170" s="202"/>
      <c r="J170" s="203">
        <f>ROUND(I170*H170,2)</f>
        <v>0</v>
      </c>
      <c r="K170" s="199" t="s">
        <v>1</v>
      </c>
      <c r="L170" s="39"/>
      <c r="M170" s="204" t="s">
        <v>1</v>
      </c>
      <c r="N170" s="205" t="s">
        <v>42</v>
      </c>
      <c r="O170" s="77"/>
      <c r="P170" s="206">
        <f>O170*H170</f>
        <v>0</v>
      </c>
      <c r="Q170" s="206">
        <v>0.0070200000000000002</v>
      </c>
      <c r="R170" s="206">
        <f>Q170*H170</f>
        <v>0.0070200000000000002</v>
      </c>
      <c r="S170" s="206">
        <v>0</v>
      </c>
      <c r="T170" s="20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8" t="s">
        <v>159</v>
      </c>
      <c r="AT170" s="208" t="s">
        <v>154</v>
      </c>
      <c r="AU170" s="208" t="s">
        <v>87</v>
      </c>
      <c r="AY170" s="19" t="s">
        <v>152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9" t="s">
        <v>85</v>
      </c>
      <c r="BK170" s="209">
        <f>ROUND(I170*H170,2)</f>
        <v>0</v>
      </c>
      <c r="BL170" s="19" t="s">
        <v>159</v>
      </c>
      <c r="BM170" s="208" t="s">
        <v>554</v>
      </c>
    </row>
    <row r="171" s="2" customFormat="1">
      <c r="A171" s="38"/>
      <c r="B171" s="39"/>
      <c r="C171" s="38"/>
      <c r="D171" s="211" t="s">
        <v>186</v>
      </c>
      <c r="E171" s="38"/>
      <c r="F171" s="234" t="s">
        <v>343</v>
      </c>
      <c r="G171" s="38"/>
      <c r="H171" s="38"/>
      <c r="I171" s="132"/>
      <c r="J171" s="38"/>
      <c r="K171" s="38"/>
      <c r="L171" s="39"/>
      <c r="M171" s="235"/>
      <c r="N171" s="236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186</v>
      </c>
      <c r="AU171" s="19" t="s">
        <v>87</v>
      </c>
    </row>
    <row r="172" s="12" customFormat="1" ht="22.8" customHeight="1">
      <c r="A172" s="12"/>
      <c r="B172" s="183"/>
      <c r="C172" s="12"/>
      <c r="D172" s="184" t="s">
        <v>76</v>
      </c>
      <c r="E172" s="194" t="s">
        <v>182</v>
      </c>
      <c r="F172" s="194" t="s">
        <v>356</v>
      </c>
      <c r="G172" s="12"/>
      <c r="H172" s="12"/>
      <c r="I172" s="186"/>
      <c r="J172" s="195">
        <f>BK172</f>
        <v>0</v>
      </c>
      <c r="K172" s="12"/>
      <c r="L172" s="183"/>
      <c r="M172" s="188"/>
      <c r="N172" s="189"/>
      <c r="O172" s="189"/>
      <c r="P172" s="190">
        <f>SUM(P173:P243)</f>
        <v>0</v>
      </c>
      <c r="Q172" s="189"/>
      <c r="R172" s="190">
        <f>SUM(R173:R243)</f>
        <v>15.252940200000001</v>
      </c>
      <c r="S172" s="189"/>
      <c r="T172" s="191">
        <f>SUM(T173:T243)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84" t="s">
        <v>85</v>
      </c>
      <c r="AT172" s="192" t="s">
        <v>76</v>
      </c>
      <c r="AU172" s="192" t="s">
        <v>85</v>
      </c>
      <c r="AY172" s="184" t="s">
        <v>152</v>
      </c>
      <c r="BK172" s="193">
        <f>SUM(BK173:BK243)</f>
        <v>0</v>
      </c>
    </row>
    <row r="173" s="2" customFormat="1" ht="24" customHeight="1">
      <c r="A173" s="38"/>
      <c r="B173" s="196"/>
      <c r="C173" s="197" t="s">
        <v>210</v>
      </c>
      <c r="D173" s="197" t="s">
        <v>154</v>
      </c>
      <c r="E173" s="198" t="s">
        <v>555</v>
      </c>
      <c r="F173" s="199" t="s">
        <v>556</v>
      </c>
      <c r="G173" s="200" t="s">
        <v>204</v>
      </c>
      <c r="H173" s="201">
        <v>19</v>
      </c>
      <c r="I173" s="202"/>
      <c r="J173" s="203">
        <f>ROUND(I173*H173,2)</f>
        <v>0</v>
      </c>
      <c r="K173" s="199" t="s">
        <v>158</v>
      </c>
      <c r="L173" s="39"/>
      <c r="M173" s="204" t="s">
        <v>1</v>
      </c>
      <c r="N173" s="205" t="s">
        <v>42</v>
      </c>
      <c r="O173" s="77"/>
      <c r="P173" s="206">
        <f>O173*H173</f>
        <v>0</v>
      </c>
      <c r="Q173" s="206">
        <v>0.1575</v>
      </c>
      <c r="R173" s="206">
        <f>Q173*H173</f>
        <v>2.9925000000000002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159</v>
      </c>
      <c r="AT173" s="208" t="s">
        <v>154</v>
      </c>
      <c r="AU173" s="208" t="s">
        <v>87</v>
      </c>
      <c r="AY173" s="19" t="s">
        <v>152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85</v>
      </c>
      <c r="BK173" s="209">
        <f>ROUND(I173*H173,2)</f>
        <v>0</v>
      </c>
      <c r="BL173" s="19" t="s">
        <v>159</v>
      </c>
      <c r="BM173" s="208" t="s">
        <v>557</v>
      </c>
    </row>
    <row r="174" s="14" customFormat="1">
      <c r="A174" s="14"/>
      <c r="B174" s="218"/>
      <c r="C174" s="14"/>
      <c r="D174" s="211" t="s">
        <v>161</v>
      </c>
      <c r="E174" s="219" t="s">
        <v>1</v>
      </c>
      <c r="F174" s="220" t="s">
        <v>558</v>
      </c>
      <c r="G174" s="14"/>
      <c r="H174" s="221">
        <v>4</v>
      </c>
      <c r="I174" s="222"/>
      <c r="J174" s="14"/>
      <c r="K174" s="14"/>
      <c r="L174" s="218"/>
      <c r="M174" s="223"/>
      <c r="N174" s="224"/>
      <c r="O174" s="224"/>
      <c r="P174" s="224"/>
      <c r="Q174" s="224"/>
      <c r="R174" s="224"/>
      <c r="S174" s="224"/>
      <c r="T174" s="22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19" t="s">
        <v>161</v>
      </c>
      <c r="AU174" s="219" t="s">
        <v>87</v>
      </c>
      <c r="AV174" s="14" t="s">
        <v>87</v>
      </c>
      <c r="AW174" s="14" t="s">
        <v>32</v>
      </c>
      <c r="AX174" s="14" t="s">
        <v>77</v>
      </c>
      <c r="AY174" s="219" t="s">
        <v>152</v>
      </c>
    </row>
    <row r="175" s="14" customFormat="1">
      <c r="A175" s="14"/>
      <c r="B175" s="218"/>
      <c r="C175" s="14"/>
      <c r="D175" s="211" t="s">
        <v>161</v>
      </c>
      <c r="E175" s="219" t="s">
        <v>1</v>
      </c>
      <c r="F175" s="220" t="s">
        <v>559</v>
      </c>
      <c r="G175" s="14"/>
      <c r="H175" s="221">
        <v>15</v>
      </c>
      <c r="I175" s="222"/>
      <c r="J175" s="14"/>
      <c r="K175" s="14"/>
      <c r="L175" s="218"/>
      <c r="M175" s="223"/>
      <c r="N175" s="224"/>
      <c r="O175" s="224"/>
      <c r="P175" s="224"/>
      <c r="Q175" s="224"/>
      <c r="R175" s="224"/>
      <c r="S175" s="224"/>
      <c r="T175" s="22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9" t="s">
        <v>161</v>
      </c>
      <c r="AU175" s="219" t="s">
        <v>87</v>
      </c>
      <c r="AV175" s="14" t="s">
        <v>87</v>
      </c>
      <c r="AW175" s="14" t="s">
        <v>32</v>
      </c>
      <c r="AX175" s="14" t="s">
        <v>77</v>
      </c>
      <c r="AY175" s="219" t="s">
        <v>152</v>
      </c>
    </row>
    <row r="176" s="15" customFormat="1">
      <c r="A176" s="15"/>
      <c r="B176" s="226"/>
      <c r="C176" s="15"/>
      <c r="D176" s="211" t="s">
        <v>161</v>
      </c>
      <c r="E176" s="227" t="s">
        <v>1</v>
      </c>
      <c r="F176" s="228" t="s">
        <v>164</v>
      </c>
      <c r="G176" s="15"/>
      <c r="H176" s="229">
        <v>19</v>
      </c>
      <c r="I176" s="230"/>
      <c r="J176" s="15"/>
      <c r="K176" s="15"/>
      <c r="L176" s="226"/>
      <c r="M176" s="231"/>
      <c r="N176" s="232"/>
      <c r="O176" s="232"/>
      <c r="P176" s="232"/>
      <c r="Q176" s="232"/>
      <c r="R176" s="232"/>
      <c r="S176" s="232"/>
      <c r="T176" s="23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27" t="s">
        <v>161</v>
      </c>
      <c r="AU176" s="227" t="s">
        <v>87</v>
      </c>
      <c r="AV176" s="15" t="s">
        <v>159</v>
      </c>
      <c r="AW176" s="15" t="s">
        <v>32</v>
      </c>
      <c r="AX176" s="15" t="s">
        <v>85</v>
      </c>
      <c r="AY176" s="227" t="s">
        <v>152</v>
      </c>
    </row>
    <row r="177" s="2" customFormat="1" ht="24" customHeight="1">
      <c r="A177" s="38"/>
      <c r="B177" s="196"/>
      <c r="C177" s="197" t="s">
        <v>214</v>
      </c>
      <c r="D177" s="197" t="s">
        <v>154</v>
      </c>
      <c r="E177" s="198" t="s">
        <v>560</v>
      </c>
      <c r="F177" s="199" t="s">
        <v>561</v>
      </c>
      <c r="G177" s="200" t="s">
        <v>157</v>
      </c>
      <c r="H177" s="201">
        <v>433.80000000000001</v>
      </c>
      <c r="I177" s="202"/>
      <c r="J177" s="203">
        <f>ROUND(I177*H177,2)</f>
        <v>0</v>
      </c>
      <c r="K177" s="199" t="s">
        <v>158</v>
      </c>
      <c r="L177" s="39"/>
      <c r="M177" s="204" t="s">
        <v>1</v>
      </c>
      <c r="N177" s="205" t="s">
        <v>42</v>
      </c>
      <c r="O177" s="77"/>
      <c r="P177" s="206">
        <f>O177*H177</f>
        <v>0</v>
      </c>
      <c r="Q177" s="206">
        <v>0.0057000000000000002</v>
      </c>
      <c r="R177" s="206">
        <f>Q177*H177</f>
        <v>2.4726600000000003</v>
      </c>
      <c r="S177" s="206">
        <v>0</v>
      </c>
      <c r="T177" s="20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159</v>
      </c>
      <c r="AT177" s="208" t="s">
        <v>154</v>
      </c>
      <c r="AU177" s="208" t="s">
        <v>87</v>
      </c>
      <c r="AY177" s="19" t="s">
        <v>152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9" t="s">
        <v>85</v>
      </c>
      <c r="BK177" s="209">
        <f>ROUND(I177*H177,2)</f>
        <v>0</v>
      </c>
      <c r="BL177" s="19" t="s">
        <v>159</v>
      </c>
      <c r="BM177" s="208" t="s">
        <v>562</v>
      </c>
    </row>
    <row r="178" s="13" customFormat="1">
      <c r="A178" s="13"/>
      <c r="B178" s="210"/>
      <c r="C178" s="13"/>
      <c r="D178" s="211" t="s">
        <v>161</v>
      </c>
      <c r="E178" s="212" t="s">
        <v>1</v>
      </c>
      <c r="F178" s="213" t="s">
        <v>563</v>
      </c>
      <c r="G178" s="13"/>
      <c r="H178" s="212" t="s">
        <v>1</v>
      </c>
      <c r="I178" s="214"/>
      <c r="J178" s="13"/>
      <c r="K178" s="13"/>
      <c r="L178" s="210"/>
      <c r="M178" s="215"/>
      <c r="N178" s="216"/>
      <c r="O178" s="216"/>
      <c r="P178" s="216"/>
      <c r="Q178" s="216"/>
      <c r="R178" s="216"/>
      <c r="S178" s="216"/>
      <c r="T178" s="21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12" t="s">
        <v>161</v>
      </c>
      <c r="AU178" s="212" t="s">
        <v>87</v>
      </c>
      <c r="AV178" s="13" t="s">
        <v>85</v>
      </c>
      <c r="AW178" s="13" t="s">
        <v>32</v>
      </c>
      <c r="AX178" s="13" t="s">
        <v>77</v>
      </c>
      <c r="AY178" s="212" t="s">
        <v>152</v>
      </c>
    </row>
    <row r="179" s="14" customFormat="1">
      <c r="A179" s="14"/>
      <c r="B179" s="218"/>
      <c r="C179" s="14"/>
      <c r="D179" s="211" t="s">
        <v>161</v>
      </c>
      <c r="E179" s="219" t="s">
        <v>1</v>
      </c>
      <c r="F179" s="220" t="s">
        <v>564</v>
      </c>
      <c r="G179" s="14"/>
      <c r="H179" s="221">
        <v>242.40000000000001</v>
      </c>
      <c r="I179" s="222"/>
      <c r="J179" s="14"/>
      <c r="K179" s="14"/>
      <c r="L179" s="218"/>
      <c r="M179" s="223"/>
      <c r="N179" s="224"/>
      <c r="O179" s="224"/>
      <c r="P179" s="224"/>
      <c r="Q179" s="224"/>
      <c r="R179" s="224"/>
      <c r="S179" s="224"/>
      <c r="T179" s="22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19" t="s">
        <v>161</v>
      </c>
      <c r="AU179" s="219" t="s">
        <v>87</v>
      </c>
      <c r="AV179" s="14" t="s">
        <v>87</v>
      </c>
      <c r="AW179" s="14" t="s">
        <v>32</v>
      </c>
      <c r="AX179" s="14" t="s">
        <v>77</v>
      </c>
      <c r="AY179" s="219" t="s">
        <v>152</v>
      </c>
    </row>
    <row r="180" s="14" customFormat="1">
      <c r="A180" s="14"/>
      <c r="B180" s="218"/>
      <c r="C180" s="14"/>
      <c r="D180" s="211" t="s">
        <v>161</v>
      </c>
      <c r="E180" s="219" t="s">
        <v>1</v>
      </c>
      <c r="F180" s="220" t="s">
        <v>565</v>
      </c>
      <c r="G180" s="14"/>
      <c r="H180" s="221">
        <v>191.40000000000001</v>
      </c>
      <c r="I180" s="222"/>
      <c r="J180" s="14"/>
      <c r="K180" s="14"/>
      <c r="L180" s="218"/>
      <c r="M180" s="223"/>
      <c r="N180" s="224"/>
      <c r="O180" s="224"/>
      <c r="P180" s="224"/>
      <c r="Q180" s="224"/>
      <c r="R180" s="224"/>
      <c r="S180" s="224"/>
      <c r="T180" s="22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19" t="s">
        <v>161</v>
      </c>
      <c r="AU180" s="219" t="s">
        <v>87</v>
      </c>
      <c r="AV180" s="14" t="s">
        <v>87</v>
      </c>
      <c r="AW180" s="14" t="s">
        <v>32</v>
      </c>
      <c r="AX180" s="14" t="s">
        <v>77</v>
      </c>
      <c r="AY180" s="219" t="s">
        <v>152</v>
      </c>
    </row>
    <row r="181" s="15" customFormat="1">
      <c r="A181" s="15"/>
      <c r="B181" s="226"/>
      <c r="C181" s="15"/>
      <c r="D181" s="211" t="s">
        <v>161</v>
      </c>
      <c r="E181" s="227" t="s">
        <v>1</v>
      </c>
      <c r="F181" s="228" t="s">
        <v>164</v>
      </c>
      <c r="G181" s="15"/>
      <c r="H181" s="229">
        <v>433.80000000000001</v>
      </c>
      <c r="I181" s="230"/>
      <c r="J181" s="15"/>
      <c r="K181" s="15"/>
      <c r="L181" s="226"/>
      <c r="M181" s="231"/>
      <c r="N181" s="232"/>
      <c r="O181" s="232"/>
      <c r="P181" s="232"/>
      <c r="Q181" s="232"/>
      <c r="R181" s="232"/>
      <c r="S181" s="232"/>
      <c r="T181" s="23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27" t="s">
        <v>161</v>
      </c>
      <c r="AU181" s="227" t="s">
        <v>87</v>
      </c>
      <c r="AV181" s="15" t="s">
        <v>159</v>
      </c>
      <c r="AW181" s="15" t="s">
        <v>32</v>
      </c>
      <c r="AX181" s="15" t="s">
        <v>85</v>
      </c>
      <c r="AY181" s="227" t="s">
        <v>152</v>
      </c>
    </row>
    <row r="182" s="2" customFormat="1" ht="24" customHeight="1">
      <c r="A182" s="38"/>
      <c r="B182" s="196"/>
      <c r="C182" s="197" t="s">
        <v>218</v>
      </c>
      <c r="D182" s="197" t="s">
        <v>154</v>
      </c>
      <c r="E182" s="198" t="s">
        <v>566</v>
      </c>
      <c r="F182" s="199" t="s">
        <v>567</v>
      </c>
      <c r="G182" s="200" t="s">
        <v>157</v>
      </c>
      <c r="H182" s="201">
        <v>150.93000000000001</v>
      </c>
      <c r="I182" s="202"/>
      <c r="J182" s="203">
        <f>ROUND(I182*H182,2)</f>
        <v>0</v>
      </c>
      <c r="K182" s="199" t="s">
        <v>158</v>
      </c>
      <c r="L182" s="39"/>
      <c r="M182" s="204" t="s">
        <v>1</v>
      </c>
      <c r="N182" s="205" t="s">
        <v>42</v>
      </c>
      <c r="O182" s="77"/>
      <c r="P182" s="206">
        <f>O182*H182</f>
        <v>0</v>
      </c>
      <c r="Q182" s="206">
        <v>0.0073499999999999998</v>
      </c>
      <c r="R182" s="206">
        <f>Q182*H182</f>
        <v>1.1093355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159</v>
      </c>
      <c r="AT182" s="208" t="s">
        <v>154</v>
      </c>
      <c r="AU182" s="208" t="s">
        <v>87</v>
      </c>
      <c r="AY182" s="19" t="s">
        <v>152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9" t="s">
        <v>85</v>
      </c>
      <c r="BK182" s="209">
        <f>ROUND(I182*H182,2)</f>
        <v>0</v>
      </c>
      <c r="BL182" s="19" t="s">
        <v>159</v>
      </c>
      <c r="BM182" s="208" t="s">
        <v>568</v>
      </c>
    </row>
    <row r="183" s="13" customFormat="1">
      <c r="A183" s="13"/>
      <c r="B183" s="210"/>
      <c r="C183" s="13"/>
      <c r="D183" s="211" t="s">
        <v>161</v>
      </c>
      <c r="E183" s="212" t="s">
        <v>1</v>
      </c>
      <c r="F183" s="213" t="s">
        <v>569</v>
      </c>
      <c r="G183" s="13"/>
      <c r="H183" s="212" t="s">
        <v>1</v>
      </c>
      <c r="I183" s="214"/>
      <c r="J183" s="13"/>
      <c r="K183" s="13"/>
      <c r="L183" s="210"/>
      <c r="M183" s="215"/>
      <c r="N183" s="216"/>
      <c r="O183" s="216"/>
      <c r="P183" s="216"/>
      <c r="Q183" s="216"/>
      <c r="R183" s="216"/>
      <c r="S183" s="216"/>
      <c r="T183" s="21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12" t="s">
        <v>161</v>
      </c>
      <c r="AU183" s="212" t="s">
        <v>87</v>
      </c>
      <c r="AV183" s="13" t="s">
        <v>85</v>
      </c>
      <c r="AW183" s="13" t="s">
        <v>32</v>
      </c>
      <c r="AX183" s="13" t="s">
        <v>77</v>
      </c>
      <c r="AY183" s="212" t="s">
        <v>152</v>
      </c>
    </row>
    <row r="184" s="13" customFormat="1">
      <c r="A184" s="13"/>
      <c r="B184" s="210"/>
      <c r="C184" s="13"/>
      <c r="D184" s="211" t="s">
        <v>161</v>
      </c>
      <c r="E184" s="212" t="s">
        <v>1</v>
      </c>
      <c r="F184" s="213" t="s">
        <v>570</v>
      </c>
      <c r="G184" s="13"/>
      <c r="H184" s="212" t="s">
        <v>1</v>
      </c>
      <c r="I184" s="214"/>
      <c r="J184" s="13"/>
      <c r="K184" s="13"/>
      <c r="L184" s="210"/>
      <c r="M184" s="215"/>
      <c r="N184" s="216"/>
      <c r="O184" s="216"/>
      <c r="P184" s="216"/>
      <c r="Q184" s="216"/>
      <c r="R184" s="216"/>
      <c r="S184" s="216"/>
      <c r="T184" s="21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12" t="s">
        <v>161</v>
      </c>
      <c r="AU184" s="212" t="s">
        <v>87</v>
      </c>
      <c r="AV184" s="13" t="s">
        <v>85</v>
      </c>
      <c r="AW184" s="13" t="s">
        <v>32</v>
      </c>
      <c r="AX184" s="13" t="s">
        <v>77</v>
      </c>
      <c r="AY184" s="212" t="s">
        <v>152</v>
      </c>
    </row>
    <row r="185" s="13" customFormat="1">
      <c r="A185" s="13"/>
      <c r="B185" s="210"/>
      <c r="C185" s="13"/>
      <c r="D185" s="211" t="s">
        <v>161</v>
      </c>
      <c r="E185" s="212" t="s">
        <v>1</v>
      </c>
      <c r="F185" s="213" t="s">
        <v>571</v>
      </c>
      <c r="G185" s="13"/>
      <c r="H185" s="212" t="s">
        <v>1</v>
      </c>
      <c r="I185" s="214"/>
      <c r="J185" s="13"/>
      <c r="K185" s="13"/>
      <c r="L185" s="210"/>
      <c r="M185" s="215"/>
      <c r="N185" s="216"/>
      <c r="O185" s="216"/>
      <c r="P185" s="216"/>
      <c r="Q185" s="216"/>
      <c r="R185" s="216"/>
      <c r="S185" s="216"/>
      <c r="T185" s="21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12" t="s">
        <v>161</v>
      </c>
      <c r="AU185" s="212" t="s">
        <v>87</v>
      </c>
      <c r="AV185" s="13" t="s">
        <v>85</v>
      </c>
      <c r="AW185" s="13" t="s">
        <v>32</v>
      </c>
      <c r="AX185" s="13" t="s">
        <v>77</v>
      </c>
      <c r="AY185" s="212" t="s">
        <v>152</v>
      </c>
    </row>
    <row r="186" s="14" customFormat="1">
      <c r="A186" s="14"/>
      <c r="B186" s="218"/>
      <c r="C186" s="14"/>
      <c r="D186" s="211" t="s">
        <v>161</v>
      </c>
      <c r="E186" s="219" t="s">
        <v>1</v>
      </c>
      <c r="F186" s="220" t="s">
        <v>572</v>
      </c>
      <c r="G186" s="14"/>
      <c r="H186" s="221">
        <v>20.899999999999999</v>
      </c>
      <c r="I186" s="222"/>
      <c r="J186" s="14"/>
      <c r="K186" s="14"/>
      <c r="L186" s="218"/>
      <c r="M186" s="223"/>
      <c r="N186" s="224"/>
      <c r="O186" s="224"/>
      <c r="P186" s="224"/>
      <c r="Q186" s="224"/>
      <c r="R186" s="224"/>
      <c r="S186" s="224"/>
      <c r="T186" s="22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19" t="s">
        <v>161</v>
      </c>
      <c r="AU186" s="219" t="s">
        <v>87</v>
      </c>
      <c r="AV186" s="14" t="s">
        <v>87</v>
      </c>
      <c r="AW186" s="14" t="s">
        <v>32</v>
      </c>
      <c r="AX186" s="14" t="s">
        <v>77</v>
      </c>
      <c r="AY186" s="219" t="s">
        <v>152</v>
      </c>
    </row>
    <row r="187" s="13" customFormat="1">
      <c r="A187" s="13"/>
      <c r="B187" s="210"/>
      <c r="C187" s="13"/>
      <c r="D187" s="211" t="s">
        <v>161</v>
      </c>
      <c r="E187" s="212" t="s">
        <v>1</v>
      </c>
      <c r="F187" s="213" t="s">
        <v>573</v>
      </c>
      <c r="G187" s="13"/>
      <c r="H187" s="212" t="s">
        <v>1</v>
      </c>
      <c r="I187" s="214"/>
      <c r="J187" s="13"/>
      <c r="K187" s="13"/>
      <c r="L187" s="210"/>
      <c r="M187" s="215"/>
      <c r="N187" s="216"/>
      <c r="O187" s="216"/>
      <c r="P187" s="216"/>
      <c r="Q187" s="216"/>
      <c r="R187" s="216"/>
      <c r="S187" s="216"/>
      <c r="T187" s="21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12" t="s">
        <v>161</v>
      </c>
      <c r="AU187" s="212" t="s">
        <v>87</v>
      </c>
      <c r="AV187" s="13" t="s">
        <v>85</v>
      </c>
      <c r="AW187" s="13" t="s">
        <v>32</v>
      </c>
      <c r="AX187" s="13" t="s">
        <v>77</v>
      </c>
      <c r="AY187" s="212" t="s">
        <v>152</v>
      </c>
    </row>
    <row r="188" s="14" customFormat="1">
      <c r="A188" s="14"/>
      <c r="B188" s="218"/>
      <c r="C188" s="14"/>
      <c r="D188" s="211" t="s">
        <v>161</v>
      </c>
      <c r="E188" s="219" t="s">
        <v>1</v>
      </c>
      <c r="F188" s="220" t="s">
        <v>574</v>
      </c>
      <c r="G188" s="14"/>
      <c r="H188" s="221">
        <v>130.03</v>
      </c>
      <c r="I188" s="222"/>
      <c r="J188" s="14"/>
      <c r="K188" s="14"/>
      <c r="L188" s="218"/>
      <c r="M188" s="223"/>
      <c r="N188" s="224"/>
      <c r="O188" s="224"/>
      <c r="P188" s="224"/>
      <c r="Q188" s="224"/>
      <c r="R188" s="224"/>
      <c r="S188" s="224"/>
      <c r="T188" s="22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9" t="s">
        <v>161</v>
      </c>
      <c r="AU188" s="219" t="s">
        <v>87</v>
      </c>
      <c r="AV188" s="14" t="s">
        <v>87</v>
      </c>
      <c r="AW188" s="14" t="s">
        <v>32</v>
      </c>
      <c r="AX188" s="14" t="s">
        <v>77</v>
      </c>
      <c r="AY188" s="219" t="s">
        <v>152</v>
      </c>
    </row>
    <row r="189" s="15" customFormat="1">
      <c r="A189" s="15"/>
      <c r="B189" s="226"/>
      <c r="C189" s="15"/>
      <c r="D189" s="211" t="s">
        <v>161</v>
      </c>
      <c r="E189" s="227" t="s">
        <v>1</v>
      </c>
      <c r="F189" s="228" t="s">
        <v>164</v>
      </c>
      <c r="G189" s="15"/>
      <c r="H189" s="229">
        <v>150.93000000000001</v>
      </c>
      <c r="I189" s="230"/>
      <c r="J189" s="15"/>
      <c r="K189" s="15"/>
      <c r="L189" s="226"/>
      <c r="M189" s="231"/>
      <c r="N189" s="232"/>
      <c r="O189" s="232"/>
      <c r="P189" s="232"/>
      <c r="Q189" s="232"/>
      <c r="R189" s="232"/>
      <c r="S189" s="232"/>
      <c r="T189" s="23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27" t="s">
        <v>161</v>
      </c>
      <c r="AU189" s="227" t="s">
        <v>87</v>
      </c>
      <c r="AV189" s="15" t="s">
        <v>159</v>
      </c>
      <c r="AW189" s="15" t="s">
        <v>32</v>
      </c>
      <c r="AX189" s="15" t="s">
        <v>85</v>
      </c>
      <c r="AY189" s="227" t="s">
        <v>152</v>
      </c>
    </row>
    <row r="190" s="2" customFormat="1" ht="24" customHeight="1">
      <c r="A190" s="38"/>
      <c r="B190" s="196"/>
      <c r="C190" s="197" t="s">
        <v>222</v>
      </c>
      <c r="D190" s="197" t="s">
        <v>154</v>
      </c>
      <c r="E190" s="198" t="s">
        <v>575</v>
      </c>
      <c r="F190" s="199" t="s">
        <v>576</v>
      </c>
      <c r="G190" s="200" t="s">
        <v>157</v>
      </c>
      <c r="H190" s="201">
        <v>150.93000000000001</v>
      </c>
      <c r="I190" s="202"/>
      <c r="J190" s="203">
        <f>ROUND(I190*H190,2)</f>
        <v>0</v>
      </c>
      <c r="K190" s="199" t="s">
        <v>158</v>
      </c>
      <c r="L190" s="39"/>
      <c r="M190" s="204" t="s">
        <v>1</v>
      </c>
      <c r="N190" s="205" t="s">
        <v>42</v>
      </c>
      <c r="O190" s="77"/>
      <c r="P190" s="206">
        <f>O190*H190</f>
        <v>0</v>
      </c>
      <c r="Q190" s="206">
        <v>0.00025999999999999998</v>
      </c>
      <c r="R190" s="206">
        <f>Q190*H190</f>
        <v>0.0392418</v>
      </c>
      <c r="S190" s="206">
        <v>0</v>
      </c>
      <c r="T190" s="20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159</v>
      </c>
      <c r="AT190" s="208" t="s">
        <v>154</v>
      </c>
      <c r="AU190" s="208" t="s">
        <v>87</v>
      </c>
      <c r="AY190" s="19" t="s">
        <v>152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85</v>
      </c>
      <c r="BK190" s="209">
        <f>ROUND(I190*H190,2)</f>
        <v>0</v>
      </c>
      <c r="BL190" s="19" t="s">
        <v>159</v>
      </c>
      <c r="BM190" s="208" t="s">
        <v>577</v>
      </c>
    </row>
    <row r="191" s="13" customFormat="1">
      <c r="A191" s="13"/>
      <c r="B191" s="210"/>
      <c r="C191" s="13"/>
      <c r="D191" s="211" t="s">
        <v>161</v>
      </c>
      <c r="E191" s="212" t="s">
        <v>1</v>
      </c>
      <c r="F191" s="213" t="s">
        <v>569</v>
      </c>
      <c r="G191" s="13"/>
      <c r="H191" s="212" t="s">
        <v>1</v>
      </c>
      <c r="I191" s="214"/>
      <c r="J191" s="13"/>
      <c r="K191" s="13"/>
      <c r="L191" s="210"/>
      <c r="M191" s="215"/>
      <c r="N191" s="216"/>
      <c r="O191" s="216"/>
      <c r="P191" s="216"/>
      <c r="Q191" s="216"/>
      <c r="R191" s="216"/>
      <c r="S191" s="216"/>
      <c r="T191" s="21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12" t="s">
        <v>161</v>
      </c>
      <c r="AU191" s="212" t="s">
        <v>87</v>
      </c>
      <c r="AV191" s="13" t="s">
        <v>85</v>
      </c>
      <c r="AW191" s="13" t="s">
        <v>32</v>
      </c>
      <c r="AX191" s="13" t="s">
        <v>77</v>
      </c>
      <c r="AY191" s="212" t="s">
        <v>152</v>
      </c>
    </row>
    <row r="192" s="13" customFormat="1">
      <c r="A192" s="13"/>
      <c r="B192" s="210"/>
      <c r="C192" s="13"/>
      <c r="D192" s="211" t="s">
        <v>161</v>
      </c>
      <c r="E192" s="212" t="s">
        <v>1</v>
      </c>
      <c r="F192" s="213" t="s">
        <v>570</v>
      </c>
      <c r="G192" s="13"/>
      <c r="H192" s="212" t="s">
        <v>1</v>
      </c>
      <c r="I192" s="214"/>
      <c r="J192" s="13"/>
      <c r="K192" s="13"/>
      <c r="L192" s="210"/>
      <c r="M192" s="215"/>
      <c r="N192" s="216"/>
      <c r="O192" s="216"/>
      <c r="P192" s="216"/>
      <c r="Q192" s="216"/>
      <c r="R192" s="216"/>
      <c r="S192" s="216"/>
      <c r="T192" s="21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12" t="s">
        <v>161</v>
      </c>
      <c r="AU192" s="212" t="s">
        <v>87</v>
      </c>
      <c r="AV192" s="13" t="s">
        <v>85</v>
      </c>
      <c r="AW192" s="13" t="s">
        <v>32</v>
      </c>
      <c r="AX192" s="13" t="s">
        <v>77</v>
      </c>
      <c r="AY192" s="212" t="s">
        <v>152</v>
      </c>
    </row>
    <row r="193" s="13" customFormat="1">
      <c r="A193" s="13"/>
      <c r="B193" s="210"/>
      <c r="C193" s="13"/>
      <c r="D193" s="211" t="s">
        <v>161</v>
      </c>
      <c r="E193" s="212" t="s">
        <v>1</v>
      </c>
      <c r="F193" s="213" t="s">
        <v>571</v>
      </c>
      <c r="G193" s="13"/>
      <c r="H193" s="212" t="s">
        <v>1</v>
      </c>
      <c r="I193" s="214"/>
      <c r="J193" s="13"/>
      <c r="K193" s="13"/>
      <c r="L193" s="210"/>
      <c r="M193" s="215"/>
      <c r="N193" s="216"/>
      <c r="O193" s="216"/>
      <c r="P193" s="216"/>
      <c r="Q193" s="216"/>
      <c r="R193" s="216"/>
      <c r="S193" s="216"/>
      <c r="T193" s="21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12" t="s">
        <v>161</v>
      </c>
      <c r="AU193" s="212" t="s">
        <v>87</v>
      </c>
      <c r="AV193" s="13" t="s">
        <v>85</v>
      </c>
      <c r="AW193" s="13" t="s">
        <v>32</v>
      </c>
      <c r="AX193" s="13" t="s">
        <v>77</v>
      </c>
      <c r="AY193" s="212" t="s">
        <v>152</v>
      </c>
    </row>
    <row r="194" s="14" customFormat="1">
      <c r="A194" s="14"/>
      <c r="B194" s="218"/>
      <c r="C194" s="14"/>
      <c r="D194" s="211" t="s">
        <v>161</v>
      </c>
      <c r="E194" s="219" t="s">
        <v>1</v>
      </c>
      <c r="F194" s="220" t="s">
        <v>572</v>
      </c>
      <c r="G194" s="14"/>
      <c r="H194" s="221">
        <v>20.899999999999999</v>
      </c>
      <c r="I194" s="222"/>
      <c r="J194" s="14"/>
      <c r="K194" s="14"/>
      <c r="L194" s="218"/>
      <c r="M194" s="223"/>
      <c r="N194" s="224"/>
      <c r="O194" s="224"/>
      <c r="P194" s="224"/>
      <c r="Q194" s="224"/>
      <c r="R194" s="224"/>
      <c r="S194" s="224"/>
      <c r="T194" s="22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19" t="s">
        <v>161</v>
      </c>
      <c r="AU194" s="219" t="s">
        <v>87</v>
      </c>
      <c r="AV194" s="14" t="s">
        <v>87</v>
      </c>
      <c r="AW194" s="14" t="s">
        <v>32</v>
      </c>
      <c r="AX194" s="14" t="s">
        <v>77</v>
      </c>
      <c r="AY194" s="219" t="s">
        <v>152</v>
      </c>
    </row>
    <row r="195" s="13" customFormat="1">
      <c r="A195" s="13"/>
      <c r="B195" s="210"/>
      <c r="C195" s="13"/>
      <c r="D195" s="211" t="s">
        <v>161</v>
      </c>
      <c r="E195" s="212" t="s">
        <v>1</v>
      </c>
      <c r="F195" s="213" t="s">
        <v>573</v>
      </c>
      <c r="G195" s="13"/>
      <c r="H195" s="212" t="s">
        <v>1</v>
      </c>
      <c r="I195" s="214"/>
      <c r="J195" s="13"/>
      <c r="K195" s="13"/>
      <c r="L195" s="210"/>
      <c r="M195" s="215"/>
      <c r="N195" s="216"/>
      <c r="O195" s="216"/>
      <c r="P195" s="216"/>
      <c r="Q195" s="216"/>
      <c r="R195" s="216"/>
      <c r="S195" s="216"/>
      <c r="T195" s="21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12" t="s">
        <v>161</v>
      </c>
      <c r="AU195" s="212" t="s">
        <v>87</v>
      </c>
      <c r="AV195" s="13" t="s">
        <v>85</v>
      </c>
      <c r="AW195" s="13" t="s">
        <v>32</v>
      </c>
      <c r="AX195" s="13" t="s">
        <v>77</v>
      </c>
      <c r="AY195" s="212" t="s">
        <v>152</v>
      </c>
    </row>
    <row r="196" s="14" customFormat="1">
      <c r="A196" s="14"/>
      <c r="B196" s="218"/>
      <c r="C196" s="14"/>
      <c r="D196" s="211" t="s">
        <v>161</v>
      </c>
      <c r="E196" s="219" t="s">
        <v>1</v>
      </c>
      <c r="F196" s="220" t="s">
        <v>574</v>
      </c>
      <c r="G196" s="14"/>
      <c r="H196" s="221">
        <v>130.03</v>
      </c>
      <c r="I196" s="222"/>
      <c r="J196" s="14"/>
      <c r="K196" s="14"/>
      <c r="L196" s="218"/>
      <c r="M196" s="223"/>
      <c r="N196" s="224"/>
      <c r="O196" s="224"/>
      <c r="P196" s="224"/>
      <c r="Q196" s="224"/>
      <c r="R196" s="224"/>
      <c r="S196" s="224"/>
      <c r="T196" s="22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19" t="s">
        <v>161</v>
      </c>
      <c r="AU196" s="219" t="s">
        <v>87</v>
      </c>
      <c r="AV196" s="14" t="s">
        <v>87</v>
      </c>
      <c r="AW196" s="14" t="s">
        <v>32</v>
      </c>
      <c r="AX196" s="14" t="s">
        <v>77</v>
      </c>
      <c r="AY196" s="219" t="s">
        <v>152</v>
      </c>
    </row>
    <row r="197" s="15" customFormat="1">
      <c r="A197" s="15"/>
      <c r="B197" s="226"/>
      <c r="C197" s="15"/>
      <c r="D197" s="211" t="s">
        <v>161</v>
      </c>
      <c r="E197" s="227" t="s">
        <v>1</v>
      </c>
      <c r="F197" s="228" t="s">
        <v>164</v>
      </c>
      <c r="G197" s="15"/>
      <c r="H197" s="229">
        <v>150.93000000000001</v>
      </c>
      <c r="I197" s="230"/>
      <c r="J197" s="15"/>
      <c r="K197" s="15"/>
      <c r="L197" s="226"/>
      <c r="M197" s="231"/>
      <c r="N197" s="232"/>
      <c r="O197" s="232"/>
      <c r="P197" s="232"/>
      <c r="Q197" s="232"/>
      <c r="R197" s="232"/>
      <c r="S197" s="232"/>
      <c r="T197" s="23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27" t="s">
        <v>161</v>
      </c>
      <c r="AU197" s="227" t="s">
        <v>87</v>
      </c>
      <c r="AV197" s="15" t="s">
        <v>159</v>
      </c>
      <c r="AW197" s="15" t="s">
        <v>32</v>
      </c>
      <c r="AX197" s="15" t="s">
        <v>85</v>
      </c>
      <c r="AY197" s="227" t="s">
        <v>152</v>
      </c>
    </row>
    <row r="198" s="2" customFormat="1" ht="24" customHeight="1">
      <c r="A198" s="38"/>
      <c r="B198" s="196"/>
      <c r="C198" s="197" t="s">
        <v>8</v>
      </c>
      <c r="D198" s="197" t="s">
        <v>154</v>
      </c>
      <c r="E198" s="198" t="s">
        <v>578</v>
      </c>
      <c r="F198" s="199" t="s">
        <v>579</v>
      </c>
      <c r="G198" s="200" t="s">
        <v>157</v>
      </c>
      <c r="H198" s="201">
        <v>150.93000000000001</v>
      </c>
      <c r="I198" s="202"/>
      <c r="J198" s="203">
        <f>ROUND(I198*H198,2)</f>
        <v>0</v>
      </c>
      <c r="K198" s="199" t="s">
        <v>158</v>
      </c>
      <c r="L198" s="39"/>
      <c r="M198" s="204" t="s">
        <v>1</v>
      </c>
      <c r="N198" s="205" t="s">
        <v>42</v>
      </c>
      <c r="O198" s="77"/>
      <c r="P198" s="206">
        <f>O198*H198</f>
        <v>0</v>
      </c>
      <c r="Q198" s="206">
        <v>0.0043800000000000002</v>
      </c>
      <c r="R198" s="206">
        <f>Q198*H198</f>
        <v>0.66107340000000003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159</v>
      </c>
      <c r="AT198" s="208" t="s">
        <v>154</v>
      </c>
      <c r="AU198" s="208" t="s">
        <v>87</v>
      </c>
      <c r="AY198" s="19" t="s">
        <v>152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85</v>
      </c>
      <c r="BK198" s="209">
        <f>ROUND(I198*H198,2)</f>
        <v>0</v>
      </c>
      <c r="BL198" s="19" t="s">
        <v>159</v>
      </c>
      <c r="BM198" s="208" t="s">
        <v>580</v>
      </c>
    </row>
    <row r="199" s="13" customFormat="1">
      <c r="A199" s="13"/>
      <c r="B199" s="210"/>
      <c r="C199" s="13"/>
      <c r="D199" s="211" t="s">
        <v>161</v>
      </c>
      <c r="E199" s="212" t="s">
        <v>1</v>
      </c>
      <c r="F199" s="213" t="s">
        <v>569</v>
      </c>
      <c r="G199" s="13"/>
      <c r="H199" s="212" t="s">
        <v>1</v>
      </c>
      <c r="I199" s="214"/>
      <c r="J199" s="13"/>
      <c r="K199" s="13"/>
      <c r="L199" s="210"/>
      <c r="M199" s="215"/>
      <c r="N199" s="216"/>
      <c r="O199" s="216"/>
      <c r="P199" s="216"/>
      <c r="Q199" s="216"/>
      <c r="R199" s="216"/>
      <c r="S199" s="216"/>
      <c r="T199" s="21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12" t="s">
        <v>161</v>
      </c>
      <c r="AU199" s="212" t="s">
        <v>87</v>
      </c>
      <c r="AV199" s="13" t="s">
        <v>85</v>
      </c>
      <c r="AW199" s="13" t="s">
        <v>32</v>
      </c>
      <c r="AX199" s="13" t="s">
        <v>77</v>
      </c>
      <c r="AY199" s="212" t="s">
        <v>152</v>
      </c>
    </row>
    <row r="200" s="13" customFormat="1">
      <c r="A200" s="13"/>
      <c r="B200" s="210"/>
      <c r="C200" s="13"/>
      <c r="D200" s="211" t="s">
        <v>161</v>
      </c>
      <c r="E200" s="212" t="s">
        <v>1</v>
      </c>
      <c r="F200" s="213" t="s">
        <v>570</v>
      </c>
      <c r="G200" s="13"/>
      <c r="H200" s="212" t="s">
        <v>1</v>
      </c>
      <c r="I200" s="214"/>
      <c r="J200" s="13"/>
      <c r="K200" s="13"/>
      <c r="L200" s="210"/>
      <c r="M200" s="215"/>
      <c r="N200" s="216"/>
      <c r="O200" s="216"/>
      <c r="P200" s="216"/>
      <c r="Q200" s="216"/>
      <c r="R200" s="216"/>
      <c r="S200" s="216"/>
      <c r="T200" s="21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12" t="s">
        <v>161</v>
      </c>
      <c r="AU200" s="212" t="s">
        <v>87</v>
      </c>
      <c r="AV200" s="13" t="s">
        <v>85</v>
      </c>
      <c r="AW200" s="13" t="s">
        <v>32</v>
      </c>
      <c r="AX200" s="13" t="s">
        <v>77</v>
      </c>
      <c r="AY200" s="212" t="s">
        <v>152</v>
      </c>
    </row>
    <row r="201" s="13" customFormat="1">
      <c r="A201" s="13"/>
      <c r="B201" s="210"/>
      <c r="C201" s="13"/>
      <c r="D201" s="211" t="s">
        <v>161</v>
      </c>
      <c r="E201" s="212" t="s">
        <v>1</v>
      </c>
      <c r="F201" s="213" t="s">
        <v>571</v>
      </c>
      <c r="G201" s="13"/>
      <c r="H201" s="212" t="s">
        <v>1</v>
      </c>
      <c r="I201" s="214"/>
      <c r="J201" s="13"/>
      <c r="K201" s="13"/>
      <c r="L201" s="210"/>
      <c r="M201" s="215"/>
      <c r="N201" s="216"/>
      <c r="O201" s="216"/>
      <c r="P201" s="216"/>
      <c r="Q201" s="216"/>
      <c r="R201" s="216"/>
      <c r="S201" s="216"/>
      <c r="T201" s="21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12" t="s">
        <v>161</v>
      </c>
      <c r="AU201" s="212" t="s">
        <v>87</v>
      </c>
      <c r="AV201" s="13" t="s">
        <v>85</v>
      </c>
      <c r="AW201" s="13" t="s">
        <v>32</v>
      </c>
      <c r="AX201" s="13" t="s">
        <v>77</v>
      </c>
      <c r="AY201" s="212" t="s">
        <v>152</v>
      </c>
    </row>
    <row r="202" s="14" customFormat="1">
      <c r="A202" s="14"/>
      <c r="B202" s="218"/>
      <c r="C202" s="14"/>
      <c r="D202" s="211" t="s">
        <v>161</v>
      </c>
      <c r="E202" s="219" t="s">
        <v>1</v>
      </c>
      <c r="F202" s="220" t="s">
        <v>572</v>
      </c>
      <c r="G202" s="14"/>
      <c r="H202" s="221">
        <v>20.899999999999999</v>
      </c>
      <c r="I202" s="222"/>
      <c r="J202" s="14"/>
      <c r="K202" s="14"/>
      <c r="L202" s="218"/>
      <c r="M202" s="223"/>
      <c r="N202" s="224"/>
      <c r="O202" s="224"/>
      <c r="P202" s="224"/>
      <c r="Q202" s="224"/>
      <c r="R202" s="224"/>
      <c r="S202" s="224"/>
      <c r="T202" s="22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19" t="s">
        <v>161</v>
      </c>
      <c r="AU202" s="219" t="s">
        <v>87</v>
      </c>
      <c r="AV202" s="14" t="s">
        <v>87</v>
      </c>
      <c r="AW202" s="14" t="s">
        <v>32</v>
      </c>
      <c r="AX202" s="14" t="s">
        <v>77</v>
      </c>
      <c r="AY202" s="219" t="s">
        <v>152</v>
      </c>
    </row>
    <row r="203" s="13" customFormat="1">
      <c r="A203" s="13"/>
      <c r="B203" s="210"/>
      <c r="C203" s="13"/>
      <c r="D203" s="211" t="s">
        <v>161</v>
      </c>
      <c r="E203" s="212" t="s">
        <v>1</v>
      </c>
      <c r="F203" s="213" t="s">
        <v>573</v>
      </c>
      <c r="G203" s="13"/>
      <c r="H203" s="212" t="s">
        <v>1</v>
      </c>
      <c r="I203" s="214"/>
      <c r="J203" s="13"/>
      <c r="K203" s="13"/>
      <c r="L203" s="210"/>
      <c r="M203" s="215"/>
      <c r="N203" s="216"/>
      <c r="O203" s="216"/>
      <c r="P203" s="216"/>
      <c r="Q203" s="216"/>
      <c r="R203" s="216"/>
      <c r="S203" s="216"/>
      <c r="T203" s="21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12" t="s">
        <v>161</v>
      </c>
      <c r="AU203" s="212" t="s">
        <v>87</v>
      </c>
      <c r="AV203" s="13" t="s">
        <v>85</v>
      </c>
      <c r="AW203" s="13" t="s">
        <v>32</v>
      </c>
      <c r="AX203" s="13" t="s">
        <v>77</v>
      </c>
      <c r="AY203" s="212" t="s">
        <v>152</v>
      </c>
    </row>
    <row r="204" s="14" customFormat="1">
      <c r="A204" s="14"/>
      <c r="B204" s="218"/>
      <c r="C204" s="14"/>
      <c r="D204" s="211" t="s">
        <v>161</v>
      </c>
      <c r="E204" s="219" t="s">
        <v>1</v>
      </c>
      <c r="F204" s="220" t="s">
        <v>574</v>
      </c>
      <c r="G204" s="14"/>
      <c r="H204" s="221">
        <v>130.03</v>
      </c>
      <c r="I204" s="222"/>
      <c r="J204" s="14"/>
      <c r="K204" s="14"/>
      <c r="L204" s="218"/>
      <c r="M204" s="223"/>
      <c r="N204" s="224"/>
      <c r="O204" s="224"/>
      <c r="P204" s="224"/>
      <c r="Q204" s="224"/>
      <c r="R204" s="224"/>
      <c r="S204" s="224"/>
      <c r="T204" s="22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19" t="s">
        <v>161</v>
      </c>
      <c r="AU204" s="219" t="s">
        <v>87</v>
      </c>
      <c r="AV204" s="14" t="s">
        <v>87</v>
      </c>
      <c r="AW204" s="14" t="s">
        <v>32</v>
      </c>
      <c r="AX204" s="14" t="s">
        <v>77</v>
      </c>
      <c r="AY204" s="219" t="s">
        <v>152</v>
      </c>
    </row>
    <row r="205" s="15" customFormat="1">
      <c r="A205" s="15"/>
      <c r="B205" s="226"/>
      <c r="C205" s="15"/>
      <c r="D205" s="211" t="s">
        <v>161</v>
      </c>
      <c r="E205" s="227" t="s">
        <v>1</v>
      </c>
      <c r="F205" s="228" t="s">
        <v>164</v>
      </c>
      <c r="G205" s="15"/>
      <c r="H205" s="229">
        <v>150.93000000000001</v>
      </c>
      <c r="I205" s="230"/>
      <c r="J205" s="15"/>
      <c r="K205" s="15"/>
      <c r="L205" s="226"/>
      <c r="M205" s="231"/>
      <c r="N205" s="232"/>
      <c r="O205" s="232"/>
      <c r="P205" s="232"/>
      <c r="Q205" s="232"/>
      <c r="R205" s="232"/>
      <c r="S205" s="232"/>
      <c r="T205" s="23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27" t="s">
        <v>161</v>
      </c>
      <c r="AU205" s="227" t="s">
        <v>87</v>
      </c>
      <c r="AV205" s="15" t="s">
        <v>159</v>
      </c>
      <c r="AW205" s="15" t="s">
        <v>32</v>
      </c>
      <c r="AX205" s="15" t="s">
        <v>85</v>
      </c>
      <c r="AY205" s="227" t="s">
        <v>152</v>
      </c>
    </row>
    <row r="206" s="2" customFormat="1" ht="24" customHeight="1">
      <c r="A206" s="38"/>
      <c r="B206" s="196"/>
      <c r="C206" s="197" t="s">
        <v>230</v>
      </c>
      <c r="D206" s="197" t="s">
        <v>154</v>
      </c>
      <c r="E206" s="198" t="s">
        <v>581</v>
      </c>
      <c r="F206" s="199" t="s">
        <v>582</v>
      </c>
      <c r="G206" s="200" t="s">
        <v>157</v>
      </c>
      <c r="H206" s="201">
        <v>150.93000000000001</v>
      </c>
      <c r="I206" s="202"/>
      <c r="J206" s="203">
        <f>ROUND(I206*H206,2)</f>
        <v>0</v>
      </c>
      <c r="K206" s="199" t="s">
        <v>158</v>
      </c>
      <c r="L206" s="39"/>
      <c r="M206" s="204" t="s">
        <v>1</v>
      </c>
      <c r="N206" s="205" t="s">
        <v>42</v>
      </c>
      <c r="O206" s="77"/>
      <c r="P206" s="206">
        <f>O206*H206</f>
        <v>0</v>
      </c>
      <c r="Q206" s="206">
        <v>0.0030000000000000001</v>
      </c>
      <c r="R206" s="206">
        <f>Q206*H206</f>
        <v>0.45279000000000003</v>
      </c>
      <c r="S206" s="206">
        <v>0</v>
      </c>
      <c r="T206" s="20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8" t="s">
        <v>159</v>
      </c>
      <c r="AT206" s="208" t="s">
        <v>154</v>
      </c>
      <c r="AU206" s="208" t="s">
        <v>87</v>
      </c>
      <c r="AY206" s="19" t="s">
        <v>152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9" t="s">
        <v>85</v>
      </c>
      <c r="BK206" s="209">
        <f>ROUND(I206*H206,2)</f>
        <v>0</v>
      </c>
      <c r="BL206" s="19" t="s">
        <v>159</v>
      </c>
      <c r="BM206" s="208" t="s">
        <v>583</v>
      </c>
    </row>
    <row r="207" s="13" customFormat="1">
      <c r="A207" s="13"/>
      <c r="B207" s="210"/>
      <c r="C207" s="13"/>
      <c r="D207" s="211" t="s">
        <v>161</v>
      </c>
      <c r="E207" s="212" t="s">
        <v>1</v>
      </c>
      <c r="F207" s="213" t="s">
        <v>569</v>
      </c>
      <c r="G207" s="13"/>
      <c r="H207" s="212" t="s">
        <v>1</v>
      </c>
      <c r="I207" s="214"/>
      <c r="J207" s="13"/>
      <c r="K207" s="13"/>
      <c r="L207" s="210"/>
      <c r="M207" s="215"/>
      <c r="N207" s="216"/>
      <c r="O207" s="216"/>
      <c r="P207" s="216"/>
      <c r="Q207" s="216"/>
      <c r="R207" s="216"/>
      <c r="S207" s="216"/>
      <c r="T207" s="21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12" t="s">
        <v>161</v>
      </c>
      <c r="AU207" s="212" t="s">
        <v>87</v>
      </c>
      <c r="AV207" s="13" t="s">
        <v>85</v>
      </c>
      <c r="AW207" s="13" t="s">
        <v>32</v>
      </c>
      <c r="AX207" s="13" t="s">
        <v>77</v>
      </c>
      <c r="AY207" s="212" t="s">
        <v>152</v>
      </c>
    </row>
    <row r="208" s="13" customFormat="1">
      <c r="A208" s="13"/>
      <c r="B208" s="210"/>
      <c r="C208" s="13"/>
      <c r="D208" s="211" t="s">
        <v>161</v>
      </c>
      <c r="E208" s="212" t="s">
        <v>1</v>
      </c>
      <c r="F208" s="213" t="s">
        <v>570</v>
      </c>
      <c r="G208" s="13"/>
      <c r="H208" s="212" t="s">
        <v>1</v>
      </c>
      <c r="I208" s="214"/>
      <c r="J208" s="13"/>
      <c r="K208" s="13"/>
      <c r="L208" s="210"/>
      <c r="M208" s="215"/>
      <c r="N208" s="216"/>
      <c r="O208" s="216"/>
      <c r="P208" s="216"/>
      <c r="Q208" s="216"/>
      <c r="R208" s="216"/>
      <c r="S208" s="216"/>
      <c r="T208" s="21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12" t="s">
        <v>161</v>
      </c>
      <c r="AU208" s="212" t="s">
        <v>87</v>
      </c>
      <c r="AV208" s="13" t="s">
        <v>85</v>
      </c>
      <c r="AW208" s="13" t="s">
        <v>32</v>
      </c>
      <c r="AX208" s="13" t="s">
        <v>77</v>
      </c>
      <c r="AY208" s="212" t="s">
        <v>152</v>
      </c>
    </row>
    <row r="209" s="13" customFormat="1">
      <c r="A209" s="13"/>
      <c r="B209" s="210"/>
      <c r="C209" s="13"/>
      <c r="D209" s="211" t="s">
        <v>161</v>
      </c>
      <c r="E209" s="212" t="s">
        <v>1</v>
      </c>
      <c r="F209" s="213" t="s">
        <v>571</v>
      </c>
      <c r="G209" s="13"/>
      <c r="H209" s="212" t="s">
        <v>1</v>
      </c>
      <c r="I209" s="214"/>
      <c r="J209" s="13"/>
      <c r="K209" s="13"/>
      <c r="L209" s="210"/>
      <c r="M209" s="215"/>
      <c r="N209" s="216"/>
      <c r="O209" s="216"/>
      <c r="P209" s="216"/>
      <c r="Q209" s="216"/>
      <c r="R209" s="216"/>
      <c r="S209" s="216"/>
      <c r="T209" s="21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12" t="s">
        <v>161</v>
      </c>
      <c r="AU209" s="212" t="s">
        <v>87</v>
      </c>
      <c r="AV209" s="13" t="s">
        <v>85</v>
      </c>
      <c r="AW209" s="13" t="s">
        <v>32</v>
      </c>
      <c r="AX209" s="13" t="s">
        <v>77</v>
      </c>
      <c r="AY209" s="212" t="s">
        <v>152</v>
      </c>
    </row>
    <row r="210" s="14" customFormat="1">
      <c r="A210" s="14"/>
      <c r="B210" s="218"/>
      <c r="C210" s="14"/>
      <c r="D210" s="211" t="s">
        <v>161</v>
      </c>
      <c r="E210" s="219" t="s">
        <v>1</v>
      </c>
      <c r="F210" s="220" t="s">
        <v>572</v>
      </c>
      <c r="G210" s="14"/>
      <c r="H210" s="221">
        <v>20.899999999999999</v>
      </c>
      <c r="I210" s="222"/>
      <c r="J210" s="14"/>
      <c r="K210" s="14"/>
      <c r="L210" s="218"/>
      <c r="M210" s="223"/>
      <c r="N210" s="224"/>
      <c r="O210" s="224"/>
      <c r="P210" s="224"/>
      <c r="Q210" s="224"/>
      <c r="R210" s="224"/>
      <c r="S210" s="224"/>
      <c r="T210" s="22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19" t="s">
        <v>161</v>
      </c>
      <c r="AU210" s="219" t="s">
        <v>87</v>
      </c>
      <c r="AV210" s="14" t="s">
        <v>87</v>
      </c>
      <c r="AW210" s="14" t="s">
        <v>32</v>
      </c>
      <c r="AX210" s="14" t="s">
        <v>77</v>
      </c>
      <c r="AY210" s="219" t="s">
        <v>152</v>
      </c>
    </row>
    <row r="211" s="13" customFormat="1">
      <c r="A211" s="13"/>
      <c r="B211" s="210"/>
      <c r="C211" s="13"/>
      <c r="D211" s="211" t="s">
        <v>161</v>
      </c>
      <c r="E211" s="212" t="s">
        <v>1</v>
      </c>
      <c r="F211" s="213" t="s">
        <v>573</v>
      </c>
      <c r="G211" s="13"/>
      <c r="H211" s="212" t="s">
        <v>1</v>
      </c>
      <c r="I211" s="214"/>
      <c r="J211" s="13"/>
      <c r="K211" s="13"/>
      <c r="L211" s="210"/>
      <c r="M211" s="215"/>
      <c r="N211" s="216"/>
      <c r="O211" s="216"/>
      <c r="P211" s="216"/>
      <c r="Q211" s="216"/>
      <c r="R211" s="216"/>
      <c r="S211" s="216"/>
      <c r="T211" s="21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12" t="s">
        <v>161</v>
      </c>
      <c r="AU211" s="212" t="s">
        <v>87</v>
      </c>
      <c r="AV211" s="13" t="s">
        <v>85</v>
      </c>
      <c r="AW211" s="13" t="s">
        <v>32</v>
      </c>
      <c r="AX211" s="13" t="s">
        <v>77</v>
      </c>
      <c r="AY211" s="212" t="s">
        <v>152</v>
      </c>
    </row>
    <row r="212" s="14" customFormat="1">
      <c r="A212" s="14"/>
      <c r="B212" s="218"/>
      <c r="C212" s="14"/>
      <c r="D212" s="211" t="s">
        <v>161</v>
      </c>
      <c r="E212" s="219" t="s">
        <v>1</v>
      </c>
      <c r="F212" s="220" t="s">
        <v>574</v>
      </c>
      <c r="G212" s="14"/>
      <c r="H212" s="221">
        <v>130.03</v>
      </c>
      <c r="I212" s="222"/>
      <c r="J212" s="14"/>
      <c r="K212" s="14"/>
      <c r="L212" s="218"/>
      <c r="M212" s="223"/>
      <c r="N212" s="224"/>
      <c r="O212" s="224"/>
      <c r="P212" s="224"/>
      <c r="Q212" s="224"/>
      <c r="R212" s="224"/>
      <c r="S212" s="224"/>
      <c r="T212" s="22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9" t="s">
        <v>161</v>
      </c>
      <c r="AU212" s="219" t="s">
        <v>87</v>
      </c>
      <c r="AV212" s="14" t="s">
        <v>87</v>
      </c>
      <c r="AW212" s="14" t="s">
        <v>32</v>
      </c>
      <c r="AX212" s="14" t="s">
        <v>77</v>
      </c>
      <c r="AY212" s="219" t="s">
        <v>152</v>
      </c>
    </row>
    <row r="213" s="15" customFormat="1">
      <c r="A213" s="15"/>
      <c r="B213" s="226"/>
      <c r="C213" s="15"/>
      <c r="D213" s="211" t="s">
        <v>161</v>
      </c>
      <c r="E213" s="227" t="s">
        <v>1</v>
      </c>
      <c r="F213" s="228" t="s">
        <v>164</v>
      </c>
      <c r="G213" s="15"/>
      <c r="H213" s="229">
        <v>150.93000000000001</v>
      </c>
      <c r="I213" s="230"/>
      <c r="J213" s="15"/>
      <c r="K213" s="15"/>
      <c r="L213" s="226"/>
      <c r="M213" s="231"/>
      <c r="N213" s="232"/>
      <c r="O213" s="232"/>
      <c r="P213" s="232"/>
      <c r="Q213" s="232"/>
      <c r="R213" s="232"/>
      <c r="S213" s="232"/>
      <c r="T213" s="23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27" t="s">
        <v>161</v>
      </c>
      <c r="AU213" s="227" t="s">
        <v>87</v>
      </c>
      <c r="AV213" s="15" t="s">
        <v>159</v>
      </c>
      <c r="AW213" s="15" t="s">
        <v>32</v>
      </c>
      <c r="AX213" s="15" t="s">
        <v>85</v>
      </c>
      <c r="AY213" s="227" t="s">
        <v>152</v>
      </c>
    </row>
    <row r="214" s="2" customFormat="1" ht="24" customHeight="1">
      <c r="A214" s="38"/>
      <c r="B214" s="196"/>
      <c r="C214" s="197" t="s">
        <v>234</v>
      </c>
      <c r="D214" s="197" t="s">
        <v>154</v>
      </c>
      <c r="E214" s="198" t="s">
        <v>584</v>
      </c>
      <c r="F214" s="199" t="s">
        <v>585</v>
      </c>
      <c r="G214" s="200" t="s">
        <v>157</v>
      </c>
      <c r="H214" s="201">
        <v>1320.2349999999999</v>
      </c>
      <c r="I214" s="202"/>
      <c r="J214" s="203">
        <f>ROUND(I214*H214,2)</f>
        <v>0</v>
      </c>
      <c r="K214" s="199" t="s">
        <v>158</v>
      </c>
      <c r="L214" s="39"/>
      <c r="M214" s="204" t="s">
        <v>1</v>
      </c>
      <c r="N214" s="205" t="s">
        <v>42</v>
      </c>
      <c r="O214" s="77"/>
      <c r="P214" s="206">
        <f>O214*H214</f>
        <v>0</v>
      </c>
      <c r="Q214" s="206">
        <v>0.0057000000000000002</v>
      </c>
      <c r="R214" s="206">
        <f>Q214*H214</f>
        <v>7.5253394999999994</v>
      </c>
      <c r="S214" s="206">
        <v>0</v>
      </c>
      <c r="T214" s="20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8" t="s">
        <v>159</v>
      </c>
      <c r="AT214" s="208" t="s">
        <v>154</v>
      </c>
      <c r="AU214" s="208" t="s">
        <v>87</v>
      </c>
      <c r="AY214" s="19" t="s">
        <v>152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9" t="s">
        <v>85</v>
      </c>
      <c r="BK214" s="209">
        <f>ROUND(I214*H214,2)</f>
        <v>0</v>
      </c>
      <c r="BL214" s="19" t="s">
        <v>159</v>
      </c>
      <c r="BM214" s="208" t="s">
        <v>586</v>
      </c>
    </row>
    <row r="215" s="13" customFormat="1">
      <c r="A215" s="13"/>
      <c r="B215" s="210"/>
      <c r="C215" s="13"/>
      <c r="D215" s="211" t="s">
        <v>161</v>
      </c>
      <c r="E215" s="212" t="s">
        <v>1</v>
      </c>
      <c r="F215" s="213" t="s">
        <v>587</v>
      </c>
      <c r="G215" s="13"/>
      <c r="H215" s="212" t="s">
        <v>1</v>
      </c>
      <c r="I215" s="214"/>
      <c r="J215" s="13"/>
      <c r="K215" s="13"/>
      <c r="L215" s="210"/>
      <c r="M215" s="215"/>
      <c r="N215" s="216"/>
      <c r="O215" s="216"/>
      <c r="P215" s="216"/>
      <c r="Q215" s="216"/>
      <c r="R215" s="216"/>
      <c r="S215" s="216"/>
      <c r="T215" s="21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12" t="s">
        <v>161</v>
      </c>
      <c r="AU215" s="212" t="s">
        <v>87</v>
      </c>
      <c r="AV215" s="13" t="s">
        <v>85</v>
      </c>
      <c r="AW215" s="13" t="s">
        <v>32</v>
      </c>
      <c r="AX215" s="13" t="s">
        <v>77</v>
      </c>
      <c r="AY215" s="212" t="s">
        <v>152</v>
      </c>
    </row>
    <row r="216" s="14" customFormat="1">
      <c r="A216" s="14"/>
      <c r="B216" s="218"/>
      <c r="C216" s="14"/>
      <c r="D216" s="211" t="s">
        <v>161</v>
      </c>
      <c r="E216" s="219" t="s">
        <v>1</v>
      </c>
      <c r="F216" s="220" t="s">
        <v>588</v>
      </c>
      <c r="G216" s="14"/>
      <c r="H216" s="221">
        <v>24.754999999999999</v>
      </c>
      <c r="I216" s="222"/>
      <c r="J216" s="14"/>
      <c r="K216" s="14"/>
      <c r="L216" s="218"/>
      <c r="M216" s="223"/>
      <c r="N216" s="224"/>
      <c r="O216" s="224"/>
      <c r="P216" s="224"/>
      <c r="Q216" s="224"/>
      <c r="R216" s="224"/>
      <c r="S216" s="224"/>
      <c r="T216" s="22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19" t="s">
        <v>161</v>
      </c>
      <c r="AU216" s="219" t="s">
        <v>87</v>
      </c>
      <c r="AV216" s="14" t="s">
        <v>87</v>
      </c>
      <c r="AW216" s="14" t="s">
        <v>32</v>
      </c>
      <c r="AX216" s="14" t="s">
        <v>77</v>
      </c>
      <c r="AY216" s="219" t="s">
        <v>152</v>
      </c>
    </row>
    <row r="217" s="14" customFormat="1">
      <c r="A217" s="14"/>
      <c r="B217" s="218"/>
      <c r="C217" s="14"/>
      <c r="D217" s="211" t="s">
        <v>161</v>
      </c>
      <c r="E217" s="219" t="s">
        <v>1</v>
      </c>
      <c r="F217" s="220" t="s">
        <v>589</v>
      </c>
      <c r="G217" s="14"/>
      <c r="H217" s="221">
        <v>25.433</v>
      </c>
      <c r="I217" s="222"/>
      <c r="J217" s="14"/>
      <c r="K217" s="14"/>
      <c r="L217" s="218"/>
      <c r="M217" s="223"/>
      <c r="N217" s="224"/>
      <c r="O217" s="224"/>
      <c r="P217" s="224"/>
      <c r="Q217" s="224"/>
      <c r="R217" s="224"/>
      <c r="S217" s="224"/>
      <c r="T217" s="22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19" t="s">
        <v>161</v>
      </c>
      <c r="AU217" s="219" t="s">
        <v>87</v>
      </c>
      <c r="AV217" s="14" t="s">
        <v>87</v>
      </c>
      <c r="AW217" s="14" t="s">
        <v>32</v>
      </c>
      <c r="AX217" s="14" t="s">
        <v>77</v>
      </c>
      <c r="AY217" s="219" t="s">
        <v>152</v>
      </c>
    </row>
    <row r="218" s="14" customFormat="1">
      <c r="A218" s="14"/>
      <c r="B218" s="218"/>
      <c r="C218" s="14"/>
      <c r="D218" s="211" t="s">
        <v>161</v>
      </c>
      <c r="E218" s="219" t="s">
        <v>1</v>
      </c>
      <c r="F218" s="220" t="s">
        <v>590</v>
      </c>
      <c r="G218" s="14"/>
      <c r="H218" s="221">
        <v>10.557</v>
      </c>
      <c r="I218" s="222"/>
      <c r="J218" s="14"/>
      <c r="K218" s="14"/>
      <c r="L218" s="218"/>
      <c r="M218" s="223"/>
      <c r="N218" s="224"/>
      <c r="O218" s="224"/>
      <c r="P218" s="224"/>
      <c r="Q218" s="224"/>
      <c r="R218" s="224"/>
      <c r="S218" s="224"/>
      <c r="T218" s="22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19" t="s">
        <v>161</v>
      </c>
      <c r="AU218" s="219" t="s">
        <v>87</v>
      </c>
      <c r="AV218" s="14" t="s">
        <v>87</v>
      </c>
      <c r="AW218" s="14" t="s">
        <v>32</v>
      </c>
      <c r="AX218" s="14" t="s">
        <v>77</v>
      </c>
      <c r="AY218" s="219" t="s">
        <v>152</v>
      </c>
    </row>
    <row r="219" s="14" customFormat="1">
      <c r="A219" s="14"/>
      <c r="B219" s="218"/>
      <c r="C219" s="14"/>
      <c r="D219" s="211" t="s">
        <v>161</v>
      </c>
      <c r="E219" s="219" t="s">
        <v>1</v>
      </c>
      <c r="F219" s="220" t="s">
        <v>591</v>
      </c>
      <c r="G219" s="14"/>
      <c r="H219" s="221">
        <v>34.393999999999998</v>
      </c>
      <c r="I219" s="222"/>
      <c r="J219" s="14"/>
      <c r="K219" s="14"/>
      <c r="L219" s="218"/>
      <c r="M219" s="223"/>
      <c r="N219" s="224"/>
      <c r="O219" s="224"/>
      <c r="P219" s="224"/>
      <c r="Q219" s="224"/>
      <c r="R219" s="224"/>
      <c r="S219" s="224"/>
      <c r="T219" s="22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19" t="s">
        <v>161</v>
      </c>
      <c r="AU219" s="219" t="s">
        <v>87</v>
      </c>
      <c r="AV219" s="14" t="s">
        <v>87</v>
      </c>
      <c r="AW219" s="14" t="s">
        <v>32</v>
      </c>
      <c r="AX219" s="14" t="s">
        <v>77</v>
      </c>
      <c r="AY219" s="219" t="s">
        <v>152</v>
      </c>
    </row>
    <row r="220" s="14" customFormat="1">
      <c r="A220" s="14"/>
      <c r="B220" s="218"/>
      <c r="C220" s="14"/>
      <c r="D220" s="211" t="s">
        <v>161</v>
      </c>
      <c r="E220" s="219" t="s">
        <v>1</v>
      </c>
      <c r="F220" s="220" t="s">
        <v>592</v>
      </c>
      <c r="G220" s="14"/>
      <c r="H220" s="221">
        <v>32.567</v>
      </c>
      <c r="I220" s="222"/>
      <c r="J220" s="14"/>
      <c r="K220" s="14"/>
      <c r="L220" s="218"/>
      <c r="M220" s="223"/>
      <c r="N220" s="224"/>
      <c r="O220" s="224"/>
      <c r="P220" s="224"/>
      <c r="Q220" s="224"/>
      <c r="R220" s="224"/>
      <c r="S220" s="224"/>
      <c r="T220" s="22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19" t="s">
        <v>161</v>
      </c>
      <c r="AU220" s="219" t="s">
        <v>87</v>
      </c>
      <c r="AV220" s="14" t="s">
        <v>87</v>
      </c>
      <c r="AW220" s="14" t="s">
        <v>32</v>
      </c>
      <c r="AX220" s="14" t="s">
        <v>77</v>
      </c>
      <c r="AY220" s="219" t="s">
        <v>152</v>
      </c>
    </row>
    <row r="221" s="14" customFormat="1">
      <c r="A221" s="14"/>
      <c r="B221" s="218"/>
      <c r="C221" s="14"/>
      <c r="D221" s="211" t="s">
        <v>161</v>
      </c>
      <c r="E221" s="219" t="s">
        <v>1</v>
      </c>
      <c r="F221" s="220" t="s">
        <v>593</v>
      </c>
      <c r="G221" s="14"/>
      <c r="H221" s="221">
        <v>31.199999999999999</v>
      </c>
      <c r="I221" s="222"/>
      <c r="J221" s="14"/>
      <c r="K221" s="14"/>
      <c r="L221" s="218"/>
      <c r="M221" s="223"/>
      <c r="N221" s="224"/>
      <c r="O221" s="224"/>
      <c r="P221" s="224"/>
      <c r="Q221" s="224"/>
      <c r="R221" s="224"/>
      <c r="S221" s="224"/>
      <c r="T221" s="22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19" t="s">
        <v>161</v>
      </c>
      <c r="AU221" s="219" t="s">
        <v>87</v>
      </c>
      <c r="AV221" s="14" t="s">
        <v>87</v>
      </c>
      <c r="AW221" s="14" t="s">
        <v>32</v>
      </c>
      <c r="AX221" s="14" t="s">
        <v>77</v>
      </c>
      <c r="AY221" s="219" t="s">
        <v>152</v>
      </c>
    </row>
    <row r="222" s="14" customFormat="1">
      <c r="A222" s="14"/>
      <c r="B222" s="218"/>
      <c r="C222" s="14"/>
      <c r="D222" s="211" t="s">
        <v>161</v>
      </c>
      <c r="E222" s="219" t="s">
        <v>1</v>
      </c>
      <c r="F222" s="220" t="s">
        <v>594</v>
      </c>
      <c r="G222" s="14"/>
      <c r="H222" s="221">
        <v>30.300000000000001</v>
      </c>
      <c r="I222" s="222"/>
      <c r="J222" s="14"/>
      <c r="K222" s="14"/>
      <c r="L222" s="218"/>
      <c r="M222" s="223"/>
      <c r="N222" s="224"/>
      <c r="O222" s="224"/>
      <c r="P222" s="224"/>
      <c r="Q222" s="224"/>
      <c r="R222" s="224"/>
      <c r="S222" s="224"/>
      <c r="T222" s="22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9" t="s">
        <v>161</v>
      </c>
      <c r="AU222" s="219" t="s">
        <v>87</v>
      </c>
      <c r="AV222" s="14" t="s">
        <v>87</v>
      </c>
      <c r="AW222" s="14" t="s">
        <v>32</v>
      </c>
      <c r="AX222" s="14" t="s">
        <v>77</v>
      </c>
      <c r="AY222" s="219" t="s">
        <v>152</v>
      </c>
    </row>
    <row r="223" s="14" customFormat="1">
      <c r="A223" s="14"/>
      <c r="B223" s="218"/>
      <c r="C223" s="14"/>
      <c r="D223" s="211" t="s">
        <v>161</v>
      </c>
      <c r="E223" s="219" t="s">
        <v>1</v>
      </c>
      <c r="F223" s="220" t="s">
        <v>595</v>
      </c>
      <c r="G223" s="14"/>
      <c r="H223" s="221">
        <v>13.050000000000001</v>
      </c>
      <c r="I223" s="222"/>
      <c r="J223" s="14"/>
      <c r="K223" s="14"/>
      <c r="L223" s="218"/>
      <c r="M223" s="223"/>
      <c r="N223" s="224"/>
      <c r="O223" s="224"/>
      <c r="P223" s="224"/>
      <c r="Q223" s="224"/>
      <c r="R223" s="224"/>
      <c r="S223" s="224"/>
      <c r="T223" s="22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19" t="s">
        <v>161</v>
      </c>
      <c r="AU223" s="219" t="s">
        <v>87</v>
      </c>
      <c r="AV223" s="14" t="s">
        <v>87</v>
      </c>
      <c r="AW223" s="14" t="s">
        <v>32</v>
      </c>
      <c r="AX223" s="14" t="s">
        <v>77</v>
      </c>
      <c r="AY223" s="219" t="s">
        <v>152</v>
      </c>
    </row>
    <row r="224" s="14" customFormat="1">
      <c r="A224" s="14"/>
      <c r="B224" s="218"/>
      <c r="C224" s="14"/>
      <c r="D224" s="211" t="s">
        <v>161</v>
      </c>
      <c r="E224" s="219" t="s">
        <v>1</v>
      </c>
      <c r="F224" s="220" t="s">
        <v>596</v>
      </c>
      <c r="G224" s="14"/>
      <c r="H224" s="221">
        <v>72.299999999999997</v>
      </c>
      <c r="I224" s="222"/>
      <c r="J224" s="14"/>
      <c r="K224" s="14"/>
      <c r="L224" s="218"/>
      <c r="M224" s="223"/>
      <c r="N224" s="224"/>
      <c r="O224" s="224"/>
      <c r="P224" s="224"/>
      <c r="Q224" s="224"/>
      <c r="R224" s="224"/>
      <c r="S224" s="224"/>
      <c r="T224" s="22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19" t="s">
        <v>161</v>
      </c>
      <c r="AU224" s="219" t="s">
        <v>87</v>
      </c>
      <c r="AV224" s="14" t="s">
        <v>87</v>
      </c>
      <c r="AW224" s="14" t="s">
        <v>32</v>
      </c>
      <c r="AX224" s="14" t="s">
        <v>77</v>
      </c>
      <c r="AY224" s="219" t="s">
        <v>152</v>
      </c>
    </row>
    <row r="225" s="14" customFormat="1">
      <c r="A225" s="14"/>
      <c r="B225" s="218"/>
      <c r="C225" s="14"/>
      <c r="D225" s="211" t="s">
        <v>161</v>
      </c>
      <c r="E225" s="219" t="s">
        <v>1</v>
      </c>
      <c r="F225" s="220" t="s">
        <v>597</v>
      </c>
      <c r="G225" s="14"/>
      <c r="H225" s="221">
        <v>73.439999999999998</v>
      </c>
      <c r="I225" s="222"/>
      <c r="J225" s="14"/>
      <c r="K225" s="14"/>
      <c r="L225" s="218"/>
      <c r="M225" s="223"/>
      <c r="N225" s="224"/>
      <c r="O225" s="224"/>
      <c r="P225" s="224"/>
      <c r="Q225" s="224"/>
      <c r="R225" s="224"/>
      <c r="S225" s="224"/>
      <c r="T225" s="22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19" t="s">
        <v>161</v>
      </c>
      <c r="AU225" s="219" t="s">
        <v>87</v>
      </c>
      <c r="AV225" s="14" t="s">
        <v>87</v>
      </c>
      <c r="AW225" s="14" t="s">
        <v>32</v>
      </c>
      <c r="AX225" s="14" t="s">
        <v>77</v>
      </c>
      <c r="AY225" s="219" t="s">
        <v>152</v>
      </c>
    </row>
    <row r="226" s="14" customFormat="1">
      <c r="A226" s="14"/>
      <c r="B226" s="218"/>
      <c r="C226" s="14"/>
      <c r="D226" s="211" t="s">
        <v>161</v>
      </c>
      <c r="E226" s="219" t="s">
        <v>1</v>
      </c>
      <c r="F226" s="220" t="s">
        <v>598</v>
      </c>
      <c r="G226" s="14"/>
      <c r="H226" s="221">
        <v>56.640000000000001</v>
      </c>
      <c r="I226" s="222"/>
      <c r="J226" s="14"/>
      <c r="K226" s="14"/>
      <c r="L226" s="218"/>
      <c r="M226" s="223"/>
      <c r="N226" s="224"/>
      <c r="O226" s="224"/>
      <c r="P226" s="224"/>
      <c r="Q226" s="224"/>
      <c r="R226" s="224"/>
      <c r="S226" s="224"/>
      <c r="T226" s="22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19" t="s">
        <v>161</v>
      </c>
      <c r="AU226" s="219" t="s">
        <v>87</v>
      </c>
      <c r="AV226" s="14" t="s">
        <v>87</v>
      </c>
      <c r="AW226" s="14" t="s">
        <v>32</v>
      </c>
      <c r="AX226" s="14" t="s">
        <v>77</v>
      </c>
      <c r="AY226" s="219" t="s">
        <v>152</v>
      </c>
    </row>
    <row r="227" s="14" customFormat="1">
      <c r="A227" s="14"/>
      <c r="B227" s="218"/>
      <c r="C227" s="14"/>
      <c r="D227" s="211" t="s">
        <v>161</v>
      </c>
      <c r="E227" s="219" t="s">
        <v>1</v>
      </c>
      <c r="F227" s="220" t="s">
        <v>599</v>
      </c>
      <c r="G227" s="14"/>
      <c r="H227" s="221">
        <v>37.613</v>
      </c>
      <c r="I227" s="222"/>
      <c r="J227" s="14"/>
      <c r="K227" s="14"/>
      <c r="L227" s="218"/>
      <c r="M227" s="223"/>
      <c r="N227" s="224"/>
      <c r="O227" s="224"/>
      <c r="P227" s="224"/>
      <c r="Q227" s="224"/>
      <c r="R227" s="224"/>
      <c r="S227" s="224"/>
      <c r="T227" s="22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19" t="s">
        <v>161</v>
      </c>
      <c r="AU227" s="219" t="s">
        <v>87</v>
      </c>
      <c r="AV227" s="14" t="s">
        <v>87</v>
      </c>
      <c r="AW227" s="14" t="s">
        <v>32</v>
      </c>
      <c r="AX227" s="14" t="s">
        <v>77</v>
      </c>
      <c r="AY227" s="219" t="s">
        <v>152</v>
      </c>
    </row>
    <row r="228" s="14" customFormat="1">
      <c r="A228" s="14"/>
      <c r="B228" s="218"/>
      <c r="C228" s="14"/>
      <c r="D228" s="211" t="s">
        <v>161</v>
      </c>
      <c r="E228" s="219" t="s">
        <v>1</v>
      </c>
      <c r="F228" s="220" t="s">
        <v>600</v>
      </c>
      <c r="G228" s="14"/>
      <c r="H228" s="221">
        <v>55.899999999999999</v>
      </c>
      <c r="I228" s="222"/>
      <c r="J228" s="14"/>
      <c r="K228" s="14"/>
      <c r="L228" s="218"/>
      <c r="M228" s="223"/>
      <c r="N228" s="224"/>
      <c r="O228" s="224"/>
      <c r="P228" s="224"/>
      <c r="Q228" s="224"/>
      <c r="R228" s="224"/>
      <c r="S228" s="224"/>
      <c r="T228" s="22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19" t="s">
        <v>161</v>
      </c>
      <c r="AU228" s="219" t="s">
        <v>87</v>
      </c>
      <c r="AV228" s="14" t="s">
        <v>87</v>
      </c>
      <c r="AW228" s="14" t="s">
        <v>32</v>
      </c>
      <c r="AX228" s="14" t="s">
        <v>77</v>
      </c>
      <c r="AY228" s="219" t="s">
        <v>152</v>
      </c>
    </row>
    <row r="229" s="14" customFormat="1">
      <c r="A229" s="14"/>
      <c r="B229" s="218"/>
      <c r="C229" s="14"/>
      <c r="D229" s="211" t="s">
        <v>161</v>
      </c>
      <c r="E229" s="219" t="s">
        <v>1</v>
      </c>
      <c r="F229" s="220" t="s">
        <v>601</v>
      </c>
      <c r="G229" s="14"/>
      <c r="H229" s="221">
        <v>72.043999999999997</v>
      </c>
      <c r="I229" s="222"/>
      <c r="J229" s="14"/>
      <c r="K229" s="14"/>
      <c r="L229" s="218"/>
      <c r="M229" s="223"/>
      <c r="N229" s="224"/>
      <c r="O229" s="224"/>
      <c r="P229" s="224"/>
      <c r="Q229" s="224"/>
      <c r="R229" s="224"/>
      <c r="S229" s="224"/>
      <c r="T229" s="22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19" t="s">
        <v>161</v>
      </c>
      <c r="AU229" s="219" t="s">
        <v>87</v>
      </c>
      <c r="AV229" s="14" t="s">
        <v>87</v>
      </c>
      <c r="AW229" s="14" t="s">
        <v>32</v>
      </c>
      <c r="AX229" s="14" t="s">
        <v>77</v>
      </c>
      <c r="AY229" s="219" t="s">
        <v>152</v>
      </c>
    </row>
    <row r="230" s="14" customFormat="1">
      <c r="A230" s="14"/>
      <c r="B230" s="218"/>
      <c r="C230" s="14"/>
      <c r="D230" s="211" t="s">
        <v>161</v>
      </c>
      <c r="E230" s="219" t="s">
        <v>1</v>
      </c>
      <c r="F230" s="220" t="s">
        <v>602</v>
      </c>
      <c r="G230" s="14"/>
      <c r="H230" s="221">
        <v>28.800000000000001</v>
      </c>
      <c r="I230" s="222"/>
      <c r="J230" s="14"/>
      <c r="K230" s="14"/>
      <c r="L230" s="218"/>
      <c r="M230" s="223"/>
      <c r="N230" s="224"/>
      <c r="O230" s="224"/>
      <c r="P230" s="224"/>
      <c r="Q230" s="224"/>
      <c r="R230" s="224"/>
      <c r="S230" s="224"/>
      <c r="T230" s="22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19" t="s">
        <v>161</v>
      </c>
      <c r="AU230" s="219" t="s">
        <v>87</v>
      </c>
      <c r="AV230" s="14" t="s">
        <v>87</v>
      </c>
      <c r="AW230" s="14" t="s">
        <v>32</v>
      </c>
      <c r="AX230" s="14" t="s">
        <v>77</v>
      </c>
      <c r="AY230" s="219" t="s">
        <v>152</v>
      </c>
    </row>
    <row r="231" s="16" customFormat="1">
      <c r="A231" s="16"/>
      <c r="B231" s="250"/>
      <c r="C231" s="16"/>
      <c r="D231" s="211" t="s">
        <v>161</v>
      </c>
      <c r="E231" s="251" t="s">
        <v>1</v>
      </c>
      <c r="F231" s="252" t="s">
        <v>603</v>
      </c>
      <c r="G231" s="16"/>
      <c r="H231" s="253">
        <v>598.99300000000005</v>
      </c>
      <c r="I231" s="254"/>
      <c r="J231" s="16"/>
      <c r="K231" s="16"/>
      <c r="L231" s="250"/>
      <c r="M231" s="255"/>
      <c r="N231" s="256"/>
      <c r="O231" s="256"/>
      <c r="P231" s="256"/>
      <c r="Q231" s="256"/>
      <c r="R231" s="256"/>
      <c r="S231" s="256"/>
      <c r="T231" s="257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51" t="s">
        <v>161</v>
      </c>
      <c r="AU231" s="251" t="s">
        <v>87</v>
      </c>
      <c r="AV231" s="16" t="s">
        <v>170</v>
      </c>
      <c r="AW231" s="16" t="s">
        <v>32</v>
      </c>
      <c r="AX231" s="16" t="s">
        <v>77</v>
      </c>
      <c r="AY231" s="251" t="s">
        <v>152</v>
      </c>
    </row>
    <row r="232" s="14" customFormat="1">
      <c r="A232" s="14"/>
      <c r="B232" s="218"/>
      <c r="C232" s="14"/>
      <c r="D232" s="211" t="s">
        <v>161</v>
      </c>
      <c r="E232" s="219" t="s">
        <v>1</v>
      </c>
      <c r="F232" s="220" t="s">
        <v>604</v>
      </c>
      <c r="G232" s="14"/>
      <c r="H232" s="221">
        <v>73.040000000000006</v>
      </c>
      <c r="I232" s="222"/>
      <c r="J232" s="14"/>
      <c r="K232" s="14"/>
      <c r="L232" s="218"/>
      <c r="M232" s="223"/>
      <c r="N232" s="224"/>
      <c r="O232" s="224"/>
      <c r="P232" s="224"/>
      <c r="Q232" s="224"/>
      <c r="R232" s="224"/>
      <c r="S232" s="224"/>
      <c r="T232" s="22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19" t="s">
        <v>161</v>
      </c>
      <c r="AU232" s="219" t="s">
        <v>87</v>
      </c>
      <c r="AV232" s="14" t="s">
        <v>87</v>
      </c>
      <c r="AW232" s="14" t="s">
        <v>32</v>
      </c>
      <c r="AX232" s="14" t="s">
        <v>77</v>
      </c>
      <c r="AY232" s="219" t="s">
        <v>152</v>
      </c>
    </row>
    <row r="233" s="14" customFormat="1">
      <c r="A233" s="14"/>
      <c r="B233" s="218"/>
      <c r="C233" s="14"/>
      <c r="D233" s="211" t="s">
        <v>161</v>
      </c>
      <c r="E233" s="219" t="s">
        <v>1</v>
      </c>
      <c r="F233" s="220" t="s">
        <v>605</v>
      </c>
      <c r="G233" s="14"/>
      <c r="H233" s="221">
        <v>112.628</v>
      </c>
      <c r="I233" s="222"/>
      <c r="J233" s="14"/>
      <c r="K233" s="14"/>
      <c r="L233" s="218"/>
      <c r="M233" s="223"/>
      <c r="N233" s="224"/>
      <c r="O233" s="224"/>
      <c r="P233" s="224"/>
      <c r="Q233" s="224"/>
      <c r="R233" s="224"/>
      <c r="S233" s="224"/>
      <c r="T233" s="22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19" t="s">
        <v>161</v>
      </c>
      <c r="AU233" s="219" t="s">
        <v>87</v>
      </c>
      <c r="AV233" s="14" t="s">
        <v>87</v>
      </c>
      <c r="AW233" s="14" t="s">
        <v>32</v>
      </c>
      <c r="AX233" s="14" t="s">
        <v>77</v>
      </c>
      <c r="AY233" s="219" t="s">
        <v>152</v>
      </c>
    </row>
    <row r="234" s="14" customFormat="1">
      <c r="A234" s="14"/>
      <c r="B234" s="218"/>
      <c r="C234" s="14"/>
      <c r="D234" s="211" t="s">
        <v>161</v>
      </c>
      <c r="E234" s="219" t="s">
        <v>1</v>
      </c>
      <c r="F234" s="220" t="s">
        <v>606</v>
      </c>
      <c r="G234" s="14"/>
      <c r="H234" s="221">
        <v>28.399999999999999</v>
      </c>
      <c r="I234" s="222"/>
      <c r="J234" s="14"/>
      <c r="K234" s="14"/>
      <c r="L234" s="218"/>
      <c r="M234" s="223"/>
      <c r="N234" s="224"/>
      <c r="O234" s="224"/>
      <c r="P234" s="224"/>
      <c r="Q234" s="224"/>
      <c r="R234" s="224"/>
      <c r="S234" s="224"/>
      <c r="T234" s="22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19" t="s">
        <v>161</v>
      </c>
      <c r="AU234" s="219" t="s">
        <v>87</v>
      </c>
      <c r="AV234" s="14" t="s">
        <v>87</v>
      </c>
      <c r="AW234" s="14" t="s">
        <v>32</v>
      </c>
      <c r="AX234" s="14" t="s">
        <v>77</v>
      </c>
      <c r="AY234" s="219" t="s">
        <v>152</v>
      </c>
    </row>
    <row r="235" s="14" customFormat="1">
      <c r="A235" s="14"/>
      <c r="B235" s="218"/>
      <c r="C235" s="14"/>
      <c r="D235" s="211" t="s">
        <v>161</v>
      </c>
      <c r="E235" s="219" t="s">
        <v>1</v>
      </c>
      <c r="F235" s="220" t="s">
        <v>607</v>
      </c>
      <c r="G235" s="14"/>
      <c r="H235" s="221">
        <v>61.560000000000002</v>
      </c>
      <c r="I235" s="222"/>
      <c r="J235" s="14"/>
      <c r="K235" s="14"/>
      <c r="L235" s="218"/>
      <c r="M235" s="223"/>
      <c r="N235" s="224"/>
      <c r="O235" s="224"/>
      <c r="P235" s="224"/>
      <c r="Q235" s="224"/>
      <c r="R235" s="224"/>
      <c r="S235" s="224"/>
      <c r="T235" s="22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19" t="s">
        <v>161</v>
      </c>
      <c r="AU235" s="219" t="s">
        <v>87</v>
      </c>
      <c r="AV235" s="14" t="s">
        <v>87</v>
      </c>
      <c r="AW235" s="14" t="s">
        <v>32</v>
      </c>
      <c r="AX235" s="14" t="s">
        <v>77</v>
      </c>
      <c r="AY235" s="219" t="s">
        <v>152</v>
      </c>
    </row>
    <row r="236" s="14" customFormat="1">
      <c r="A236" s="14"/>
      <c r="B236" s="218"/>
      <c r="C236" s="14"/>
      <c r="D236" s="211" t="s">
        <v>161</v>
      </c>
      <c r="E236" s="219" t="s">
        <v>1</v>
      </c>
      <c r="F236" s="220" t="s">
        <v>608</v>
      </c>
      <c r="G236" s="14"/>
      <c r="H236" s="221">
        <v>70.299999999999997</v>
      </c>
      <c r="I236" s="222"/>
      <c r="J236" s="14"/>
      <c r="K236" s="14"/>
      <c r="L236" s="218"/>
      <c r="M236" s="223"/>
      <c r="N236" s="224"/>
      <c r="O236" s="224"/>
      <c r="P236" s="224"/>
      <c r="Q236" s="224"/>
      <c r="R236" s="224"/>
      <c r="S236" s="224"/>
      <c r="T236" s="22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19" t="s">
        <v>161</v>
      </c>
      <c r="AU236" s="219" t="s">
        <v>87</v>
      </c>
      <c r="AV236" s="14" t="s">
        <v>87</v>
      </c>
      <c r="AW236" s="14" t="s">
        <v>32</v>
      </c>
      <c r="AX236" s="14" t="s">
        <v>77</v>
      </c>
      <c r="AY236" s="219" t="s">
        <v>152</v>
      </c>
    </row>
    <row r="237" s="14" customFormat="1">
      <c r="A237" s="14"/>
      <c r="B237" s="218"/>
      <c r="C237" s="14"/>
      <c r="D237" s="211" t="s">
        <v>161</v>
      </c>
      <c r="E237" s="219" t="s">
        <v>1</v>
      </c>
      <c r="F237" s="220" t="s">
        <v>609</v>
      </c>
      <c r="G237" s="14"/>
      <c r="H237" s="221">
        <v>63.840000000000003</v>
      </c>
      <c r="I237" s="222"/>
      <c r="J237" s="14"/>
      <c r="K237" s="14"/>
      <c r="L237" s="218"/>
      <c r="M237" s="223"/>
      <c r="N237" s="224"/>
      <c r="O237" s="224"/>
      <c r="P237" s="224"/>
      <c r="Q237" s="224"/>
      <c r="R237" s="224"/>
      <c r="S237" s="224"/>
      <c r="T237" s="22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19" t="s">
        <v>161</v>
      </c>
      <c r="AU237" s="219" t="s">
        <v>87</v>
      </c>
      <c r="AV237" s="14" t="s">
        <v>87</v>
      </c>
      <c r="AW237" s="14" t="s">
        <v>32</v>
      </c>
      <c r="AX237" s="14" t="s">
        <v>77</v>
      </c>
      <c r="AY237" s="219" t="s">
        <v>152</v>
      </c>
    </row>
    <row r="238" s="14" customFormat="1">
      <c r="A238" s="14"/>
      <c r="B238" s="218"/>
      <c r="C238" s="14"/>
      <c r="D238" s="211" t="s">
        <v>161</v>
      </c>
      <c r="E238" s="219" t="s">
        <v>1</v>
      </c>
      <c r="F238" s="220" t="s">
        <v>610</v>
      </c>
      <c r="G238" s="14"/>
      <c r="H238" s="221">
        <v>74.480000000000004</v>
      </c>
      <c r="I238" s="222"/>
      <c r="J238" s="14"/>
      <c r="K238" s="14"/>
      <c r="L238" s="218"/>
      <c r="M238" s="223"/>
      <c r="N238" s="224"/>
      <c r="O238" s="224"/>
      <c r="P238" s="224"/>
      <c r="Q238" s="224"/>
      <c r="R238" s="224"/>
      <c r="S238" s="224"/>
      <c r="T238" s="22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19" t="s">
        <v>161</v>
      </c>
      <c r="AU238" s="219" t="s">
        <v>87</v>
      </c>
      <c r="AV238" s="14" t="s">
        <v>87</v>
      </c>
      <c r="AW238" s="14" t="s">
        <v>32</v>
      </c>
      <c r="AX238" s="14" t="s">
        <v>77</v>
      </c>
      <c r="AY238" s="219" t="s">
        <v>152</v>
      </c>
    </row>
    <row r="239" s="14" customFormat="1">
      <c r="A239" s="14"/>
      <c r="B239" s="218"/>
      <c r="C239" s="14"/>
      <c r="D239" s="211" t="s">
        <v>161</v>
      </c>
      <c r="E239" s="219" t="s">
        <v>1</v>
      </c>
      <c r="F239" s="220" t="s">
        <v>611</v>
      </c>
      <c r="G239" s="14"/>
      <c r="H239" s="221">
        <v>114.114</v>
      </c>
      <c r="I239" s="222"/>
      <c r="J239" s="14"/>
      <c r="K239" s="14"/>
      <c r="L239" s="218"/>
      <c r="M239" s="223"/>
      <c r="N239" s="224"/>
      <c r="O239" s="224"/>
      <c r="P239" s="224"/>
      <c r="Q239" s="224"/>
      <c r="R239" s="224"/>
      <c r="S239" s="224"/>
      <c r="T239" s="22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19" t="s">
        <v>161</v>
      </c>
      <c r="AU239" s="219" t="s">
        <v>87</v>
      </c>
      <c r="AV239" s="14" t="s">
        <v>87</v>
      </c>
      <c r="AW239" s="14" t="s">
        <v>32</v>
      </c>
      <c r="AX239" s="14" t="s">
        <v>77</v>
      </c>
      <c r="AY239" s="219" t="s">
        <v>152</v>
      </c>
    </row>
    <row r="240" s="14" customFormat="1">
      <c r="A240" s="14"/>
      <c r="B240" s="218"/>
      <c r="C240" s="14"/>
      <c r="D240" s="211" t="s">
        <v>161</v>
      </c>
      <c r="E240" s="219" t="s">
        <v>1</v>
      </c>
      <c r="F240" s="220" t="s">
        <v>612</v>
      </c>
      <c r="G240" s="14"/>
      <c r="H240" s="221">
        <v>43.32</v>
      </c>
      <c r="I240" s="222"/>
      <c r="J240" s="14"/>
      <c r="K240" s="14"/>
      <c r="L240" s="218"/>
      <c r="M240" s="223"/>
      <c r="N240" s="224"/>
      <c r="O240" s="224"/>
      <c r="P240" s="224"/>
      <c r="Q240" s="224"/>
      <c r="R240" s="224"/>
      <c r="S240" s="224"/>
      <c r="T240" s="22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19" t="s">
        <v>161</v>
      </c>
      <c r="AU240" s="219" t="s">
        <v>87</v>
      </c>
      <c r="AV240" s="14" t="s">
        <v>87</v>
      </c>
      <c r="AW240" s="14" t="s">
        <v>32</v>
      </c>
      <c r="AX240" s="14" t="s">
        <v>77</v>
      </c>
      <c r="AY240" s="219" t="s">
        <v>152</v>
      </c>
    </row>
    <row r="241" s="14" customFormat="1">
      <c r="A241" s="14"/>
      <c r="B241" s="218"/>
      <c r="C241" s="14"/>
      <c r="D241" s="211" t="s">
        <v>161</v>
      </c>
      <c r="E241" s="219" t="s">
        <v>1</v>
      </c>
      <c r="F241" s="220" t="s">
        <v>613</v>
      </c>
      <c r="G241" s="14"/>
      <c r="H241" s="221">
        <v>79.560000000000002</v>
      </c>
      <c r="I241" s="222"/>
      <c r="J241" s="14"/>
      <c r="K241" s="14"/>
      <c r="L241" s="218"/>
      <c r="M241" s="223"/>
      <c r="N241" s="224"/>
      <c r="O241" s="224"/>
      <c r="P241" s="224"/>
      <c r="Q241" s="224"/>
      <c r="R241" s="224"/>
      <c r="S241" s="224"/>
      <c r="T241" s="22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19" t="s">
        <v>161</v>
      </c>
      <c r="AU241" s="219" t="s">
        <v>87</v>
      </c>
      <c r="AV241" s="14" t="s">
        <v>87</v>
      </c>
      <c r="AW241" s="14" t="s">
        <v>32</v>
      </c>
      <c r="AX241" s="14" t="s">
        <v>77</v>
      </c>
      <c r="AY241" s="219" t="s">
        <v>152</v>
      </c>
    </row>
    <row r="242" s="16" customFormat="1">
      <c r="A242" s="16"/>
      <c r="B242" s="250"/>
      <c r="C242" s="16"/>
      <c r="D242" s="211" t="s">
        <v>161</v>
      </c>
      <c r="E242" s="251" t="s">
        <v>1</v>
      </c>
      <c r="F242" s="252" t="s">
        <v>603</v>
      </c>
      <c r="G242" s="16"/>
      <c r="H242" s="253">
        <v>721.24199999999996</v>
      </c>
      <c r="I242" s="254"/>
      <c r="J242" s="16"/>
      <c r="K242" s="16"/>
      <c r="L242" s="250"/>
      <c r="M242" s="255"/>
      <c r="N242" s="256"/>
      <c r="O242" s="256"/>
      <c r="P242" s="256"/>
      <c r="Q242" s="256"/>
      <c r="R242" s="256"/>
      <c r="S242" s="256"/>
      <c r="T242" s="257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51" t="s">
        <v>161</v>
      </c>
      <c r="AU242" s="251" t="s">
        <v>87</v>
      </c>
      <c r="AV242" s="16" t="s">
        <v>170</v>
      </c>
      <c r="AW242" s="16" t="s">
        <v>32</v>
      </c>
      <c r="AX242" s="16" t="s">
        <v>77</v>
      </c>
      <c r="AY242" s="251" t="s">
        <v>152</v>
      </c>
    </row>
    <row r="243" s="15" customFormat="1">
      <c r="A243" s="15"/>
      <c r="B243" s="226"/>
      <c r="C243" s="15"/>
      <c r="D243" s="211" t="s">
        <v>161</v>
      </c>
      <c r="E243" s="227" t="s">
        <v>1</v>
      </c>
      <c r="F243" s="228" t="s">
        <v>164</v>
      </c>
      <c r="G243" s="15"/>
      <c r="H243" s="229">
        <v>1320.2349999999999</v>
      </c>
      <c r="I243" s="230"/>
      <c r="J243" s="15"/>
      <c r="K243" s="15"/>
      <c r="L243" s="226"/>
      <c r="M243" s="231"/>
      <c r="N243" s="232"/>
      <c r="O243" s="232"/>
      <c r="P243" s="232"/>
      <c r="Q243" s="232"/>
      <c r="R243" s="232"/>
      <c r="S243" s="232"/>
      <c r="T243" s="23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27" t="s">
        <v>161</v>
      </c>
      <c r="AU243" s="227" t="s">
        <v>87</v>
      </c>
      <c r="AV243" s="15" t="s">
        <v>159</v>
      </c>
      <c r="AW243" s="15" t="s">
        <v>32</v>
      </c>
      <c r="AX243" s="15" t="s">
        <v>85</v>
      </c>
      <c r="AY243" s="227" t="s">
        <v>152</v>
      </c>
    </row>
    <row r="244" s="12" customFormat="1" ht="22.8" customHeight="1">
      <c r="A244" s="12"/>
      <c r="B244" s="183"/>
      <c r="C244" s="12"/>
      <c r="D244" s="184" t="s">
        <v>76</v>
      </c>
      <c r="E244" s="194" t="s">
        <v>201</v>
      </c>
      <c r="F244" s="194" t="s">
        <v>387</v>
      </c>
      <c r="G244" s="12"/>
      <c r="H244" s="12"/>
      <c r="I244" s="186"/>
      <c r="J244" s="195">
        <f>BK244</f>
        <v>0</v>
      </c>
      <c r="K244" s="12"/>
      <c r="L244" s="183"/>
      <c r="M244" s="188"/>
      <c r="N244" s="189"/>
      <c r="O244" s="189"/>
      <c r="P244" s="190">
        <f>SUM(P245:P342)</f>
        <v>0</v>
      </c>
      <c r="Q244" s="189"/>
      <c r="R244" s="190">
        <f>SUM(R245:R342)</f>
        <v>0.77925200000000006</v>
      </c>
      <c r="S244" s="189"/>
      <c r="T244" s="191">
        <f>SUM(T245:T342)</f>
        <v>51.709510000000009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84" t="s">
        <v>85</v>
      </c>
      <c r="AT244" s="192" t="s">
        <v>76</v>
      </c>
      <c r="AU244" s="192" t="s">
        <v>85</v>
      </c>
      <c r="AY244" s="184" t="s">
        <v>152</v>
      </c>
      <c r="BK244" s="193">
        <f>SUM(BK245:BK342)</f>
        <v>0</v>
      </c>
    </row>
    <row r="245" s="2" customFormat="1" ht="24" customHeight="1">
      <c r="A245" s="38"/>
      <c r="B245" s="196"/>
      <c r="C245" s="197" t="s">
        <v>238</v>
      </c>
      <c r="D245" s="197" t="s">
        <v>154</v>
      </c>
      <c r="E245" s="198" t="s">
        <v>614</v>
      </c>
      <c r="F245" s="199" t="s">
        <v>615</v>
      </c>
      <c r="G245" s="200" t="s">
        <v>245</v>
      </c>
      <c r="H245" s="201">
        <v>428.39999999999998</v>
      </c>
      <c r="I245" s="202"/>
      <c r="J245" s="203">
        <f>ROUND(I245*H245,2)</f>
        <v>0</v>
      </c>
      <c r="K245" s="199" t="s">
        <v>158</v>
      </c>
      <c r="L245" s="39"/>
      <c r="M245" s="204" t="s">
        <v>1</v>
      </c>
      <c r="N245" s="205" t="s">
        <v>42</v>
      </c>
      <c r="O245" s="77"/>
      <c r="P245" s="206">
        <f>O245*H245</f>
        <v>0</v>
      </c>
      <c r="Q245" s="206">
        <v>0</v>
      </c>
      <c r="R245" s="206">
        <f>Q245*H245</f>
        <v>0</v>
      </c>
      <c r="S245" s="206">
        <v>0</v>
      </c>
      <c r="T245" s="20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8" t="s">
        <v>159</v>
      </c>
      <c r="AT245" s="208" t="s">
        <v>154</v>
      </c>
      <c r="AU245" s="208" t="s">
        <v>87</v>
      </c>
      <c r="AY245" s="19" t="s">
        <v>152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9" t="s">
        <v>85</v>
      </c>
      <c r="BK245" s="209">
        <f>ROUND(I245*H245,2)</f>
        <v>0</v>
      </c>
      <c r="BL245" s="19" t="s">
        <v>159</v>
      </c>
      <c r="BM245" s="208" t="s">
        <v>616</v>
      </c>
    </row>
    <row r="246" s="13" customFormat="1">
      <c r="A246" s="13"/>
      <c r="B246" s="210"/>
      <c r="C246" s="13"/>
      <c r="D246" s="211" t="s">
        <v>161</v>
      </c>
      <c r="E246" s="212" t="s">
        <v>1</v>
      </c>
      <c r="F246" s="213" t="s">
        <v>617</v>
      </c>
      <c r="G246" s="13"/>
      <c r="H246" s="212" t="s">
        <v>1</v>
      </c>
      <c r="I246" s="214"/>
      <c r="J246" s="13"/>
      <c r="K246" s="13"/>
      <c r="L246" s="210"/>
      <c r="M246" s="215"/>
      <c r="N246" s="216"/>
      <c r="O246" s="216"/>
      <c r="P246" s="216"/>
      <c r="Q246" s="216"/>
      <c r="R246" s="216"/>
      <c r="S246" s="216"/>
      <c r="T246" s="21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12" t="s">
        <v>161</v>
      </c>
      <c r="AU246" s="212" t="s">
        <v>87</v>
      </c>
      <c r="AV246" s="13" t="s">
        <v>85</v>
      </c>
      <c r="AW246" s="13" t="s">
        <v>32</v>
      </c>
      <c r="AX246" s="13" t="s">
        <v>77</v>
      </c>
      <c r="AY246" s="212" t="s">
        <v>152</v>
      </c>
    </row>
    <row r="247" s="14" customFormat="1">
      <c r="A247" s="14"/>
      <c r="B247" s="218"/>
      <c r="C247" s="14"/>
      <c r="D247" s="211" t="s">
        <v>161</v>
      </c>
      <c r="E247" s="219" t="s">
        <v>1</v>
      </c>
      <c r="F247" s="220" t="s">
        <v>618</v>
      </c>
      <c r="G247" s="14"/>
      <c r="H247" s="221">
        <v>44.399999999999999</v>
      </c>
      <c r="I247" s="222"/>
      <c r="J247" s="14"/>
      <c r="K247" s="14"/>
      <c r="L247" s="218"/>
      <c r="M247" s="223"/>
      <c r="N247" s="224"/>
      <c r="O247" s="224"/>
      <c r="P247" s="224"/>
      <c r="Q247" s="224"/>
      <c r="R247" s="224"/>
      <c r="S247" s="224"/>
      <c r="T247" s="22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19" t="s">
        <v>161</v>
      </c>
      <c r="AU247" s="219" t="s">
        <v>87</v>
      </c>
      <c r="AV247" s="14" t="s">
        <v>87</v>
      </c>
      <c r="AW247" s="14" t="s">
        <v>32</v>
      </c>
      <c r="AX247" s="14" t="s">
        <v>77</v>
      </c>
      <c r="AY247" s="219" t="s">
        <v>152</v>
      </c>
    </row>
    <row r="248" s="14" customFormat="1">
      <c r="A248" s="14"/>
      <c r="B248" s="218"/>
      <c r="C248" s="14"/>
      <c r="D248" s="211" t="s">
        <v>161</v>
      </c>
      <c r="E248" s="219" t="s">
        <v>1</v>
      </c>
      <c r="F248" s="220" t="s">
        <v>619</v>
      </c>
      <c r="G248" s="14"/>
      <c r="H248" s="221">
        <v>384</v>
      </c>
      <c r="I248" s="222"/>
      <c r="J248" s="14"/>
      <c r="K248" s="14"/>
      <c r="L248" s="218"/>
      <c r="M248" s="223"/>
      <c r="N248" s="224"/>
      <c r="O248" s="224"/>
      <c r="P248" s="224"/>
      <c r="Q248" s="224"/>
      <c r="R248" s="224"/>
      <c r="S248" s="224"/>
      <c r="T248" s="22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19" t="s">
        <v>161</v>
      </c>
      <c r="AU248" s="219" t="s">
        <v>87</v>
      </c>
      <c r="AV248" s="14" t="s">
        <v>87</v>
      </c>
      <c r="AW248" s="14" t="s">
        <v>32</v>
      </c>
      <c r="AX248" s="14" t="s">
        <v>77</v>
      </c>
      <c r="AY248" s="219" t="s">
        <v>152</v>
      </c>
    </row>
    <row r="249" s="15" customFormat="1">
      <c r="A249" s="15"/>
      <c r="B249" s="226"/>
      <c r="C249" s="15"/>
      <c r="D249" s="211" t="s">
        <v>161</v>
      </c>
      <c r="E249" s="227" t="s">
        <v>1</v>
      </c>
      <c r="F249" s="228" t="s">
        <v>164</v>
      </c>
      <c r="G249" s="15"/>
      <c r="H249" s="229">
        <v>428.39999999999998</v>
      </c>
      <c r="I249" s="230"/>
      <c r="J249" s="15"/>
      <c r="K249" s="15"/>
      <c r="L249" s="226"/>
      <c r="M249" s="231"/>
      <c r="N249" s="232"/>
      <c r="O249" s="232"/>
      <c r="P249" s="232"/>
      <c r="Q249" s="232"/>
      <c r="R249" s="232"/>
      <c r="S249" s="232"/>
      <c r="T249" s="23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27" t="s">
        <v>161</v>
      </c>
      <c r="AU249" s="227" t="s">
        <v>87</v>
      </c>
      <c r="AV249" s="15" t="s">
        <v>159</v>
      </c>
      <c r="AW249" s="15" t="s">
        <v>32</v>
      </c>
      <c r="AX249" s="15" t="s">
        <v>85</v>
      </c>
      <c r="AY249" s="227" t="s">
        <v>152</v>
      </c>
    </row>
    <row r="250" s="2" customFormat="1" ht="24" customHeight="1">
      <c r="A250" s="38"/>
      <c r="B250" s="196"/>
      <c r="C250" s="197" t="s">
        <v>242</v>
      </c>
      <c r="D250" s="197" t="s">
        <v>154</v>
      </c>
      <c r="E250" s="198" t="s">
        <v>620</v>
      </c>
      <c r="F250" s="199" t="s">
        <v>621</v>
      </c>
      <c r="G250" s="200" t="s">
        <v>245</v>
      </c>
      <c r="H250" s="201">
        <v>51408</v>
      </c>
      <c r="I250" s="202"/>
      <c r="J250" s="203">
        <f>ROUND(I250*H250,2)</f>
        <v>0</v>
      </c>
      <c r="K250" s="199" t="s">
        <v>158</v>
      </c>
      <c r="L250" s="39"/>
      <c r="M250" s="204" t="s">
        <v>1</v>
      </c>
      <c r="N250" s="205" t="s">
        <v>42</v>
      </c>
      <c r="O250" s="77"/>
      <c r="P250" s="206">
        <f>O250*H250</f>
        <v>0</v>
      </c>
      <c r="Q250" s="206">
        <v>0</v>
      </c>
      <c r="R250" s="206">
        <f>Q250*H250</f>
        <v>0</v>
      </c>
      <c r="S250" s="206">
        <v>0</v>
      </c>
      <c r="T250" s="20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08" t="s">
        <v>159</v>
      </c>
      <c r="AT250" s="208" t="s">
        <v>154</v>
      </c>
      <c r="AU250" s="208" t="s">
        <v>87</v>
      </c>
      <c r="AY250" s="19" t="s">
        <v>152</v>
      </c>
      <c r="BE250" s="209">
        <f>IF(N250="základní",J250,0)</f>
        <v>0</v>
      </c>
      <c r="BF250" s="209">
        <f>IF(N250="snížená",J250,0)</f>
        <v>0</v>
      </c>
      <c r="BG250" s="209">
        <f>IF(N250="zákl. přenesená",J250,0)</f>
        <v>0</v>
      </c>
      <c r="BH250" s="209">
        <f>IF(N250="sníž. přenesená",J250,0)</f>
        <v>0</v>
      </c>
      <c r="BI250" s="209">
        <f>IF(N250="nulová",J250,0)</f>
        <v>0</v>
      </c>
      <c r="BJ250" s="19" t="s">
        <v>85</v>
      </c>
      <c r="BK250" s="209">
        <f>ROUND(I250*H250,2)</f>
        <v>0</v>
      </c>
      <c r="BL250" s="19" t="s">
        <v>159</v>
      </c>
      <c r="BM250" s="208" t="s">
        <v>622</v>
      </c>
    </row>
    <row r="251" s="14" customFormat="1">
      <c r="A251" s="14"/>
      <c r="B251" s="218"/>
      <c r="C251" s="14"/>
      <c r="D251" s="211" t="s">
        <v>161</v>
      </c>
      <c r="E251" s="219" t="s">
        <v>1</v>
      </c>
      <c r="F251" s="220" t="s">
        <v>623</v>
      </c>
      <c r="G251" s="14"/>
      <c r="H251" s="221">
        <v>51408</v>
      </c>
      <c r="I251" s="222"/>
      <c r="J251" s="14"/>
      <c r="K251" s="14"/>
      <c r="L251" s="218"/>
      <c r="M251" s="223"/>
      <c r="N251" s="224"/>
      <c r="O251" s="224"/>
      <c r="P251" s="224"/>
      <c r="Q251" s="224"/>
      <c r="R251" s="224"/>
      <c r="S251" s="224"/>
      <c r="T251" s="22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19" t="s">
        <v>161</v>
      </c>
      <c r="AU251" s="219" t="s">
        <v>87</v>
      </c>
      <c r="AV251" s="14" t="s">
        <v>87</v>
      </c>
      <c r="AW251" s="14" t="s">
        <v>32</v>
      </c>
      <c r="AX251" s="14" t="s">
        <v>85</v>
      </c>
      <c r="AY251" s="219" t="s">
        <v>152</v>
      </c>
    </row>
    <row r="252" s="2" customFormat="1" ht="24" customHeight="1">
      <c r="A252" s="38"/>
      <c r="B252" s="196"/>
      <c r="C252" s="197" t="s">
        <v>248</v>
      </c>
      <c r="D252" s="197" t="s">
        <v>154</v>
      </c>
      <c r="E252" s="198" t="s">
        <v>624</v>
      </c>
      <c r="F252" s="199" t="s">
        <v>625</v>
      </c>
      <c r="G252" s="200" t="s">
        <v>245</v>
      </c>
      <c r="H252" s="201">
        <v>428.39999999999998</v>
      </c>
      <c r="I252" s="202"/>
      <c r="J252" s="203">
        <f>ROUND(I252*H252,2)</f>
        <v>0</v>
      </c>
      <c r="K252" s="199" t="s">
        <v>158</v>
      </c>
      <c r="L252" s="39"/>
      <c r="M252" s="204" t="s">
        <v>1</v>
      </c>
      <c r="N252" s="205" t="s">
        <v>42</v>
      </c>
      <c r="O252" s="77"/>
      <c r="P252" s="206">
        <f>O252*H252</f>
        <v>0</v>
      </c>
      <c r="Q252" s="206">
        <v>0</v>
      </c>
      <c r="R252" s="206">
        <f>Q252*H252</f>
        <v>0</v>
      </c>
      <c r="S252" s="206">
        <v>0</v>
      </c>
      <c r="T252" s="20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08" t="s">
        <v>159</v>
      </c>
      <c r="AT252" s="208" t="s">
        <v>154</v>
      </c>
      <c r="AU252" s="208" t="s">
        <v>87</v>
      </c>
      <c r="AY252" s="19" t="s">
        <v>152</v>
      </c>
      <c r="BE252" s="209">
        <f>IF(N252="základní",J252,0)</f>
        <v>0</v>
      </c>
      <c r="BF252" s="209">
        <f>IF(N252="snížená",J252,0)</f>
        <v>0</v>
      </c>
      <c r="BG252" s="209">
        <f>IF(N252="zákl. přenesená",J252,0)</f>
        <v>0</v>
      </c>
      <c r="BH252" s="209">
        <f>IF(N252="sníž. přenesená",J252,0)</f>
        <v>0</v>
      </c>
      <c r="BI252" s="209">
        <f>IF(N252="nulová",J252,0)</f>
        <v>0</v>
      </c>
      <c r="BJ252" s="19" t="s">
        <v>85</v>
      </c>
      <c r="BK252" s="209">
        <f>ROUND(I252*H252,2)</f>
        <v>0</v>
      </c>
      <c r="BL252" s="19" t="s">
        <v>159</v>
      </c>
      <c r="BM252" s="208" t="s">
        <v>626</v>
      </c>
    </row>
    <row r="253" s="2" customFormat="1" ht="24" customHeight="1">
      <c r="A253" s="38"/>
      <c r="B253" s="196"/>
      <c r="C253" s="197" t="s">
        <v>7</v>
      </c>
      <c r="D253" s="197" t="s">
        <v>154</v>
      </c>
      <c r="E253" s="198" t="s">
        <v>389</v>
      </c>
      <c r="F253" s="199" t="s">
        <v>390</v>
      </c>
      <c r="G253" s="200" t="s">
        <v>157</v>
      </c>
      <c r="H253" s="201">
        <v>444.10000000000002</v>
      </c>
      <c r="I253" s="202"/>
      <c r="J253" s="203">
        <f>ROUND(I253*H253,2)</f>
        <v>0</v>
      </c>
      <c r="K253" s="199" t="s">
        <v>158</v>
      </c>
      <c r="L253" s="39"/>
      <c r="M253" s="204" t="s">
        <v>1</v>
      </c>
      <c r="N253" s="205" t="s">
        <v>42</v>
      </c>
      <c r="O253" s="77"/>
      <c r="P253" s="206">
        <f>O253*H253</f>
        <v>0</v>
      </c>
      <c r="Q253" s="206">
        <v>0.00012999999999999999</v>
      </c>
      <c r="R253" s="206">
        <f>Q253*H253</f>
        <v>0.057733</v>
      </c>
      <c r="S253" s="206">
        <v>0</v>
      </c>
      <c r="T253" s="20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8" t="s">
        <v>159</v>
      </c>
      <c r="AT253" s="208" t="s">
        <v>154</v>
      </c>
      <c r="AU253" s="208" t="s">
        <v>87</v>
      </c>
      <c r="AY253" s="19" t="s">
        <v>152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9" t="s">
        <v>85</v>
      </c>
      <c r="BK253" s="209">
        <f>ROUND(I253*H253,2)</f>
        <v>0</v>
      </c>
      <c r="BL253" s="19" t="s">
        <v>159</v>
      </c>
      <c r="BM253" s="208" t="s">
        <v>391</v>
      </c>
    </row>
    <row r="254" s="14" customFormat="1">
      <c r="A254" s="14"/>
      <c r="B254" s="218"/>
      <c r="C254" s="14"/>
      <c r="D254" s="211" t="s">
        <v>161</v>
      </c>
      <c r="E254" s="219" t="s">
        <v>1</v>
      </c>
      <c r="F254" s="220" t="s">
        <v>627</v>
      </c>
      <c r="G254" s="14"/>
      <c r="H254" s="221">
        <v>211.90000000000001</v>
      </c>
      <c r="I254" s="222"/>
      <c r="J254" s="14"/>
      <c r="K254" s="14"/>
      <c r="L254" s="218"/>
      <c r="M254" s="223"/>
      <c r="N254" s="224"/>
      <c r="O254" s="224"/>
      <c r="P254" s="224"/>
      <c r="Q254" s="224"/>
      <c r="R254" s="224"/>
      <c r="S254" s="224"/>
      <c r="T254" s="22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19" t="s">
        <v>161</v>
      </c>
      <c r="AU254" s="219" t="s">
        <v>87</v>
      </c>
      <c r="AV254" s="14" t="s">
        <v>87</v>
      </c>
      <c r="AW254" s="14" t="s">
        <v>32</v>
      </c>
      <c r="AX254" s="14" t="s">
        <v>77</v>
      </c>
      <c r="AY254" s="219" t="s">
        <v>152</v>
      </c>
    </row>
    <row r="255" s="14" customFormat="1">
      <c r="A255" s="14"/>
      <c r="B255" s="218"/>
      <c r="C255" s="14"/>
      <c r="D255" s="211" t="s">
        <v>161</v>
      </c>
      <c r="E255" s="219" t="s">
        <v>1</v>
      </c>
      <c r="F255" s="220" t="s">
        <v>628</v>
      </c>
      <c r="G255" s="14"/>
      <c r="H255" s="221">
        <v>232.19999999999999</v>
      </c>
      <c r="I255" s="222"/>
      <c r="J255" s="14"/>
      <c r="K255" s="14"/>
      <c r="L255" s="218"/>
      <c r="M255" s="223"/>
      <c r="N255" s="224"/>
      <c r="O255" s="224"/>
      <c r="P255" s="224"/>
      <c r="Q255" s="224"/>
      <c r="R255" s="224"/>
      <c r="S255" s="224"/>
      <c r="T255" s="22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19" t="s">
        <v>161</v>
      </c>
      <c r="AU255" s="219" t="s">
        <v>87</v>
      </c>
      <c r="AV255" s="14" t="s">
        <v>87</v>
      </c>
      <c r="AW255" s="14" t="s">
        <v>32</v>
      </c>
      <c r="AX255" s="14" t="s">
        <v>77</v>
      </c>
      <c r="AY255" s="219" t="s">
        <v>152</v>
      </c>
    </row>
    <row r="256" s="15" customFormat="1">
      <c r="A256" s="15"/>
      <c r="B256" s="226"/>
      <c r="C256" s="15"/>
      <c r="D256" s="211" t="s">
        <v>161</v>
      </c>
      <c r="E256" s="227" t="s">
        <v>1</v>
      </c>
      <c r="F256" s="228" t="s">
        <v>164</v>
      </c>
      <c r="G256" s="15"/>
      <c r="H256" s="229">
        <v>444.10000000000002</v>
      </c>
      <c r="I256" s="230"/>
      <c r="J256" s="15"/>
      <c r="K256" s="15"/>
      <c r="L256" s="226"/>
      <c r="M256" s="231"/>
      <c r="N256" s="232"/>
      <c r="O256" s="232"/>
      <c r="P256" s="232"/>
      <c r="Q256" s="232"/>
      <c r="R256" s="232"/>
      <c r="S256" s="232"/>
      <c r="T256" s="23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27" t="s">
        <v>161</v>
      </c>
      <c r="AU256" s="227" t="s">
        <v>87</v>
      </c>
      <c r="AV256" s="15" t="s">
        <v>159</v>
      </c>
      <c r="AW256" s="15" t="s">
        <v>32</v>
      </c>
      <c r="AX256" s="15" t="s">
        <v>85</v>
      </c>
      <c r="AY256" s="227" t="s">
        <v>152</v>
      </c>
    </row>
    <row r="257" s="2" customFormat="1" ht="24" customHeight="1">
      <c r="A257" s="38"/>
      <c r="B257" s="196"/>
      <c r="C257" s="197" t="s">
        <v>262</v>
      </c>
      <c r="D257" s="197" t="s">
        <v>154</v>
      </c>
      <c r="E257" s="198" t="s">
        <v>394</v>
      </c>
      <c r="F257" s="199" t="s">
        <v>395</v>
      </c>
      <c r="G257" s="200" t="s">
        <v>157</v>
      </c>
      <c r="H257" s="201">
        <v>444.10000000000002</v>
      </c>
      <c r="I257" s="202"/>
      <c r="J257" s="203">
        <f>ROUND(I257*H257,2)</f>
        <v>0</v>
      </c>
      <c r="K257" s="199" t="s">
        <v>158</v>
      </c>
      <c r="L257" s="39"/>
      <c r="M257" s="204" t="s">
        <v>1</v>
      </c>
      <c r="N257" s="205" t="s">
        <v>42</v>
      </c>
      <c r="O257" s="77"/>
      <c r="P257" s="206">
        <f>O257*H257</f>
        <v>0</v>
      </c>
      <c r="Q257" s="206">
        <v>4.0000000000000003E-05</v>
      </c>
      <c r="R257" s="206">
        <f>Q257*H257</f>
        <v>0.017764000000000002</v>
      </c>
      <c r="S257" s="206">
        <v>0</v>
      </c>
      <c r="T257" s="20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08" t="s">
        <v>159</v>
      </c>
      <c r="AT257" s="208" t="s">
        <v>154</v>
      </c>
      <c r="AU257" s="208" t="s">
        <v>87</v>
      </c>
      <c r="AY257" s="19" t="s">
        <v>152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9" t="s">
        <v>85</v>
      </c>
      <c r="BK257" s="209">
        <f>ROUND(I257*H257,2)</f>
        <v>0</v>
      </c>
      <c r="BL257" s="19" t="s">
        <v>159</v>
      </c>
      <c r="BM257" s="208" t="s">
        <v>396</v>
      </c>
    </row>
    <row r="258" s="14" customFormat="1">
      <c r="A258" s="14"/>
      <c r="B258" s="218"/>
      <c r="C258" s="14"/>
      <c r="D258" s="211" t="s">
        <v>161</v>
      </c>
      <c r="E258" s="219" t="s">
        <v>1</v>
      </c>
      <c r="F258" s="220" t="s">
        <v>627</v>
      </c>
      <c r="G258" s="14"/>
      <c r="H258" s="221">
        <v>211.90000000000001</v>
      </c>
      <c r="I258" s="222"/>
      <c r="J258" s="14"/>
      <c r="K258" s="14"/>
      <c r="L258" s="218"/>
      <c r="M258" s="223"/>
      <c r="N258" s="224"/>
      <c r="O258" s="224"/>
      <c r="P258" s="224"/>
      <c r="Q258" s="224"/>
      <c r="R258" s="224"/>
      <c r="S258" s="224"/>
      <c r="T258" s="22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19" t="s">
        <v>161</v>
      </c>
      <c r="AU258" s="219" t="s">
        <v>87</v>
      </c>
      <c r="AV258" s="14" t="s">
        <v>87</v>
      </c>
      <c r="AW258" s="14" t="s">
        <v>32</v>
      </c>
      <c r="AX258" s="14" t="s">
        <v>77</v>
      </c>
      <c r="AY258" s="219" t="s">
        <v>152</v>
      </c>
    </row>
    <row r="259" s="14" customFormat="1">
      <c r="A259" s="14"/>
      <c r="B259" s="218"/>
      <c r="C259" s="14"/>
      <c r="D259" s="211" t="s">
        <v>161</v>
      </c>
      <c r="E259" s="219" t="s">
        <v>1</v>
      </c>
      <c r="F259" s="220" t="s">
        <v>628</v>
      </c>
      <c r="G259" s="14"/>
      <c r="H259" s="221">
        <v>232.19999999999999</v>
      </c>
      <c r="I259" s="222"/>
      <c r="J259" s="14"/>
      <c r="K259" s="14"/>
      <c r="L259" s="218"/>
      <c r="M259" s="223"/>
      <c r="N259" s="224"/>
      <c r="O259" s="224"/>
      <c r="P259" s="224"/>
      <c r="Q259" s="224"/>
      <c r="R259" s="224"/>
      <c r="S259" s="224"/>
      <c r="T259" s="22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19" t="s">
        <v>161</v>
      </c>
      <c r="AU259" s="219" t="s">
        <v>87</v>
      </c>
      <c r="AV259" s="14" t="s">
        <v>87</v>
      </c>
      <c r="AW259" s="14" t="s">
        <v>32</v>
      </c>
      <c r="AX259" s="14" t="s">
        <v>77</v>
      </c>
      <c r="AY259" s="219" t="s">
        <v>152</v>
      </c>
    </row>
    <row r="260" s="15" customFormat="1">
      <c r="A260" s="15"/>
      <c r="B260" s="226"/>
      <c r="C260" s="15"/>
      <c r="D260" s="211" t="s">
        <v>161</v>
      </c>
      <c r="E260" s="227" t="s">
        <v>1</v>
      </c>
      <c r="F260" s="228" t="s">
        <v>164</v>
      </c>
      <c r="G260" s="15"/>
      <c r="H260" s="229">
        <v>444.10000000000002</v>
      </c>
      <c r="I260" s="230"/>
      <c r="J260" s="15"/>
      <c r="K260" s="15"/>
      <c r="L260" s="226"/>
      <c r="M260" s="231"/>
      <c r="N260" s="232"/>
      <c r="O260" s="232"/>
      <c r="P260" s="232"/>
      <c r="Q260" s="232"/>
      <c r="R260" s="232"/>
      <c r="S260" s="232"/>
      <c r="T260" s="23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27" t="s">
        <v>161</v>
      </c>
      <c r="AU260" s="227" t="s">
        <v>87</v>
      </c>
      <c r="AV260" s="15" t="s">
        <v>159</v>
      </c>
      <c r="AW260" s="15" t="s">
        <v>32</v>
      </c>
      <c r="AX260" s="15" t="s">
        <v>85</v>
      </c>
      <c r="AY260" s="227" t="s">
        <v>152</v>
      </c>
    </row>
    <row r="261" s="2" customFormat="1" ht="16.5" customHeight="1">
      <c r="A261" s="38"/>
      <c r="B261" s="196"/>
      <c r="C261" s="197" t="s">
        <v>266</v>
      </c>
      <c r="D261" s="197" t="s">
        <v>154</v>
      </c>
      <c r="E261" s="198" t="s">
        <v>629</v>
      </c>
      <c r="F261" s="199" t="s">
        <v>630</v>
      </c>
      <c r="G261" s="200" t="s">
        <v>157</v>
      </c>
      <c r="H261" s="201">
        <v>14.060000000000001</v>
      </c>
      <c r="I261" s="202"/>
      <c r="J261" s="203">
        <f>ROUND(I261*H261,2)</f>
        <v>0</v>
      </c>
      <c r="K261" s="199" t="s">
        <v>158</v>
      </c>
      <c r="L261" s="39"/>
      <c r="M261" s="204" t="s">
        <v>1</v>
      </c>
      <c r="N261" s="205" t="s">
        <v>42</v>
      </c>
      <c r="O261" s="77"/>
      <c r="P261" s="206">
        <f>O261*H261</f>
        <v>0</v>
      </c>
      <c r="Q261" s="206">
        <v>0</v>
      </c>
      <c r="R261" s="206">
        <f>Q261*H261</f>
        <v>0</v>
      </c>
      <c r="S261" s="206">
        <v>0.13100000000000001</v>
      </c>
      <c r="T261" s="207">
        <f>S261*H261</f>
        <v>1.8418600000000001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08" t="s">
        <v>159</v>
      </c>
      <c r="AT261" s="208" t="s">
        <v>154</v>
      </c>
      <c r="AU261" s="208" t="s">
        <v>87</v>
      </c>
      <c r="AY261" s="19" t="s">
        <v>152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9" t="s">
        <v>85</v>
      </c>
      <c r="BK261" s="209">
        <f>ROUND(I261*H261,2)</f>
        <v>0</v>
      </c>
      <c r="BL261" s="19" t="s">
        <v>159</v>
      </c>
      <c r="BM261" s="208" t="s">
        <v>631</v>
      </c>
    </row>
    <row r="262" s="13" customFormat="1">
      <c r="A262" s="13"/>
      <c r="B262" s="210"/>
      <c r="C262" s="13"/>
      <c r="D262" s="211" t="s">
        <v>161</v>
      </c>
      <c r="E262" s="212" t="s">
        <v>1</v>
      </c>
      <c r="F262" s="213" t="s">
        <v>632</v>
      </c>
      <c r="G262" s="13"/>
      <c r="H262" s="212" t="s">
        <v>1</v>
      </c>
      <c r="I262" s="214"/>
      <c r="J262" s="13"/>
      <c r="K262" s="13"/>
      <c r="L262" s="210"/>
      <c r="M262" s="215"/>
      <c r="N262" s="216"/>
      <c r="O262" s="216"/>
      <c r="P262" s="216"/>
      <c r="Q262" s="216"/>
      <c r="R262" s="216"/>
      <c r="S262" s="216"/>
      <c r="T262" s="21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12" t="s">
        <v>161</v>
      </c>
      <c r="AU262" s="212" t="s">
        <v>87</v>
      </c>
      <c r="AV262" s="13" t="s">
        <v>85</v>
      </c>
      <c r="AW262" s="13" t="s">
        <v>32</v>
      </c>
      <c r="AX262" s="13" t="s">
        <v>77</v>
      </c>
      <c r="AY262" s="212" t="s">
        <v>152</v>
      </c>
    </row>
    <row r="263" s="14" customFormat="1">
      <c r="A263" s="14"/>
      <c r="B263" s="218"/>
      <c r="C263" s="14"/>
      <c r="D263" s="211" t="s">
        <v>161</v>
      </c>
      <c r="E263" s="219" t="s">
        <v>1</v>
      </c>
      <c r="F263" s="220" t="s">
        <v>633</v>
      </c>
      <c r="G263" s="14"/>
      <c r="H263" s="221">
        <v>14.060000000000001</v>
      </c>
      <c r="I263" s="222"/>
      <c r="J263" s="14"/>
      <c r="K263" s="14"/>
      <c r="L263" s="218"/>
      <c r="M263" s="223"/>
      <c r="N263" s="224"/>
      <c r="O263" s="224"/>
      <c r="P263" s="224"/>
      <c r="Q263" s="224"/>
      <c r="R263" s="224"/>
      <c r="S263" s="224"/>
      <c r="T263" s="22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19" t="s">
        <v>161</v>
      </c>
      <c r="AU263" s="219" t="s">
        <v>87</v>
      </c>
      <c r="AV263" s="14" t="s">
        <v>87</v>
      </c>
      <c r="AW263" s="14" t="s">
        <v>32</v>
      </c>
      <c r="AX263" s="14" t="s">
        <v>77</v>
      </c>
      <c r="AY263" s="219" t="s">
        <v>152</v>
      </c>
    </row>
    <row r="264" s="15" customFormat="1">
      <c r="A264" s="15"/>
      <c r="B264" s="226"/>
      <c r="C264" s="15"/>
      <c r="D264" s="211" t="s">
        <v>161</v>
      </c>
      <c r="E264" s="227" t="s">
        <v>1</v>
      </c>
      <c r="F264" s="228" t="s">
        <v>164</v>
      </c>
      <c r="G264" s="15"/>
      <c r="H264" s="229">
        <v>14.060000000000001</v>
      </c>
      <c r="I264" s="230"/>
      <c r="J264" s="15"/>
      <c r="K264" s="15"/>
      <c r="L264" s="226"/>
      <c r="M264" s="231"/>
      <c r="N264" s="232"/>
      <c r="O264" s="232"/>
      <c r="P264" s="232"/>
      <c r="Q264" s="232"/>
      <c r="R264" s="232"/>
      <c r="S264" s="232"/>
      <c r="T264" s="23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27" t="s">
        <v>161</v>
      </c>
      <c r="AU264" s="227" t="s">
        <v>87</v>
      </c>
      <c r="AV264" s="15" t="s">
        <v>159</v>
      </c>
      <c r="AW264" s="15" t="s">
        <v>32</v>
      </c>
      <c r="AX264" s="15" t="s">
        <v>85</v>
      </c>
      <c r="AY264" s="227" t="s">
        <v>152</v>
      </c>
    </row>
    <row r="265" s="2" customFormat="1" ht="16.5" customHeight="1">
      <c r="A265" s="38"/>
      <c r="B265" s="196"/>
      <c r="C265" s="197" t="s">
        <v>271</v>
      </c>
      <c r="D265" s="197" t="s">
        <v>154</v>
      </c>
      <c r="E265" s="198" t="s">
        <v>634</v>
      </c>
      <c r="F265" s="199" t="s">
        <v>635</v>
      </c>
      <c r="G265" s="200" t="s">
        <v>157</v>
      </c>
      <c r="H265" s="201">
        <v>81.634</v>
      </c>
      <c r="I265" s="202"/>
      <c r="J265" s="203">
        <f>ROUND(I265*H265,2)</f>
        <v>0</v>
      </c>
      <c r="K265" s="199" t="s">
        <v>158</v>
      </c>
      <c r="L265" s="39"/>
      <c r="M265" s="204" t="s">
        <v>1</v>
      </c>
      <c r="N265" s="205" t="s">
        <v>42</v>
      </c>
      <c r="O265" s="77"/>
      <c r="P265" s="206">
        <f>O265*H265</f>
        <v>0</v>
      </c>
      <c r="Q265" s="206">
        <v>0</v>
      </c>
      <c r="R265" s="206">
        <f>Q265*H265</f>
        <v>0</v>
      </c>
      <c r="S265" s="206">
        <v>0.26100000000000001</v>
      </c>
      <c r="T265" s="207">
        <f>S265*H265</f>
        <v>21.306474000000001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08" t="s">
        <v>159</v>
      </c>
      <c r="AT265" s="208" t="s">
        <v>154</v>
      </c>
      <c r="AU265" s="208" t="s">
        <v>87</v>
      </c>
      <c r="AY265" s="19" t="s">
        <v>152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9" t="s">
        <v>85</v>
      </c>
      <c r="BK265" s="209">
        <f>ROUND(I265*H265,2)</f>
        <v>0</v>
      </c>
      <c r="BL265" s="19" t="s">
        <v>159</v>
      </c>
      <c r="BM265" s="208" t="s">
        <v>636</v>
      </c>
    </row>
    <row r="266" s="13" customFormat="1">
      <c r="A266" s="13"/>
      <c r="B266" s="210"/>
      <c r="C266" s="13"/>
      <c r="D266" s="211" t="s">
        <v>161</v>
      </c>
      <c r="E266" s="212" t="s">
        <v>1</v>
      </c>
      <c r="F266" s="213" t="s">
        <v>637</v>
      </c>
      <c r="G266" s="13"/>
      <c r="H266" s="212" t="s">
        <v>1</v>
      </c>
      <c r="I266" s="214"/>
      <c r="J266" s="13"/>
      <c r="K266" s="13"/>
      <c r="L266" s="210"/>
      <c r="M266" s="215"/>
      <c r="N266" s="216"/>
      <c r="O266" s="216"/>
      <c r="P266" s="216"/>
      <c r="Q266" s="216"/>
      <c r="R266" s="216"/>
      <c r="S266" s="216"/>
      <c r="T266" s="21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12" t="s">
        <v>161</v>
      </c>
      <c r="AU266" s="212" t="s">
        <v>87</v>
      </c>
      <c r="AV266" s="13" t="s">
        <v>85</v>
      </c>
      <c r="AW266" s="13" t="s">
        <v>32</v>
      </c>
      <c r="AX266" s="13" t="s">
        <v>77</v>
      </c>
      <c r="AY266" s="212" t="s">
        <v>152</v>
      </c>
    </row>
    <row r="267" s="14" customFormat="1">
      <c r="A267" s="14"/>
      <c r="B267" s="218"/>
      <c r="C267" s="14"/>
      <c r="D267" s="211" t="s">
        <v>161</v>
      </c>
      <c r="E267" s="219" t="s">
        <v>1</v>
      </c>
      <c r="F267" s="220" t="s">
        <v>638</v>
      </c>
      <c r="G267" s="14"/>
      <c r="H267" s="221">
        <v>14.042999999999999</v>
      </c>
      <c r="I267" s="222"/>
      <c r="J267" s="14"/>
      <c r="K267" s="14"/>
      <c r="L267" s="218"/>
      <c r="M267" s="223"/>
      <c r="N267" s="224"/>
      <c r="O267" s="224"/>
      <c r="P267" s="224"/>
      <c r="Q267" s="224"/>
      <c r="R267" s="224"/>
      <c r="S267" s="224"/>
      <c r="T267" s="22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19" t="s">
        <v>161</v>
      </c>
      <c r="AU267" s="219" t="s">
        <v>87</v>
      </c>
      <c r="AV267" s="14" t="s">
        <v>87</v>
      </c>
      <c r="AW267" s="14" t="s">
        <v>32</v>
      </c>
      <c r="AX267" s="14" t="s">
        <v>77</v>
      </c>
      <c r="AY267" s="219" t="s">
        <v>152</v>
      </c>
    </row>
    <row r="268" s="13" customFormat="1">
      <c r="A268" s="13"/>
      <c r="B268" s="210"/>
      <c r="C268" s="13"/>
      <c r="D268" s="211" t="s">
        <v>161</v>
      </c>
      <c r="E268" s="212" t="s">
        <v>1</v>
      </c>
      <c r="F268" s="213" t="s">
        <v>639</v>
      </c>
      <c r="G268" s="13"/>
      <c r="H268" s="212" t="s">
        <v>1</v>
      </c>
      <c r="I268" s="214"/>
      <c r="J268" s="13"/>
      <c r="K268" s="13"/>
      <c r="L268" s="210"/>
      <c r="M268" s="215"/>
      <c r="N268" s="216"/>
      <c r="O268" s="216"/>
      <c r="P268" s="216"/>
      <c r="Q268" s="216"/>
      <c r="R268" s="216"/>
      <c r="S268" s="216"/>
      <c r="T268" s="21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12" t="s">
        <v>161</v>
      </c>
      <c r="AU268" s="212" t="s">
        <v>87</v>
      </c>
      <c r="AV268" s="13" t="s">
        <v>85</v>
      </c>
      <c r="AW268" s="13" t="s">
        <v>32</v>
      </c>
      <c r="AX268" s="13" t="s">
        <v>77</v>
      </c>
      <c r="AY268" s="212" t="s">
        <v>152</v>
      </c>
    </row>
    <row r="269" s="14" customFormat="1">
      <c r="A269" s="14"/>
      <c r="B269" s="218"/>
      <c r="C269" s="14"/>
      <c r="D269" s="211" t="s">
        <v>161</v>
      </c>
      <c r="E269" s="219" t="s">
        <v>1</v>
      </c>
      <c r="F269" s="220" t="s">
        <v>640</v>
      </c>
      <c r="G269" s="14"/>
      <c r="H269" s="221">
        <v>3.4670000000000001</v>
      </c>
      <c r="I269" s="222"/>
      <c r="J269" s="14"/>
      <c r="K269" s="14"/>
      <c r="L269" s="218"/>
      <c r="M269" s="223"/>
      <c r="N269" s="224"/>
      <c r="O269" s="224"/>
      <c r="P269" s="224"/>
      <c r="Q269" s="224"/>
      <c r="R269" s="224"/>
      <c r="S269" s="224"/>
      <c r="T269" s="22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19" t="s">
        <v>161</v>
      </c>
      <c r="AU269" s="219" t="s">
        <v>87</v>
      </c>
      <c r="AV269" s="14" t="s">
        <v>87</v>
      </c>
      <c r="AW269" s="14" t="s">
        <v>32</v>
      </c>
      <c r="AX269" s="14" t="s">
        <v>77</v>
      </c>
      <c r="AY269" s="219" t="s">
        <v>152</v>
      </c>
    </row>
    <row r="270" s="13" customFormat="1">
      <c r="A270" s="13"/>
      <c r="B270" s="210"/>
      <c r="C270" s="13"/>
      <c r="D270" s="211" t="s">
        <v>161</v>
      </c>
      <c r="E270" s="212" t="s">
        <v>1</v>
      </c>
      <c r="F270" s="213" t="s">
        <v>641</v>
      </c>
      <c r="G270" s="13"/>
      <c r="H270" s="212" t="s">
        <v>1</v>
      </c>
      <c r="I270" s="214"/>
      <c r="J270" s="13"/>
      <c r="K270" s="13"/>
      <c r="L270" s="210"/>
      <c r="M270" s="215"/>
      <c r="N270" s="216"/>
      <c r="O270" s="216"/>
      <c r="P270" s="216"/>
      <c r="Q270" s="216"/>
      <c r="R270" s="216"/>
      <c r="S270" s="216"/>
      <c r="T270" s="21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12" t="s">
        <v>161</v>
      </c>
      <c r="AU270" s="212" t="s">
        <v>87</v>
      </c>
      <c r="AV270" s="13" t="s">
        <v>85</v>
      </c>
      <c r="AW270" s="13" t="s">
        <v>32</v>
      </c>
      <c r="AX270" s="13" t="s">
        <v>77</v>
      </c>
      <c r="AY270" s="212" t="s">
        <v>152</v>
      </c>
    </row>
    <row r="271" s="14" customFormat="1">
      <c r="A271" s="14"/>
      <c r="B271" s="218"/>
      <c r="C271" s="14"/>
      <c r="D271" s="211" t="s">
        <v>161</v>
      </c>
      <c r="E271" s="219" t="s">
        <v>1</v>
      </c>
      <c r="F271" s="220" t="s">
        <v>642</v>
      </c>
      <c r="G271" s="14"/>
      <c r="H271" s="221">
        <v>38.759999999999998</v>
      </c>
      <c r="I271" s="222"/>
      <c r="J271" s="14"/>
      <c r="K271" s="14"/>
      <c r="L271" s="218"/>
      <c r="M271" s="223"/>
      <c r="N271" s="224"/>
      <c r="O271" s="224"/>
      <c r="P271" s="224"/>
      <c r="Q271" s="224"/>
      <c r="R271" s="224"/>
      <c r="S271" s="224"/>
      <c r="T271" s="22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19" t="s">
        <v>161</v>
      </c>
      <c r="AU271" s="219" t="s">
        <v>87</v>
      </c>
      <c r="AV271" s="14" t="s">
        <v>87</v>
      </c>
      <c r="AW271" s="14" t="s">
        <v>32</v>
      </c>
      <c r="AX271" s="14" t="s">
        <v>77</v>
      </c>
      <c r="AY271" s="219" t="s">
        <v>152</v>
      </c>
    </row>
    <row r="272" s="14" customFormat="1">
      <c r="A272" s="14"/>
      <c r="B272" s="218"/>
      <c r="C272" s="14"/>
      <c r="D272" s="211" t="s">
        <v>161</v>
      </c>
      <c r="E272" s="219" t="s">
        <v>1</v>
      </c>
      <c r="F272" s="220" t="s">
        <v>643</v>
      </c>
      <c r="G272" s="14"/>
      <c r="H272" s="221">
        <v>4.9400000000000004</v>
      </c>
      <c r="I272" s="222"/>
      <c r="J272" s="14"/>
      <c r="K272" s="14"/>
      <c r="L272" s="218"/>
      <c r="M272" s="223"/>
      <c r="N272" s="224"/>
      <c r="O272" s="224"/>
      <c r="P272" s="224"/>
      <c r="Q272" s="224"/>
      <c r="R272" s="224"/>
      <c r="S272" s="224"/>
      <c r="T272" s="22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19" t="s">
        <v>161</v>
      </c>
      <c r="AU272" s="219" t="s">
        <v>87</v>
      </c>
      <c r="AV272" s="14" t="s">
        <v>87</v>
      </c>
      <c r="AW272" s="14" t="s">
        <v>32</v>
      </c>
      <c r="AX272" s="14" t="s">
        <v>77</v>
      </c>
      <c r="AY272" s="219" t="s">
        <v>152</v>
      </c>
    </row>
    <row r="273" s="13" customFormat="1">
      <c r="A273" s="13"/>
      <c r="B273" s="210"/>
      <c r="C273" s="13"/>
      <c r="D273" s="211" t="s">
        <v>161</v>
      </c>
      <c r="E273" s="212" t="s">
        <v>1</v>
      </c>
      <c r="F273" s="213" t="s">
        <v>644</v>
      </c>
      <c r="G273" s="13"/>
      <c r="H273" s="212" t="s">
        <v>1</v>
      </c>
      <c r="I273" s="214"/>
      <c r="J273" s="13"/>
      <c r="K273" s="13"/>
      <c r="L273" s="210"/>
      <c r="M273" s="215"/>
      <c r="N273" s="216"/>
      <c r="O273" s="216"/>
      <c r="P273" s="216"/>
      <c r="Q273" s="216"/>
      <c r="R273" s="216"/>
      <c r="S273" s="216"/>
      <c r="T273" s="21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12" t="s">
        <v>161</v>
      </c>
      <c r="AU273" s="212" t="s">
        <v>87</v>
      </c>
      <c r="AV273" s="13" t="s">
        <v>85</v>
      </c>
      <c r="AW273" s="13" t="s">
        <v>32</v>
      </c>
      <c r="AX273" s="13" t="s">
        <v>77</v>
      </c>
      <c r="AY273" s="212" t="s">
        <v>152</v>
      </c>
    </row>
    <row r="274" s="14" customFormat="1">
      <c r="A274" s="14"/>
      <c r="B274" s="218"/>
      <c r="C274" s="14"/>
      <c r="D274" s="211" t="s">
        <v>161</v>
      </c>
      <c r="E274" s="219" t="s">
        <v>1</v>
      </c>
      <c r="F274" s="220" t="s">
        <v>645</v>
      </c>
      <c r="G274" s="14"/>
      <c r="H274" s="221">
        <v>20.423999999999999</v>
      </c>
      <c r="I274" s="222"/>
      <c r="J274" s="14"/>
      <c r="K274" s="14"/>
      <c r="L274" s="218"/>
      <c r="M274" s="223"/>
      <c r="N274" s="224"/>
      <c r="O274" s="224"/>
      <c r="P274" s="224"/>
      <c r="Q274" s="224"/>
      <c r="R274" s="224"/>
      <c r="S274" s="224"/>
      <c r="T274" s="22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19" t="s">
        <v>161</v>
      </c>
      <c r="AU274" s="219" t="s">
        <v>87</v>
      </c>
      <c r="AV274" s="14" t="s">
        <v>87</v>
      </c>
      <c r="AW274" s="14" t="s">
        <v>32</v>
      </c>
      <c r="AX274" s="14" t="s">
        <v>77</v>
      </c>
      <c r="AY274" s="219" t="s">
        <v>152</v>
      </c>
    </row>
    <row r="275" s="15" customFormat="1">
      <c r="A275" s="15"/>
      <c r="B275" s="226"/>
      <c r="C275" s="15"/>
      <c r="D275" s="211" t="s">
        <v>161</v>
      </c>
      <c r="E275" s="227" t="s">
        <v>1</v>
      </c>
      <c r="F275" s="228" t="s">
        <v>164</v>
      </c>
      <c r="G275" s="15"/>
      <c r="H275" s="229">
        <v>81.634</v>
      </c>
      <c r="I275" s="230"/>
      <c r="J275" s="15"/>
      <c r="K275" s="15"/>
      <c r="L275" s="226"/>
      <c r="M275" s="231"/>
      <c r="N275" s="232"/>
      <c r="O275" s="232"/>
      <c r="P275" s="232"/>
      <c r="Q275" s="232"/>
      <c r="R275" s="232"/>
      <c r="S275" s="232"/>
      <c r="T275" s="23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27" t="s">
        <v>161</v>
      </c>
      <c r="AU275" s="227" t="s">
        <v>87</v>
      </c>
      <c r="AV275" s="15" t="s">
        <v>159</v>
      </c>
      <c r="AW275" s="15" t="s">
        <v>32</v>
      </c>
      <c r="AX275" s="15" t="s">
        <v>85</v>
      </c>
      <c r="AY275" s="227" t="s">
        <v>152</v>
      </c>
    </row>
    <row r="276" s="2" customFormat="1" ht="24" customHeight="1">
      <c r="A276" s="38"/>
      <c r="B276" s="196"/>
      <c r="C276" s="197" t="s">
        <v>275</v>
      </c>
      <c r="D276" s="197" t="s">
        <v>154</v>
      </c>
      <c r="E276" s="198" t="s">
        <v>646</v>
      </c>
      <c r="F276" s="199" t="s">
        <v>647</v>
      </c>
      <c r="G276" s="200" t="s">
        <v>245</v>
      </c>
      <c r="H276" s="201">
        <v>19.870999999999999</v>
      </c>
      <c r="I276" s="202"/>
      <c r="J276" s="203">
        <f>ROUND(I276*H276,2)</f>
        <v>0</v>
      </c>
      <c r="K276" s="199" t="s">
        <v>1</v>
      </c>
      <c r="L276" s="39"/>
      <c r="M276" s="204" t="s">
        <v>1</v>
      </c>
      <c r="N276" s="205" t="s">
        <v>42</v>
      </c>
      <c r="O276" s="77"/>
      <c r="P276" s="206">
        <f>O276*H276</f>
        <v>0</v>
      </c>
      <c r="Q276" s="206">
        <v>0</v>
      </c>
      <c r="R276" s="206">
        <f>Q276*H276</f>
        <v>0</v>
      </c>
      <c r="S276" s="206">
        <v>0</v>
      </c>
      <c r="T276" s="20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08" t="s">
        <v>159</v>
      </c>
      <c r="AT276" s="208" t="s">
        <v>154</v>
      </c>
      <c r="AU276" s="208" t="s">
        <v>87</v>
      </c>
      <c r="AY276" s="19" t="s">
        <v>152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9" t="s">
        <v>85</v>
      </c>
      <c r="BK276" s="209">
        <f>ROUND(I276*H276,2)</f>
        <v>0</v>
      </c>
      <c r="BL276" s="19" t="s">
        <v>159</v>
      </c>
      <c r="BM276" s="208" t="s">
        <v>648</v>
      </c>
    </row>
    <row r="277" s="13" customFormat="1">
      <c r="A277" s="13"/>
      <c r="B277" s="210"/>
      <c r="C277" s="13"/>
      <c r="D277" s="211" t="s">
        <v>161</v>
      </c>
      <c r="E277" s="212" t="s">
        <v>1</v>
      </c>
      <c r="F277" s="213" t="s">
        <v>649</v>
      </c>
      <c r="G277" s="13"/>
      <c r="H277" s="212" t="s">
        <v>1</v>
      </c>
      <c r="I277" s="214"/>
      <c r="J277" s="13"/>
      <c r="K277" s="13"/>
      <c r="L277" s="210"/>
      <c r="M277" s="215"/>
      <c r="N277" s="216"/>
      <c r="O277" s="216"/>
      <c r="P277" s="216"/>
      <c r="Q277" s="216"/>
      <c r="R277" s="216"/>
      <c r="S277" s="216"/>
      <c r="T277" s="21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12" t="s">
        <v>161</v>
      </c>
      <c r="AU277" s="212" t="s">
        <v>87</v>
      </c>
      <c r="AV277" s="13" t="s">
        <v>85</v>
      </c>
      <c r="AW277" s="13" t="s">
        <v>32</v>
      </c>
      <c r="AX277" s="13" t="s">
        <v>77</v>
      </c>
      <c r="AY277" s="212" t="s">
        <v>152</v>
      </c>
    </row>
    <row r="278" s="14" customFormat="1">
      <c r="A278" s="14"/>
      <c r="B278" s="218"/>
      <c r="C278" s="14"/>
      <c r="D278" s="211" t="s">
        <v>161</v>
      </c>
      <c r="E278" s="219" t="s">
        <v>1</v>
      </c>
      <c r="F278" s="220" t="s">
        <v>650</v>
      </c>
      <c r="G278" s="14"/>
      <c r="H278" s="221">
        <v>9.0960000000000001</v>
      </c>
      <c r="I278" s="222"/>
      <c r="J278" s="14"/>
      <c r="K278" s="14"/>
      <c r="L278" s="218"/>
      <c r="M278" s="223"/>
      <c r="N278" s="224"/>
      <c r="O278" s="224"/>
      <c r="P278" s="224"/>
      <c r="Q278" s="224"/>
      <c r="R278" s="224"/>
      <c r="S278" s="224"/>
      <c r="T278" s="22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19" t="s">
        <v>161</v>
      </c>
      <c r="AU278" s="219" t="s">
        <v>87</v>
      </c>
      <c r="AV278" s="14" t="s">
        <v>87</v>
      </c>
      <c r="AW278" s="14" t="s">
        <v>32</v>
      </c>
      <c r="AX278" s="14" t="s">
        <v>77</v>
      </c>
      <c r="AY278" s="219" t="s">
        <v>152</v>
      </c>
    </row>
    <row r="279" s="14" customFormat="1">
      <c r="A279" s="14"/>
      <c r="B279" s="218"/>
      <c r="C279" s="14"/>
      <c r="D279" s="211" t="s">
        <v>161</v>
      </c>
      <c r="E279" s="219" t="s">
        <v>1</v>
      </c>
      <c r="F279" s="220" t="s">
        <v>651</v>
      </c>
      <c r="G279" s="14"/>
      <c r="H279" s="221">
        <v>2.0249999999999999</v>
      </c>
      <c r="I279" s="222"/>
      <c r="J279" s="14"/>
      <c r="K279" s="14"/>
      <c r="L279" s="218"/>
      <c r="M279" s="223"/>
      <c r="N279" s="224"/>
      <c r="O279" s="224"/>
      <c r="P279" s="224"/>
      <c r="Q279" s="224"/>
      <c r="R279" s="224"/>
      <c r="S279" s="224"/>
      <c r="T279" s="22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19" t="s">
        <v>161</v>
      </c>
      <c r="AU279" s="219" t="s">
        <v>87</v>
      </c>
      <c r="AV279" s="14" t="s">
        <v>87</v>
      </c>
      <c r="AW279" s="14" t="s">
        <v>32</v>
      </c>
      <c r="AX279" s="14" t="s">
        <v>77</v>
      </c>
      <c r="AY279" s="219" t="s">
        <v>152</v>
      </c>
    </row>
    <row r="280" s="14" customFormat="1">
      <c r="A280" s="14"/>
      <c r="B280" s="218"/>
      <c r="C280" s="14"/>
      <c r="D280" s="211" t="s">
        <v>161</v>
      </c>
      <c r="E280" s="219" t="s">
        <v>1</v>
      </c>
      <c r="F280" s="220" t="s">
        <v>652</v>
      </c>
      <c r="G280" s="14"/>
      <c r="H280" s="221">
        <v>8.75</v>
      </c>
      <c r="I280" s="222"/>
      <c r="J280" s="14"/>
      <c r="K280" s="14"/>
      <c r="L280" s="218"/>
      <c r="M280" s="223"/>
      <c r="N280" s="224"/>
      <c r="O280" s="224"/>
      <c r="P280" s="224"/>
      <c r="Q280" s="224"/>
      <c r="R280" s="224"/>
      <c r="S280" s="224"/>
      <c r="T280" s="22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19" t="s">
        <v>161</v>
      </c>
      <c r="AU280" s="219" t="s">
        <v>87</v>
      </c>
      <c r="AV280" s="14" t="s">
        <v>87</v>
      </c>
      <c r="AW280" s="14" t="s">
        <v>32</v>
      </c>
      <c r="AX280" s="14" t="s">
        <v>77</v>
      </c>
      <c r="AY280" s="219" t="s">
        <v>152</v>
      </c>
    </row>
    <row r="281" s="15" customFormat="1">
      <c r="A281" s="15"/>
      <c r="B281" s="226"/>
      <c r="C281" s="15"/>
      <c r="D281" s="211" t="s">
        <v>161</v>
      </c>
      <c r="E281" s="227" t="s">
        <v>1</v>
      </c>
      <c r="F281" s="228" t="s">
        <v>164</v>
      </c>
      <c r="G281" s="15"/>
      <c r="H281" s="229">
        <v>19.870999999999999</v>
      </c>
      <c r="I281" s="230"/>
      <c r="J281" s="15"/>
      <c r="K281" s="15"/>
      <c r="L281" s="226"/>
      <c r="M281" s="231"/>
      <c r="N281" s="232"/>
      <c r="O281" s="232"/>
      <c r="P281" s="232"/>
      <c r="Q281" s="232"/>
      <c r="R281" s="232"/>
      <c r="S281" s="232"/>
      <c r="T281" s="233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27" t="s">
        <v>161</v>
      </c>
      <c r="AU281" s="227" t="s">
        <v>87</v>
      </c>
      <c r="AV281" s="15" t="s">
        <v>159</v>
      </c>
      <c r="AW281" s="15" t="s">
        <v>32</v>
      </c>
      <c r="AX281" s="15" t="s">
        <v>85</v>
      </c>
      <c r="AY281" s="227" t="s">
        <v>152</v>
      </c>
    </row>
    <row r="282" s="2" customFormat="1" ht="16.5" customHeight="1">
      <c r="A282" s="38"/>
      <c r="B282" s="196"/>
      <c r="C282" s="197" t="s">
        <v>279</v>
      </c>
      <c r="D282" s="197" t="s">
        <v>154</v>
      </c>
      <c r="E282" s="198" t="s">
        <v>398</v>
      </c>
      <c r="F282" s="199" t="s">
        <v>399</v>
      </c>
      <c r="G282" s="200" t="s">
        <v>157</v>
      </c>
      <c r="H282" s="201">
        <v>604.70000000000005</v>
      </c>
      <c r="I282" s="202"/>
      <c r="J282" s="203">
        <f>ROUND(I282*H282,2)</f>
        <v>0</v>
      </c>
      <c r="K282" s="199" t="s">
        <v>1</v>
      </c>
      <c r="L282" s="39"/>
      <c r="M282" s="204" t="s">
        <v>1</v>
      </c>
      <c r="N282" s="205" t="s">
        <v>42</v>
      </c>
      <c r="O282" s="77"/>
      <c r="P282" s="206">
        <f>O282*H282</f>
        <v>0</v>
      </c>
      <c r="Q282" s="206">
        <v>0</v>
      </c>
      <c r="R282" s="206">
        <f>Q282*H282</f>
        <v>0</v>
      </c>
      <c r="S282" s="206">
        <v>0.0050000000000000001</v>
      </c>
      <c r="T282" s="207">
        <f>S282*H282</f>
        <v>3.0235000000000003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08" t="s">
        <v>159</v>
      </c>
      <c r="AT282" s="208" t="s">
        <v>154</v>
      </c>
      <c r="AU282" s="208" t="s">
        <v>87</v>
      </c>
      <c r="AY282" s="19" t="s">
        <v>152</v>
      </c>
      <c r="BE282" s="209">
        <f>IF(N282="základní",J282,0)</f>
        <v>0</v>
      </c>
      <c r="BF282" s="209">
        <f>IF(N282="snížená",J282,0)</f>
        <v>0</v>
      </c>
      <c r="BG282" s="209">
        <f>IF(N282="zákl. přenesená",J282,0)</f>
        <v>0</v>
      </c>
      <c r="BH282" s="209">
        <f>IF(N282="sníž. přenesená",J282,0)</f>
        <v>0</v>
      </c>
      <c r="BI282" s="209">
        <f>IF(N282="nulová",J282,0)</f>
        <v>0</v>
      </c>
      <c r="BJ282" s="19" t="s">
        <v>85</v>
      </c>
      <c r="BK282" s="209">
        <f>ROUND(I282*H282,2)</f>
        <v>0</v>
      </c>
      <c r="BL282" s="19" t="s">
        <v>159</v>
      </c>
      <c r="BM282" s="208" t="s">
        <v>653</v>
      </c>
    </row>
    <row r="283" s="13" customFormat="1">
      <c r="A283" s="13"/>
      <c r="B283" s="210"/>
      <c r="C283" s="13"/>
      <c r="D283" s="211" t="s">
        <v>161</v>
      </c>
      <c r="E283" s="212" t="s">
        <v>1</v>
      </c>
      <c r="F283" s="213" t="s">
        <v>188</v>
      </c>
      <c r="G283" s="13"/>
      <c r="H283" s="212" t="s">
        <v>1</v>
      </c>
      <c r="I283" s="214"/>
      <c r="J283" s="13"/>
      <c r="K283" s="13"/>
      <c r="L283" s="210"/>
      <c r="M283" s="215"/>
      <c r="N283" s="216"/>
      <c r="O283" s="216"/>
      <c r="P283" s="216"/>
      <c r="Q283" s="216"/>
      <c r="R283" s="216"/>
      <c r="S283" s="216"/>
      <c r="T283" s="21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12" t="s">
        <v>161</v>
      </c>
      <c r="AU283" s="212" t="s">
        <v>87</v>
      </c>
      <c r="AV283" s="13" t="s">
        <v>85</v>
      </c>
      <c r="AW283" s="13" t="s">
        <v>32</v>
      </c>
      <c r="AX283" s="13" t="s">
        <v>77</v>
      </c>
      <c r="AY283" s="212" t="s">
        <v>152</v>
      </c>
    </row>
    <row r="284" s="14" customFormat="1">
      <c r="A284" s="14"/>
      <c r="B284" s="218"/>
      <c r="C284" s="14"/>
      <c r="D284" s="211" t="s">
        <v>161</v>
      </c>
      <c r="E284" s="219" t="s">
        <v>1</v>
      </c>
      <c r="F284" s="220" t="s">
        <v>654</v>
      </c>
      <c r="G284" s="14"/>
      <c r="H284" s="221">
        <v>145.09999999999999</v>
      </c>
      <c r="I284" s="222"/>
      <c r="J284" s="14"/>
      <c r="K284" s="14"/>
      <c r="L284" s="218"/>
      <c r="M284" s="223"/>
      <c r="N284" s="224"/>
      <c r="O284" s="224"/>
      <c r="P284" s="224"/>
      <c r="Q284" s="224"/>
      <c r="R284" s="224"/>
      <c r="S284" s="224"/>
      <c r="T284" s="22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19" t="s">
        <v>161</v>
      </c>
      <c r="AU284" s="219" t="s">
        <v>87</v>
      </c>
      <c r="AV284" s="14" t="s">
        <v>87</v>
      </c>
      <c r="AW284" s="14" t="s">
        <v>32</v>
      </c>
      <c r="AX284" s="14" t="s">
        <v>77</v>
      </c>
      <c r="AY284" s="219" t="s">
        <v>152</v>
      </c>
    </row>
    <row r="285" s="14" customFormat="1">
      <c r="A285" s="14"/>
      <c r="B285" s="218"/>
      <c r="C285" s="14"/>
      <c r="D285" s="211" t="s">
        <v>161</v>
      </c>
      <c r="E285" s="219" t="s">
        <v>1</v>
      </c>
      <c r="F285" s="220" t="s">
        <v>655</v>
      </c>
      <c r="G285" s="14"/>
      <c r="H285" s="221">
        <v>227.40000000000001</v>
      </c>
      <c r="I285" s="222"/>
      <c r="J285" s="14"/>
      <c r="K285" s="14"/>
      <c r="L285" s="218"/>
      <c r="M285" s="223"/>
      <c r="N285" s="224"/>
      <c r="O285" s="224"/>
      <c r="P285" s="224"/>
      <c r="Q285" s="224"/>
      <c r="R285" s="224"/>
      <c r="S285" s="224"/>
      <c r="T285" s="22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19" t="s">
        <v>161</v>
      </c>
      <c r="AU285" s="219" t="s">
        <v>87</v>
      </c>
      <c r="AV285" s="14" t="s">
        <v>87</v>
      </c>
      <c r="AW285" s="14" t="s">
        <v>32</v>
      </c>
      <c r="AX285" s="14" t="s">
        <v>77</v>
      </c>
      <c r="AY285" s="219" t="s">
        <v>152</v>
      </c>
    </row>
    <row r="286" s="14" customFormat="1">
      <c r="A286" s="14"/>
      <c r="B286" s="218"/>
      <c r="C286" s="14"/>
      <c r="D286" s="211" t="s">
        <v>161</v>
      </c>
      <c r="E286" s="219" t="s">
        <v>1</v>
      </c>
      <c r="F286" s="220" t="s">
        <v>656</v>
      </c>
      <c r="G286" s="14"/>
      <c r="H286" s="221">
        <v>232.19999999999999</v>
      </c>
      <c r="I286" s="222"/>
      <c r="J286" s="14"/>
      <c r="K286" s="14"/>
      <c r="L286" s="218"/>
      <c r="M286" s="223"/>
      <c r="N286" s="224"/>
      <c r="O286" s="224"/>
      <c r="P286" s="224"/>
      <c r="Q286" s="224"/>
      <c r="R286" s="224"/>
      <c r="S286" s="224"/>
      <c r="T286" s="22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19" t="s">
        <v>161</v>
      </c>
      <c r="AU286" s="219" t="s">
        <v>87</v>
      </c>
      <c r="AV286" s="14" t="s">
        <v>87</v>
      </c>
      <c r="AW286" s="14" t="s">
        <v>32</v>
      </c>
      <c r="AX286" s="14" t="s">
        <v>77</v>
      </c>
      <c r="AY286" s="219" t="s">
        <v>152</v>
      </c>
    </row>
    <row r="287" s="15" customFormat="1">
      <c r="A287" s="15"/>
      <c r="B287" s="226"/>
      <c r="C287" s="15"/>
      <c r="D287" s="211" t="s">
        <v>161</v>
      </c>
      <c r="E287" s="227" t="s">
        <v>1</v>
      </c>
      <c r="F287" s="228" t="s">
        <v>164</v>
      </c>
      <c r="G287" s="15"/>
      <c r="H287" s="229">
        <v>604.70000000000005</v>
      </c>
      <c r="I287" s="230"/>
      <c r="J287" s="15"/>
      <c r="K287" s="15"/>
      <c r="L287" s="226"/>
      <c r="M287" s="231"/>
      <c r="N287" s="232"/>
      <c r="O287" s="232"/>
      <c r="P287" s="232"/>
      <c r="Q287" s="232"/>
      <c r="R287" s="232"/>
      <c r="S287" s="232"/>
      <c r="T287" s="23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27" t="s">
        <v>161</v>
      </c>
      <c r="AU287" s="227" t="s">
        <v>87</v>
      </c>
      <c r="AV287" s="15" t="s">
        <v>159</v>
      </c>
      <c r="AW287" s="15" t="s">
        <v>32</v>
      </c>
      <c r="AX287" s="15" t="s">
        <v>85</v>
      </c>
      <c r="AY287" s="227" t="s">
        <v>152</v>
      </c>
    </row>
    <row r="288" s="2" customFormat="1" ht="16.5" customHeight="1">
      <c r="A288" s="38"/>
      <c r="B288" s="196"/>
      <c r="C288" s="197" t="s">
        <v>284</v>
      </c>
      <c r="D288" s="197" t="s">
        <v>154</v>
      </c>
      <c r="E288" s="198" t="s">
        <v>657</v>
      </c>
      <c r="F288" s="199" t="s">
        <v>658</v>
      </c>
      <c r="G288" s="200" t="s">
        <v>157</v>
      </c>
      <c r="H288" s="201">
        <v>5.6859999999999999</v>
      </c>
      <c r="I288" s="202"/>
      <c r="J288" s="203">
        <f>ROUND(I288*H288,2)</f>
        <v>0</v>
      </c>
      <c r="K288" s="199" t="s">
        <v>158</v>
      </c>
      <c r="L288" s="39"/>
      <c r="M288" s="204" t="s">
        <v>1</v>
      </c>
      <c r="N288" s="205" t="s">
        <v>42</v>
      </c>
      <c r="O288" s="77"/>
      <c r="P288" s="206">
        <f>O288*H288</f>
        <v>0</v>
      </c>
      <c r="Q288" s="206">
        <v>0</v>
      </c>
      <c r="R288" s="206">
        <f>Q288*H288</f>
        <v>0</v>
      </c>
      <c r="S288" s="206">
        <v>0.075999999999999998</v>
      </c>
      <c r="T288" s="207">
        <f>S288*H288</f>
        <v>0.43213599999999996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08" t="s">
        <v>159</v>
      </c>
      <c r="AT288" s="208" t="s">
        <v>154</v>
      </c>
      <c r="AU288" s="208" t="s">
        <v>87</v>
      </c>
      <c r="AY288" s="19" t="s">
        <v>152</v>
      </c>
      <c r="BE288" s="209">
        <f>IF(N288="základní",J288,0)</f>
        <v>0</v>
      </c>
      <c r="BF288" s="209">
        <f>IF(N288="snížená",J288,0)</f>
        <v>0</v>
      </c>
      <c r="BG288" s="209">
        <f>IF(N288="zákl. přenesená",J288,0)</f>
        <v>0</v>
      </c>
      <c r="BH288" s="209">
        <f>IF(N288="sníž. přenesená",J288,0)</f>
        <v>0</v>
      </c>
      <c r="BI288" s="209">
        <f>IF(N288="nulová",J288,0)</f>
        <v>0</v>
      </c>
      <c r="BJ288" s="19" t="s">
        <v>85</v>
      </c>
      <c r="BK288" s="209">
        <f>ROUND(I288*H288,2)</f>
        <v>0</v>
      </c>
      <c r="BL288" s="19" t="s">
        <v>159</v>
      </c>
      <c r="BM288" s="208" t="s">
        <v>659</v>
      </c>
    </row>
    <row r="289" s="13" customFormat="1">
      <c r="A289" s="13"/>
      <c r="B289" s="210"/>
      <c r="C289" s="13"/>
      <c r="D289" s="211" t="s">
        <v>161</v>
      </c>
      <c r="E289" s="212" t="s">
        <v>1</v>
      </c>
      <c r="F289" s="213" t="s">
        <v>660</v>
      </c>
      <c r="G289" s="13"/>
      <c r="H289" s="212" t="s">
        <v>1</v>
      </c>
      <c r="I289" s="214"/>
      <c r="J289" s="13"/>
      <c r="K289" s="13"/>
      <c r="L289" s="210"/>
      <c r="M289" s="215"/>
      <c r="N289" s="216"/>
      <c r="O289" s="216"/>
      <c r="P289" s="216"/>
      <c r="Q289" s="216"/>
      <c r="R289" s="216"/>
      <c r="S289" s="216"/>
      <c r="T289" s="21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12" t="s">
        <v>161</v>
      </c>
      <c r="AU289" s="212" t="s">
        <v>87</v>
      </c>
      <c r="AV289" s="13" t="s">
        <v>85</v>
      </c>
      <c r="AW289" s="13" t="s">
        <v>32</v>
      </c>
      <c r="AX289" s="13" t="s">
        <v>77</v>
      </c>
      <c r="AY289" s="212" t="s">
        <v>152</v>
      </c>
    </row>
    <row r="290" s="14" customFormat="1">
      <c r="A290" s="14"/>
      <c r="B290" s="218"/>
      <c r="C290" s="14"/>
      <c r="D290" s="211" t="s">
        <v>161</v>
      </c>
      <c r="E290" s="219" t="s">
        <v>1</v>
      </c>
      <c r="F290" s="220" t="s">
        <v>661</v>
      </c>
      <c r="G290" s="14"/>
      <c r="H290" s="221">
        <v>2.4359999999999999</v>
      </c>
      <c r="I290" s="222"/>
      <c r="J290" s="14"/>
      <c r="K290" s="14"/>
      <c r="L290" s="218"/>
      <c r="M290" s="223"/>
      <c r="N290" s="224"/>
      <c r="O290" s="224"/>
      <c r="P290" s="224"/>
      <c r="Q290" s="224"/>
      <c r="R290" s="224"/>
      <c r="S290" s="224"/>
      <c r="T290" s="22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19" t="s">
        <v>161</v>
      </c>
      <c r="AU290" s="219" t="s">
        <v>87</v>
      </c>
      <c r="AV290" s="14" t="s">
        <v>87</v>
      </c>
      <c r="AW290" s="14" t="s">
        <v>32</v>
      </c>
      <c r="AX290" s="14" t="s">
        <v>77</v>
      </c>
      <c r="AY290" s="219" t="s">
        <v>152</v>
      </c>
    </row>
    <row r="291" s="14" customFormat="1">
      <c r="A291" s="14"/>
      <c r="B291" s="218"/>
      <c r="C291" s="14"/>
      <c r="D291" s="211" t="s">
        <v>161</v>
      </c>
      <c r="E291" s="219" t="s">
        <v>1</v>
      </c>
      <c r="F291" s="220" t="s">
        <v>662</v>
      </c>
      <c r="G291" s="14"/>
      <c r="H291" s="221">
        <v>3.25</v>
      </c>
      <c r="I291" s="222"/>
      <c r="J291" s="14"/>
      <c r="K291" s="14"/>
      <c r="L291" s="218"/>
      <c r="M291" s="223"/>
      <c r="N291" s="224"/>
      <c r="O291" s="224"/>
      <c r="P291" s="224"/>
      <c r="Q291" s="224"/>
      <c r="R291" s="224"/>
      <c r="S291" s="224"/>
      <c r="T291" s="22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19" t="s">
        <v>161</v>
      </c>
      <c r="AU291" s="219" t="s">
        <v>87</v>
      </c>
      <c r="AV291" s="14" t="s">
        <v>87</v>
      </c>
      <c r="AW291" s="14" t="s">
        <v>32</v>
      </c>
      <c r="AX291" s="14" t="s">
        <v>77</v>
      </c>
      <c r="AY291" s="219" t="s">
        <v>152</v>
      </c>
    </row>
    <row r="292" s="15" customFormat="1">
      <c r="A292" s="15"/>
      <c r="B292" s="226"/>
      <c r="C292" s="15"/>
      <c r="D292" s="211" t="s">
        <v>161</v>
      </c>
      <c r="E292" s="227" t="s">
        <v>1</v>
      </c>
      <c r="F292" s="228" t="s">
        <v>164</v>
      </c>
      <c r="G292" s="15"/>
      <c r="H292" s="229">
        <v>5.6859999999999999</v>
      </c>
      <c r="I292" s="230"/>
      <c r="J292" s="15"/>
      <c r="K292" s="15"/>
      <c r="L292" s="226"/>
      <c r="M292" s="231"/>
      <c r="N292" s="232"/>
      <c r="O292" s="232"/>
      <c r="P292" s="232"/>
      <c r="Q292" s="232"/>
      <c r="R292" s="232"/>
      <c r="S292" s="232"/>
      <c r="T292" s="23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27" t="s">
        <v>161</v>
      </c>
      <c r="AU292" s="227" t="s">
        <v>87</v>
      </c>
      <c r="AV292" s="15" t="s">
        <v>159</v>
      </c>
      <c r="AW292" s="15" t="s">
        <v>32</v>
      </c>
      <c r="AX292" s="15" t="s">
        <v>85</v>
      </c>
      <c r="AY292" s="227" t="s">
        <v>152</v>
      </c>
    </row>
    <row r="293" s="2" customFormat="1" ht="24" customHeight="1">
      <c r="A293" s="38"/>
      <c r="B293" s="196"/>
      <c r="C293" s="197" t="s">
        <v>289</v>
      </c>
      <c r="D293" s="197" t="s">
        <v>154</v>
      </c>
      <c r="E293" s="198" t="s">
        <v>663</v>
      </c>
      <c r="F293" s="199" t="s">
        <v>664</v>
      </c>
      <c r="G293" s="200" t="s">
        <v>204</v>
      </c>
      <c r="H293" s="201">
        <v>3</v>
      </c>
      <c r="I293" s="202"/>
      <c r="J293" s="203">
        <f>ROUND(I293*H293,2)</f>
        <v>0</v>
      </c>
      <c r="K293" s="199" t="s">
        <v>158</v>
      </c>
      <c r="L293" s="39"/>
      <c r="M293" s="204" t="s">
        <v>1</v>
      </c>
      <c r="N293" s="205" t="s">
        <v>42</v>
      </c>
      <c r="O293" s="77"/>
      <c r="P293" s="206">
        <f>O293*H293</f>
        <v>0</v>
      </c>
      <c r="Q293" s="206">
        <v>0</v>
      </c>
      <c r="R293" s="206">
        <f>Q293*H293</f>
        <v>0</v>
      </c>
      <c r="S293" s="206">
        <v>0.41299999999999998</v>
      </c>
      <c r="T293" s="207">
        <f>S293*H293</f>
        <v>1.2389999999999999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08" t="s">
        <v>159</v>
      </c>
      <c r="AT293" s="208" t="s">
        <v>154</v>
      </c>
      <c r="AU293" s="208" t="s">
        <v>87</v>
      </c>
      <c r="AY293" s="19" t="s">
        <v>152</v>
      </c>
      <c r="BE293" s="209">
        <f>IF(N293="základní",J293,0)</f>
        <v>0</v>
      </c>
      <c r="BF293" s="209">
        <f>IF(N293="snížená",J293,0)</f>
        <v>0</v>
      </c>
      <c r="BG293" s="209">
        <f>IF(N293="zákl. přenesená",J293,0)</f>
        <v>0</v>
      </c>
      <c r="BH293" s="209">
        <f>IF(N293="sníž. přenesená",J293,0)</f>
        <v>0</v>
      </c>
      <c r="BI293" s="209">
        <f>IF(N293="nulová",J293,0)</f>
        <v>0</v>
      </c>
      <c r="BJ293" s="19" t="s">
        <v>85</v>
      </c>
      <c r="BK293" s="209">
        <f>ROUND(I293*H293,2)</f>
        <v>0</v>
      </c>
      <c r="BL293" s="19" t="s">
        <v>159</v>
      </c>
      <c r="BM293" s="208" t="s">
        <v>665</v>
      </c>
    </row>
    <row r="294" s="14" customFormat="1">
      <c r="A294" s="14"/>
      <c r="B294" s="218"/>
      <c r="C294" s="14"/>
      <c r="D294" s="211" t="s">
        <v>161</v>
      </c>
      <c r="E294" s="219" t="s">
        <v>1</v>
      </c>
      <c r="F294" s="220" t="s">
        <v>666</v>
      </c>
      <c r="G294" s="14"/>
      <c r="H294" s="221">
        <v>3</v>
      </c>
      <c r="I294" s="222"/>
      <c r="J294" s="14"/>
      <c r="K294" s="14"/>
      <c r="L294" s="218"/>
      <c r="M294" s="223"/>
      <c r="N294" s="224"/>
      <c r="O294" s="224"/>
      <c r="P294" s="224"/>
      <c r="Q294" s="224"/>
      <c r="R294" s="224"/>
      <c r="S294" s="224"/>
      <c r="T294" s="22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19" t="s">
        <v>161</v>
      </c>
      <c r="AU294" s="219" t="s">
        <v>87</v>
      </c>
      <c r="AV294" s="14" t="s">
        <v>87</v>
      </c>
      <c r="AW294" s="14" t="s">
        <v>32</v>
      </c>
      <c r="AX294" s="14" t="s">
        <v>85</v>
      </c>
      <c r="AY294" s="219" t="s">
        <v>152</v>
      </c>
    </row>
    <row r="295" s="2" customFormat="1" ht="24" customHeight="1">
      <c r="A295" s="38"/>
      <c r="B295" s="196"/>
      <c r="C295" s="197" t="s">
        <v>293</v>
      </c>
      <c r="D295" s="197" t="s">
        <v>154</v>
      </c>
      <c r="E295" s="198" t="s">
        <v>667</v>
      </c>
      <c r="F295" s="199" t="s">
        <v>668</v>
      </c>
      <c r="G295" s="200" t="s">
        <v>245</v>
      </c>
      <c r="H295" s="201">
        <v>1.512</v>
      </c>
      <c r="I295" s="202"/>
      <c r="J295" s="203">
        <f>ROUND(I295*H295,2)</f>
        <v>0</v>
      </c>
      <c r="K295" s="199" t="s">
        <v>158</v>
      </c>
      <c r="L295" s="39"/>
      <c r="M295" s="204" t="s">
        <v>1</v>
      </c>
      <c r="N295" s="205" t="s">
        <v>42</v>
      </c>
      <c r="O295" s="77"/>
      <c r="P295" s="206">
        <f>O295*H295</f>
        <v>0</v>
      </c>
      <c r="Q295" s="206">
        <v>0</v>
      </c>
      <c r="R295" s="206">
        <f>Q295*H295</f>
        <v>0</v>
      </c>
      <c r="S295" s="206">
        <v>1.8</v>
      </c>
      <c r="T295" s="207">
        <f>S295*H295</f>
        <v>2.7216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08" t="s">
        <v>159</v>
      </c>
      <c r="AT295" s="208" t="s">
        <v>154</v>
      </c>
      <c r="AU295" s="208" t="s">
        <v>87</v>
      </c>
      <c r="AY295" s="19" t="s">
        <v>152</v>
      </c>
      <c r="BE295" s="209">
        <f>IF(N295="základní",J295,0)</f>
        <v>0</v>
      </c>
      <c r="BF295" s="209">
        <f>IF(N295="snížená",J295,0)</f>
        <v>0</v>
      </c>
      <c r="BG295" s="209">
        <f>IF(N295="zákl. přenesená",J295,0)</f>
        <v>0</v>
      </c>
      <c r="BH295" s="209">
        <f>IF(N295="sníž. přenesená",J295,0)</f>
        <v>0</v>
      </c>
      <c r="BI295" s="209">
        <f>IF(N295="nulová",J295,0)</f>
        <v>0</v>
      </c>
      <c r="BJ295" s="19" t="s">
        <v>85</v>
      </c>
      <c r="BK295" s="209">
        <f>ROUND(I295*H295,2)</f>
        <v>0</v>
      </c>
      <c r="BL295" s="19" t="s">
        <v>159</v>
      </c>
      <c r="BM295" s="208" t="s">
        <v>669</v>
      </c>
    </row>
    <row r="296" s="13" customFormat="1">
      <c r="A296" s="13"/>
      <c r="B296" s="210"/>
      <c r="C296" s="13"/>
      <c r="D296" s="211" t="s">
        <v>161</v>
      </c>
      <c r="E296" s="212" t="s">
        <v>1</v>
      </c>
      <c r="F296" s="213" t="s">
        <v>670</v>
      </c>
      <c r="G296" s="13"/>
      <c r="H296" s="212" t="s">
        <v>1</v>
      </c>
      <c r="I296" s="214"/>
      <c r="J296" s="13"/>
      <c r="K296" s="13"/>
      <c r="L296" s="210"/>
      <c r="M296" s="215"/>
      <c r="N296" s="216"/>
      <c r="O296" s="216"/>
      <c r="P296" s="216"/>
      <c r="Q296" s="216"/>
      <c r="R296" s="216"/>
      <c r="S296" s="216"/>
      <c r="T296" s="21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12" t="s">
        <v>161</v>
      </c>
      <c r="AU296" s="212" t="s">
        <v>87</v>
      </c>
      <c r="AV296" s="13" t="s">
        <v>85</v>
      </c>
      <c r="AW296" s="13" t="s">
        <v>32</v>
      </c>
      <c r="AX296" s="13" t="s">
        <v>77</v>
      </c>
      <c r="AY296" s="212" t="s">
        <v>152</v>
      </c>
    </row>
    <row r="297" s="14" customFormat="1">
      <c r="A297" s="14"/>
      <c r="B297" s="218"/>
      <c r="C297" s="14"/>
      <c r="D297" s="211" t="s">
        <v>161</v>
      </c>
      <c r="E297" s="219" t="s">
        <v>1</v>
      </c>
      <c r="F297" s="220" t="s">
        <v>671</v>
      </c>
      <c r="G297" s="14"/>
      <c r="H297" s="221">
        <v>1.512</v>
      </c>
      <c r="I297" s="222"/>
      <c r="J297" s="14"/>
      <c r="K297" s="14"/>
      <c r="L297" s="218"/>
      <c r="M297" s="223"/>
      <c r="N297" s="224"/>
      <c r="O297" s="224"/>
      <c r="P297" s="224"/>
      <c r="Q297" s="224"/>
      <c r="R297" s="224"/>
      <c r="S297" s="224"/>
      <c r="T297" s="22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19" t="s">
        <v>161</v>
      </c>
      <c r="AU297" s="219" t="s">
        <v>87</v>
      </c>
      <c r="AV297" s="14" t="s">
        <v>87</v>
      </c>
      <c r="AW297" s="14" t="s">
        <v>32</v>
      </c>
      <c r="AX297" s="14" t="s">
        <v>77</v>
      </c>
      <c r="AY297" s="219" t="s">
        <v>152</v>
      </c>
    </row>
    <row r="298" s="15" customFormat="1">
      <c r="A298" s="15"/>
      <c r="B298" s="226"/>
      <c r="C298" s="15"/>
      <c r="D298" s="211" t="s">
        <v>161</v>
      </c>
      <c r="E298" s="227" t="s">
        <v>1</v>
      </c>
      <c r="F298" s="228" t="s">
        <v>164</v>
      </c>
      <c r="G298" s="15"/>
      <c r="H298" s="229">
        <v>1.512</v>
      </c>
      <c r="I298" s="230"/>
      <c r="J298" s="15"/>
      <c r="K298" s="15"/>
      <c r="L298" s="226"/>
      <c r="M298" s="231"/>
      <c r="N298" s="232"/>
      <c r="O298" s="232"/>
      <c r="P298" s="232"/>
      <c r="Q298" s="232"/>
      <c r="R298" s="232"/>
      <c r="S298" s="232"/>
      <c r="T298" s="23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27" t="s">
        <v>161</v>
      </c>
      <c r="AU298" s="227" t="s">
        <v>87</v>
      </c>
      <c r="AV298" s="15" t="s">
        <v>159</v>
      </c>
      <c r="AW298" s="15" t="s">
        <v>32</v>
      </c>
      <c r="AX298" s="15" t="s">
        <v>85</v>
      </c>
      <c r="AY298" s="227" t="s">
        <v>152</v>
      </c>
    </row>
    <row r="299" s="2" customFormat="1" ht="24" customHeight="1">
      <c r="A299" s="38"/>
      <c r="B299" s="196"/>
      <c r="C299" s="197" t="s">
        <v>299</v>
      </c>
      <c r="D299" s="197" t="s">
        <v>154</v>
      </c>
      <c r="E299" s="198" t="s">
        <v>672</v>
      </c>
      <c r="F299" s="199" t="s">
        <v>673</v>
      </c>
      <c r="G299" s="200" t="s">
        <v>245</v>
      </c>
      <c r="H299" s="201">
        <v>1.4359999999999999</v>
      </c>
      <c r="I299" s="202"/>
      <c r="J299" s="203">
        <f>ROUND(I299*H299,2)</f>
        <v>0</v>
      </c>
      <c r="K299" s="199" t="s">
        <v>158</v>
      </c>
      <c r="L299" s="39"/>
      <c r="M299" s="204" t="s">
        <v>1</v>
      </c>
      <c r="N299" s="205" t="s">
        <v>42</v>
      </c>
      <c r="O299" s="77"/>
      <c r="P299" s="206">
        <f>O299*H299</f>
        <v>0</v>
      </c>
      <c r="Q299" s="206">
        <v>0</v>
      </c>
      <c r="R299" s="206">
        <f>Q299*H299</f>
        <v>0</v>
      </c>
      <c r="S299" s="206">
        <v>1.8</v>
      </c>
      <c r="T299" s="207">
        <f>S299*H299</f>
        <v>2.5848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08" t="s">
        <v>159</v>
      </c>
      <c r="AT299" s="208" t="s">
        <v>154</v>
      </c>
      <c r="AU299" s="208" t="s">
        <v>87</v>
      </c>
      <c r="AY299" s="19" t="s">
        <v>152</v>
      </c>
      <c r="BE299" s="209">
        <f>IF(N299="základní",J299,0)</f>
        <v>0</v>
      </c>
      <c r="BF299" s="209">
        <f>IF(N299="snížená",J299,0)</f>
        <v>0</v>
      </c>
      <c r="BG299" s="209">
        <f>IF(N299="zákl. přenesená",J299,0)</f>
        <v>0</v>
      </c>
      <c r="BH299" s="209">
        <f>IF(N299="sníž. přenesená",J299,0)</f>
        <v>0</v>
      </c>
      <c r="BI299" s="209">
        <f>IF(N299="nulová",J299,0)</f>
        <v>0</v>
      </c>
      <c r="BJ299" s="19" t="s">
        <v>85</v>
      </c>
      <c r="BK299" s="209">
        <f>ROUND(I299*H299,2)</f>
        <v>0</v>
      </c>
      <c r="BL299" s="19" t="s">
        <v>159</v>
      </c>
      <c r="BM299" s="208" t="s">
        <v>674</v>
      </c>
    </row>
    <row r="300" s="13" customFormat="1">
      <c r="A300" s="13"/>
      <c r="B300" s="210"/>
      <c r="C300" s="13"/>
      <c r="D300" s="211" t="s">
        <v>161</v>
      </c>
      <c r="E300" s="212" t="s">
        <v>1</v>
      </c>
      <c r="F300" s="213" t="s">
        <v>675</v>
      </c>
      <c r="G300" s="13"/>
      <c r="H300" s="212" t="s">
        <v>1</v>
      </c>
      <c r="I300" s="214"/>
      <c r="J300" s="13"/>
      <c r="K300" s="13"/>
      <c r="L300" s="210"/>
      <c r="M300" s="215"/>
      <c r="N300" s="216"/>
      <c r="O300" s="216"/>
      <c r="P300" s="216"/>
      <c r="Q300" s="216"/>
      <c r="R300" s="216"/>
      <c r="S300" s="216"/>
      <c r="T300" s="21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12" t="s">
        <v>161</v>
      </c>
      <c r="AU300" s="212" t="s">
        <v>87</v>
      </c>
      <c r="AV300" s="13" t="s">
        <v>85</v>
      </c>
      <c r="AW300" s="13" t="s">
        <v>32</v>
      </c>
      <c r="AX300" s="13" t="s">
        <v>77</v>
      </c>
      <c r="AY300" s="212" t="s">
        <v>152</v>
      </c>
    </row>
    <row r="301" s="14" customFormat="1">
      <c r="A301" s="14"/>
      <c r="B301" s="218"/>
      <c r="C301" s="14"/>
      <c r="D301" s="211" t="s">
        <v>161</v>
      </c>
      <c r="E301" s="219" t="s">
        <v>1</v>
      </c>
      <c r="F301" s="220" t="s">
        <v>676</v>
      </c>
      <c r="G301" s="14"/>
      <c r="H301" s="221">
        <v>1.4359999999999999</v>
      </c>
      <c r="I301" s="222"/>
      <c r="J301" s="14"/>
      <c r="K301" s="14"/>
      <c r="L301" s="218"/>
      <c r="M301" s="223"/>
      <c r="N301" s="224"/>
      <c r="O301" s="224"/>
      <c r="P301" s="224"/>
      <c r="Q301" s="224"/>
      <c r="R301" s="224"/>
      <c r="S301" s="224"/>
      <c r="T301" s="22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19" t="s">
        <v>161</v>
      </c>
      <c r="AU301" s="219" t="s">
        <v>87</v>
      </c>
      <c r="AV301" s="14" t="s">
        <v>87</v>
      </c>
      <c r="AW301" s="14" t="s">
        <v>32</v>
      </c>
      <c r="AX301" s="14" t="s">
        <v>77</v>
      </c>
      <c r="AY301" s="219" t="s">
        <v>152</v>
      </c>
    </row>
    <row r="302" s="15" customFormat="1">
      <c r="A302" s="15"/>
      <c r="B302" s="226"/>
      <c r="C302" s="15"/>
      <c r="D302" s="211" t="s">
        <v>161</v>
      </c>
      <c r="E302" s="227" t="s">
        <v>1</v>
      </c>
      <c r="F302" s="228" t="s">
        <v>164</v>
      </c>
      <c r="G302" s="15"/>
      <c r="H302" s="229">
        <v>1.4359999999999999</v>
      </c>
      <c r="I302" s="230"/>
      <c r="J302" s="15"/>
      <c r="K302" s="15"/>
      <c r="L302" s="226"/>
      <c r="M302" s="231"/>
      <c r="N302" s="232"/>
      <c r="O302" s="232"/>
      <c r="P302" s="232"/>
      <c r="Q302" s="232"/>
      <c r="R302" s="232"/>
      <c r="S302" s="232"/>
      <c r="T302" s="23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27" t="s">
        <v>161</v>
      </c>
      <c r="AU302" s="227" t="s">
        <v>87</v>
      </c>
      <c r="AV302" s="15" t="s">
        <v>159</v>
      </c>
      <c r="AW302" s="15" t="s">
        <v>32</v>
      </c>
      <c r="AX302" s="15" t="s">
        <v>85</v>
      </c>
      <c r="AY302" s="227" t="s">
        <v>152</v>
      </c>
    </row>
    <row r="303" s="2" customFormat="1" ht="24" customHeight="1">
      <c r="A303" s="38"/>
      <c r="B303" s="196"/>
      <c r="C303" s="197" t="s">
        <v>303</v>
      </c>
      <c r="D303" s="197" t="s">
        <v>154</v>
      </c>
      <c r="E303" s="198" t="s">
        <v>677</v>
      </c>
      <c r="F303" s="199" t="s">
        <v>678</v>
      </c>
      <c r="G303" s="200" t="s">
        <v>192</v>
      </c>
      <c r="H303" s="201">
        <v>19.5</v>
      </c>
      <c r="I303" s="202"/>
      <c r="J303" s="203">
        <f>ROUND(I303*H303,2)</f>
        <v>0</v>
      </c>
      <c r="K303" s="199" t="s">
        <v>158</v>
      </c>
      <c r="L303" s="39"/>
      <c r="M303" s="204" t="s">
        <v>1</v>
      </c>
      <c r="N303" s="205" t="s">
        <v>42</v>
      </c>
      <c r="O303" s="77"/>
      <c r="P303" s="206">
        <f>O303*H303</f>
        <v>0</v>
      </c>
      <c r="Q303" s="206">
        <v>0.01804</v>
      </c>
      <c r="R303" s="206">
        <f>Q303*H303</f>
        <v>0.35177999999999998</v>
      </c>
      <c r="S303" s="206">
        <v>0</v>
      </c>
      <c r="T303" s="207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08" t="s">
        <v>159</v>
      </c>
      <c r="AT303" s="208" t="s">
        <v>154</v>
      </c>
      <c r="AU303" s="208" t="s">
        <v>87</v>
      </c>
      <c r="AY303" s="19" t="s">
        <v>152</v>
      </c>
      <c r="BE303" s="209">
        <f>IF(N303="základní",J303,0)</f>
        <v>0</v>
      </c>
      <c r="BF303" s="209">
        <f>IF(N303="snížená",J303,0)</f>
        <v>0</v>
      </c>
      <c r="BG303" s="209">
        <f>IF(N303="zákl. přenesená",J303,0)</f>
        <v>0</v>
      </c>
      <c r="BH303" s="209">
        <f>IF(N303="sníž. přenesená",J303,0)</f>
        <v>0</v>
      </c>
      <c r="BI303" s="209">
        <f>IF(N303="nulová",J303,0)</f>
        <v>0</v>
      </c>
      <c r="BJ303" s="19" t="s">
        <v>85</v>
      </c>
      <c r="BK303" s="209">
        <f>ROUND(I303*H303,2)</f>
        <v>0</v>
      </c>
      <c r="BL303" s="19" t="s">
        <v>159</v>
      </c>
      <c r="BM303" s="208" t="s">
        <v>679</v>
      </c>
    </row>
    <row r="304" s="14" customFormat="1">
      <c r="A304" s="14"/>
      <c r="B304" s="218"/>
      <c r="C304" s="14"/>
      <c r="D304" s="211" t="s">
        <v>161</v>
      </c>
      <c r="E304" s="219" t="s">
        <v>1</v>
      </c>
      <c r="F304" s="220" t="s">
        <v>680</v>
      </c>
      <c r="G304" s="14"/>
      <c r="H304" s="221">
        <v>19.5</v>
      </c>
      <c r="I304" s="222"/>
      <c r="J304" s="14"/>
      <c r="K304" s="14"/>
      <c r="L304" s="218"/>
      <c r="M304" s="223"/>
      <c r="N304" s="224"/>
      <c r="O304" s="224"/>
      <c r="P304" s="224"/>
      <c r="Q304" s="224"/>
      <c r="R304" s="224"/>
      <c r="S304" s="224"/>
      <c r="T304" s="22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19" t="s">
        <v>161</v>
      </c>
      <c r="AU304" s="219" t="s">
        <v>87</v>
      </c>
      <c r="AV304" s="14" t="s">
        <v>87</v>
      </c>
      <c r="AW304" s="14" t="s">
        <v>32</v>
      </c>
      <c r="AX304" s="14" t="s">
        <v>85</v>
      </c>
      <c r="AY304" s="219" t="s">
        <v>152</v>
      </c>
    </row>
    <row r="305" s="2" customFormat="1" ht="24" customHeight="1">
      <c r="A305" s="38"/>
      <c r="B305" s="196"/>
      <c r="C305" s="197" t="s">
        <v>307</v>
      </c>
      <c r="D305" s="197" t="s">
        <v>154</v>
      </c>
      <c r="E305" s="198" t="s">
        <v>681</v>
      </c>
      <c r="F305" s="199" t="s">
        <v>682</v>
      </c>
      <c r="G305" s="200" t="s">
        <v>192</v>
      </c>
      <c r="H305" s="201">
        <v>19.5</v>
      </c>
      <c r="I305" s="202"/>
      <c r="J305" s="203">
        <f>ROUND(I305*H305,2)</f>
        <v>0</v>
      </c>
      <c r="K305" s="199" t="s">
        <v>158</v>
      </c>
      <c r="L305" s="39"/>
      <c r="M305" s="204" t="s">
        <v>1</v>
      </c>
      <c r="N305" s="205" t="s">
        <v>42</v>
      </c>
      <c r="O305" s="77"/>
      <c r="P305" s="206">
        <f>O305*H305</f>
        <v>0</v>
      </c>
      <c r="Q305" s="206">
        <v>0.01805</v>
      </c>
      <c r="R305" s="206">
        <f>Q305*H305</f>
        <v>0.35197499999999998</v>
      </c>
      <c r="S305" s="206">
        <v>0</v>
      </c>
      <c r="T305" s="20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08" t="s">
        <v>159</v>
      </c>
      <c r="AT305" s="208" t="s">
        <v>154</v>
      </c>
      <c r="AU305" s="208" t="s">
        <v>87</v>
      </c>
      <c r="AY305" s="19" t="s">
        <v>152</v>
      </c>
      <c r="BE305" s="209">
        <f>IF(N305="základní",J305,0)</f>
        <v>0</v>
      </c>
      <c r="BF305" s="209">
        <f>IF(N305="snížená",J305,0)</f>
        <v>0</v>
      </c>
      <c r="BG305" s="209">
        <f>IF(N305="zákl. přenesená",J305,0)</f>
        <v>0</v>
      </c>
      <c r="BH305" s="209">
        <f>IF(N305="sníž. přenesená",J305,0)</f>
        <v>0</v>
      </c>
      <c r="BI305" s="209">
        <f>IF(N305="nulová",J305,0)</f>
        <v>0</v>
      </c>
      <c r="BJ305" s="19" t="s">
        <v>85</v>
      </c>
      <c r="BK305" s="209">
        <f>ROUND(I305*H305,2)</f>
        <v>0</v>
      </c>
      <c r="BL305" s="19" t="s">
        <v>159</v>
      </c>
      <c r="BM305" s="208" t="s">
        <v>683</v>
      </c>
    </row>
    <row r="306" s="2" customFormat="1" ht="36" customHeight="1">
      <c r="A306" s="38"/>
      <c r="B306" s="196"/>
      <c r="C306" s="197" t="s">
        <v>313</v>
      </c>
      <c r="D306" s="197" t="s">
        <v>154</v>
      </c>
      <c r="E306" s="198" t="s">
        <v>684</v>
      </c>
      <c r="F306" s="199" t="s">
        <v>685</v>
      </c>
      <c r="G306" s="200" t="s">
        <v>157</v>
      </c>
      <c r="H306" s="201">
        <v>433.80000000000001</v>
      </c>
      <c r="I306" s="202"/>
      <c r="J306" s="203">
        <f>ROUND(I306*H306,2)</f>
        <v>0</v>
      </c>
      <c r="K306" s="199" t="s">
        <v>158</v>
      </c>
      <c r="L306" s="39"/>
      <c r="M306" s="204" t="s">
        <v>1</v>
      </c>
      <c r="N306" s="205" t="s">
        <v>42</v>
      </c>
      <c r="O306" s="77"/>
      <c r="P306" s="206">
        <f>O306*H306</f>
        <v>0</v>
      </c>
      <c r="Q306" s="206">
        <v>0</v>
      </c>
      <c r="R306" s="206">
        <f>Q306*H306</f>
        <v>0</v>
      </c>
      <c r="S306" s="206">
        <v>0.0040000000000000001</v>
      </c>
      <c r="T306" s="207">
        <f>S306*H306</f>
        <v>1.7352000000000001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08" t="s">
        <v>159</v>
      </c>
      <c r="AT306" s="208" t="s">
        <v>154</v>
      </c>
      <c r="AU306" s="208" t="s">
        <v>87</v>
      </c>
      <c r="AY306" s="19" t="s">
        <v>152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9" t="s">
        <v>85</v>
      </c>
      <c r="BK306" s="209">
        <f>ROUND(I306*H306,2)</f>
        <v>0</v>
      </c>
      <c r="BL306" s="19" t="s">
        <v>159</v>
      </c>
      <c r="BM306" s="208" t="s">
        <v>686</v>
      </c>
    </row>
    <row r="307" s="13" customFormat="1">
      <c r="A307" s="13"/>
      <c r="B307" s="210"/>
      <c r="C307" s="13"/>
      <c r="D307" s="211" t="s">
        <v>161</v>
      </c>
      <c r="E307" s="212" t="s">
        <v>1</v>
      </c>
      <c r="F307" s="213" t="s">
        <v>563</v>
      </c>
      <c r="G307" s="13"/>
      <c r="H307" s="212" t="s">
        <v>1</v>
      </c>
      <c r="I307" s="214"/>
      <c r="J307" s="13"/>
      <c r="K307" s="13"/>
      <c r="L307" s="210"/>
      <c r="M307" s="215"/>
      <c r="N307" s="216"/>
      <c r="O307" s="216"/>
      <c r="P307" s="216"/>
      <c r="Q307" s="216"/>
      <c r="R307" s="216"/>
      <c r="S307" s="216"/>
      <c r="T307" s="21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12" t="s">
        <v>161</v>
      </c>
      <c r="AU307" s="212" t="s">
        <v>87</v>
      </c>
      <c r="AV307" s="13" t="s">
        <v>85</v>
      </c>
      <c r="AW307" s="13" t="s">
        <v>32</v>
      </c>
      <c r="AX307" s="13" t="s">
        <v>77</v>
      </c>
      <c r="AY307" s="212" t="s">
        <v>152</v>
      </c>
    </row>
    <row r="308" s="14" customFormat="1">
      <c r="A308" s="14"/>
      <c r="B308" s="218"/>
      <c r="C308" s="14"/>
      <c r="D308" s="211" t="s">
        <v>161</v>
      </c>
      <c r="E308" s="219" t="s">
        <v>1</v>
      </c>
      <c r="F308" s="220" t="s">
        <v>564</v>
      </c>
      <c r="G308" s="14"/>
      <c r="H308" s="221">
        <v>242.40000000000001</v>
      </c>
      <c r="I308" s="222"/>
      <c r="J308" s="14"/>
      <c r="K308" s="14"/>
      <c r="L308" s="218"/>
      <c r="M308" s="223"/>
      <c r="N308" s="224"/>
      <c r="O308" s="224"/>
      <c r="P308" s="224"/>
      <c r="Q308" s="224"/>
      <c r="R308" s="224"/>
      <c r="S308" s="224"/>
      <c r="T308" s="22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19" t="s">
        <v>161</v>
      </c>
      <c r="AU308" s="219" t="s">
        <v>87</v>
      </c>
      <c r="AV308" s="14" t="s">
        <v>87</v>
      </c>
      <c r="AW308" s="14" t="s">
        <v>32</v>
      </c>
      <c r="AX308" s="14" t="s">
        <v>77</v>
      </c>
      <c r="AY308" s="219" t="s">
        <v>152</v>
      </c>
    </row>
    <row r="309" s="14" customFormat="1">
      <c r="A309" s="14"/>
      <c r="B309" s="218"/>
      <c r="C309" s="14"/>
      <c r="D309" s="211" t="s">
        <v>161</v>
      </c>
      <c r="E309" s="219" t="s">
        <v>1</v>
      </c>
      <c r="F309" s="220" t="s">
        <v>565</v>
      </c>
      <c r="G309" s="14"/>
      <c r="H309" s="221">
        <v>191.40000000000001</v>
      </c>
      <c r="I309" s="222"/>
      <c r="J309" s="14"/>
      <c r="K309" s="14"/>
      <c r="L309" s="218"/>
      <c r="M309" s="223"/>
      <c r="N309" s="224"/>
      <c r="O309" s="224"/>
      <c r="P309" s="224"/>
      <c r="Q309" s="224"/>
      <c r="R309" s="224"/>
      <c r="S309" s="224"/>
      <c r="T309" s="22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19" t="s">
        <v>161</v>
      </c>
      <c r="AU309" s="219" t="s">
        <v>87</v>
      </c>
      <c r="AV309" s="14" t="s">
        <v>87</v>
      </c>
      <c r="AW309" s="14" t="s">
        <v>32</v>
      </c>
      <c r="AX309" s="14" t="s">
        <v>77</v>
      </c>
      <c r="AY309" s="219" t="s">
        <v>152</v>
      </c>
    </row>
    <row r="310" s="15" customFormat="1">
      <c r="A310" s="15"/>
      <c r="B310" s="226"/>
      <c r="C310" s="15"/>
      <c r="D310" s="211" t="s">
        <v>161</v>
      </c>
      <c r="E310" s="227" t="s">
        <v>1</v>
      </c>
      <c r="F310" s="228" t="s">
        <v>164</v>
      </c>
      <c r="G310" s="15"/>
      <c r="H310" s="229">
        <v>433.80000000000001</v>
      </c>
      <c r="I310" s="230"/>
      <c r="J310" s="15"/>
      <c r="K310" s="15"/>
      <c r="L310" s="226"/>
      <c r="M310" s="231"/>
      <c r="N310" s="232"/>
      <c r="O310" s="232"/>
      <c r="P310" s="232"/>
      <c r="Q310" s="232"/>
      <c r="R310" s="232"/>
      <c r="S310" s="232"/>
      <c r="T310" s="23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27" t="s">
        <v>161</v>
      </c>
      <c r="AU310" s="227" t="s">
        <v>87</v>
      </c>
      <c r="AV310" s="15" t="s">
        <v>159</v>
      </c>
      <c r="AW310" s="15" t="s">
        <v>32</v>
      </c>
      <c r="AX310" s="15" t="s">
        <v>85</v>
      </c>
      <c r="AY310" s="227" t="s">
        <v>152</v>
      </c>
    </row>
    <row r="311" s="2" customFormat="1" ht="24" customHeight="1">
      <c r="A311" s="38"/>
      <c r="B311" s="196"/>
      <c r="C311" s="197" t="s">
        <v>320</v>
      </c>
      <c r="D311" s="197" t="s">
        <v>154</v>
      </c>
      <c r="E311" s="198" t="s">
        <v>687</v>
      </c>
      <c r="F311" s="199" t="s">
        <v>688</v>
      </c>
      <c r="G311" s="200" t="s">
        <v>157</v>
      </c>
      <c r="H311" s="201">
        <v>1320.2349999999999</v>
      </c>
      <c r="I311" s="202"/>
      <c r="J311" s="203">
        <f>ROUND(I311*H311,2)</f>
        <v>0</v>
      </c>
      <c r="K311" s="199" t="s">
        <v>158</v>
      </c>
      <c r="L311" s="39"/>
      <c r="M311" s="204" t="s">
        <v>1</v>
      </c>
      <c r="N311" s="205" t="s">
        <v>42</v>
      </c>
      <c r="O311" s="77"/>
      <c r="P311" s="206">
        <f>O311*H311</f>
        <v>0</v>
      </c>
      <c r="Q311" s="206">
        <v>0</v>
      </c>
      <c r="R311" s="206">
        <f>Q311*H311</f>
        <v>0</v>
      </c>
      <c r="S311" s="206">
        <v>0.0040000000000000001</v>
      </c>
      <c r="T311" s="207">
        <f>S311*H311</f>
        <v>5.2809399999999993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08" t="s">
        <v>159</v>
      </c>
      <c r="AT311" s="208" t="s">
        <v>154</v>
      </c>
      <c r="AU311" s="208" t="s">
        <v>87</v>
      </c>
      <c r="AY311" s="19" t="s">
        <v>152</v>
      </c>
      <c r="BE311" s="209">
        <f>IF(N311="základní",J311,0)</f>
        <v>0</v>
      </c>
      <c r="BF311" s="209">
        <f>IF(N311="snížená",J311,0)</f>
        <v>0</v>
      </c>
      <c r="BG311" s="209">
        <f>IF(N311="zákl. přenesená",J311,0)</f>
        <v>0</v>
      </c>
      <c r="BH311" s="209">
        <f>IF(N311="sníž. přenesená",J311,0)</f>
        <v>0</v>
      </c>
      <c r="BI311" s="209">
        <f>IF(N311="nulová",J311,0)</f>
        <v>0</v>
      </c>
      <c r="BJ311" s="19" t="s">
        <v>85</v>
      </c>
      <c r="BK311" s="209">
        <f>ROUND(I311*H311,2)</f>
        <v>0</v>
      </c>
      <c r="BL311" s="19" t="s">
        <v>159</v>
      </c>
      <c r="BM311" s="208" t="s">
        <v>689</v>
      </c>
    </row>
    <row r="312" s="13" customFormat="1">
      <c r="A312" s="13"/>
      <c r="B312" s="210"/>
      <c r="C312" s="13"/>
      <c r="D312" s="211" t="s">
        <v>161</v>
      </c>
      <c r="E312" s="212" t="s">
        <v>1</v>
      </c>
      <c r="F312" s="213" t="s">
        <v>587</v>
      </c>
      <c r="G312" s="13"/>
      <c r="H312" s="212" t="s">
        <v>1</v>
      </c>
      <c r="I312" s="214"/>
      <c r="J312" s="13"/>
      <c r="K312" s="13"/>
      <c r="L312" s="210"/>
      <c r="M312" s="215"/>
      <c r="N312" s="216"/>
      <c r="O312" s="216"/>
      <c r="P312" s="216"/>
      <c r="Q312" s="216"/>
      <c r="R312" s="216"/>
      <c r="S312" s="216"/>
      <c r="T312" s="21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12" t="s">
        <v>161</v>
      </c>
      <c r="AU312" s="212" t="s">
        <v>87</v>
      </c>
      <c r="AV312" s="13" t="s">
        <v>85</v>
      </c>
      <c r="AW312" s="13" t="s">
        <v>32</v>
      </c>
      <c r="AX312" s="13" t="s">
        <v>77</v>
      </c>
      <c r="AY312" s="212" t="s">
        <v>152</v>
      </c>
    </row>
    <row r="313" s="14" customFormat="1">
      <c r="A313" s="14"/>
      <c r="B313" s="218"/>
      <c r="C313" s="14"/>
      <c r="D313" s="211" t="s">
        <v>161</v>
      </c>
      <c r="E313" s="219" t="s">
        <v>1</v>
      </c>
      <c r="F313" s="220" t="s">
        <v>588</v>
      </c>
      <c r="G313" s="14"/>
      <c r="H313" s="221">
        <v>24.754999999999999</v>
      </c>
      <c r="I313" s="222"/>
      <c r="J313" s="14"/>
      <c r="K313" s="14"/>
      <c r="L313" s="218"/>
      <c r="M313" s="223"/>
      <c r="N313" s="224"/>
      <c r="O313" s="224"/>
      <c r="P313" s="224"/>
      <c r="Q313" s="224"/>
      <c r="R313" s="224"/>
      <c r="S313" s="224"/>
      <c r="T313" s="22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19" t="s">
        <v>161</v>
      </c>
      <c r="AU313" s="219" t="s">
        <v>87</v>
      </c>
      <c r="AV313" s="14" t="s">
        <v>87</v>
      </c>
      <c r="AW313" s="14" t="s">
        <v>32</v>
      </c>
      <c r="AX313" s="14" t="s">
        <v>77</v>
      </c>
      <c r="AY313" s="219" t="s">
        <v>152</v>
      </c>
    </row>
    <row r="314" s="14" customFormat="1">
      <c r="A314" s="14"/>
      <c r="B314" s="218"/>
      <c r="C314" s="14"/>
      <c r="D314" s="211" t="s">
        <v>161</v>
      </c>
      <c r="E314" s="219" t="s">
        <v>1</v>
      </c>
      <c r="F314" s="220" t="s">
        <v>589</v>
      </c>
      <c r="G314" s="14"/>
      <c r="H314" s="221">
        <v>25.433</v>
      </c>
      <c r="I314" s="222"/>
      <c r="J314" s="14"/>
      <c r="K314" s="14"/>
      <c r="L314" s="218"/>
      <c r="M314" s="223"/>
      <c r="N314" s="224"/>
      <c r="O314" s="224"/>
      <c r="P314" s="224"/>
      <c r="Q314" s="224"/>
      <c r="R314" s="224"/>
      <c r="S314" s="224"/>
      <c r="T314" s="22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19" t="s">
        <v>161</v>
      </c>
      <c r="AU314" s="219" t="s">
        <v>87</v>
      </c>
      <c r="AV314" s="14" t="s">
        <v>87</v>
      </c>
      <c r="AW314" s="14" t="s">
        <v>32</v>
      </c>
      <c r="AX314" s="14" t="s">
        <v>77</v>
      </c>
      <c r="AY314" s="219" t="s">
        <v>152</v>
      </c>
    </row>
    <row r="315" s="14" customFormat="1">
      <c r="A315" s="14"/>
      <c r="B315" s="218"/>
      <c r="C315" s="14"/>
      <c r="D315" s="211" t="s">
        <v>161</v>
      </c>
      <c r="E315" s="219" t="s">
        <v>1</v>
      </c>
      <c r="F315" s="220" t="s">
        <v>590</v>
      </c>
      <c r="G315" s="14"/>
      <c r="H315" s="221">
        <v>10.557</v>
      </c>
      <c r="I315" s="222"/>
      <c r="J315" s="14"/>
      <c r="K315" s="14"/>
      <c r="L315" s="218"/>
      <c r="M315" s="223"/>
      <c r="N315" s="224"/>
      <c r="O315" s="224"/>
      <c r="P315" s="224"/>
      <c r="Q315" s="224"/>
      <c r="R315" s="224"/>
      <c r="S315" s="224"/>
      <c r="T315" s="22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19" t="s">
        <v>161</v>
      </c>
      <c r="AU315" s="219" t="s">
        <v>87</v>
      </c>
      <c r="AV315" s="14" t="s">
        <v>87</v>
      </c>
      <c r="AW315" s="14" t="s">
        <v>32</v>
      </c>
      <c r="AX315" s="14" t="s">
        <v>77</v>
      </c>
      <c r="AY315" s="219" t="s">
        <v>152</v>
      </c>
    </row>
    <row r="316" s="14" customFormat="1">
      <c r="A316" s="14"/>
      <c r="B316" s="218"/>
      <c r="C316" s="14"/>
      <c r="D316" s="211" t="s">
        <v>161</v>
      </c>
      <c r="E316" s="219" t="s">
        <v>1</v>
      </c>
      <c r="F316" s="220" t="s">
        <v>591</v>
      </c>
      <c r="G316" s="14"/>
      <c r="H316" s="221">
        <v>34.393999999999998</v>
      </c>
      <c r="I316" s="222"/>
      <c r="J316" s="14"/>
      <c r="K316" s="14"/>
      <c r="L316" s="218"/>
      <c r="M316" s="223"/>
      <c r="N316" s="224"/>
      <c r="O316" s="224"/>
      <c r="P316" s="224"/>
      <c r="Q316" s="224"/>
      <c r="R316" s="224"/>
      <c r="S316" s="224"/>
      <c r="T316" s="22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19" t="s">
        <v>161</v>
      </c>
      <c r="AU316" s="219" t="s">
        <v>87</v>
      </c>
      <c r="AV316" s="14" t="s">
        <v>87</v>
      </c>
      <c r="AW316" s="14" t="s">
        <v>32</v>
      </c>
      <c r="AX316" s="14" t="s">
        <v>77</v>
      </c>
      <c r="AY316" s="219" t="s">
        <v>152</v>
      </c>
    </row>
    <row r="317" s="14" customFormat="1">
      <c r="A317" s="14"/>
      <c r="B317" s="218"/>
      <c r="C317" s="14"/>
      <c r="D317" s="211" t="s">
        <v>161</v>
      </c>
      <c r="E317" s="219" t="s">
        <v>1</v>
      </c>
      <c r="F317" s="220" t="s">
        <v>592</v>
      </c>
      <c r="G317" s="14"/>
      <c r="H317" s="221">
        <v>32.567</v>
      </c>
      <c r="I317" s="222"/>
      <c r="J317" s="14"/>
      <c r="K317" s="14"/>
      <c r="L317" s="218"/>
      <c r="M317" s="223"/>
      <c r="N317" s="224"/>
      <c r="O317" s="224"/>
      <c r="P317" s="224"/>
      <c r="Q317" s="224"/>
      <c r="R317" s="224"/>
      <c r="S317" s="224"/>
      <c r="T317" s="22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19" t="s">
        <v>161</v>
      </c>
      <c r="AU317" s="219" t="s">
        <v>87</v>
      </c>
      <c r="AV317" s="14" t="s">
        <v>87</v>
      </c>
      <c r="AW317" s="14" t="s">
        <v>32</v>
      </c>
      <c r="AX317" s="14" t="s">
        <v>77</v>
      </c>
      <c r="AY317" s="219" t="s">
        <v>152</v>
      </c>
    </row>
    <row r="318" s="14" customFormat="1">
      <c r="A318" s="14"/>
      <c r="B318" s="218"/>
      <c r="C318" s="14"/>
      <c r="D318" s="211" t="s">
        <v>161</v>
      </c>
      <c r="E318" s="219" t="s">
        <v>1</v>
      </c>
      <c r="F318" s="220" t="s">
        <v>593</v>
      </c>
      <c r="G318" s="14"/>
      <c r="H318" s="221">
        <v>31.199999999999999</v>
      </c>
      <c r="I318" s="222"/>
      <c r="J318" s="14"/>
      <c r="K318" s="14"/>
      <c r="L318" s="218"/>
      <c r="M318" s="223"/>
      <c r="N318" s="224"/>
      <c r="O318" s="224"/>
      <c r="P318" s="224"/>
      <c r="Q318" s="224"/>
      <c r="R318" s="224"/>
      <c r="S318" s="224"/>
      <c r="T318" s="22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19" t="s">
        <v>161</v>
      </c>
      <c r="AU318" s="219" t="s">
        <v>87</v>
      </c>
      <c r="AV318" s="14" t="s">
        <v>87</v>
      </c>
      <c r="AW318" s="14" t="s">
        <v>32</v>
      </c>
      <c r="AX318" s="14" t="s">
        <v>77</v>
      </c>
      <c r="AY318" s="219" t="s">
        <v>152</v>
      </c>
    </row>
    <row r="319" s="14" customFormat="1">
      <c r="A319" s="14"/>
      <c r="B319" s="218"/>
      <c r="C319" s="14"/>
      <c r="D319" s="211" t="s">
        <v>161</v>
      </c>
      <c r="E319" s="219" t="s">
        <v>1</v>
      </c>
      <c r="F319" s="220" t="s">
        <v>594</v>
      </c>
      <c r="G319" s="14"/>
      <c r="H319" s="221">
        <v>30.300000000000001</v>
      </c>
      <c r="I319" s="222"/>
      <c r="J319" s="14"/>
      <c r="K319" s="14"/>
      <c r="L319" s="218"/>
      <c r="M319" s="223"/>
      <c r="N319" s="224"/>
      <c r="O319" s="224"/>
      <c r="P319" s="224"/>
      <c r="Q319" s="224"/>
      <c r="R319" s="224"/>
      <c r="S319" s="224"/>
      <c r="T319" s="22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19" t="s">
        <v>161</v>
      </c>
      <c r="AU319" s="219" t="s">
        <v>87</v>
      </c>
      <c r="AV319" s="14" t="s">
        <v>87</v>
      </c>
      <c r="AW319" s="14" t="s">
        <v>32</v>
      </c>
      <c r="AX319" s="14" t="s">
        <v>77</v>
      </c>
      <c r="AY319" s="219" t="s">
        <v>152</v>
      </c>
    </row>
    <row r="320" s="14" customFormat="1">
      <c r="A320" s="14"/>
      <c r="B320" s="218"/>
      <c r="C320" s="14"/>
      <c r="D320" s="211" t="s">
        <v>161</v>
      </c>
      <c r="E320" s="219" t="s">
        <v>1</v>
      </c>
      <c r="F320" s="220" t="s">
        <v>595</v>
      </c>
      <c r="G320" s="14"/>
      <c r="H320" s="221">
        <v>13.050000000000001</v>
      </c>
      <c r="I320" s="222"/>
      <c r="J320" s="14"/>
      <c r="K320" s="14"/>
      <c r="L320" s="218"/>
      <c r="M320" s="223"/>
      <c r="N320" s="224"/>
      <c r="O320" s="224"/>
      <c r="P320" s="224"/>
      <c r="Q320" s="224"/>
      <c r="R320" s="224"/>
      <c r="S320" s="224"/>
      <c r="T320" s="22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19" t="s">
        <v>161</v>
      </c>
      <c r="AU320" s="219" t="s">
        <v>87</v>
      </c>
      <c r="AV320" s="14" t="s">
        <v>87</v>
      </c>
      <c r="AW320" s="14" t="s">
        <v>32</v>
      </c>
      <c r="AX320" s="14" t="s">
        <v>77</v>
      </c>
      <c r="AY320" s="219" t="s">
        <v>152</v>
      </c>
    </row>
    <row r="321" s="14" customFormat="1">
      <c r="A321" s="14"/>
      <c r="B321" s="218"/>
      <c r="C321" s="14"/>
      <c r="D321" s="211" t="s">
        <v>161</v>
      </c>
      <c r="E321" s="219" t="s">
        <v>1</v>
      </c>
      <c r="F321" s="220" t="s">
        <v>596</v>
      </c>
      <c r="G321" s="14"/>
      <c r="H321" s="221">
        <v>72.299999999999997</v>
      </c>
      <c r="I321" s="222"/>
      <c r="J321" s="14"/>
      <c r="K321" s="14"/>
      <c r="L321" s="218"/>
      <c r="M321" s="223"/>
      <c r="N321" s="224"/>
      <c r="O321" s="224"/>
      <c r="P321" s="224"/>
      <c r="Q321" s="224"/>
      <c r="R321" s="224"/>
      <c r="S321" s="224"/>
      <c r="T321" s="22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19" t="s">
        <v>161</v>
      </c>
      <c r="AU321" s="219" t="s">
        <v>87</v>
      </c>
      <c r="AV321" s="14" t="s">
        <v>87</v>
      </c>
      <c r="AW321" s="14" t="s">
        <v>32</v>
      </c>
      <c r="AX321" s="14" t="s">
        <v>77</v>
      </c>
      <c r="AY321" s="219" t="s">
        <v>152</v>
      </c>
    </row>
    <row r="322" s="14" customFormat="1">
      <c r="A322" s="14"/>
      <c r="B322" s="218"/>
      <c r="C322" s="14"/>
      <c r="D322" s="211" t="s">
        <v>161</v>
      </c>
      <c r="E322" s="219" t="s">
        <v>1</v>
      </c>
      <c r="F322" s="220" t="s">
        <v>597</v>
      </c>
      <c r="G322" s="14"/>
      <c r="H322" s="221">
        <v>73.439999999999998</v>
      </c>
      <c r="I322" s="222"/>
      <c r="J322" s="14"/>
      <c r="K322" s="14"/>
      <c r="L322" s="218"/>
      <c r="M322" s="223"/>
      <c r="N322" s="224"/>
      <c r="O322" s="224"/>
      <c r="P322" s="224"/>
      <c r="Q322" s="224"/>
      <c r="R322" s="224"/>
      <c r="S322" s="224"/>
      <c r="T322" s="22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19" t="s">
        <v>161</v>
      </c>
      <c r="AU322" s="219" t="s">
        <v>87</v>
      </c>
      <c r="AV322" s="14" t="s">
        <v>87</v>
      </c>
      <c r="AW322" s="14" t="s">
        <v>32</v>
      </c>
      <c r="AX322" s="14" t="s">
        <v>77</v>
      </c>
      <c r="AY322" s="219" t="s">
        <v>152</v>
      </c>
    </row>
    <row r="323" s="14" customFormat="1">
      <c r="A323" s="14"/>
      <c r="B323" s="218"/>
      <c r="C323" s="14"/>
      <c r="D323" s="211" t="s">
        <v>161</v>
      </c>
      <c r="E323" s="219" t="s">
        <v>1</v>
      </c>
      <c r="F323" s="220" t="s">
        <v>598</v>
      </c>
      <c r="G323" s="14"/>
      <c r="H323" s="221">
        <v>56.640000000000001</v>
      </c>
      <c r="I323" s="222"/>
      <c r="J323" s="14"/>
      <c r="K323" s="14"/>
      <c r="L323" s="218"/>
      <c r="M323" s="223"/>
      <c r="N323" s="224"/>
      <c r="O323" s="224"/>
      <c r="P323" s="224"/>
      <c r="Q323" s="224"/>
      <c r="R323" s="224"/>
      <c r="S323" s="224"/>
      <c r="T323" s="22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19" t="s">
        <v>161</v>
      </c>
      <c r="AU323" s="219" t="s">
        <v>87</v>
      </c>
      <c r="AV323" s="14" t="s">
        <v>87</v>
      </c>
      <c r="AW323" s="14" t="s">
        <v>32</v>
      </c>
      <c r="AX323" s="14" t="s">
        <v>77</v>
      </c>
      <c r="AY323" s="219" t="s">
        <v>152</v>
      </c>
    </row>
    <row r="324" s="14" customFormat="1">
      <c r="A324" s="14"/>
      <c r="B324" s="218"/>
      <c r="C324" s="14"/>
      <c r="D324" s="211" t="s">
        <v>161</v>
      </c>
      <c r="E324" s="219" t="s">
        <v>1</v>
      </c>
      <c r="F324" s="220" t="s">
        <v>599</v>
      </c>
      <c r="G324" s="14"/>
      <c r="H324" s="221">
        <v>37.613</v>
      </c>
      <c r="I324" s="222"/>
      <c r="J324" s="14"/>
      <c r="K324" s="14"/>
      <c r="L324" s="218"/>
      <c r="M324" s="223"/>
      <c r="N324" s="224"/>
      <c r="O324" s="224"/>
      <c r="P324" s="224"/>
      <c r="Q324" s="224"/>
      <c r="R324" s="224"/>
      <c r="S324" s="224"/>
      <c r="T324" s="22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19" t="s">
        <v>161</v>
      </c>
      <c r="AU324" s="219" t="s">
        <v>87</v>
      </c>
      <c r="AV324" s="14" t="s">
        <v>87</v>
      </c>
      <c r="AW324" s="14" t="s">
        <v>32</v>
      </c>
      <c r="AX324" s="14" t="s">
        <v>77</v>
      </c>
      <c r="AY324" s="219" t="s">
        <v>152</v>
      </c>
    </row>
    <row r="325" s="14" customFormat="1">
      <c r="A325" s="14"/>
      <c r="B325" s="218"/>
      <c r="C325" s="14"/>
      <c r="D325" s="211" t="s">
        <v>161</v>
      </c>
      <c r="E325" s="219" t="s">
        <v>1</v>
      </c>
      <c r="F325" s="220" t="s">
        <v>600</v>
      </c>
      <c r="G325" s="14"/>
      <c r="H325" s="221">
        <v>55.899999999999999</v>
      </c>
      <c r="I325" s="222"/>
      <c r="J325" s="14"/>
      <c r="K325" s="14"/>
      <c r="L325" s="218"/>
      <c r="M325" s="223"/>
      <c r="N325" s="224"/>
      <c r="O325" s="224"/>
      <c r="P325" s="224"/>
      <c r="Q325" s="224"/>
      <c r="R325" s="224"/>
      <c r="S325" s="224"/>
      <c r="T325" s="22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19" t="s">
        <v>161</v>
      </c>
      <c r="AU325" s="219" t="s">
        <v>87</v>
      </c>
      <c r="AV325" s="14" t="s">
        <v>87</v>
      </c>
      <c r="AW325" s="14" t="s">
        <v>32</v>
      </c>
      <c r="AX325" s="14" t="s">
        <v>77</v>
      </c>
      <c r="AY325" s="219" t="s">
        <v>152</v>
      </c>
    </row>
    <row r="326" s="14" customFormat="1">
      <c r="A326" s="14"/>
      <c r="B326" s="218"/>
      <c r="C326" s="14"/>
      <c r="D326" s="211" t="s">
        <v>161</v>
      </c>
      <c r="E326" s="219" t="s">
        <v>1</v>
      </c>
      <c r="F326" s="220" t="s">
        <v>601</v>
      </c>
      <c r="G326" s="14"/>
      <c r="H326" s="221">
        <v>72.043999999999997</v>
      </c>
      <c r="I326" s="222"/>
      <c r="J326" s="14"/>
      <c r="K326" s="14"/>
      <c r="L326" s="218"/>
      <c r="M326" s="223"/>
      <c r="N326" s="224"/>
      <c r="O326" s="224"/>
      <c r="P326" s="224"/>
      <c r="Q326" s="224"/>
      <c r="R326" s="224"/>
      <c r="S326" s="224"/>
      <c r="T326" s="22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19" t="s">
        <v>161</v>
      </c>
      <c r="AU326" s="219" t="s">
        <v>87</v>
      </c>
      <c r="AV326" s="14" t="s">
        <v>87</v>
      </c>
      <c r="AW326" s="14" t="s">
        <v>32</v>
      </c>
      <c r="AX326" s="14" t="s">
        <v>77</v>
      </c>
      <c r="AY326" s="219" t="s">
        <v>152</v>
      </c>
    </row>
    <row r="327" s="14" customFormat="1">
      <c r="A327" s="14"/>
      <c r="B327" s="218"/>
      <c r="C327" s="14"/>
      <c r="D327" s="211" t="s">
        <v>161</v>
      </c>
      <c r="E327" s="219" t="s">
        <v>1</v>
      </c>
      <c r="F327" s="220" t="s">
        <v>602</v>
      </c>
      <c r="G327" s="14"/>
      <c r="H327" s="221">
        <v>28.800000000000001</v>
      </c>
      <c r="I327" s="222"/>
      <c r="J327" s="14"/>
      <c r="K327" s="14"/>
      <c r="L327" s="218"/>
      <c r="M327" s="223"/>
      <c r="N327" s="224"/>
      <c r="O327" s="224"/>
      <c r="P327" s="224"/>
      <c r="Q327" s="224"/>
      <c r="R327" s="224"/>
      <c r="S327" s="224"/>
      <c r="T327" s="22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19" t="s">
        <v>161</v>
      </c>
      <c r="AU327" s="219" t="s">
        <v>87</v>
      </c>
      <c r="AV327" s="14" t="s">
        <v>87</v>
      </c>
      <c r="AW327" s="14" t="s">
        <v>32</v>
      </c>
      <c r="AX327" s="14" t="s">
        <v>77</v>
      </c>
      <c r="AY327" s="219" t="s">
        <v>152</v>
      </c>
    </row>
    <row r="328" s="16" customFormat="1">
      <c r="A328" s="16"/>
      <c r="B328" s="250"/>
      <c r="C328" s="16"/>
      <c r="D328" s="211" t="s">
        <v>161</v>
      </c>
      <c r="E328" s="251" t="s">
        <v>1</v>
      </c>
      <c r="F328" s="252" t="s">
        <v>603</v>
      </c>
      <c r="G328" s="16"/>
      <c r="H328" s="253">
        <v>598.99300000000005</v>
      </c>
      <c r="I328" s="254"/>
      <c r="J328" s="16"/>
      <c r="K328" s="16"/>
      <c r="L328" s="250"/>
      <c r="M328" s="255"/>
      <c r="N328" s="256"/>
      <c r="O328" s="256"/>
      <c r="P328" s="256"/>
      <c r="Q328" s="256"/>
      <c r="R328" s="256"/>
      <c r="S328" s="256"/>
      <c r="T328" s="257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51" t="s">
        <v>161</v>
      </c>
      <c r="AU328" s="251" t="s">
        <v>87</v>
      </c>
      <c r="AV328" s="16" t="s">
        <v>170</v>
      </c>
      <c r="AW328" s="16" t="s">
        <v>32</v>
      </c>
      <c r="AX328" s="16" t="s">
        <v>77</v>
      </c>
      <c r="AY328" s="251" t="s">
        <v>152</v>
      </c>
    </row>
    <row r="329" s="14" customFormat="1">
      <c r="A329" s="14"/>
      <c r="B329" s="218"/>
      <c r="C329" s="14"/>
      <c r="D329" s="211" t="s">
        <v>161</v>
      </c>
      <c r="E329" s="219" t="s">
        <v>1</v>
      </c>
      <c r="F329" s="220" t="s">
        <v>604</v>
      </c>
      <c r="G329" s="14"/>
      <c r="H329" s="221">
        <v>73.040000000000006</v>
      </c>
      <c r="I329" s="222"/>
      <c r="J329" s="14"/>
      <c r="K329" s="14"/>
      <c r="L329" s="218"/>
      <c r="M329" s="223"/>
      <c r="N329" s="224"/>
      <c r="O329" s="224"/>
      <c r="P329" s="224"/>
      <c r="Q329" s="224"/>
      <c r="R329" s="224"/>
      <c r="S329" s="224"/>
      <c r="T329" s="22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19" t="s">
        <v>161</v>
      </c>
      <c r="AU329" s="219" t="s">
        <v>87</v>
      </c>
      <c r="AV329" s="14" t="s">
        <v>87</v>
      </c>
      <c r="AW329" s="14" t="s">
        <v>32</v>
      </c>
      <c r="AX329" s="14" t="s">
        <v>77</v>
      </c>
      <c r="AY329" s="219" t="s">
        <v>152</v>
      </c>
    </row>
    <row r="330" s="14" customFormat="1">
      <c r="A330" s="14"/>
      <c r="B330" s="218"/>
      <c r="C330" s="14"/>
      <c r="D330" s="211" t="s">
        <v>161</v>
      </c>
      <c r="E330" s="219" t="s">
        <v>1</v>
      </c>
      <c r="F330" s="220" t="s">
        <v>605</v>
      </c>
      <c r="G330" s="14"/>
      <c r="H330" s="221">
        <v>112.628</v>
      </c>
      <c r="I330" s="222"/>
      <c r="J330" s="14"/>
      <c r="K330" s="14"/>
      <c r="L330" s="218"/>
      <c r="M330" s="223"/>
      <c r="N330" s="224"/>
      <c r="O330" s="224"/>
      <c r="P330" s="224"/>
      <c r="Q330" s="224"/>
      <c r="R330" s="224"/>
      <c r="S330" s="224"/>
      <c r="T330" s="22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19" t="s">
        <v>161</v>
      </c>
      <c r="AU330" s="219" t="s">
        <v>87</v>
      </c>
      <c r="AV330" s="14" t="s">
        <v>87</v>
      </c>
      <c r="AW330" s="14" t="s">
        <v>32</v>
      </c>
      <c r="AX330" s="14" t="s">
        <v>77</v>
      </c>
      <c r="AY330" s="219" t="s">
        <v>152</v>
      </c>
    </row>
    <row r="331" s="14" customFormat="1">
      <c r="A331" s="14"/>
      <c r="B331" s="218"/>
      <c r="C331" s="14"/>
      <c r="D331" s="211" t="s">
        <v>161</v>
      </c>
      <c r="E331" s="219" t="s">
        <v>1</v>
      </c>
      <c r="F331" s="220" t="s">
        <v>606</v>
      </c>
      <c r="G331" s="14"/>
      <c r="H331" s="221">
        <v>28.399999999999999</v>
      </c>
      <c r="I331" s="222"/>
      <c r="J331" s="14"/>
      <c r="K331" s="14"/>
      <c r="L331" s="218"/>
      <c r="M331" s="223"/>
      <c r="N331" s="224"/>
      <c r="O331" s="224"/>
      <c r="P331" s="224"/>
      <c r="Q331" s="224"/>
      <c r="R331" s="224"/>
      <c r="S331" s="224"/>
      <c r="T331" s="22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19" t="s">
        <v>161</v>
      </c>
      <c r="AU331" s="219" t="s">
        <v>87</v>
      </c>
      <c r="AV331" s="14" t="s">
        <v>87</v>
      </c>
      <c r="AW331" s="14" t="s">
        <v>32</v>
      </c>
      <c r="AX331" s="14" t="s">
        <v>77</v>
      </c>
      <c r="AY331" s="219" t="s">
        <v>152</v>
      </c>
    </row>
    <row r="332" s="14" customFormat="1">
      <c r="A332" s="14"/>
      <c r="B332" s="218"/>
      <c r="C332" s="14"/>
      <c r="D332" s="211" t="s">
        <v>161</v>
      </c>
      <c r="E332" s="219" t="s">
        <v>1</v>
      </c>
      <c r="F332" s="220" t="s">
        <v>607</v>
      </c>
      <c r="G332" s="14"/>
      <c r="H332" s="221">
        <v>61.560000000000002</v>
      </c>
      <c r="I332" s="222"/>
      <c r="J332" s="14"/>
      <c r="K332" s="14"/>
      <c r="L332" s="218"/>
      <c r="M332" s="223"/>
      <c r="N332" s="224"/>
      <c r="O332" s="224"/>
      <c r="P332" s="224"/>
      <c r="Q332" s="224"/>
      <c r="R332" s="224"/>
      <c r="S332" s="224"/>
      <c r="T332" s="22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19" t="s">
        <v>161</v>
      </c>
      <c r="AU332" s="219" t="s">
        <v>87</v>
      </c>
      <c r="AV332" s="14" t="s">
        <v>87</v>
      </c>
      <c r="AW332" s="14" t="s">
        <v>32</v>
      </c>
      <c r="AX332" s="14" t="s">
        <v>77</v>
      </c>
      <c r="AY332" s="219" t="s">
        <v>152</v>
      </c>
    </row>
    <row r="333" s="14" customFormat="1">
      <c r="A333" s="14"/>
      <c r="B333" s="218"/>
      <c r="C333" s="14"/>
      <c r="D333" s="211" t="s">
        <v>161</v>
      </c>
      <c r="E333" s="219" t="s">
        <v>1</v>
      </c>
      <c r="F333" s="220" t="s">
        <v>608</v>
      </c>
      <c r="G333" s="14"/>
      <c r="H333" s="221">
        <v>70.299999999999997</v>
      </c>
      <c r="I333" s="222"/>
      <c r="J333" s="14"/>
      <c r="K333" s="14"/>
      <c r="L333" s="218"/>
      <c r="M333" s="223"/>
      <c r="N333" s="224"/>
      <c r="O333" s="224"/>
      <c r="P333" s="224"/>
      <c r="Q333" s="224"/>
      <c r="R333" s="224"/>
      <c r="S333" s="224"/>
      <c r="T333" s="22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19" t="s">
        <v>161</v>
      </c>
      <c r="AU333" s="219" t="s">
        <v>87</v>
      </c>
      <c r="AV333" s="14" t="s">
        <v>87</v>
      </c>
      <c r="AW333" s="14" t="s">
        <v>32</v>
      </c>
      <c r="AX333" s="14" t="s">
        <v>77</v>
      </c>
      <c r="AY333" s="219" t="s">
        <v>152</v>
      </c>
    </row>
    <row r="334" s="14" customFormat="1">
      <c r="A334" s="14"/>
      <c r="B334" s="218"/>
      <c r="C334" s="14"/>
      <c r="D334" s="211" t="s">
        <v>161</v>
      </c>
      <c r="E334" s="219" t="s">
        <v>1</v>
      </c>
      <c r="F334" s="220" t="s">
        <v>609</v>
      </c>
      <c r="G334" s="14"/>
      <c r="H334" s="221">
        <v>63.840000000000003</v>
      </c>
      <c r="I334" s="222"/>
      <c r="J334" s="14"/>
      <c r="K334" s="14"/>
      <c r="L334" s="218"/>
      <c r="M334" s="223"/>
      <c r="N334" s="224"/>
      <c r="O334" s="224"/>
      <c r="P334" s="224"/>
      <c r="Q334" s="224"/>
      <c r="R334" s="224"/>
      <c r="S334" s="224"/>
      <c r="T334" s="22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19" t="s">
        <v>161</v>
      </c>
      <c r="AU334" s="219" t="s">
        <v>87</v>
      </c>
      <c r="AV334" s="14" t="s">
        <v>87</v>
      </c>
      <c r="AW334" s="14" t="s">
        <v>32</v>
      </c>
      <c r="AX334" s="14" t="s">
        <v>77</v>
      </c>
      <c r="AY334" s="219" t="s">
        <v>152</v>
      </c>
    </row>
    <row r="335" s="14" customFormat="1">
      <c r="A335" s="14"/>
      <c r="B335" s="218"/>
      <c r="C335" s="14"/>
      <c r="D335" s="211" t="s">
        <v>161</v>
      </c>
      <c r="E335" s="219" t="s">
        <v>1</v>
      </c>
      <c r="F335" s="220" t="s">
        <v>610</v>
      </c>
      <c r="G335" s="14"/>
      <c r="H335" s="221">
        <v>74.480000000000004</v>
      </c>
      <c r="I335" s="222"/>
      <c r="J335" s="14"/>
      <c r="K335" s="14"/>
      <c r="L335" s="218"/>
      <c r="M335" s="223"/>
      <c r="N335" s="224"/>
      <c r="O335" s="224"/>
      <c r="P335" s="224"/>
      <c r="Q335" s="224"/>
      <c r="R335" s="224"/>
      <c r="S335" s="224"/>
      <c r="T335" s="22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19" t="s">
        <v>161</v>
      </c>
      <c r="AU335" s="219" t="s">
        <v>87</v>
      </c>
      <c r="AV335" s="14" t="s">
        <v>87</v>
      </c>
      <c r="AW335" s="14" t="s">
        <v>32</v>
      </c>
      <c r="AX335" s="14" t="s">
        <v>77</v>
      </c>
      <c r="AY335" s="219" t="s">
        <v>152</v>
      </c>
    </row>
    <row r="336" s="14" customFormat="1">
      <c r="A336" s="14"/>
      <c r="B336" s="218"/>
      <c r="C336" s="14"/>
      <c r="D336" s="211" t="s">
        <v>161</v>
      </c>
      <c r="E336" s="219" t="s">
        <v>1</v>
      </c>
      <c r="F336" s="220" t="s">
        <v>611</v>
      </c>
      <c r="G336" s="14"/>
      <c r="H336" s="221">
        <v>114.114</v>
      </c>
      <c r="I336" s="222"/>
      <c r="J336" s="14"/>
      <c r="K336" s="14"/>
      <c r="L336" s="218"/>
      <c r="M336" s="223"/>
      <c r="N336" s="224"/>
      <c r="O336" s="224"/>
      <c r="P336" s="224"/>
      <c r="Q336" s="224"/>
      <c r="R336" s="224"/>
      <c r="S336" s="224"/>
      <c r="T336" s="22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19" t="s">
        <v>161</v>
      </c>
      <c r="AU336" s="219" t="s">
        <v>87</v>
      </c>
      <c r="AV336" s="14" t="s">
        <v>87</v>
      </c>
      <c r="AW336" s="14" t="s">
        <v>32</v>
      </c>
      <c r="AX336" s="14" t="s">
        <v>77</v>
      </c>
      <c r="AY336" s="219" t="s">
        <v>152</v>
      </c>
    </row>
    <row r="337" s="14" customFormat="1">
      <c r="A337" s="14"/>
      <c r="B337" s="218"/>
      <c r="C337" s="14"/>
      <c r="D337" s="211" t="s">
        <v>161</v>
      </c>
      <c r="E337" s="219" t="s">
        <v>1</v>
      </c>
      <c r="F337" s="220" t="s">
        <v>612</v>
      </c>
      <c r="G337" s="14"/>
      <c r="H337" s="221">
        <v>43.32</v>
      </c>
      <c r="I337" s="222"/>
      <c r="J337" s="14"/>
      <c r="K337" s="14"/>
      <c r="L337" s="218"/>
      <c r="M337" s="223"/>
      <c r="N337" s="224"/>
      <c r="O337" s="224"/>
      <c r="P337" s="224"/>
      <c r="Q337" s="224"/>
      <c r="R337" s="224"/>
      <c r="S337" s="224"/>
      <c r="T337" s="22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19" t="s">
        <v>161</v>
      </c>
      <c r="AU337" s="219" t="s">
        <v>87</v>
      </c>
      <c r="AV337" s="14" t="s">
        <v>87</v>
      </c>
      <c r="AW337" s="14" t="s">
        <v>32</v>
      </c>
      <c r="AX337" s="14" t="s">
        <v>77</v>
      </c>
      <c r="AY337" s="219" t="s">
        <v>152</v>
      </c>
    </row>
    <row r="338" s="14" customFormat="1">
      <c r="A338" s="14"/>
      <c r="B338" s="218"/>
      <c r="C338" s="14"/>
      <c r="D338" s="211" t="s">
        <v>161</v>
      </c>
      <c r="E338" s="219" t="s">
        <v>1</v>
      </c>
      <c r="F338" s="220" t="s">
        <v>613</v>
      </c>
      <c r="G338" s="14"/>
      <c r="H338" s="221">
        <v>79.560000000000002</v>
      </c>
      <c r="I338" s="222"/>
      <c r="J338" s="14"/>
      <c r="K338" s="14"/>
      <c r="L338" s="218"/>
      <c r="M338" s="223"/>
      <c r="N338" s="224"/>
      <c r="O338" s="224"/>
      <c r="P338" s="224"/>
      <c r="Q338" s="224"/>
      <c r="R338" s="224"/>
      <c r="S338" s="224"/>
      <c r="T338" s="22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19" t="s">
        <v>161</v>
      </c>
      <c r="AU338" s="219" t="s">
        <v>87</v>
      </c>
      <c r="AV338" s="14" t="s">
        <v>87</v>
      </c>
      <c r="AW338" s="14" t="s">
        <v>32</v>
      </c>
      <c r="AX338" s="14" t="s">
        <v>77</v>
      </c>
      <c r="AY338" s="219" t="s">
        <v>152</v>
      </c>
    </row>
    <row r="339" s="16" customFormat="1">
      <c r="A339" s="16"/>
      <c r="B339" s="250"/>
      <c r="C339" s="16"/>
      <c r="D339" s="211" t="s">
        <v>161</v>
      </c>
      <c r="E339" s="251" t="s">
        <v>1</v>
      </c>
      <c r="F339" s="252" t="s">
        <v>603</v>
      </c>
      <c r="G339" s="16"/>
      <c r="H339" s="253">
        <v>721.24199999999996</v>
      </c>
      <c r="I339" s="254"/>
      <c r="J339" s="16"/>
      <c r="K339" s="16"/>
      <c r="L339" s="250"/>
      <c r="M339" s="255"/>
      <c r="N339" s="256"/>
      <c r="O339" s="256"/>
      <c r="P339" s="256"/>
      <c r="Q339" s="256"/>
      <c r="R339" s="256"/>
      <c r="S339" s="256"/>
      <c r="T339" s="257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51" t="s">
        <v>161</v>
      </c>
      <c r="AU339" s="251" t="s">
        <v>87</v>
      </c>
      <c r="AV339" s="16" t="s">
        <v>170</v>
      </c>
      <c r="AW339" s="16" t="s">
        <v>32</v>
      </c>
      <c r="AX339" s="16" t="s">
        <v>77</v>
      </c>
      <c r="AY339" s="251" t="s">
        <v>152</v>
      </c>
    </row>
    <row r="340" s="15" customFormat="1">
      <c r="A340" s="15"/>
      <c r="B340" s="226"/>
      <c r="C340" s="15"/>
      <c r="D340" s="211" t="s">
        <v>161</v>
      </c>
      <c r="E340" s="227" t="s">
        <v>1</v>
      </c>
      <c r="F340" s="228" t="s">
        <v>164</v>
      </c>
      <c r="G340" s="15"/>
      <c r="H340" s="229">
        <v>1320.2349999999999</v>
      </c>
      <c r="I340" s="230"/>
      <c r="J340" s="15"/>
      <c r="K340" s="15"/>
      <c r="L340" s="226"/>
      <c r="M340" s="231"/>
      <c r="N340" s="232"/>
      <c r="O340" s="232"/>
      <c r="P340" s="232"/>
      <c r="Q340" s="232"/>
      <c r="R340" s="232"/>
      <c r="S340" s="232"/>
      <c r="T340" s="23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27" t="s">
        <v>161</v>
      </c>
      <c r="AU340" s="227" t="s">
        <v>87</v>
      </c>
      <c r="AV340" s="15" t="s">
        <v>159</v>
      </c>
      <c r="AW340" s="15" t="s">
        <v>32</v>
      </c>
      <c r="AX340" s="15" t="s">
        <v>85</v>
      </c>
      <c r="AY340" s="227" t="s">
        <v>152</v>
      </c>
    </row>
    <row r="341" s="2" customFormat="1" ht="24" customHeight="1">
      <c r="A341" s="38"/>
      <c r="B341" s="196"/>
      <c r="C341" s="197" t="s">
        <v>325</v>
      </c>
      <c r="D341" s="197" t="s">
        <v>154</v>
      </c>
      <c r="E341" s="198" t="s">
        <v>690</v>
      </c>
      <c r="F341" s="199" t="s">
        <v>691</v>
      </c>
      <c r="G341" s="200" t="s">
        <v>245</v>
      </c>
      <c r="H341" s="201">
        <v>52</v>
      </c>
      <c r="I341" s="202"/>
      <c r="J341" s="203">
        <f>ROUND(I341*H341,2)</f>
        <v>0</v>
      </c>
      <c r="K341" s="199" t="s">
        <v>158</v>
      </c>
      <c r="L341" s="39"/>
      <c r="M341" s="204" t="s">
        <v>1</v>
      </c>
      <c r="N341" s="205" t="s">
        <v>42</v>
      </c>
      <c r="O341" s="77"/>
      <c r="P341" s="206">
        <f>O341*H341</f>
        <v>0</v>
      </c>
      <c r="Q341" s="206">
        <v>0</v>
      </c>
      <c r="R341" s="206">
        <f>Q341*H341</f>
        <v>0</v>
      </c>
      <c r="S341" s="206">
        <v>0.222</v>
      </c>
      <c r="T341" s="207">
        <f>S341*H341</f>
        <v>11.544000000000001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08" t="s">
        <v>159</v>
      </c>
      <c r="AT341" s="208" t="s">
        <v>154</v>
      </c>
      <c r="AU341" s="208" t="s">
        <v>87</v>
      </c>
      <c r="AY341" s="19" t="s">
        <v>152</v>
      </c>
      <c r="BE341" s="209">
        <f>IF(N341="základní",J341,0)</f>
        <v>0</v>
      </c>
      <c r="BF341" s="209">
        <f>IF(N341="snížená",J341,0)</f>
        <v>0</v>
      </c>
      <c r="BG341" s="209">
        <f>IF(N341="zákl. přenesená",J341,0)</f>
        <v>0</v>
      </c>
      <c r="BH341" s="209">
        <f>IF(N341="sníž. přenesená",J341,0)</f>
        <v>0</v>
      </c>
      <c r="BI341" s="209">
        <f>IF(N341="nulová",J341,0)</f>
        <v>0</v>
      </c>
      <c r="BJ341" s="19" t="s">
        <v>85</v>
      </c>
      <c r="BK341" s="209">
        <f>ROUND(I341*H341,2)</f>
        <v>0</v>
      </c>
      <c r="BL341" s="19" t="s">
        <v>159</v>
      </c>
      <c r="BM341" s="208" t="s">
        <v>692</v>
      </c>
    </row>
    <row r="342" s="14" customFormat="1">
      <c r="A342" s="14"/>
      <c r="B342" s="218"/>
      <c r="C342" s="14"/>
      <c r="D342" s="211" t="s">
        <v>161</v>
      </c>
      <c r="E342" s="219" t="s">
        <v>1</v>
      </c>
      <c r="F342" s="220" t="s">
        <v>693</v>
      </c>
      <c r="G342" s="14"/>
      <c r="H342" s="221">
        <v>52</v>
      </c>
      <c r="I342" s="222"/>
      <c r="J342" s="14"/>
      <c r="K342" s="14"/>
      <c r="L342" s="218"/>
      <c r="M342" s="223"/>
      <c r="N342" s="224"/>
      <c r="O342" s="224"/>
      <c r="P342" s="224"/>
      <c r="Q342" s="224"/>
      <c r="R342" s="224"/>
      <c r="S342" s="224"/>
      <c r="T342" s="22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19" t="s">
        <v>161</v>
      </c>
      <c r="AU342" s="219" t="s">
        <v>87</v>
      </c>
      <c r="AV342" s="14" t="s">
        <v>87</v>
      </c>
      <c r="AW342" s="14" t="s">
        <v>32</v>
      </c>
      <c r="AX342" s="14" t="s">
        <v>85</v>
      </c>
      <c r="AY342" s="219" t="s">
        <v>152</v>
      </c>
    </row>
    <row r="343" s="12" customFormat="1" ht="22.8" customHeight="1">
      <c r="A343" s="12"/>
      <c r="B343" s="183"/>
      <c r="C343" s="12"/>
      <c r="D343" s="184" t="s">
        <v>76</v>
      </c>
      <c r="E343" s="194" t="s">
        <v>418</v>
      </c>
      <c r="F343" s="194" t="s">
        <v>419</v>
      </c>
      <c r="G343" s="12"/>
      <c r="H343" s="12"/>
      <c r="I343" s="186"/>
      <c r="J343" s="195">
        <f>BK343</f>
        <v>0</v>
      </c>
      <c r="K343" s="12"/>
      <c r="L343" s="183"/>
      <c r="M343" s="188"/>
      <c r="N343" s="189"/>
      <c r="O343" s="189"/>
      <c r="P343" s="190">
        <f>SUM(P344:P348)</f>
        <v>0</v>
      </c>
      <c r="Q343" s="189"/>
      <c r="R343" s="190">
        <f>SUM(R344:R348)</f>
        <v>0</v>
      </c>
      <c r="S343" s="189"/>
      <c r="T343" s="191">
        <f>SUM(T344:T348)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84" t="s">
        <v>85</v>
      </c>
      <c r="AT343" s="192" t="s">
        <v>76</v>
      </c>
      <c r="AU343" s="192" t="s">
        <v>85</v>
      </c>
      <c r="AY343" s="184" t="s">
        <v>152</v>
      </c>
      <c r="BK343" s="193">
        <f>SUM(BK344:BK348)</f>
        <v>0</v>
      </c>
    </row>
    <row r="344" s="2" customFormat="1" ht="24" customHeight="1">
      <c r="A344" s="38"/>
      <c r="B344" s="196"/>
      <c r="C344" s="197" t="s">
        <v>331</v>
      </c>
      <c r="D344" s="197" t="s">
        <v>154</v>
      </c>
      <c r="E344" s="198" t="s">
        <v>694</v>
      </c>
      <c r="F344" s="199" t="s">
        <v>695</v>
      </c>
      <c r="G344" s="200" t="s">
        <v>423</v>
      </c>
      <c r="H344" s="201">
        <v>51.710000000000001</v>
      </c>
      <c r="I344" s="202"/>
      <c r="J344" s="203">
        <f>ROUND(I344*H344,2)</f>
        <v>0</v>
      </c>
      <c r="K344" s="199" t="s">
        <v>158</v>
      </c>
      <c r="L344" s="39"/>
      <c r="M344" s="204" t="s">
        <v>1</v>
      </c>
      <c r="N344" s="205" t="s">
        <v>42</v>
      </c>
      <c r="O344" s="77"/>
      <c r="P344" s="206">
        <f>O344*H344</f>
        <v>0</v>
      </c>
      <c r="Q344" s="206">
        <v>0</v>
      </c>
      <c r="R344" s="206">
        <f>Q344*H344</f>
        <v>0</v>
      </c>
      <c r="S344" s="206">
        <v>0</v>
      </c>
      <c r="T344" s="207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08" t="s">
        <v>159</v>
      </c>
      <c r="AT344" s="208" t="s">
        <v>154</v>
      </c>
      <c r="AU344" s="208" t="s">
        <v>87</v>
      </c>
      <c r="AY344" s="19" t="s">
        <v>152</v>
      </c>
      <c r="BE344" s="209">
        <f>IF(N344="základní",J344,0)</f>
        <v>0</v>
      </c>
      <c r="BF344" s="209">
        <f>IF(N344="snížená",J344,0)</f>
        <v>0</v>
      </c>
      <c r="BG344" s="209">
        <f>IF(N344="zákl. přenesená",J344,0)</f>
        <v>0</v>
      </c>
      <c r="BH344" s="209">
        <f>IF(N344="sníž. přenesená",J344,0)</f>
        <v>0</v>
      </c>
      <c r="BI344" s="209">
        <f>IF(N344="nulová",J344,0)</f>
        <v>0</v>
      </c>
      <c r="BJ344" s="19" t="s">
        <v>85</v>
      </c>
      <c r="BK344" s="209">
        <f>ROUND(I344*H344,2)</f>
        <v>0</v>
      </c>
      <c r="BL344" s="19" t="s">
        <v>159</v>
      </c>
      <c r="BM344" s="208" t="s">
        <v>696</v>
      </c>
    </row>
    <row r="345" s="2" customFormat="1" ht="24" customHeight="1">
      <c r="A345" s="38"/>
      <c r="B345" s="196"/>
      <c r="C345" s="197" t="s">
        <v>339</v>
      </c>
      <c r="D345" s="197" t="s">
        <v>154</v>
      </c>
      <c r="E345" s="198" t="s">
        <v>426</v>
      </c>
      <c r="F345" s="199" t="s">
        <v>427</v>
      </c>
      <c r="G345" s="200" t="s">
        <v>423</v>
      </c>
      <c r="H345" s="201">
        <v>51.710000000000001</v>
      </c>
      <c r="I345" s="202"/>
      <c r="J345" s="203">
        <f>ROUND(I345*H345,2)</f>
        <v>0</v>
      </c>
      <c r="K345" s="199" t="s">
        <v>158</v>
      </c>
      <c r="L345" s="39"/>
      <c r="M345" s="204" t="s">
        <v>1</v>
      </c>
      <c r="N345" s="205" t="s">
        <v>42</v>
      </c>
      <c r="O345" s="77"/>
      <c r="P345" s="206">
        <f>O345*H345</f>
        <v>0</v>
      </c>
      <c r="Q345" s="206">
        <v>0</v>
      </c>
      <c r="R345" s="206">
        <f>Q345*H345</f>
        <v>0</v>
      </c>
      <c r="S345" s="206">
        <v>0</v>
      </c>
      <c r="T345" s="207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08" t="s">
        <v>159</v>
      </c>
      <c r="AT345" s="208" t="s">
        <v>154</v>
      </c>
      <c r="AU345" s="208" t="s">
        <v>87</v>
      </c>
      <c r="AY345" s="19" t="s">
        <v>152</v>
      </c>
      <c r="BE345" s="209">
        <f>IF(N345="základní",J345,0)</f>
        <v>0</v>
      </c>
      <c r="BF345" s="209">
        <f>IF(N345="snížená",J345,0)</f>
        <v>0</v>
      </c>
      <c r="BG345" s="209">
        <f>IF(N345="zákl. přenesená",J345,0)</f>
        <v>0</v>
      </c>
      <c r="BH345" s="209">
        <f>IF(N345="sníž. přenesená",J345,0)</f>
        <v>0</v>
      </c>
      <c r="BI345" s="209">
        <f>IF(N345="nulová",J345,0)</f>
        <v>0</v>
      </c>
      <c r="BJ345" s="19" t="s">
        <v>85</v>
      </c>
      <c r="BK345" s="209">
        <f>ROUND(I345*H345,2)</f>
        <v>0</v>
      </c>
      <c r="BL345" s="19" t="s">
        <v>159</v>
      </c>
      <c r="BM345" s="208" t="s">
        <v>428</v>
      </c>
    </row>
    <row r="346" s="2" customFormat="1" ht="24" customHeight="1">
      <c r="A346" s="38"/>
      <c r="B346" s="196"/>
      <c r="C346" s="197" t="s">
        <v>345</v>
      </c>
      <c r="D346" s="197" t="s">
        <v>154</v>
      </c>
      <c r="E346" s="198" t="s">
        <v>430</v>
      </c>
      <c r="F346" s="199" t="s">
        <v>431</v>
      </c>
      <c r="G346" s="200" t="s">
        <v>423</v>
      </c>
      <c r="H346" s="201">
        <v>517.10000000000002</v>
      </c>
      <c r="I346" s="202"/>
      <c r="J346" s="203">
        <f>ROUND(I346*H346,2)</f>
        <v>0</v>
      </c>
      <c r="K346" s="199" t="s">
        <v>158</v>
      </c>
      <c r="L346" s="39"/>
      <c r="M346" s="204" t="s">
        <v>1</v>
      </c>
      <c r="N346" s="205" t="s">
        <v>42</v>
      </c>
      <c r="O346" s="77"/>
      <c r="P346" s="206">
        <f>O346*H346</f>
        <v>0</v>
      </c>
      <c r="Q346" s="206">
        <v>0</v>
      </c>
      <c r="R346" s="206">
        <f>Q346*H346</f>
        <v>0</v>
      </c>
      <c r="S346" s="206">
        <v>0</v>
      </c>
      <c r="T346" s="207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08" t="s">
        <v>159</v>
      </c>
      <c r="AT346" s="208" t="s">
        <v>154</v>
      </c>
      <c r="AU346" s="208" t="s">
        <v>87</v>
      </c>
      <c r="AY346" s="19" t="s">
        <v>152</v>
      </c>
      <c r="BE346" s="209">
        <f>IF(N346="základní",J346,0)</f>
        <v>0</v>
      </c>
      <c r="BF346" s="209">
        <f>IF(N346="snížená",J346,0)</f>
        <v>0</v>
      </c>
      <c r="BG346" s="209">
        <f>IF(N346="zákl. přenesená",J346,0)</f>
        <v>0</v>
      </c>
      <c r="BH346" s="209">
        <f>IF(N346="sníž. přenesená",J346,0)</f>
        <v>0</v>
      </c>
      <c r="BI346" s="209">
        <f>IF(N346="nulová",J346,0)</f>
        <v>0</v>
      </c>
      <c r="BJ346" s="19" t="s">
        <v>85</v>
      </c>
      <c r="BK346" s="209">
        <f>ROUND(I346*H346,2)</f>
        <v>0</v>
      </c>
      <c r="BL346" s="19" t="s">
        <v>159</v>
      </c>
      <c r="BM346" s="208" t="s">
        <v>432</v>
      </c>
    </row>
    <row r="347" s="14" customFormat="1">
      <c r="A347" s="14"/>
      <c r="B347" s="218"/>
      <c r="C347" s="14"/>
      <c r="D347" s="211" t="s">
        <v>161</v>
      </c>
      <c r="E347" s="14"/>
      <c r="F347" s="220" t="s">
        <v>697</v>
      </c>
      <c r="G347" s="14"/>
      <c r="H347" s="221">
        <v>517.10000000000002</v>
      </c>
      <c r="I347" s="222"/>
      <c r="J347" s="14"/>
      <c r="K347" s="14"/>
      <c r="L347" s="218"/>
      <c r="M347" s="223"/>
      <c r="N347" s="224"/>
      <c r="O347" s="224"/>
      <c r="P347" s="224"/>
      <c r="Q347" s="224"/>
      <c r="R347" s="224"/>
      <c r="S347" s="224"/>
      <c r="T347" s="22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19" t="s">
        <v>161</v>
      </c>
      <c r="AU347" s="219" t="s">
        <v>87</v>
      </c>
      <c r="AV347" s="14" t="s">
        <v>87</v>
      </c>
      <c r="AW347" s="14" t="s">
        <v>3</v>
      </c>
      <c r="AX347" s="14" t="s">
        <v>85</v>
      </c>
      <c r="AY347" s="219" t="s">
        <v>152</v>
      </c>
    </row>
    <row r="348" s="2" customFormat="1" ht="24" customHeight="1">
      <c r="A348" s="38"/>
      <c r="B348" s="196"/>
      <c r="C348" s="197" t="s">
        <v>351</v>
      </c>
      <c r="D348" s="197" t="s">
        <v>154</v>
      </c>
      <c r="E348" s="198" t="s">
        <v>435</v>
      </c>
      <c r="F348" s="199" t="s">
        <v>436</v>
      </c>
      <c r="G348" s="200" t="s">
        <v>423</v>
      </c>
      <c r="H348" s="201">
        <v>51.710000000000001</v>
      </c>
      <c r="I348" s="202"/>
      <c r="J348" s="203">
        <f>ROUND(I348*H348,2)</f>
        <v>0</v>
      </c>
      <c r="K348" s="199" t="s">
        <v>158</v>
      </c>
      <c r="L348" s="39"/>
      <c r="M348" s="204" t="s">
        <v>1</v>
      </c>
      <c r="N348" s="205" t="s">
        <v>42</v>
      </c>
      <c r="O348" s="77"/>
      <c r="P348" s="206">
        <f>O348*H348</f>
        <v>0</v>
      </c>
      <c r="Q348" s="206">
        <v>0</v>
      </c>
      <c r="R348" s="206">
        <f>Q348*H348</f>
        <v>0</v>
      </c>
      <c r="S348" s="206">
        <v>0</v>
      </c>
      <c r="T348" s="207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08" t="s">
        <v>159</v>
      </c>
      <c r="AT348" s="208" t="s">
        <v>154</v>
      </c>
      <c r="AU348" s="208" t="s">
        <v>87</v>
      </c>
      <c r="AY348" s="19" t="s">
        <v>152</v>
      </c>
      <c r="BE348" s="209">
        <f>IF(N348="základní",J348,0)</f>
        <v>0</v>
      </c>
      <c r="BF348" s="209">
        <f>IF(N348="snížená",J348,0)</f>
        <v>0</v>
      </c>
      <c r="BG348" s="209">
        <f>IF(N348="zákl. přenesená",J348,0)</f>
        <v>0</v>
      </c>
      <c r="BH348" s="209">
        <f>IF(N348="sníž. přenesená",J348,0)</f>
        <v>0</v>
      </c>
      <c r="BI348" s="209">
        <f>IF(N348="nulová",J348,0)</f>
        <v>0</v>
      </c>
      <c r="BJ348" s="19" t="s">
        <v>85</v>
      </c>
      <c r="BK348" s="209">
        <f>ROUND(I348*H348,2)</f>
        <v>0</v>
      </c>
      <c r="BL348" s="19" t="s">
        <v>159</v>
      </c>
      <c r="BM348" s="208" t="s">
        <v>437</v>
      </c>
    </row>
    <row r="349" s="12" customFormat="1" ht="22.8" customHeight="1">
      <c r="A349" s="12"/>
      <c r="B349" s="183"/>
      <c r="C349" s="12"/>
      <c r="D349" s="184" t="s">
        <v>76</v>
      </c>
      <c r="E349" s="194" t="s">
        <v>438</v>
      </c>
      <c r="F349" s="194" t="s">
        <v>439</v>
      </c>
      <c r="G349" s="12"/>
      <c r="H349" s="12"/>
      <c r="I349" s="186"/>
      <c r="J349" s="195">
        <f>BK349</f>
        <v>0</v>
      </c>
      <c r="K349" s="12"/>
      <c r="L349" s="183"/>
      <c r="M349" s="188"/>
      <c r="N349" s="189"/>
      <c r="O349" s="189"/>
      <c r="P349" s="190">
        <f>P350</f>
        <v>0</v>
      </c>
      <c r="Q349" s="189"/>
      <c r="R349" s="190">
        <f>R350</f>
        <v>0</v>
      </c>
      <c r="S349" s="189"/>
      <c r="T349" s="191">
        <f>T350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84" t="s">
        <v>85</v>
      </c>
      <c r="AT349" s="192" t="s">
        <v>76</v>
      </c>
      <c r="AU349" s="192" t="s">
        <v>85</v>
      </c>
      <c r="AY349" s="184" t="s">
        <v>152</v>
      </c>
      <c r="BK349" s="193">
        <f>BK350</f>
        <v>0</v>
      </c>
    </row>
    <row r="350" s="2" customFormat="1" ht="24" customHeight="1">
      <c r="A350" s="38"/>
      <c r="B350" s="196"/>
      <c r="C350" s="197" t="s">
        <v>357</v>
      </c>
      <c r="D350" s="197" t="s">
        <v>154</v>
      </c>
      <c r="E350" s="198" t="s">
        <v>698</v>
      </c>
      <c r="F350" s="199" t="s">
        <v>699</v>
      </c>
      <c r="G350" s="200" t="s">
        <v>423</v>
      </c>
      <c r="H350" s="201">
        <v>33.457000000000001</v>
      </c>
      <c r="I350" s="202"/>
      <c r="J350" s="203">
        <f>ROUND(I350*H350,2)</f>
        <v>0</v>
      </c>
      <c r="K350" s="199" t="s">
        <v>158</v>
      </c>
      <c r="L350" s="39"/>
      <c r="M350" s="204" t="s">
        <v>1</v>
      </c>
      <c r="N350" s="205" t="s">
        <v>42</v>
      </c>
      <c r="O350" s="77"/>
      <c r="P350" s="206">
        <f>O350*H350</f>
        <v>0</v>
      </c>
      <c r="Q350" s="206">
        <v>0</v>
      </c>
      <c r="R350" s="206">
        <f>Q350*H350</f>
        <v>0</v>
      </c>
      <c r="S350" s="206">
        <v>0</v>
      </c>
      <c r="T350" s="207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08" t="s">
        <v>159</v>
      </c>
      <c r="AT350" s="208" t="s">
        <v>154</v>
      </c>
      <c r="AU350" s="208" t="s">
        <v>87</v>
      </c>
      <c r="AY350" s="19" t="s">
        <v>152</v>
      </c>
      <c r="BE350" s="209">
        <f>IF(N350="základní",J350,0)</f>
        <v>0</v>
      </c>
      <c r="BF350" s="209">
        <f>IF(N350="snížená",J350,0)</f>
        <v>0</v>
      </c>
      <c r="BG350" s="209">
        <f>IF(N350="zákl. přenesená",J350,0)</f>
        <v>0</v>
      </c>
      <c r="BH350" s="209">
        <f>IF(N350="sníž. přenesená",J350,0)</f>
        <v>0</v>
      </c>
      <c r="BI350" s="209">
        <f>IF(N350="nulová",J350,0)</f>
        <v>0</v>
      </c>
      <c r="BJ350" s="19" t="s">
        <v>85</v>
      </c>
      <c r="BK350" s="209">
        <f>ROUND(I350*H350,2)</f>
        <v>0</v>
      </c>
      <c r="BL350" s="19" t="s">
        <v>159</v>
      </c>
      <c r="BM350" s="208" t="s">
        <v>700</v>
      </c>
    </row>
    <row r="351" s="12" customFormat="1" ht="25.92" customHeight="1">
      <c r="A351" s="12"/>
      <c r="B351" s="183"/>
      <c r="C351" s="12"/>
      <c r="D351" s="184" t="s">
        <v>76</v>
      </c>
      <c r="E351" s="185" t="s">
        <v>444</v>
      </c>
      <c r="F351" s="185" t="s">
        <v>445</v>
      </c>
      <c r="G351" s="12"/>
      <c r="H351" s="12"/>
      <c r="I351" s="186"/>
      <c r="J351" s="187">
        <f>BK351</f>
        <v>0</v>
      </c>
      <c r="K351" s="12"/>
      <c r="L351" s="183"/>
      <c r="M351" s="188"/>
      <c r="N351" s="189"/>
      <c r="O351" s="189"/>
      <c r="P351" s="190">
        <f>P352+P354+P378+P395+P416+P434</f>
        <v>0</v>
      </c>
      <c r="Q351" s="189"/>
      <c r="R351" s="190">
        <f>R352+R354+R378+R395+R416+R434</f>
        <v>19.566059249999999</v>
      </c>
      <c r="S351" s="189"/>
      <c r="T351" s="191">
        <f>T352+T354+T378+T395+T416+T434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84" t="s">
        <v>87</v>
      </c>
      <c r="AT351" s="192" t="s">
        <v>76</v>
      </c>
      <c r="AU351" s="192" t="s">
        <v>77</v>
      </c>
      <c r="AY351" s="184" t="s">
        <v>152</v>
      </c>
      <c r="BK351" s="193">
        <f>BK352+BK354+BK378+BK395+BK416+BK434</f>
        <v>0</v>
      </c>
    </row>
    <row r="352" s="12" customFormat="1" ht="22.8" customHeight="1">
      <c r="A352" s="12"/>
      <c r="B352" s="183"/>
      <c r="C352" s="12"/>
      <c r="D352" s="184" t="s">
        <v>76</v>
      </c>
      <c r="E352" s="194" t="s">
        <v>701</v>
      </c>
      <c r="F352" s="194" t="s">
        <v>702</v>
      </c>
      <c r="G352" s="12"/>
      <c r="H352" s="12"/>
      <c r="I352" s="186"/>
      <c r="J352" s="195">
        <f>BK352</f>
        <v>0</v>
      </c>
      <c r="K352" s="12"/>
      <c r="L352" s="183"/>
      <c r="M352" s="188"/>
      <c r="N352" s="189"/>
      <c r="O352" s="189"/>
      <c r="P352" s="190">
        <f>P353</f>
        <v>0</v>
      </c>
      <c r="Q352" s="189"/>
      <c r="R352" s="190">
        <f>R353</f>
        <v>0</v>
      </c>
      <c r="S352" s="189"/>
      <c r="T352" s="191">
        <f>T353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84" t="s">
        <v>87</v>
      </c>
      <c r="AT352" s="192" t="s">
        <v>76</v>
      </c>
      <c r="AU352" s="192" t="s">
        <v>85</v>
      </c>
      <c r="AY352" s="184" t="s">
        <v>152</v>
      </c>
      <c r="BK352" s="193">
        <f>BK353</f>
        <v>0</v>
      </c>
    </row>
    <row r="353" s="2" customFormat="1" ht="24" customHeight="1">
      <c r="A353" s="38"/>
      <c r="B353" s="196"/>
      <c r="C353" s="197" t="s">
        <v>364</v>
      </c>
      <c r="D353" s="197" t="s">
        <v>154</v>
      </c>
      <c r="E353" s="198" t="s">
        <v>703</v>
      </c>
      <c r="F353" s="199" t="s">
        <v>704</v>
      </c>
      <c r="G353" s="200" t="s">
        <v>705</v>
      </c>
      <c r="H353" s="201">
        <v>7</v>
      </c>
      <c r="I353" s="202"/>
      <c r="J353" s="203">
        <f>ROUND(I353*H353,2)</f>
        <v>0</v>
      </c>
      <c r="K353" s="199" t="s">
        <v>1</v>
      </c>
      <c r="L353" s="39"/>
      <c r="M353" s="204" t="s">
        <v>1</v>
      </c>
      <c r="N353" s="205" t="s">
        <v>42</v>
      </c>
      <c r="O353" s="77"/>
      <c r="P353" s="206">
        <f>O353*H353</f>
        <v>0</v>
      </c>
      <c r="Q353" s="206">
        <v>0</v>
      </c>
      <c r="R353" s="206">
        <f>Q353*H353</f>
        <v>0</v>
      </c>
      <c r="S353" s="206">
        <v>0</v>
      </c>
      <c r="T353" s="207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08" t="s">
        <v>230</v>
      </c>
      <c r="AT353" s="208" t="s">
        <v>154</v>
      </c>
      <c r="AU353" s="208" t="s">
        <v>87</v>
      </c>
      <c r="AY353" s="19" t="s">
        <v>152</v>
      </c>
      <c r="BE353" s="209">
        <f>IF(N353="základní",J353,0)</f>
        <v>0</v>
      </c>
      <c r="BF353" s="209">
        <f>IF(N353="snížená",J353,0)</f>
        <v>0</v>
      </c>
      <c r="BG353" s="209">
        <f>IF(N353="zákl. přenesená",J353,0)</f>
        <v>0</v>
      </c>
      <c r="BH353" s="209">
        <f>IF(N353="sníž. přenesená",J353,0)</f>
        <v>0</v>
      </c>
      <c r="BI353" s="209">
        <f>IF(N353="nulová",J353,0)</f>
        <v>0</v>
      </c>
      <c r="BJ353" s="19" t="s">
        <v>85</v>
      </c>
      <c r="BK353" s="209">
        <f>ROUND(I353*H353,2)</f>
        <v>0</v>
      </c>
      <c r="BL353" s="19" t="s">
        <v>230</v>
      </c>
      <c r="BM353" s="208" t="s">
        <v>706</v>
      </c>
    </row>
    <row r="354" s="12" customFormat="1" ht="22.8" customHeight="1">
      <c r="A354" s="12"/>
      <c r="B354" s="183"/>
      <c r="C354" s="12"/>
      <c r="D354" s="184" t="s">
        <v>76</v>
      </c>
      <c r="E354" s="194" t="s">
        <v>707</v>
      </c>
      <c r="F354" s="194" t="s">
        <v>708</v>
      </c>
      <c r="G354" s="12"/>
      <c r="H354" s="12"/>
      <c r="I354" s="186"/>
      <c r="J354" s="195">
        <f>BK354</f>
        <v>0</v>
      </c>
      <c r="K354" s="12"/>
      <c r="L354" s="183"/>
      <c r="M354" s="188"/>
      <c r="N354" s="189"/>
      <c r="O354" s="189"/>
      <c r="P354" s="190">
        <f>SUM(P355:P377)</f>
        <v>0</v>
      </c>
      <c r="Q354" s="189"/>
      <c r="R354" s="190">
        <f>SUM(R355:R377)</f>
        <v>10.51753955</v>
      </c>
      <c r="S354" s="189"/>
      <c r="T354" s="191">
        <f>SUM(T355:T377)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184" t="s">
        <v>87</v>
      </c>
      <c r="AT354" s="192" t="s">
        <v>76</v>
      </c>
      <c r="AU354" s="192" t="s">
        <v>85</v>
      </c>
      <c r="AY354" s="184" t="s">
        <v>152</v>
      </c>
      <c r="BK354" s="193">
        <f>SUM(BK355:BK377)</f>
        <v>0</v>
      </c>
    </row>
    <row r="355" s="2" customFormat="1" ht="24" customHeight="1">
      <c r="A355" s="38"/>
      <c r="B355" s="196"/>
      <c r="C355" s="197" t="s">
        <v>368</v>
      </c>
      <c r="D355" s="197" t="s">
        <v>154</v>
      </c>
      <c r="E355" s="198" t="s">
        <v>709</v>
      </c>
      <c r="F355" s="199" t="s">
        <v>710</v>
      </c>
      <c r="G355" s="200" t="s">
        <v>157</v>
      </c>
      <c r="H355" s="201">
        <v>84.400000000000006</v>
      </c>
      <c r="I355" s="202"/>
      <c r="J355" s="203">
        <f>ROUND(I355*H355,2)</f>
        <v>0</v>
      </c>
      <c r="K355" s="199" t="s">
        <v>158</v>
      </c>
      <c r="L355" s="39"/>
      <c r="M355" s="204" t="s">
        <v>1</v>
      </c>
      <c r="N355" s="205" t="s">
        <v>42</v>
      </c>
      <c r="O355" s="77"/>
      <c r="P355" s="206">
        <f>O355*H355</f>
        <v>0</v>
      </c>
      <c r="Q355" s="206">
        <v>0.053460000000000001</v>
      </c>
      <c r="R355" s="206">
        <f>Q355*H355</f>
        <v>4.5120240000000003</v>
      </c>
      <c r="S355" s="206">
        <v>0</v>
      </c>
      <c r="T355" s="207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08" t="s">
        <v>230</v>
      </c>
      <c r="AT355" s="208" t="s">
        <v>154</v>
      </c>
      <c r="AU355" s="208" t="s">
        <v>87</v>
      </c>
      <c r="AY355" s="19" t="s">
        <v>152</v>
      </c>
      <c r="BE355" s="209">
        <f>IF(N355="základní",J355,0)</f>
        <v>0</v>
      </c>
      <c r="BF355" s="209">
        <f>IF(N355="snížená",J355,0)</f>
        <v>0</v>
      </c>
      <c r="BG355" s="209">
        <f>IF(N355="zákl. přenesená",J355,0)</f>
        <v>0</v>
      </c>
      <c r="BH355" s="209">
        <f>IF(N355="sníž. přenesená",J355,0)</f>
        <v>0</v>
      </c>
      <c r="BI355" s="209">
        <f>IF(N355="nulová",J355,0)</f>
        <v>0</v>
      </c>
      <c r="BJ355" s="19" t="s">
        <v>85</v>
      </c>
      <c r="BK355" s="209">
        <f>ROUND(I355*H355,2)</f>
        <v>0</v>
      </c>
      <c r="BL355" s="19" t="s">
        <v>230</v>
      </c>
      <c r="BM355" s="208" t="s">
        <v>711</v>
      </c>
    </row>
    <row r="356" s="13" customFormat="1">
      <c r="A356" s="13"/>
      <c r="B356" s="210"/>
      <c r="C356" s="13"/>
      <c r="D356" s="211" t="s">
        <v>161</v>
      </c>
      <c r="E356" s="212" t="s">
        <v>1</v>
      </c>
      <c r="F356" s="213" t="s">
        <v>712</v>
      </c>
      <c r="G356" s="13"/>
      <c r="H356" s="212" t="s">
        <v>1</v>
      </c>
      <c r="I356" s="214"/>
      <c r="J356" s="13"/>
      <c r="K356" s="13"/>
      <c r="L356" s="210"/>
      <c r="M356" s="215"/>
      <c r="N356" s="216"/>
      <c r="O356" s="216"/>
      <c r="P356" s="216"/>
      <c r="Q356" s="216"/>
      <c r="R356" s="216"/>
      <c r="S356" s="216"/>
      <c r="T356" s="21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12" t="s">
        <v>161</v>
      </c>
      <c r="AU356" s="212" t="s">
        <v>87</v>
      </c>
      <c r="AV356" s="13" t="s">
        <v>85</v>
      </c>
      <c r="AW356" s="13" t="s">
        <v>32</v>
      </c>
      <c r="AX356" s="13" t="s">
        <v>77</v>
      </c>
      <c r="AY356" s="212" t="s">
        <v>152</v>
      </c>
    </row>
    <row r="357" s="14" customFormat="1">
      <c r="A357" s="14"/>
      <c r="B357" s="218"/>
      <c r="C357" s="14"/>
      <c r="D357" s="211" t="s">
        <v>161</v>
      </c>
      <c r="E357" s="219" t="s">
        <v>1</v>
      </c>
      <c r="F357" s="220" t="s">
        <v>713</v>
      </c>
      <c r="G357" s="14"/>
      <c r="H357" s="221">
        <v>60</v>
      </c>
      <c r="I357" s="222"/>
      <c r="J357" s="14"/>
      <c r="K357" s="14"/>
      <c r="L357" s="218"/>
      <c r="M357" s="223"/>
      <c r="N357" s="224"/>
      <c r="O357" s="224"/>
      <c r="P357" s="224"/>
      <c r="Q357" s="224"/>
      <c r="R357" s="224"/>
      <c r="S357" s="224"/>
      <c r="T357" s="22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19" t="s">
        <v>161</v>
      </c>
      <c r="AU357" s="219" t="s">
        <v>87</v>
      </c>
      <c r="AV357" s="14" t="s">
        <v>87</v>
      </c>
      <c r="AW357" s="14" t="s">
        <v>32</v>
      </c>
      <c r="AX357" s="14" t="s">
        <v>77</v>
      </c>
      <c r="AY357" s="219" t="s">
        <v>152</v>
      </c>
    </row>
    <row r="358" s="14" customFormat="1">
      <c r="A358" s="14"/>
      <c r="B358" s="218"/>
      <c r="C358" s="14"/>
      <c r="D358" s="211" t="s">
        <v>161</v>
      </c>
      <c r="E358" s="219" t="s">
        <v>1</v>
      </c>
      <c r="F358" s="220" t="s">
        <v>714</v>
      </c>
      <c r="G358" s="14"/>
      <c r="H358" s="221">
        <v>-8.4000000000000004</v>
      </c>
      <c r="I358" s="222"/>
      <c r="J358" s="14"/>
      <c r="K358" s="14"/>
      <c r="L358" s="218"/>
      <c r="M358" s="223"/>
      <c r="N358" s="224"/>
      <c r="O358" s="224"/>
      <c r="P358" s="224"/>
      <c r="Q358" s="224"/>
      <c r="R358" s="224"/>
      <c r="S358" s="224"/>
      <c r="T358" s="22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19" t="s">
        <v>161</v>
      </c>
      <c r="AU358" s="219" t="s">
        <v>87</v>
      </c>
      <c r="AV358" s="14" t="s">
        <v>87</v>
      </c>
      <c r="AW358" s="14" t="s">
        <v>32</v>
      </c>
      <c r="AX358" s="14" t="s">
        <v>77</v>
      </c>
      <c r="AY358" s="219" t="s">
        <v>152</v>
      </c>
    </row>
    <row r="359" s="14" customFormat="1">
      <c r="A359" s="14"/>
      <c r="B359" s="218"/>
      <c r="C359" s="14"/>
      <c r="D359" s="211" t="s">
        <v>161</v>
      </c>
      <c r="E359" s="219" t="s">
        <v>1</v>
      </c>
      <c r="F359" s="220" t="s">
        <v>715</v>
      </c>
      <c r="G359" s="14"/>
      <c r="H359" s="221">
        <v>32.799999999999997</v>
      </c>
      <c r="I359" s="222"/>
      <c r="J359" s="14"/>
      <c r="K359" s="14"/>
      <c r="L359" s="218"/>
      <c r="M359" s="223"/>
      <c r="N359" s="224"/>
      <c r="O359" s="224"/>
      <c r="P359" s="224"/>
      <c r="Q359" s="224"/>
      <c r="R359" s="224"/>
      <c r="S359" s="224"/>
      <c r="T359" s="22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19" t="s">
        <v>161</v>
      </c>
      <c r="AU359" s="219" t="s">
        <v>87</v>
      </c>
      <c r="AV359" s="14" t="s">
        <v>87</v>
      </c>
      <c r="AW359" s="14" t="s">
        <v>32</v>
      </c>
      <c r="AX359" s="14" t="s">
        <v>77</v>
      </c>
      <c r="AY359" s="219" t="s">
        <v>152</v>
      </c>
    </row>
    <row r="360" s="15" customFormat="1">
      <c r="A360" s="15"/>
      <c r="B360" s="226"/>
      <c r="C360" s="15"/>
      <c r="D360" s="211" t="s">
        <v>161</v>
      </c>
      <c r="E360" s="227" t="s">
        <v>1</v>
      </c>
      <c r="F360" s="228" t="s">
        <v>164</v>
      </c>
      <c r="G360" s="15"/>
      <c r="H360" s="229">
        <v>84.400000000000006</v>
      </c>
      <c r="I360" s="230"/>
      <c r="J360" s="15"/>
      <c r="K360" s="15"/>
      <c r="L360" s="226"/>
      <c r="M360" s="231"/>
      <c r="N360" s="232"/>
      <c r="O360" s="232"/>
      <c r="P360" s="232"/>
      <c r="Q360" s="232"/>
      <c r="R360" s="232"/>
      <c r="S360" s="232"/>
      <c r="T360" s="23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27" t="s">
        <v>161</v>
      </c>
      <c r="AU360" s="227" t="s">
        <v>87</v>
      </c>
      <c r="AV360" s="15" t="s">
        <v>159</v>
      </c>
      <c r="AW360" s="15" t="s">
        <v>32</v>
      </c>
      <c r="AX360" s="15" t="s">
        <v>85</v>
      </c>
      <c r="AY360" s="227" t="s">
        <v>152</v>
      </c>
    </row>
    <row r="361" s="2" customFormat="1" ht="24" customHeight="1">
      <c r="A361" s="38"/>
      <c r="B361" s="196"/>
      <c r="C361" s="197" t="s">
        <v>372</v>
      </c>
      <c r="D361" s="197" t="s">
        <v>154</v>
      </c>
      <c r="E361" s="198" t="s">
        <v>716</v>
      </c>
      <c r="F361" s="199" t="s">
        <v>717</v>
      </c>
      <c r="G361" s="200" t="s">
        <v>157</v>
      </c>
      <c r="H361" s="201">
        <v>79.575999999999993</v>
      </c>
      <c r="I361" s="202"/>
      <c r="J361" s="203">
        <f>ROUND(I361*H361,2)</f>
        <v>0</v>
      </c>
      <c r="K361" s="199" t="s">
        <v>158</v>
      </c>
      <c r="L361" s="39"/>
      <c r="M361" s="204" t="s">
        <v>1</v>
      </c>
      <c r="N361" s="205" t="s">
        <v>42</v>
      </c>
      <c r="O361" s="77"/>
      <c r="P361" s="206">
        <f>O361*H361</f>
        <v>0</v>
      </c>
      <c r="Q361" s="206">
        <v>0.052499999999999998</v>
      </c>
      <c r="R361" s="206">
        <f>Q361*H361</f>
        <v>4.1777399999999991</v>
      </c>
      <c r="S361" s="206">
        <v>0</v>
      </c>
      <c r="T361" s="207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08" t="s">
        <v>230</v>
      </c>
      <c r="AT361" s="208" t="s">
        <v>154</v>
      </c>
      <c r="AU361" s="208" t="s">
        <v>87</v>
      </c>
      <c r="AY361" s="19" t="s">
        <v>152</v>
      </c>
      <c r="BE361" s="209">
        <f>IF(N361="základní",J361,0)</f>
        <v>0</v>
      </c>
      <c r="BF361" s="209">
        <f>IF(N361="snížená",J361,0)</f>
        <v>0</v>
      </c>
      <c r="BG361" s="209">
        <f>IF(N361="zákl. přenesená",J361,0)</f>
        <v>0</v>
      </c>
      <c r="BH361" s="209">
        <f>IF(N361="sníž. přenesená",J361,0)</f>
        <v>0</v>
      </c>
      <c r="BI361" s="209">
        <f>IF(N361="nulová",J361,0)</f>
        <v>0</v>
      </c>
      <c r="BJ361" s="19" t="s">
        <v>85</v>
      </c>
      <c r="BK361" s="209">
        <f>ROUND(I361*H361,2)</f>
        <v>0</v>
      </c>
      <c r="BL361" s="19" t="s">
        <v>230</v>
      </c>
      <c r="BM361" s="208" t="s">
        <v>718</v>
      </c>
    </row>
    <row r="362" s="13" customFormat="1">
      <c r="A362" s="13"/>
      <c r="B362" s="210"/>
      <c r="C362" s="13"/>
      <c r="D362" s="211" t="s">
        <v>161</v>
      </c>
      <c r="E362" s="212" t="s">
        <v>1</v>
      </c>
      <c r="F362" s="213" t="s">
        <v>539</v>
      </c>
      <c r="G362" s="13"/>
      <c r="H362" s="212" t="s">
        <v>1</v>
      </c>
      <c r="I362" s="214"/>
      <c r="J362" s="13"/>
      <c r="K362" s="13"/>
      <c r="L362" s="210"/>
      <c r="M362" s="215"/>
      <c r="N362" s="216"/>
      <c r="O362" s="216"/>
      <c r="P362" s="216"/>
      <c r="Q362" s="216"/>
      <c r="R362" s="216"/>
      <c r="S362" s="216"/>
      <c r="T362" s="21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12" t="s">
        <v>161</v>
      </c>
      <c r="AU362" s="212" t="s">
        <v>87</v>
      </c>
      <c r="AV362" s="13" t="s">
        <v>85</v>
      </c>
      <c r="AW362" s="13" t="s">
        <v>32</v>
      </c>
      <c r="AX362" s="13" t="s">
        <v>77</v>
      </c>
      <c r="AY362" s="212" t="s">
        <v>152</v>
      </c>
    </row>
    <row r="363" s="13" customFormat="1">
      <c r="A363" s="13"/>
      <c r="B363" s="210"/>
      <c r="C363" s="13"/>
      <c r="D363" s="211" t="s">
        <v>161</v>
      </c>
      <c r="E363" s="212" t="s">
        <v>1</v>
      </c>
      <c r="F363" s="213" t="s">
        <v>712</v>
      </c>
      <c r="G363" s="13"/>
      <c r="H363" s="212" t="s">
        <v>1</v>
      </c>
      <c r="I363" s="214"/>
      <c r="J363" s="13"/>
      <c r="K363" s="13"/>
      <c r="L363" s="210"/>
      <c r="M363" s="215"/>
      <c r="N363" s="216"/>
      <c r="O363" s="216"/>
      <c r="P363" s="216"/>
      <c r="Q363" s="216"/>
      <c r="R363" s="216"/>
      <c r="S363" s="216"/>
      <c r="T363" s="21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12" t="s">
        <v>161</v>
      </c>
      <c r="AU363" s="212" t="s">
        <v>87</v>
      </c>
      <c r="AV363" s="13" t="s">
        <v>85</v>
      </c>
      <c r="AW363" s="13" t="s">
        <v>32</v>
      </c>
      <c r="AX363" s="13" t="s">
        <v>77</v>
      </c>
      <c r="AY363" s="212" t="s">
        <v>152</v>
      </c>
    </row>
    <row r="364" s="14" customFormat="1">
      <c r="A364" s="14"/>
      <c r="B364" s="218"/>
      <c r="C364" s="14"/>
      <c r="D364" s="211" t="s">
        <v>161</v>
      </c>
      <c r="E364" s="219" t="s">
        <v>1</v>
      </c>
      <c r="F364" s="220" t="s">
        <v>719</v>
      </c>
      <c r="G364" s="14"/>
      <c r="H364" s="221">
        <v>88.975999999999999</v>
      </c>
      <c r="I364" s="222"/>
      <c r="J364" s="14"/>
      <c r="K364" s="14"/>
      <c r="L364" s="218"/>
      <c r="M364" s="223"/>
      <c r="N364" s="224"/>
      <c r="O364" s="224"/>
      <c r="P364" s="224"/>
      <c r="Q364" s="224"/>
      <c r="R364" s="224"/>
      <c r="S364" s="224"/>
      <c r="T364" s="22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19" t="s">
        <v>161</v>
      </c>
      <c r="AU364" s="219" t="s">
        <v>87</v>
      </c>
      <c r="AV364" s="14" t="s">
        <v>87</v>
      </c>
      <c r="AW364" s="14" t="s">
        <v>32</v>
      </c>
      <c r="AX364" s="14" t="s">
        <v>77</v>
      </c>
      <c r="AY364" s="219" t="s">
        <v>152</v>
      </c>
    </row>
    <row r="365" s="14" customFormat="1">
      <c r="A365" s="14"/>
      <c r="B365" s="218"/>
      <c r="C365" s="14"/>
      <c r="D365" s="211" t="s">
        <v>161</v>
      </c>
      <c r="E365" s="219" t="s">
        <v>1</v>
      </c>
      <c r="F365" s="220" t="s">
        <v>720</v>
      </c>
      <c r="G365" s="14"/>
      <c r="H365" s="221">
        <v>-8</v>
      </c>
      <c r="I365" s="222"/>
      <c r="J365" s="14"/>
      <c r="K365" s="14"/>
      <c r="L365" s="218"/>
      <c r="M365" s="223"/>
      <c r="N365" s="224"/>
      <c r="O365" s="224"/>
      <c r="P365" s="224"/>
      <c r="Q365" s="224"/>
      <c r="R365" s="224"/>
      <c r="S365" s="224"/>
      <c r="T365" s="22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19" t="s">
        <v>161</v>
      </c>
      <c r="AU365" s="219" t="s">
        <v>87</v>
      </c>
      <c r="AV365" s="14" t="s">
        <v>87</v>
      </c>
      <c r="AW365" s="14" t="s">
        <v>32</v>
      </c>
      <c r="AX365" s="14" t="s">
        <v>77</v>
      </c>
      <c r="AY365" s="219" t="s">
        <v>152</v>
      </c>
    </row>
    <row r="366" s="14" customFormat="1">
      <c r="A366" s="14"/>
      <c r="B366" s="218"/>
      <c r="C366" s="14"/>
      <c r="D366" s="211" t="s">
        <v>161</v>
      </c>
      <c r="E366" s="219" t="s">
        <v>1</v>
      </c>
      <c r="F366" s="220" t="s">
        <v>721</v>
      </c>
      <c r="G366" s="14"/>
      <c r="H366" s="221">
        <v>-1.3999999999999999</v>
      </c>
      <c r="I366" s="222"/>
      <c r="J366" s="14"/>
      <c r="K366" s="14"/>
      <c r="L366" s="218"/>
      <c r="M366" s="223"/>
      <c r="N366" s="224"/>
      <c r="O366" s="224"/>
      <c r="P366" s="224"/>
      <c r="Q366" s="224"/>
      <c r="R366" s="224"/>
      <c r="S366" s="224"/>
      <c r="T366" s="22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19" t="s">
        <v>161</v>
      </c>
      <c r="AU366" s="219" t="s">
        <v>87</v>
      </c>
      <c r="AV366" s="14" t="s">
        <v>87</v>
      </c>
      <c r="AW366" s="14" t="s">
        <v>32</v>
      </c>
      <c r="AX366" s="14" t="s">
        <v>77</v>
      </c>
      <c r="AY366" s="219" t="s">
        <v>152</v>
      </c>
    </row>
    <row r="367" s="15" customFormat="1">
      <c r="A367" s="15"/>
      <c r="B367" s="226"/>
      <c r="C367" s="15"/>
      <c r="D367" s="211" t="s">
        <v>161</v>
      </c>
      <c r="E367" s="227" t="s">
        <v>1</v>
      </c>
      <c r="F367" s="228" t="s">
        <v>164</v>
      </c>
      <c r="G367" s="15"/>
      <c r="H367" s="229">
        <v>79.575999999999993</v>
      </c>
      <c r="I367" s="230"/>
      <c r="J367" s="15"/>
      <c r="K367" s="15"/>
      <c r="L367" s="226"/>
      <c r="M367" s="231"/>
      <c r="N367" s="232"/>
      <c r="O367" s="232"/>
      <c r="P367" s="232"/>
      <c r="Q367" s="232"/>
      <c r="R367" s="232"/>
      <c r="S367" s="232"/>
      <c r="T367" s="23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27" t="s">
        <v>161</v>
      </c>
      <c r="AU367" s="227" t="s">
        <v>87</v>
      </c>
      <c r="AV367" s="15" t="s">
        <v>159</v>
      </c>
      <c r="AW367" s="15" t="s">
        <v>32</v>
      </c>
      <c r="AX367" s="15" t="s">
        <v>85</v>
      </c>
      <c r="AY367" s="227" t="s">
        <v>152</v>
      </c>
    </row>
    <row r="368" s="2" customFormat="1" ht="24" customHeight="1">
      <c r="A368" s="38"/>
      <c r="B368" s="196"/>
      <c r="C368" s="197" t="s">
        <v>378</v>
      </c>
      <c r="D368" s="197" t="s">
        <v>154</v>
      </c>
      <c r="E368" s="198" t="s">
        <v>722</v>
      </c>
      <c r="F368" s="199" t="s">
        <v>723</v>
      </c>
      <c r="G368" s="200" t="s">
        <v>157</v>
      </c>
      <c r="H368" s="201">
        <v>21.635000000000002</v>
      </c>
      <c r="I368" s="202"/>
      <c r="J368" s="203">
        <f>ROUND(I368*H368,2)</f>
        <v>0</v>
      </c>
      <c r="K368" s="199" t="s">
        <v>158</v>
      </c>
      <c r="L368" s="39"/>
      <c r="M368" s="204" t="s">
        <v>1</v>
      </c>
      <c r="N368" s="205" t="s">
        <v>42</v>
      </c>
      <c r="O368" s="77"/>
      <c r="P368" s="206">
        <f>O368*H368</f>
        <v>0</v>
      </c>
      <c r="Q368" s="206">
        <v>0.04657</v>
      </c>
      <c r="R368" s="206">
        <f>Q368*H368</f>
        <v>1.00754195</v>
      </c>
      <c r="S368" s="206">
        <v>0</v>
      </c>
      <c r="T368" s="207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08" t="s">
        <v>230</v>
      </c>
      <c r="AT368" s="208" t="s">
        <v>154</v>
      </c>
      <c r="AU368" s="208" t="s">
        <v>87</v>
      </c>
      <c r="AY368" s="19" t="s">
        <v>152</v>
      </c>
      <c r="BE368" s="209">
        <f>IF(N368="základní",J368,0)</f>
        <v>0</v>
      </c>
      <c r="BF368" s="209">
        <f>IF(N368="snížená",J368,0)</f>
        <v>0</v>
      </c>
      <c r="BG368" s="209">
        <f>IF(N368="zákl. přenesená",J368,0)</f>
        <v>0</v>
      </c>
      <c r="BH368" s="209">
        <f>IF(N368="sníž. přenesená",J368,0)</f>
        <v>0</v>
      </c>
      <c r="BI368" s="209">
        <f>IF(N368="nulová",J368,0)</f>
        <v>0</v>
      </c>
      <c r="BJ368" s="19" t="s">
        <v>85</v>
      </c>
      <c r="BK368" s="209">
        <f>ROUND(I368*H368,2)</f>
        <v>0</v>
      </c>
      <c r="BL368" s="19" t="s">
        <v>230</v>
      </c>
      <c r="BM368" s="208" t="s">
        <v>724</v>
      </c>
    </row>
    <row r="369" s="13" customFormat="1">
      <c r="A369" s="13"/>
      <c r="B369" s="210"/>
      <c r="C369" s="13"/>
      <c r="D369" s="211" t="s">
        <v>161</v>
      </c>
      <c r="E369" s="212" t="s">
        <v>1</v>
      </c>
      <c r="F369" s="213" t="s">
        <v>725</v>
      </c>
      <c r="G369" s="13"/>
      <c r="H369" s="212" t="s">
        <v>1</v>
      </c>
      <c r="I369" s="214"/>
      <c r="J369" s="13"/>
      <c r="K369" s="13"/>
      <c r="L369" s="210"/>
      <c r="M369" s="215"/>
      <c r="N369" s="216"/>
      <c r="O369" s="216"/>
      <c r="P369" s="216"/>
      <c r="Q369" s="216"/>
      <c r="R369" s="216"/>
      <c r="S369" s="216"/>
      <c r="T369" s="21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12" t="s">
        <v>161</v>
      </c>
      <c r="AU369" s="212" t="s">
        <v>87</v>
      </c>
      <c r="AV369" s="13" t="s">
        <v>85</v>
      </c>
      <c r="AW369" s="13" t="s">
        <v>32</v>
      </c>
      <c r="AX369" s="13" t="s">
        <v>77</v>
      </c>
      <c r="AY369" s="212" t="s">
        <v>152</v>
      </c>
    </row>
    <row r="370" s="14" customFormat="1">
      <c r="A370" s="14"/>
      <c r="B370" s="218"/>
      <c r="C370" s="14"/>
      <c r="D370" s="211" t="s">
        <v>161</v>
      </c>
      <c r="E370" s="219" t="s">
        <v>1</v>
      </c>
      <c r="F370" s="220" t="s">
        <v>726</v>
      </c>
      <c r="G370" s="14"/>
      <c r="H370" s="221">
        <v>7.875</v>
      </c>
      <c r="I370" s="222"/>
      <c r="J370" s="14"/>
      <c r="K370" s="14"/>
      <c r="L370" s="218"/>
      <c r="M370" s="223"/>
      <c r="N370" s="224"/>
      <c r="O370" s="224"/>
      <c r="P370" s="224"/>
      <c r="Q370" s="224"/>
      <c r="R370" s="224"/>
      <c r="S370" s="224"/>
      <c r="T370" s="22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19" t="s">
        <v>161</v>
      </c>
      <c r="AU370" s="219" t="s">
        <v>87</v>
      </c>
      <c r="AV370" s="14" t="s">
        <v>87</v>
      </c>
      <c r="AW370" s="14" t="s">
        <v>32</v>
      </c>
      <c r="AX370" s="14" t="s">
        <v>77</v>
      </c>
      <c r="AY370" s="219" t="s">
        <v>152</v>
      </c>
    </row>
    <row r="371" s="14" customFormat="1">
      <c r="A371" s="14"/>
      <c r="B371" s="218"/>
      <c r="C371" s="14"/>
      <c r="D371" s="211" t="s">
        <v>161</v>
      </c>
      <c r="E371" s="219" t="s">
        <v>1</v>
      </c>
      <c r="F371" s="220" t="s">
        <v>727</v>
      </c>
      <c r="G371" s="14"/>
      <c r="H371" s="221">
        <v>13.76</v>
      </c>
      <c r="I371" s="222"/>
      <c r="J371" s="14"/>
      <c r="K371" s="14"/>
      <c r="L371" s="218"/>
      <c r="M371" s="223"/>
      <c r="N371" s="224"/>
      <c r="O371" s="224"/>
      <c r="P371" s="224"/>
      <c r="Q371" s="224"/>
      <c r="R371" s="224"/>
      <c r="S371" s="224"/>
      <c r="T371" s="22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19" t="s">
        <v>161</v>
      </c>
      <c r="AU371" s="219" t="s">
        <v>87</v>
      </c>
      <c r="AV371" s="14" t="s">
        <v>87</v>
      </c>
      <c r="AW371" s="14" t="s">
        <v>32</v>
      </c>
      <c r="AX371" s="14" t="s">
        <v>77</v>
      </c>
      <c r="AY371" s="219" t="s">
        <v>152</v>
      </c>
    </row>
    <row r="372" s="15" customFormat="1">
      <c r="A372" s="15"/>
      <c r="B372" s="226"/>
      <c r="C372" s="15"/>
      <c r="D372" s="211" t="s">
        <v>161</v>
      </c>
      <c r="E372" s="227" t="s">
        <v>1</v>
      </c>
      <c r="F372" s="228" t="s">
        <v>164</v>
      </c>
      <c r="G372" s="15"/>
      <c r="H372" s="229">
        <v>21.635000000000002</v>
      </c>
      <c r="I372" s="230"/>
      <c r="J372" s="15"/>
      <c r="K372" s="15"/>
      <c r="L372" s="226"/>
      <c r="M372" s="231"/>
      <c r="N372" s="232"/>
      <c r="O372" s="232"/>
      <c r="P372" s="232"/>
      <c r="Q372" s="232"/>
      <c r="R372" s="232"/>
      <c r="S372" s="232"/>
      <c r="T372" s="23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27" t="s">
        <v>161</v>
      </c>
      <c r="AU372" s="227" t="s">
        <v>87</v>
      </c>
      <c r="AV372" s="15" t="s">
        <v>159</v>
      </c>
      <c r="AW372" s="15" t="s">
        <v>32</v>
      </c>
      <c r="AX372" s="15" t="s">
        <v>85</v>
      </c>
      <c r="AY372" s="227" t="s">
        <v>152</v>
      </c>
    </row>
    <row r="373" s="2" customFormat="1" ht="36" customHeight="1">
      <c r="A373" s="38"/>
      <c r="B373" s="196"/>
      <c r="C373" s="197" t="s">
        <v>382</v>
      </c>
      <c r="D373" s="197" t="s">
        <v>154</v>
      </c>
      <c r="E373" s="198" t="s">
        <v>728</v>
      </c>
      <c r="F373" s="199" t="s">
        <v>729</v>
      </c>
      <c r="G373" s="200" t="s">
        <v>157</v>
      </c>
      <c r="H373" s="201">
        <v>13.76</v>
      </c>
      <c r="I373" s="202"/>
      <c r="J373" s="203">
        <f>ROUND(I373*H373,2)</f>
        <v>0</v>
      </c>
      <c r="K373" s="199" t="s">
        <v>158</v>
      </c>
      <c r="L373" s="39"/>
      <c r="M373" s="204" t="s">
        <v>1</v>
      </c>
      <c r="N373" s="205" t="s">
        <v>42</v>
      </c>
      <c r="O373" s="77"/>
      <c r="P373" s="206">
        <f>O373*H373</f>
        <v>0</v>
      </c>
      <c r="Q373" s="206">
        <v>0.059610000000000003</v>
      </c>
      <c r="R373" s="206">
        <f>Q373*H373</f>
        <v>0.82023360000000001</v>
      </c>
      <c r="S373" s="206">
        <v>0</v>
      </c>
      <c r="T373" s="207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08" t="s">
        <v>230</v>
      </c>
      <c r="AT373" s="208" t="s">
        <v>154</v>
      </c>
      <c r="AU373" s="208" t="s">
        <v>87</v>
      </c>
      <c r="AY373" s="19" t="s">
        <v>152</v>
      </c>
      <c r="BE373" s="209">
        <f>IF(N373="základní",J373,0)</f>
        <v>0</v>
      </c>
      <c r="BF373" s="209">
        <f>IF(N373="snížená",J373,0)</f>
        <v>0</v>
      </c>
      <c r="BG373" s="209">
        <f>IF(N373="zákl. přenesená",J373,0)</f>
        <v>0</v>
      </c>
      <c r="BH373" s="209">
        <f>IF(N373="sníž. přenesená",J373,0)</f>
        <v>0</v>
      </c>
      <c r="BI373" s="209">
        <f>IF(N373="nulová",J373,0)</f>
        <v>0</v>
      </c>
      <c r="BJ373" s="19" t="s">
        <v>85</v>
      </c>
      <c r="BK373" s="209">
        <f>ROUND(I373*H373,2)</f>
        <v>0</v>
      </c>
      <c r="BL373" s="19" t="s">
        <v>230</v>
      </c>
      <c r="BM373" s="208" t="s">
        <v>730</v>
      </c>
    </row>
    <row r="374" s="13" customFormat="1">
      <c r="A374" s="13"/>
      <c r="B374" s="210"/>
      <c r="C374" s="13"/>
      <c r="D374" s="211" t="s">
        <v>161</v>
      </c>
      <c r="E374" s="212" t="s">
        <v>1</v>
      </c>
      <c r="F374" s="213" t="s">
        <v>725</v>
      </c>
      <c r="G374" s="13"/>
      <c r="H374" s="212" t="s">
        <v>1</v>
      </c>
      <c r="I374" s="214"/>
      <c r="J374" s="13"/>
      <c r="K374" s="13"/>
      <c r="L374" s="210"/>
      <c r="M374" s="215"/>
      <c r="N374" s="216"/>
      <c r="O374" s="216"/>
      <c r="P374" s="216"/>
      <c r="Q374" s="216"/>
      <c r="R374" s="216"/>
      <c r="S374" s="216"/>
      <c r="T374" s="21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12" t="s">
        <v>161</v>
      </c>
      <c r="AU374" s="212" t="s">
        <v>87</v>
      </c>
      <c r="AV374" s="13" t="s">
        <v>85</v>
      </c>
      <c r="AW374" s="13" t="s">
        <v>32</v>
      </c>
      <c r="AX374" s="13" t="s">
        <v>77</v>
      </c>
      <c r="AY374" s="212" t="s">
        <v>152</v>
      </c>
    </row>
    <row r="375" s="14" customFormat="1">
      <c r="A375" s="14"/>
      <c r="B375" s="218"/>
      <c r="C375" s="14"/>
      <c r="D375" s="211" t="s">
        <v>161</v>
      </c>
      <c r="E375" s="219" t="s">
        <v>1</v>
      </c>
      <c r="F375" s="220" t="s">
        <v>731</v>
      </c>
      <c r="G375" s="14"/>
      <c r="H375" s="221">
        <v>13.76</v>
      </c>
      <c r="I375" s="222"/>
      <c r="J375" s="14"/>
      <c r="K375" s="14"/>
      <c r="L375" s="218"/>
      <c r="M375" s="223"/>
      <c r="N375" s="224"/>
      <c r="O375" s="224"/>
      <c r="P375" s="224"/>
      <c r="Q375" s="224"/>
      <c r="R375" s="224"/>
      <c r="S375" s="224"/>
      <c r="T375" s="22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19" t="s">
        <v>161</v>
      </c>
      <c r="AU375" s="219" t="s">
        <v>87</v>
      </c>
      <c r="AV375" s="14" t="s">
        <v>87</v>
      </c>
      <c r="AW375" s="14" t="s">
        <v>32</v>
      </c>
      <c r="AX375" s="14" t="s">
        <v>77</v>
      </c>
      <c r="AY375" s="219" t="s">
        <v>152</v>
      </c>
    </row>
    <row r="376" s="15" customFormat="1">
      <c r="A376" s="15"/>
      <c r="B376" s="226"/>
      <c r="C376" s="15"/>
      <c r="D376" s="211" t="s">
        <v>161</v>
      </c>
      <c r="E376" s="227" t="s">
        <v>1</v>
      </c>
      <c r="F376" s="228" t="s">
        <v>164</v>
      </c>
      <c r="G376" s="15"/>
      <c r="H376" s="229">
        <v>13.76</v>
      </c>
      <c r="I376" s="230"/>
      <c r="J376" s="15"/>
      <c r="K376" s="15"/>
      <c r="L376" s="226"/>
      <c r="M376" s="231"/>
      <c r="N376" s="232"/>
      <c r="O376" s="232"/>
      <c r="P376" s="232"/>
      <c r="Q376" s="232"/>
      <c r="R376" s="232"/>
      <c r="S376" s="232"/>
      <c r="T376" s="23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27" t="s">
        <v>161</v>
      </c>
      <c r="AU376" s="227" t="s">
        <v>87</v>
      </c>
      <c r="AV376" s="15" t="s">
        <v>159</v>
      </c>
      <c r="AW376" s="15" t="s">
        <v>32</v>
      </c>
      <c r="AX376" s="15" t="s">
        <v>85</v>
      </c>
      <c r="AY376" s="227" t="s">
        <v>152</v>
      </c>
    </row>
    <row r="377" s="2" customFormat="1" ht="24" customHeight="1">
      <c r="A377" s="38"/>
      <c r="B377" s="196"/>
      <c r="C377" s="197" t="s">
        <v>388</v>
      </c>
      <c r="D377" s="197" t="s">
        <v>154</v>
      </c>
      <c r="E377" s="198" t="s">
        <v>732</v>
      </c>
      <c r="F377" s="199" t="s">
        <v>733</v>
      </c>
      <c r="G377" s="200" t="s">
        <v>423</v>
      </c>
      <c r="H377" s="201">
        <v>10.518000000000001</v>
      </c>
      <c r="I377" s="202"/>
      <c r="J377" s="203">
        <f>ROUND(I377*H377,2)</f>
        <v>0</v>
      </c>
      <c r="K377" s="199" t="s">
        <v>158</v>
      </c>
      <c r="L377" s="39"/>
      <c r="M377" s="204" t="s">
        <v>1</v>
      </c>
      <c r="N377" s="205" t="s">
        <v>42</v>
      </c>
      <c r="O377" s="77"/>
      <c r="P377" s="206">
        <f>O377*H377</f>
        <v>0</v>
      </c>
      <c r="Q377" s="206">
        <v>0</v>
      </c>
      <c r="R377" s="206">
        <f>Q377*H377</f>
        <v>0</v>
      </c>
      <c r="S377" s="206">
        <v>0</v>
      </c>
      <c r="T377" s="207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08" t="s">
        <v>230</v>
      </c>
      <c r="AT377" s="208" t="s">
        <v>154</v>
      </c>
      <c r="AU377" s="208" t="s">
        <v>87</v>
      </c>
      <c r="AY377" s="19" t="s">
        <v>152</v>
      </c>
      <c r="BE377" s="209">
        <f>IF(N377="základní",J377,0)</f>
        <v>0</v>
      </c>
      <c r="BF377" s="209">
        <f>IF(N377="snížená",J377,0)</f>
        <v>0</v>
      </c>
      <c r="BG377" s="209">
        <f>IF(N377="zákl. přenesená",J377,0)</f>
        <v>0</v>
      </c>
      <c r="BH377" s="209">
        <f>IF(N377="sníž. přenesená",J377,0)</f>
        <v>0</v>
      </c>
      <c r="BI377" s="209">
        <f>IF(N377="nulová",J377,0)</f>
        <v>0</v>
      </c>
      <c r="BJ377" s="19" t="s">
        <v>85</v>
      </c>
      <c r="BK377" s="209">
        <f>ROUND(I377*H377,2)</f>
        <v>0</v>
      </c>
      <c r="BL377" s="19" t="s">
        <v>230</v>
      </c>
      <c r="BM377" s="208" t="s">
        <v>734</v>
      </c>
    </row>
    <row r="378" s="12" customFormat="1" ht="22.8" customHeight="1">
      <c r="A378" s="12"/>
      <c r="B378" s="183"/>
      <c r="C378" s="12"/>
      <c r="D378" s="184" t="s">
        <v>76</v>
      </c>
      <c r="E378" s="194" t="s">
        <v>735</v>
      </c>
      <c r="F378" s="194" t="s">
        <v>736</v>
      </c>
      <c r="G378" s="12"/>
      <c r="H378" s="12"/>
      <c r="I378" s="186"/>
      <c r="J378" s="195">
        <f>BK378</f>
        <v>0</v>
      </c>
      <c r="K378" s="12"/>
      <c r="L378" s="183"/>
      <c r="M378" s="188"/>
      <c r="N378" s="189"/>
      <c r="O378" s="189"/>
      <c r="P378" s="190">
        <f>SUM(P379:P394)</f>
        <v>0</v>
      </c>
      <c r="Q378" s="189"/>
      <c r="R378" s="190">
        <f>SUM(R379:R394)</f>
        <v>0</v>
      </c>
      <c r="S378" s="189"/>
      <c r="T378" s="191">
        <f>SUM(T379:T394)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184" t="s">
        <v>87</v>
      </c>
      <c r="AT378" s="192" t="s">
        <v>76</v>
      </c>
      <c r="AU378" s="192" t="s">
        <v>85</v>
      </c>
      <c r="AY378" s="184" t="s">
        <v>152</v>
      </c>
      <c r="BK378" s="193">
        <f>SUM(BK379:BK394)</f>
        <v>0</v>
      </c>
    </row>
    <row r="379" s="2" customFormat="1" ht="24" customHeight="1">
      <c r="A379" s="38"/>
      <c r="B379" s="196"/>
      <c r="C379" s="197" t="s">
        <v>393</v>
      </c>
      <c r="D379" s="197" t="s">
        <v>154</v>
      </c>
      <c r="E379" s="198" t="s">
        <v>737</v>
      </c>
      <c r="F379" s="199" t="s">
        <v>738</v>
      </c>
      <c r="G379" s="200" t="s">
        <v>204</v>
      </c>
      <c r="H379" s="201">
        <v>16</v>
      </c>
      <c r="I379" s="202"/>
      <c r="J379" s="203">
        <f>ROUND(I379*H379,2)</f>
        <v>0</v>
      </c>
      <c r="K379" s="199" t="s">
        <v>1</v>
      </c>
      <c r="L379" s="39"/>
      <c r="M379" s="204" t="s">
        <v>1</v>
      </c>
      <c r="N379" s="205" t="s">
        <v>42</v>
      </c>
      <c r="O379" s="77"/>
      <c r="P379" s="206">
        <f>O379*H379</f>
        <v>0</v>
      </c>
      <c r="Q379" s="206">
        <v>0</v>
      </c>
      <c r="R379" s="206">
        <f>Q379*H379</f>
        <v>0</v>
      </c>
      <c r="S379" s="206">
        <v>0</v>
      </c>
      <c r="T379" s="207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08" t="s">
        <v>230</v>
      </c>
      <c r="AT379" s="208" t="s">
        <v>154</v>
      </c>
      <c r="AU379" s="208" t="s">
        <v>87</v>
      </c>
      <c r="AY379" s="19" t="s">
        <v>152</v>
      </c>
      <c r="BE379" s="209">
        <f>IF(N379="základní",J379,0)</f>
        <v>0</v>
      </c>
      <c r="BF379" s="209">
        <f>IF(N379="snížená",J379,0)</f>
        <v>0</v>
      </c>
      <c r="BG379" s="209">
        <f>IF(N379="zákl. přenesená",J379,0)</f>
        <v>0</v>
      </c>
      <c r="BH379" s="209">
        <f>IF(N379="sníž. přenesená",J379,0)</f>
        <v>0</v>
      </c>
      <c r="BI379" s="209">
        <f>IF(N379="nulová",J379,0)</f>
        <v>0</v>
      </c>
      <c r="BJ379" s="19" t="s">
        <v>85</v>
      </c>
      <c r="BK379" s="209">
        <f>ROUND(I379*H379,2)</f>
        <v>0</v>
      </c>
      <c r="BL379" s="19" t="s">
        <v>230</v>
      </c>
      <c r="BM379" s="208" t="s">
        <v>739</v>
      </c>
    </row>
    <row r="380" s="2" customFormat="1">
      <c r="A380" s="38"/>
      <c r="B380" s="39"/>
      <c r="C380" s="38"/>
      <c r="D380" s="211" t="s">
        <v>186</v>
      </c>
      <c r="E380" s="38"/>
      <c r="F380" s="234" t="s">
        <v>740</v>
      </c>
      <c r="G380" s="38"/>
      <c r="H380" s="38"/>
      <c r="I380" s="132"/>
      <c r="J380" s="38"/>
      <c r="K380" s="38"/>
      <c r="L380" s="39"/>
      <c r="M380" s="235"/>
      <c r="N380" s="236"/>
      <c r="O380" s="77"/>
      <c r="P380" s="77"/>
      <c r="Q380" s="77"/>
      <c r="R380" s="77"/>
      <c r="S380" s="77"/>
      <c r="T380" s="7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9" t="s">
        <v>186</v>
      </c>
      <c r="AU380" s="19" t="s">
        <v>87</v>
      </c>
    </row>
    <row r="381" s="14" customFormat="1">
      <c r="A381" s="14"/>
      <c r="B381" s="218"/>
      <c r="C381" s="14"/>
      <c r="D381" s="211" t="s">
        <v>161</v>
      </c>
      <c r="E381" s="219" t="s">
        <v>1</v>
      </c>
      <c r="F381" s="220" t="s">
        <v>741</v>
      </c>
      <c r="G381" s="14"/>
      <c r="H381" s="221">
        <v>16</v>
      </c>
      <c r="I381" s="222"/>
      <c r="J381" s="14"/>
      <c r="K381" s="14"/>
      <c r="L381" s="218"/>
      <c r="M381" s="223"/>
      <c r="N381" s="224"/>
      <c r="O381" s="224"/>
      <c r="P381" s="224"/>
      <c r="Q381" s="224"/>
      <c r="R381" s="224"/>
      <c r="S381" s="224"/>
      <c r="T381" s="22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19" t="s">
        <v>161</v>
      </c>
      <c r="AU381" s="219" t="s">
        <v>87</v>
      </c>
      <c r="AV381" s="14" t="s">
        <v>87</v>
      </c>
      <c r="AW381" s="14" t="s">
        <v>32</v>
      </c>
      <c r="AX381" s="14" t="s">
        <v>77</v>
      </c>
      <c r="AY381" s="219" t="s">
        <v>152</v>
      </c>
    </row>
    <row r="382" s="15" customFormat="1">
      <c r="A382" s="15"/>
      <c r="B382" s="226"/>
      <c r="C382" s="15"/>
      <c r="D382" s="211" t="s">
        <v>161</v>
      </c>
      <c r="E382" s="227" t="s">
        <v>1</v>
      </c>
      <c r="F382" s="228" t="s">
        <v>164</v>
      </c>
      <c r="G382" s="15"/>
      <c r="H382" s="229">
        <v>16</v>
      </c>
      <c r="I382" s="230"/>
      <c r="J382" s="15"/>
      <c r="K382" s="15"/>
      <c r="L382" s="226"/>
      <c r="M382" s="231"/>
      <c r="N382" s="232"/>
      <c r="O382" s="232"/>
      <c r="P382" s="232"/>
      <c r="Q382" s="232"/>
      <c r="R382" s="232"/>
      <c r="S382" s="232"/>
      <c r="T382" s="233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27" t="s">
        <v>161</v>
      </c>
      <c r="AU382" s="227" t="s">
        <v>87</v>
      </c>
      <c r="AV382" s="15" t="s">
        <v>159</v>
      </c>
      <c r="AW382" s="15" t="s">
        <v>32</v>
      </c>
      <c r="AX382" s="15" t="s">
        <v>85</v>
      </c>
      <c r="AY382" s="227" t="s">
        <v>152</v>
      </c>
    </row>
    <row r="383" s="2" customFormat="1" ht="24" customHeight="1">
      <c r="A383" s="38"/>
      <c r="B383" s="196"/>
      <c r="C383" s="197" t="s">
        <v>397</v>
      </c>
      <c r="D383" s="197" t="s">
        <v>154</v>
      </c>
      <c r="E383" s="198" t="s">
        <v>742</v>
      </c>
      <c r="F383" s="199" t="s">
        <v>743</v>
      </c>
      <c r="G383" s="200" t="s">
        <v>204</v>
      </c>
      <c r="H383" s="201">
        <v>1</v>
      </c>
      <c r="I383" s="202"/>
      <c r="J383" s="203">
        <f>ROUND(I383*H383,2)</f>
        <v>0</v>
      </c>
      <c r="K383" s="199" t="s">
        <v>1</v>
      </c>
      <c r="L383" s="39"/>
      <c r="M383" s="204" t="s">
        <v>1</v>
      </c>
      <c r="N383" s="205" t="s">
        <v>42</v>
      </c>
      <c r="O383" s="77"/>
      <c r="P383" s="206">
        <f>O383*H383</f>
        <v>0</v>
      </c>
      <c r="Q383" s="206">
        <v>0</v>
      </c>
      <c r="R383" s="206">
        <f>Q383*H383</f>
        <v>0</v>
      </c>
      <c r="S383" s="206">
        <v>0</v>
      </c>
      <c r="T383" s="207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08" t="s">
        <v>230</v>
      </c>
      <c r="AT383" s="208" t="s">
        <v>154</v>
      </c>
      <c r="AU383" s="208" t="s">
        <v>87</v>
      </c>
      <c r="AY383" s="19" t="s">
        <v>152</v>
      </c>
      <c r="BE383" s="209">
        <f>IF(N383="základní",J383,0)</f>
        <v>0</v>
      </c>
      <c r="BF383" s="209">
        <f>IF(N383="snížená",J383,0)</f>
        <v>0</v>
      </c>
      <c r="BG383" s="209">
        <f>IF(N383="zákl. přenesená",J383,0)</f>
        <v>0</v>
      </c>
      <c r="BH383" s="209">
        <f>IF(N383="sníž. přenesená",J383,0)</f>
        <v>0</v>
      </c>
      <c r="BI383" s="209">
        <f>IF(N383="nulová",J383,0)</f>
        <v>0</v>
      </c>
      <c r="BJ383" s="19" t="s">
        <v>85</v>
      </c>
      <c r="BK383" s="209">
        <f>ROUND(I383*H383,2)</f>
        <v>0</v>
      </c>
      <c r="BL383" s="19" t="s">
        <v>230</v>
      </c>
      <c r="BM383" s="208" t="s">
        <v>744</v>
      </c>
    </row>
    <row r="384" s="2" customFormat="1">
      <c r="A384" s="38"/>
      <c r="B384" s="39"/>
      <c r="C384" s="38"/>
      <c r="D384" s="211" t="s">
        <v>186</v>
      </c>
      <c r="E384" s="38"/>
      <c r="F384" s="234" t="s">
        <v>740</v>
      </c>
      <c r="G384" s="38"/>
      <c r="H384" s="38"/>
      <c r="I384" s="132"/>
      <c r="J384" s="38"/>
      <c r="K384" s="38"/>
      <c r="L384" s="39"/>
      <c r="M384" s="235"/>
      <c r="N384" s="236"/>
      <c r="O384" s="77"/>
      <c r="P384" s="77"/>
      <c r="Q384" s="77"/>
      <c r="R384" s="77"/>
      <c r="S384" s="77"/>
      <c r="T384" s="7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9" t="s">
        <v>186</v>
      </c>
      <c r="AU384" s="19" t="s">
        <v>87</v>
      </c>
    </row>
    <row r="385" s="14" customFormat="1">
      <c r="A385" s="14"/>
      <c r="B385" s="218"/>
      <c r="C385" s="14"/>
      <c r="D385" s="211" t="s">
        <v>161</v>
      </c>
      <c r="E385" s="219" t="s">
        <v>1</v>
      </c>
      <c r="F385" s="220" t="s">
        <v>745</v>
      </c>
      <c r="G385" s="14"/>
      <c r="H385" s="221">
        <v>1</v>
      </c>
      <c r="I385" s="222"/>
      <c r="J385" s="14"/>
      <c r="K385" s="14"/>
      <c r="L385" s="218"/>
      <c r="M385" s="223"/>
      <c r="N385" s="224"/>
      <c r="O385" s="224"/>
      <c r="P385" s="224"/>
      <c r="Q385" s="224"/>
      <c r="R385" s="224"/>
      <c r="S385" s="224"/>
      <c r="T385" s="22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19" t="s">
        <v>161</v>
      </c>
      <c r="AU385" s="219" t="s">
        <v>87</v>
      </c>
      <c r="AV385" s="14" t="s">
        <v>87</v>
      </c>
      <c r="AW385" s="14" t="s">
        <v>32</v>
      </c>
      <c r="AX385" s="14" t="s">
        <v>85</v>
      </c>
      <c r="AY385" s="219" t="s">
        <v>152</v>
      </c>
    </row>
    <row r="386" s="2" customFormat="1" ht="24" customHeight="1">
      <c r="A386" s="38"/>
      <c r="B386" s="196"/>
      <c r="C386" s="197" t="s">
        <v>402</v>
      </c>
      <c r="D386" s="197" t="s">
        <v>154</v>
      </c>
      <c r="E386" s="198" t="s">
        <v>746</v>
      </c>
      <c r="F386" s="199" t="s">
        <v>747</v>
      </c>
      <c r="G386" s="200" t="s">
        <v>204</v>
      </c>
      <c r="H386" s="201">
        <v>1</v>
      </c>
      <c r="I386" s="202"/>
      <c r="J386" s="203">
        <f>ROUND(I386*H386,2)</f>
        <v>0</v>
      </c>
      <c r="K386" s="199" t="s">
        <v>1</v>
      </c>
      <c r="L386" s="39"/>
      <c r="M386" s="204" t="s">
        <v>1</v>
      </c>
      <c r="N386" s="205" t="s">
        <v>42</v>
      </c>
      <c r="O386" s="77"/>
      <c r="P386" s="206">
        <f>O386*H386</f>
        <v>0</v>
      </c>
      <c r="Q386" s="206">
        <v>0</v>
      </c>
      <c r="R386" s="206">
        <f>Q386*H386</f>
        <v>0</v>
      </c>
      <c r="S386" s="206">
        <v>0</v>
      </c>
      <c r="T386" s="207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08" t="s">
        <v>230</v>
      </c>
      <c r="AT386" s="208" t="s">
        <v>154</v>
      </c>
      <c r="AU386" s="208" t="s">
        <v>87</v>
      </c>
      <c r="AY386" s="19" t="s">
        <v>152</v>
      </c>
      <c r="BE386" s="209">
        <f>IF(N386="základní",J386,0)</f>
        <v>0</v>
      </c>
      <c r="BF386" s="209">
        <f>IF(N386="snížená",J386,0)</f>
        <v>0</v>
      </c>
      <c r="BG386" s="209">
        <f>IF(N386="zákl. přenesená",J386,0)</f>
        <v>0</v>
      </c>
      <c r="BH386" s="209">
        <f>IF(N386="sníž. přenesená",J386,0)</f>
        <v>0</v>
      </c>
      <c r="BI386" s="209">
        <f>IF(N386="nulová",J386,0)</f>
        <v>0</v>
      </c>
      <c r="BJ386" s="19" t="s">
        <v>85</v>
      </c>
      <c r="BK386" s="209">
        <f>ROUND(I386*H386,2)</f>
        <v>0</v>
      </c>
      <c r="BL386" s="19" t="s">
        <v>230</v>
      </c>
      <c r="BM386" s="208" t="s">
        <v>748</v>
      </c>
    </row>
    <row r="387" s="2" customFormat="1">
      <c r="A387" s="38"/>
      <c r="B387" s="39"/>
      <c r="C387" s="38"/>
      <c r="D387" s="211" t="s">
        <v>186</v>
      </c>
      <c r="E387" s="38"/>
      <c r="F387" s="234" t="s">
        <v>740</v>
      </c>
      <c r="G387" s="38"/>
      <c r="H387" s="38"/>
      <c r="I387" s="132"/>
      <c r="J387" s="38"/>
      <c r="K387" s="38"/>
      <c r="L387" s="39"/>
      <c r="M387" s="235"/>
      <c r="N387" s="236"/>
      <c r="O387" s="77"/>
      <c r="P387" s="77"/>
      <c r="Q387" s="77"/>
      <c r="R387" s="77"/>
      <c r="S387" s="77"/>
      <c r="T387" s="7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9" t="s">
        <v>186</v>
      </c>
      <c r="AU387" s="19" t="s">
        <v>87</v>
      </c>
    </row>
    <row r="388" s="14" customFormat="1">
      <c r="A388" s="14"/>
      <c r="B388" s="218"/>
      <c r="C388" s="14"/>
      <c r="D388" s="211" t="s">
        <v>161</v>
      </c>
      <c r="E388" s="219" t="s">
        <v>1</v>
      </c>
      <c r="F388" s="220" t="s">
        <v>749</v>
      </c>
      <c r="G388" s="14"/>
      <c r="H388" s="221">
        <v>1</v>
      </c>
      <c r="I388" s="222"/>
      <c r="J388" s="14"/>
      <c r="K388" s="14"/>
      <c r="L388" s="218"/>
      <c r="M388" s="223"/>
      <c r="N388" s="224"/>
      <c r="O388" s="224"/>
      <c r="P388" s="224"/>
      <c r="Q388" s="224"/>
      <c r="R388" s="224"/>
      <c r="S388" s="224"/>
      <c r="T388" s="22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19" t="s">
        <v>161</v>
      </c>
      <c r="AU388" s="219" t="s">
        <v>87</v>
      </c>
      <c r="AV388" s="14" t="s">
        <v>87</v>
      </c>
      <c r="AW388" s="14" t="s">
        <v>32</v>
      </c>
      <c r="AX388" s="14" t="s">
        <v>85</v>
      </c>
      <c r="AY388" s="219" t="s">
        <v>152</v>
      </c>
    </row>
    <row r="389" s="2" customFormat="1" ht="24" customHeight="1">
      <c r="A389" s="38"/>
      <c r="B389" s="196"/>
      <c r="C389" s="197" t="s">
        <v>407</v>
      </c>
      <c r="D389" s="197" t="s">
        <v>154</v>
      </c>
      <c r="E389" s="198" t="s">
        <v>750</v>
      </c>
      <c r="F389" s="199" t="s">
        <v>751</v>
      </c>
      <c r="G389" s="200" t="s">
        <v>204</v>
      </c>
      <c r="H389" s="201">
        <v>1</v>
      </c>
      <c r="I389" s="202"/>
      <c r="J389" s="203">
        <f>ROUND(I389*H389,2)</f>
        <v>0</v>
      </c>
      <c r="K389" s="199" t="s">
        <v>1</v>
      </c>
      <c r="L389" s="39"/>
      <c r="M389" s="204" t="s">
        <v>1</v>
      </c>
      <c r="N389" s="205" t="s">
        <v>42</v>
      </c>
      <c r="O389" s="77"/>
      <c r="P389" s="206">
        <f>O389*H389</f>
        <v>0</v>
      </c>
      <c r="Q389" s="206">
        <v>0</v>
      </c>
      <c r="R389" s="206">
        <f>Q389*H389</f>
        <v>0</v>
      </c>
      <c r="S389" s="206">
        <v>0</v>
      </c>
      <c r="T389" s="207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08" t="s">
        <v>230</v>
      </c>
      <c r="AT389" s="208" t="s">
        <v>154</v>
      </c>
      <c r="AU389" s="208" t="s">
        <v>87</v>
      </c>
      <c r="AY389" s="19" t="s">
        <v>152</v>
      </c>
      <c r="BE389" s="209">
        <f>IF(N389="základní",J389,0)</f>
        <v>0</v>
      </c>
      <c r="BF389" s="209">
        <f>IF(N389="snížená",J389,0)</f>
        <v>0</v>
      </c>
      <c r="BG389" s="209">
        <f>IF(N389="zákl. přenesená",J389,0)</f>
        <v>0</v>
      </c>
      <c r="BH389" s="209">
        <f>IF(N389="sníž. přenesená",J389,0)</f>
        <v>0</v>
      </c>
      <c r="BI389" s="209">
        <f>IF(N389="nulová",J389,0)</f>
        <v>0</v>
      </c>
      <c r="BJ389" s="19" t="s">
        <v>85</v>
      </c>
      <c r="BK389" s="209">
        <f>ROUND(I389*H389,2)</f>
        <v>0</v>
      </c>
      <c r="BL389" s="19" t="s">
        <v>230</v>
      </c>
      <c r="BM389" s="208" t="s">
        <v>752</v>
      </c>
    </row>
    <row r="390" s="2" customFormat="1">
      <c r="A390" s="38"/>
      <c r="B390" s="39"/>
      <c r="C390" s="38"/>
      <c r="D390" s="211" t="s">
        <v>186</v>
      </c>
      <c r="E390" s="38"/>
      <c r="F390" s="234" t="s">
        <v>740</v>
      </c>
      <c r="G390" s="38"/>
      <c r="H390" s="38"/>
      <c r="I390" s="132"/>
      <c r="J390" s="38"/>
      <c r="K390" s="38"/>
      <c r="L390" s="39"/>
      <c r="M390" s="235"/>
      <c r="N390" s="236"/>
      <c r="O390" s="77"/>
      <c r="P390" s="77"/>
      <c r="Q390" s="77"/>
      <c r="R390" s="77"/>
      <c r="S390" s="77"/>
      <c r="T390" s="7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9" t="s">
        <v>186</v>
      </c>
      <c r="AU390" s="19" t="s">
        <v>87</v>
      </c>
    </row>
    <row r="391" s="14" customFormat="1">
      <c r="A391" s="14"/>
      <c r="B391" s="218"/>
      <c r="C391" s="14"/>
      <c r="D391" s="211" t="s">
        <v>161</v>
      </c>
      <c r="E391" s="219" t="s">
        <v>1</v>
      </c>
      <c r="F391" s="220" t="s">
        <v>753</v>
      </c>
      <c r="G391" s="14"/>
      <c r="H391" s="221">
        <v>1</v>
      </c>
      <c r="I391" s="222"/>
      <c r="J391" s="14"/>
      <c r="K391" s="14"/>
      <c r="L391" s="218"/>
      <c r="M391" s="223"/>
      <c r="N391" s="224"/>
      <c r="O391" s="224"/>
      <c r="P391" s="224"/>
      <c r="Q391" s="224"/>
      <c r="R391" s="224"/>
      <c r="S391" s="224"/>
      <c r="T391" s="22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19" t="s">
        <v>161</v>
      </c>
      <c r="AU391" s="219" t="s">
        <v>87</v>
      </c>
      <c r="AV391" s="14" t="s">
        <v>87</v>
      </c>
      <c r="AW391" s="14" t="s">
        <v>32</v>
      </c>
      <c r="AX391" s="14" t="s">
        <v>85</v>
      </c>
      <c r="AY391" s="219" t="s">
        <v>152</v>
      </c>
    </row>
    <row r="392" s="2" customFormat="1" ht="24" customHeight="1">
      <c r="A392" s="38"/>
      <c r="B392" s="196"/>
      <c r="C392" s="197" t="s">
        <v>413</v>
      </c>
      <c r="D392" s="197" t="s">
        <v>154</v>
      </c>
      <c r="E392" s="198" t="s">
        <v>754</v>
      </c>
      <c r="F392" s="199" t="s">
        <v>755</v>
      </c>
      <c r="G392" s="200" t="s">
        <v>204</v>
      </c>
      <c r="H392" s="201">
        <v>1</v>
      </c>
      <c r="I392" s="202"/>
      <c r="J392" s="203">
        <f>ROUND(I392*H392,2)</f>
        <v>0</v>
      </c>
      <c r="K392" s="199" t="s">
        <v>1</v>
      </c>
      <c r="L392" s="39"/>
      <c r="M392" s="204" t="s">
        <v>1</v>
      </c>
      <c r="N392" s="205" t="s">
        <v>42</v>
      </c>
      <c r="O392" s="77"/>
      <c r="P392" s="206">
        <f>O392*H392</f>
        <v>0</v>
      </c>
      <c r="Q392" s="206">
        <v>0</v>
      </c>
      <c r="R392" s="206">
        <f>Q392*H392</f>
        <v>0</v>
      </c>
      <c r="S392" s="206">
        <v>0</v>
      </c>
      <c r="T392" s="207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08" t="s">
        <v>230</v>
      </c>
      <c r="AT392" s="208" t="s">
        <v>154</v>
      </c>
      <c r="AU392" s="208" t="s">
        <v>87</v>
      </c>
      <c r="AY392" s="19" t="s">
        <v>152</v>
      </c>
      <c r="BE392" s="209">
        <f>IF(N392="základní",J392,0)</f>
        <v>0</v>
      </c>
      <c r="BF392" s="209">
        <f>IF(N392="snížená",J392,0)</f>
        <v>0</v>
      </c>
      <c r="BG392" s="209">
        <f>IF(N392="zákl. přenesená",J392,0)</f>
        <v>0</v>
      </c>
      <c r="BH392" s="209">
        <f>IF(N392="sníž. přenesená",J392,0)</f>
        <v>0</v>
      </c>
      <c r="BI392" s="209">
        <f>IF(N392="nulová",J392,0)</f>
        <v>0</v>
      </c>
      <c r="BJ392" s="19" t="s">
        <v>85</v>
      </c>
      <c r="BK392" s="209">
        <f>ROUND(I392*H392,2)</f>
        <v>0</v>
      </c>
      <c r="BL392" s="19" t="s">
        <v>230</v>
      </c>
      <c r="BM392" s="208" t="s">
        <v>756</v>
      </c>
    </row>
    <row r="393" s="2" customFormat="1">
      <c r="A393" s="38"/>
      <c r="B393" s="39"/>
      <c r="C393" s="38"/>
      <c r="D393" s="211" t="s">
        <v>186</v>
      </c>
      <c r="E393" s="38"/>
      <c r="F393" s="234" t="s">
        <v>740</v>
      </c>
      <c r="G393" s="38"/>
      <c r="H393" s="38"/>
      <c r="I393" s="132"/>
      <c r="J393" s="38"/>
      <c r="K393" s="38"/>
      <c r="L393" s="39"/>
      <c r="M393" s="235"/>
      <c r="N393" s="236"/>
      <c r="O393" s="77"/>
      <c r="P393" s="77"/>
      <c r="Q393" s="77"/>
      <c r="R393" s="77"/>
      <c r="S393" s="77"/>
      <c r="T393" s="7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9" t="s">
        <v>186</v>
      </c>
      <c r="AU393" s="19" t="s">
        <v>87</v>
      </c>
    </row>
    <row r="394" s="14" customFormat="1">
      <c r="A394" s="14"/>
      <c r="B394" s="218"/>
      <c r="C394" s="14"/>
      <c r="D394" s="211" t="s">
        <v>161</v>
      </c>
      <c r="E394" s="219" t="s">
        <v>1</v>
      </c>
      <c r="F394" s="220" t="s">
        <v>757</v>
      </c>
      <c r="G394" s="14"/>
      <c r="H394" s="221">
        <v>1</v>
      </c>
      <c r="I394" s="222"/>
      <c r="J394" s="14"/>
      <c r="K394" s="14"/>
      <c r="L394" s="218"/>
      <c r="M394" s="223"/>
      <c r="N394" s="224"/>
      <c r="O394" s="224"/>
      <c r="P394" s="224"/>
      <c r="Q394" s="224"/>
      <c r="R394" s="224"/>
      <c r="S394" s="224"/>
      <c r="T394" s="22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19" t="s">
        <v>161</v>
      </c>
      <c r="AU394" s="219" t="s">
        <v>87</v>
      </c>
      <c r="AV394" s="14" t="s">
        <v>87</v>
      </c>
      <c r="AW394" s="14" t="s">
        <v>32</v>
      </c>
      <c r="AX394" s="14" t="s">
        <v>85</v>
      </c>
      <c r="AY394" s="219" t="s">
        <v>152</v>
      </c>
    </row>
    <row r="395" s="12" customFormat="1" ht="22.8" customHeight="1">
      <c r="A395" s="12"/>
      <c r="B395" s="183"/>
      <c r="C395" s="12"/>
      <c r="D395" s="184" t="s">
        <v>76</v>
      </c>
      <c r="E395" s="194" t="s">
        <v>485</v>
      </c>
      <c r="F395" s="194" t="s">
        <v>486</v>
      </c>
      <c r="G395" s="12"/>
      <c r="H395" s="12"/>
      <c r="I395" s="186"/>
      <c r="J395" s="195">
        <f>BK395</f>
        <v>0</v>
      </c>
      <c r="K395" s="12"/>
      <c r="L395" s="183"/>
      <c r="M395" s="188"/>
      <c r="N395" s="189"/>
      <c r="O395" s="189"/>
      <c r="P395" s="190">
        <f>SUM(P396:P415)</f>
        <v>0</v>
      </c>
      <c r="Q395" s="189"/>
      <c r="R395" s="190">
        <f>SUM(R396:R415)</f>
        <v>3.9568099999999999</v>
      </c>
      <c r="S395" s="189"/>
      <c r="T395" s="191">
        <f>SUM(T396:T415)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184" t="s">
        <v>87</v>
      </c>
      <c r="AT395" s="192" t="s">
        <v>76</v>
      </c>
      <c r="AU395" s="192" t="s">
        <v>85</v>
      </c>
      <c r="AY395" s="184" t="s">
        <v>152</v>
      </c>
      <c r="BK395" s="193">
        <f>SUM(BK396:BK415)</f>
        <v>0</v>
      </c>
    </row>
    <row r="396" s="2" customFormat="1" ht="36" customHeight="1">
      <c r="A396" s="38"/>
      <c r="B396" s="196"/>
      <c r="C396" s="197" t="s">
        <v>420</v>
      </c>
      <c r="D396" s="197" t="s">
        <v>154</v>
      </c>
      <c r="E396" s="198" t="s">
        <v>488</v>
      </c>
      <c r="F396" s="199" t="s">
        <v>489</v>
      </c>
      <c r="G396" s="200" t="s">
        <v>157</v>
      </c>
      <c r="H396" s="201">
        <v>168</v>
      </c>
      <c r="I396" s="202"/>
      <c r="J396" s="203">
        <f>ROUND(I396*H396,2)</f>
        <v>0</v>
      </c>
      <c r="K396" s="199" t="s">
        <v>1</v>
      </c>
      <c r="L396" s="39"/>
      <c r="M396" s="204" t="s">
        <v>1</v>
      </c>
      <c r="N396" s="205" t="s">
        <v>42</v>
      </c>
      <c r="O396" s="77"/>
      <c r="P396" s="206">
        <f>O396*H396</f>
        <v>0</v>
      </c>
      <c r="Q396" s="206">
        <v>0</v>
      </c>
      <c r="R396" s="206">
        <f>Q396*H396</f>
        <v>0</v>
      </c>
      <c r="S396" s="206">
        <v>0</v>
      </c>
      <c r="T396" s="207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08" t="s">
        <v>230</v>
      </c>
      <c r="AT396" s="208" t="s">
        <v>154</v>
      </c>
      <c r="AU396" s="208" t="s">
        <v>87</v>
      </c>
      <c r="AY396" s="19" t="s">
        <v>152</v>
      </c>
      <c r="BE396" s="209">
        <f>IF(N396="základní",J396,0)</f>
        <v>0</v>
      </c>
      <c r="BF396" s="209">
        <f>IF(N396="snížená",J396,0)</f>
        <v>0</v>
      </c>
      <c r="BG396" s="209">
        <f>IF(N396="zákl. přenesená",J396,0)</f>
        <v>0</v>
      </c>
      <c r="BH396" s="209">
        <f>IF(N396="sníž. přenesená",J396,0)</f>
        <v>0</v>
      </c>
      <c r="BI396" s="209">
        <f>IF(N396="nulová",J396,0)</f>
        <v>0</v>
      </c>
      <c r="BJ396" s="19" t="s">
        <v>85</v>
      </c>
      <c r="BK396" s="209">
        <f>ROUND(I396*H396,2)</f>
        <v>0</v>
      </c>
      <c r="BL396" s="19" t="s">
        <v>230</v>
      </c>
      <c r="BM396" s="208" t="s">
        <v>758</v>
      </c>
    </row>
    <row r="397" s="2" customFormat="1">
      <c r="A397" s="38"/>
      <c r="B397" s="39"/>
      <c r="C397" s="38"/>
      <c r="D397" s="211" t="s">
        <v>186</v>
      </c>
      <c r="E397" s="38"/>
      <c r="F397" s="234" t="s">
        <v>491</v>
      </c>
      <c r="G397" s="38"/>
      <c r="H397" s="38"/>
      <c r="I397" s="132"/>
      <c r="J397" s="38"/>
      <c r="K397" s="38"/>
      <c r="L397" s="39"/>
      <c r="M397" s="235"/>
      <c r="N397" s="236"/>
      <c r="O397" s="77"/>
      <c r="P397" s="77"/>
      <c r="Q397" s="77"/>
      <c r="R397" s="77"/>
      <c r="S397" s="77"/>
      <c r="T397" s="7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9" t="s">
        <v>186</v>
      </c>
      <c r="AU397" s="19" t="s">
        <v>87</v>
      </c>
    </row>
    <row r="398" s="13" customFormat="1">
      <c r="A398" s="13"/>
      <c r="B398" s="210"/>
      <c r="C398" s="13"/>
      <c r="D398" s="211" t="s">
        <v>161</v>
      </c>
      <c r="E398" s="212" t="s">
        <v>1</v>
      </c>
      <c r="F398" s="213" t="s">
        <v>492</v>
      </c>
      <c r="G398" s="13"/>
      <c r="H398" s="212" t="s">
        <v>1</v>
      </c>
      <c r="I398" s="214"/>
      <c r="J398" s="13"/>
      <c r="K398" s="13"/>
      <c r="L398" s="210"/>
      <c r="M398" s="215"/>
      <c r="N398" s="216"/>
      <c r="O398" s="216"/>
      <c r="P398" s="216"/>
      <c r="Q398" s="216"/>
      <c r="R398" s="216"/>
      <c r="S398" s="216"/>
      <c r="T398" s="21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12" t="s">
        <v>161</v>
      </c>
      <c r="AU398" s="212" t="s">
        <v>87</v>
      </c>
      <c r="AV398" s="13" t="s">
        <v>85</v>
      </c>
      <c r="AW398" s="13" t="s">
        <v>32</v>
      </c>
      <c r="AX398" s="13" t="s">
        <v>77</v>
      </c>
      <c r="AY398" s="212" t="s">
        <v>152</v>
      </c>
    </row>
    <row r="399" s="14" customFormat="1">
      <c r="A399" s="14"/>
      <c r="B399" s="218"/>
      <c r="C399" s="14"/>
      <c r="D399" s="211" t="s">
        <v>161</v>
      </c>
      <c r="E399" s="219" t="s">
        <v>1</v>
      </c>
      <c r="F399" s="220" t="s">
        <v>759</v>
      </c>
      <c r="G399" s="14"/>
      <c r="H399" s="221">
        <v>108.59999999999999</v>
      </c>
      <c r="I399" s="222"/>
      <c r="J399" s="14"/>
      <c r="K399" s="14"/>
      <c r="L399" s="218"/>
      <c r="M399" s="223"/>
      <c r="N399" s="224"/>
      <c r="O399" s="224"/>
      <c r="P399" s="224"/>
      <c r="Q399" s="224"/>
      <c r="R399" s="224"/>
      <c r="S399" s="224"/>
      <c r="T399" s="22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19" t="s">
        <v>161</v>
      </c>
      <c r="AU399" s="219" t="s">
        <v>87</v>
      </c>
      <c r="AV399" s="14" t="s">
        <v>87</v>
      </c>
      <c r="AW399" s="14" t="s">
        <v>32</v>
      </c>
      <c r="AX399" s="14" t="s">
        <v>77</v>
      </c>
      <c r="AY399" s="219" t="s">
        <v>152</v>
      </c>
    </row>
    <row r="400" s="14" customFormat="1">
      <c r="A400" s="14"/>
      <c r="B400" s="218"/>
      <c r="C400" s="14"/>
      <c r="D400" s="211" t="s">
        <v>161</v>
      </c>
      <c r="E400" s="219" t="s">
        <v>1</v>
      </c>
      <c r="F400" s="220" t="s">
        <v>760</v>
      </c>
      <c r="G400" s="14"/>
      <c r="H400" s="221">
        <v>44.299999999999997</v>
      </c>
      <c r="I400" s="222"/>
      <c r="J400" s="14"/>
      <c r="K400" s="14"/>
      <c r="L400" s="218"/>
      <c r="M400" s="223"/>
      <c r="N400" s="224"/>
      <c r="O400" s="224"/>
      <c r="P400" s="224"/>
      <c r="Q400" s="224"/>
      <c r="R400" s="224"/>
      <c r="S400" s="224"/>
      <c r="T400" s="22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19" t="s">
        <v>161</v>
      </c>
      <c r="AU400" s="219" t="s">
        <v>87</v>
      </c>
      <c r="AV400" s="14" t="s">
        <v>87</v>
      </c>
      <c r="AW400" s="14" t="s">
        <v>32</v>
      </c>
      <c r="AX400" s="14" t="s">
        <v>77</v>
      </c>
      <c r="AY400" s="219" t="s">
        <v>152</v>
      </c>
    </row>
    <row r="401" s="14" customFormat="1">
      <c r="A401" s="14"/>
      <c r="B401" s="218"/>
      <c r="C401" s="14"/>
      <c r="D401" s="211" t="s">
        <v>161</v>
      </c>
      <c r="E401" s="219" t="s">
        <v>1</v>
      </c>
      <c r="F401" s="220" t="s">
        <v>761</v>
      </c>
      <c r="G401" s="14"/>
      <c r="H401" s="221">
        <v>15.1</v>
      </c>
      <c r="I401" s="222"/>
      <c r="J401" s="14"/>
      <c r="K401" s="14"/>
      <c r="L401" s="218"/>
      <c r="M401" s="223"/>
      <c r="N401" s="224"/>
      <c r="O401" s="224"/>
      <c r="P401" s="224"/>
      <c r="Q401" s="224"/>
      <c r="R401" s="224"/>
      <c r="S401" s="224"/>
      <c r="T401" s="22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19" t="s">
        <v>161</v>
      </c>
      <c r="AU401" s="219" t="s">
        <v>87</v>
      </c>
      <c r="AV401" s="14" t="s">
        <v>87</v>
      </c>
      <c r="AW401" s="14" t="s">
        <v>32</v>
      </c>
      <c r="AX401" s="14" t="s">
        <v>77</v>
      </c>
      <c r="AY401" s="219" t="s">
        <v>152</v>
      </c>
    </row>
    <row r="402" s="15" customFormat="1">
      <c r="A402" s="15"/>
      <c r="B402" s="226"/>
      <c r="C402" s="15"/>
      <c r="D402" s="211" t="s">
        <v>161</v>
      </c>
      <c r="E402" s="227" t="s">
        <v>1</v>
      </c>
      <c r="F402" s="228" t="s">
        <v>164</v>
      </c>
      <c r="G402" s="15"/>
      <c r="H402" s="229">
        <v>168</v>
      </c>
      <c r="I402" s="230"/>
      <c r="J402" s="15"/>
      <c r="K402" s="15"/>
      <c r="L402" s="226"/>
      <c r="M402" s="231"/>
      <c r="N402" s="232"/>
      <c r="O402" s="232"/>
      <c r="P402" s="232"/>
      <c r="Q402" s="232"/>
      <c r="R402" s="232"/>
      <c r="S402" s="232"/>
      <c r="T402" s="233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27" t="s">
        <v>161</v>
      </c>
      <c r="AU402" s="227" t="s">
        <v>87</v>
      </c>
      <c r="AV402" s="15" t="s">
        <v>159</v>
      </c>
      <c r="AW402" s="15" t="s">
        <v>32</v>
      </c>
      <c r="AX402" s="15" t="s">
        <v>85</v>
      </c>
      <c r="AY402" s="227" t="s">
        <v>152</v>
      </c>
    </row>
    <row r="403" s="2" customFormat="1" ht="36" customHeight="1">
      <c r="A403" s="38"/>
      <c r="B403" s="196"/>
      <c r="C403" s="197" t="s">
        <v>425</v>
      </c>
      <c r="D403" s="197" t="s">
        <v>154</v>
      </c>
      <c r="E403" s="198" t="s">
        <v>762</v>
      </c>
      <c r="F403" s="199" t="s">
        <v>763</v>
      </c>
      <c r="G403" s="200" t="s">
        <v>157</v>
      </c>
      <c r="H403" s="201">
        <v>370.30000000000001</v>
      </c>
      <c r="I403" s="202"/>
      <c r="J403" s="203">
        <f>ROUND(I403*H403,2)</f>
        <v>0</v>
      </c>
      <c r="K403" s="199" t="s">
        <v>1</v>
      </c>
      <c r="L403" s="39"/>
      <c r="M403" s="204" t="s">
        <v>1</v>
      </c>
      <c r="N403" s="205" t="s">
        <v>42</v>
      </c>
      <c r="O403" s="77"/>
      <c r="P403" s="206">
        <f>O403*H403</f>
        <v>0</v>
      </c>
      <c r="Q403" s="206">
        <v>0</v>
      </c>
      <c r="R403" s="206">
        <f>Q403*H403</f>
        <v>0</v>
      </c>
      <c r="S403" s="206">
        <v>0</v>
      </c>
      <c r="T403" s="207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08" t="s">
        <v>230</v>
      </c>
      <c r="AT403" s="208" t="s">
        <v>154</v>
      </c>
      <c r="AU403" s="208" t="s">
        <v>87</v>
      </c>
      <c r="AY403" s="19" t="s">
        <v>152</v>
      </c>
      <c r="BE403" s="209">
        <f>IF(N403="základní",J403,0)</f>
        <v>0</v>
      </c>
      <c r="BF403" s="209">
        <f>IF(N403="snížená",J403,0)</f>
        <v>0</v>
      </c>
      <c r="BG403" s="209">
        <f>IF(N403="zákl. přenesená",J403,0)</f>
        <v>0</v>
      </c>
      <c r="BH403" s="209">
        <f>IF(N403="sníž. přenesená",J403,0)</f>
        <v>0</v>
      </c>
      <c r="BI403" s="209">
        <f>IF(N403="nulová",J403,0)</f>
        <v>0</v>
      </c>
      <c r="BJ403" s="19" t="s">
        <v>85</v>
      </c>
      <c r="BK403" s="209">
        <f>ROUND(I403*H403,2)</f>
        <v>0</v>
      </c>
      <c r="BL403" s="19" t="s">
        <v>230</v>
      </c>
      <c r="BM403" s="208" t="s">
        <v>764</v>
      </c>
    </row>
    <row r="404" s="2" customFormat="1">
      <c r="A404" s="38"/>
      <c r="B404" s="39"/>
      <c r="C404" s="38"/>
      <c r="D404" s="211" t="s">
        <v>186</v>
      </c>
      <c r="E404" s="38"/>
      <c r="F404" s="234" t="s">
        <v>765</v>
      </c>
      <c r="G404" s="38"/>
      <c r="H404" s="38"/>
      <c r="I404" s="132"/>
      <c r="J404" s="38"/>
      <c r="K404" s="38"/>
      <c r="L404" s="39"/>
      <c r="M404" s="235"/>
      <c r="N404" s="236"/>
      <c r="O404" s="77"/>
      <c r="P404" s="77"/>
      <c r="Q404" s="77"/>
      <c r="R404" s="77"/>
      <c r="S404" s="77"/>
      <c r="T404" s="7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9" t="s">
        <v>186</v>
      </c>
      <c r="AU404" s="19" t="s">
        <v>87</v>
      </c>
    </row>
    <row r="405" s="13" customFormat="1">
      <c r="A405" s="13"/>
      <c r="B405" s="210"/>
      <c r="C405" s="13"/>
      <c r="D405" s="211" t="s">
        <v>161</v>
      </c>
      <c r="E405" s="212" t="s">
        <v>1</v>
      </c>
      <c r="F405" s="213" t="s">
        <v>492</v>
      </c>
      <c r="G405" s="13"/>
      <c r="H405" s="212" t="s">
        <v>1</v>
      </c>
      <c r="I405" s="214"/>
      <c r="J405" s="13"/>
      <c r="K405" s="13"/>
      <c r="L405" s="210"/>
      <c r="M405" s="215"/>
      <c r="N405" s="216"/>
      <c r="O405" s="216"/>
      <c r="P405" s="216"/>
      <c r="Q405" s="216"/>
      <c r="R405" s="216"/>
      <c r="S405" s="216"/>
      <c r="T405" s="21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12" t="s">
        <v>161</v>
      </c>
      <c r="AU405" s="212" t="s">
        <v>87</v>
      </c>
      <c r="AV405" s="13" t="s">
        <v>85</v>
      </c>
      <c r="AW405" s="13" t="s">
        <v>32</v>
      </c>
      <c r="AX405" s="13" t="s">
        <v>77</v>
      </c>
      <c r="AY405" s="212" t="s">
        <v>152</v>
      </c>
    </row>
    <row r="406" s="14" customFormat="1">
      <c r="A406" s="14"/>
      <c r="B406" s="218"/>
      <c r="C406" s="14"/>
      <c r="D406" s="211" t="s">
        <v>161</v>
      </c>
      <c r="E406" s="219" t="s">
        <v>1</v>
      </c>
      <c r="F406" s="220" t="s">
        <v>766</v>
      </c>
      <c r="G406" s="14"/>
      <c r="H406" s="221">
        <v>31.300000000000001</v>
      </c>
      <c r="I406" s="222"/>
      <c r="J406" s="14"/>
      <c r="K406" s="14"/>
      <c r="L406" s="218"/>
      <c r="M406" s="223"/>
      <c r="N406" s="224"/>
      <c r="O406" s="224"/>
      <c r="P406" s="224"/>
      <c r="Q406" s="224"/>
      <c r="R406" s="224"/>
      <c r="S406" s="224"/>
      <c r="T406" s="22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19" t="s">
        <v>161</v>
      </c>
      <c r="AU406" s="219" t="s">
        <v>87</v>
      </c>
      <c r="AV406" s="14" t="s">
        <v>87</v>
      </c>
      <c r="AW406" s="14" t="s">
        <v>32</v>
      </c>
      <c r="AX406" s="14" t="s">
        <v>77</v>
      </c>
      <c r="AY406" s="219" t="s">
        <v>152</v>
      </c>
    </row>
    <row r="407" s="14" customFormat="1">
      <c r="A407" s="14"/>
      <c r="B407" s="218"/>
      <c r="C407" s="14"/>
      <c r="D407" s="211" t="s">
        <v>161</v>
      </c>
      <c r="E407" s="219" t="s">
        <v>1</v>
      </c>
      <c r="F407" s="220" t="s">
        <v>767</v>
      </c>
      <c r="G407" s="14"/>
      <c r="H407" s="221">
        <v>121.90000000000001</v>
      </c>
      <c r="I407" s="222"/>
      <c r="J407" s="14"/>
      <c r="K407" s="14"/>
      <c r="L407" s="218"/>
      <c r="M407" s="223"/>
      <c r="N407" s="224"/>
      <c r="O407" s="224"/>
      <c r="P407" s="224"/>
      <c r="Q407" s="224"/>
      <c r="R407" s="224"/>
      <c r="S407" s="224"/>
      <c r="T407" s="22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19" t="s">
        <v>161</v>
      </c>
      <c r="AU407" s="219" t="s">
        <v>87</v>
      </c>
      <c r="AV407" s="14" t="s">
        <v>87</v>
      </c>
      <c r="AW407" s="14" t="s">
        <v>32</v>
      </c>
      <c r="AX407" s="14" t="s">
        <v>77</v>
      </c>
      <c r="AY407" s="219" t="s">
        <v>152</v>
      </c>
    </row>
    <row r="408" s="14" customFormat="1">
      <c r="A408" s="14"/>
      <c r="B408" s="218"/>
      <c r="C408" s="14"/>
      <c r="D408" s="211" t="s">
        <v>161</v>
      </c>
      <c r="E408" s="219" t="s">
        <v>1</v>
      </c>
      <c r="F408" s="220" t="s">
        <v>768</v>
      </c>
      <c r="G408" s="14"/>
      <c r="H408" s="221">
        <v>217.09999999999999</v>
      </c>
      <c r="I408" s="222"/>
      <c r="J408" s="14"/>
      <c r="K408" s="14"/>
      <c r="L408" s="218"/>
      <c r="M408" s="223"/>
      <c r="N408" s="224"/>
      <c r="O408" s="224"/>
      <c r="P408" s="224"/>
      <c r="Q408" s="224"/>
      <c r="R408" s="224"/>
      <c r="S408" s="224"/>
      <c r="T408" s="22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19" t="s">
        <v>161</v>
      </c>
      <c r="AU408" s="219" t="s">
        <v>87</v>
      </c>
      <c r="AV408" s="14" t="s">
        <v>87</v>
      </c>
      <c r="AW408" s="14" t="s">
        <v>32</v>
      </c>
      <c r="AX408" s="14" t="s">
        <v>77</v>
      </c>
      <c r="AY408" s="219" t="s">
        <v>152</v>
      </c>
    </row>
    <row r="409" s="15" customFormat="1">
      <c r="A409" s="15"/>
      <c r="B409" s="226"/>
      <c r="C409" s="15"/>
      <c r="D409" s="211" t="s">
        <v>161</v>
      </c>
      <c r="E409" s="227" t="s">
        <v>1</v>
      </c>
      <c r="F409" s="228" t="s">
        <v>164</v>
      </c>
      <c r="G409" s="15"/>
      <c r="H409" s="229">
        <v>370.30000000000001</v>
      </c>
      <c r="I409" s="230"/>
      <c r="J409" s="15"/>
      <c r="K409" s="15"/>
      <c r="L409" s="226"/>
      <c r="M409" s="231"/>
      <c r="N409" s="232"/>
      <c r="O409" s="232"/>
      <c r="P409" s="232"/>
      <c r="Q409" s="232"/>
      <c r="R409" s="232"/>
      <c r="S409" s="232"/>
      <c r="T409" s="23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27" t="s">
        <v>161</v>
      </c>
      <c r="AU409" s="227" t="s">
        <v>87</v>
      </c>
      <c r="AV409" s="15" t="s">
        <v>159</v>
      </c>
      <c r="AW409" s="15" t="s">
        <v>32</v>
      </c>
      <c r="AX409" s="15" t="s">
        <v>85</v>
      </c>
      <c r="AY409" s="227" t="s">
        <v>152</v>
      </c>
    </row>
    <row r="410" s="2" customFormat="1" ht="16.5" customHeight="1">
      <c r="A410" s="38"/>
      <c r="B410" s="196"/>
      <c r="C410" s="197" t="s">
        <v>429</v>
      </c>
      <c r="D410" s="197" t="s">
        <v>154</v>
      </c>
      <c r="E410" s="198" t="s">
        <v>494</v>
      </c>
      <c r="F410" s="199" t="s">
        <v>495</v>
      </c>
      <c r="G410" s="200" t="s">
        <v>157</v>
      </c>
      <c r="H410" s="201">
        <v>538.29999999999995</v>
      </c>
      <c r="I410" s="202"/>
      <c r="J410" s="203">
        <f>ROUND(I410*H410,2)</f>
        <v>0</v>
      </c>
      <c r="K410" s="199" t="s">
        <v>158</v>
      </c>
      <c r="L410" s="39"/>
      <c r="M410" s="204" t="s">
        <v>1</v>
      </c>
      <c r="N410" s="205" t="s">
        <v>42</v>
      </c>
      <c r="O410" s="77"/>
      <c r="P410" s="206">
        <f>O410*H410</f>
        <v>0</v>
      </c>
      <c r="Q410" s="206">
        <v>0.0071500000000000001</v>
      </c>
      <c r="R410" s="206">
        <f>Q410*H410</f>
        <v>3.8488449999999998</v>
      </c>
      <c r="S410" s="206">
        <v>0</v>
      </c>
      <c r="T410" s="207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08" t="s">
        <v>230</v>
      </c>
      <c r="AT410" s="208" t="s">
        <v>154</v>
      </c>
      <c r="AU410" s="208" t="s">
        <v>87</v>
      </c>
      <c r="AY410" s="19" t="s">
        <v>152</v>
      </c>
      <c r="BE410" s="209">
        <f>IF(N410="základní",J410,0)</f>
        <v>0</v>
      </c>
      <c r="BF410" s="209">
        <f>IF(N410="snížená",J410,0)</f>
        <v>0</v>
      </c>
      <c r="BG410" s="209">
        <f>IF(N410="zákl. přenesená",J410,0)</f>
        <v>0</v>
      </c>
      <c r="BH410" s="209">
        <f>IF(N410="sníž. přenesená",J410,0)</f>
        <v>0</v>
      </c>
      <c r="BI410" s="209">
        <f>IF(N410="nulová",J410,0)</f>
        <v>0</v>
      </c>
      <c r="BJ410" s="19" t="s">
        <v>85</v>
      </c>
      <c r="BK410" s="209">
        <f>ROUND(I410*H410,2)</f>
        <v>0</v>
      </c>
      <c r="BL410" s="19" t="s">
        <v>230</v>
      </c>
      <c r="BM410" s="208" t="s">
        <v>769</v>
      </c>
    </row>
    <row r="411" s="13" customFormat="1">
      <c r="A411" s="13"/>
      <c r="B411" s="210"/>
      <c r="C411" s="13"/>
      <c r="D411" s="211" t="s">
        <v>161</v>
      </c>
      <c r="E411" s="212" t="s">
        <v>1</v>
      </c>
      <c r="F411" s="213" t="s">
        <v>188</v>
      </c>
      <c r="G411" s="13"/>
      <c r="H411" s="212" t="s">
        <v>1</v>
      </c>
      <c r="I411" s="214"/>
      <c r="J411" s="13"/>
      <c r="K411" s="13"/>
      <c r="L411" s="210"/>
      <c r="M411" s="215"/>
      <c r="N411" s="216"/>
      <c r="O411" s="216"/>
      <c r="P411" s="216"/>
      <c r="Q411" s="216"/>
      <c r="R411" s="216"/>
      <c r="S411" s="216"/>
      <c r="T411" s="21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12" t="s">
        <v>161</v>
      </c>
      <c r="AU411" s="212" t="s">
        <v>87</v>
      </c>
      <c r="AV411" s="13" t="s">
        <v>85</v>
      </c>
      <c r="AW411" s="13" t="s">
        <v>32</v>
      </c>
      <c r="AX411" s="13" t="s">
        <v>77</v>
      </c>
      <c r="AY411" s="212" t="s">
        <v>152</v>
      </c>
    </row>
    <row r="412" s="14" customFormat="1">
      <c r="A412" s="14"/>
      <c r="B412" s="218"/>
      <c r="C412" s="14"/>
      <c r="D412" s="211" t="s">
        <v>161</v>
      </c>
      <c r="E412" s="219" t="s">
        <v>1</v>
      </c>
      <c r="F412" s="220" t="s">
        <v>770</v>
      </c>
      <c r="G412" s="14"/>
      <c r="H412" s="221">
        <v>538.29999999999995</v>
      </c>
      <c r="I412" s="222"/>
      <c r="J412" s="14"/>
      <c r="K412" s="14"/>
      <c r="L412" s="218"/>
      <c r="M412" s="223"/>
      <c r="N412" s="224"/>
      <c r="O412" s="224"/>
      <c r="P412" s="224"/>
      <c r="Q412" s="224"/>
      <c r="R412" s="224"/>
      <c r="S412" s="224"/>
      <c r="T412" s="22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19" t="s">
        <v>161</v>
      </c>
      <c r="AU412" s="219" t="s">
        <v>87</v>
      </c>
      <c r="AV412" s="14" t="s">
        <v>87</v>
      </c>
      <c r="AW412" s="14" t="s">
        <v>32</v>
      </c>
      <c r="AX412" s="14" t="s">
        <v>77</v>
      </c>
      <c r="AY412" s="219" t="s">
        <v>152</v>
      </c>
    </row>
    <row r="413" s="15" customFormat="1">
      <c r="A413" s="15"/>
      <c r="B413" s="226"/>
      <c r="C413" s="15"/>
      <c r="D413" s="211" t="s">
        <v>161</v>
      </c>
      <c r="E413" s="227" t="s">
        <v>1</v>
      </c>
      <c r="F413" s="228" t="s">
        <v>164</v>
      </c>
      <c r="G413" s="15"/>
      <c r="H413" s="229">
        <v>538.29999999999995</v>
      </c>
      <c r="I413" s="230"/>
      <c r="J413" s="15"/>
      <c r="K413" s="15"/>
      <c r="L413" s="226"/>
      <c r="M413" s="231"/>
      <c r="N413" s="232"/>
      <c r="O413" s="232"/>
      <c r="P413" s="232"/>
      <c r="Q413" s="232"/>
      <c r="R413" s="232"/>
      <c r="S413" s="232"/>
      <c r="T413" s="23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27" t="s">
        <v>161</v>
      </c>
      <c r="AU413" s="227" t="s">
        <v>87</v>
      </c>
      <c r="AV413" s="15" t="s">
        <v>159</v>
      </c>
      <c r="AW413" s="15" t="s">
        <v>32</v>
      </c>
      <c r="AX413" s="15" t="s">
        <v>85</v>
      </c>
      <c r="AY413" s="227" t="s">
        <v>152</v>
      </c>
    </row>
    <row r="414" s="2" customFormat="1" ht="16.5" customHeight="1">
      <c r="A414" s="38"/>
      <c r="B414" s="196"/>
      <c r="C414" s="197" t="s">
        <v>434</v>
      </c>
      <c r="D414" s="197" t="s">
        <v>154</v>
      </c>
      <c r="E414" s="198" t="s">
        <v>771</v>
      </c>
      <c r="F414" s="199" t="s">
        <v>772</v>
      </c>
      <c r="G414" s="200" t="s">
        <v>157</v>
      </c>
      <c r="H414" s="201">
        <v>15.1</v>
      </c>
      <c r="I414" s="202"/>
      <c r="J414" s="203">
        <f>ROUND(I414*H414,2)</f>
        <v>0</v>
      </c>
      <c r="K414" s="199" t="s">
        <v>1</v>
      </c>
      <c r="L414" s="39"/>
      <c r="M414" s="204" t="s">
        <v>1</v>
      </c>
      <c r="N414" s="205" t="s">
        <v>42</v>
      </c>
      <c r="O414" s="77"/>
      <c r="P414" s="206">
        <f>O414*H414</f>
        <v>0</v>
      </c>
      <c r="Q414" s="206">
        <v>0.0071500000000000001</v>
      </c>
      <c r="R414" s="206">
        <f>Q414*H414</f>
        <v>0.10796500000000001</v>
      </c>
      <c r="S414" s="206">
        <v>0</v>
      </c>
      <c r="T414" s="207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08" t="s">
        <v>230</v>
      </c>
      <c r="AT414" s="208" t="s">
        <v>154</v>
      </c>
      <c r="AU414" s="208" t="s">
        <v>87</v>
      </c>
      <c r="AY414" s="19" t="s">
        <v>152</v>
      </c>
      <c r="BE414" s="209">
        <f>IF(N414="základní",J414,0)</f>
        <v>0</v>
      </c>
      <c r="BF414" s="209">
        <f>IF(N414="snížená",J414,0)</f>
        <v>0</v>
      </c>
      <c r="BG414" s="209">
        <f>IF(N414="zákl. přenesená",J414,0)</f>
        <v>0</v>
      </c>
      <c r="BH414" s="209">
        <f>IF(N414="sníž. přenesená",J414,0)</f>
        <v>0</v>
      </c>
      <c r="BI414" s="209">
        <f>IF(N414="nulová",J414,0)</f>
        <v>0</v>
      </c>
      <c r="BJ414" s="19" t="s">
        <v>85</v>
      </c>
      <c r="BK414" s="209">
        <f>ROUND(I414*H414,2)</f>
        <v>0</v>
      </c>
      <c r="BL414" s="19" t="s">
        <v>230</v>
      </c>
      <c r="BM414" s="208" t="s">
        <v>773</v>
      </c>
    </row>
    <row r="415" s="14" customFormat="1">
      <c r="A415" s="14"/>
      <c r="B415" s="218"/>
      <c r="C415" s="14"/>
      <c r="D415" s="211" t="s">
        <v>161</v>
      </c>
      <c r="E415" s="219" t="s">
        <v>1</v>
      </c>
      <c r="F415" s="220" t="s">
        <v>761</v>
      </c>
      <c r="G415" s="14"/>
      <c r="H415" s="221">
        <v>15.1</v>
      </c>
      <c r="I415" s="222"/>
      <c r="J415" s="14"/>
      <c r="K415" s="14"/>
      <c r="L415" s="218"/>
      <c r="M415" s="223"/>
      <c r="N415" s="224"/>
      <c r="O415" s="224"/>
      <c r="P415" s="224"/>
      <c r="Q415" s="224"/>
      <c r="R415" s="224"/>
      <c r="S415" s="224"/>
      <c r="T415" s="22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19" t="s">
        <v>161</v>
      </c>
      <c r="AU415" s="219" t="s">
        <v>87</v>
      </c>
      <c r="AV415" s="14" t="s">
        <v>87</v>
      </c>
      <c r="AW415" s="14" t="s">
        <v>32</v>
      </c>
      <c r="AX415" s="14" t="s">
        <v>85</v>
      </c>
      <c r="AY415" s="219" t="s">
        <v>152</v>
      </c>
    </row>
    <row r="416" s="12" customFormat="1" ht="22.8" customHeight="1">
      <c r="A416" s="12"/>
      <c r="B416" s="183"/>
      <c r="C416" s="12"/>
      <c r="D416" s="184" t="s">
        <v>76</v>
      </c>
      <c r="E416" s="194" t="s">
        <v>774</v>
      </c>
      <c r="F416" s="194" t="s">
        <v>775</v>
      </c>
      <c r="G416" s="12"/>
      <c r="H416" s="12"/>
      <c r="I416" s="186"/>
      <c r="J416" s="195">
        <f>BK416</f>
        <v>0</v>
      </c>
      <c r="K416" s="12"/>
      <c r="L416" s="183"/>
      <c r="M416" s="188"/>
      <c r="N416" s="189"/>
      <c r="O416" s="189"/>
      <c r="P416" s="190">
        <f>SUM(P417:P433)</f>
        <v>0</v>
      </c>
      <c r="Q416" s="189"/>
      <c r="R416" s="190">
        <f>SUM(R417:R433)</f>
        <v>4.0368509999999995</v>
      </c>
      <c r="S416" s="189"/>
      <c r="T416" s="191">
        <f>SUM(T417:T433)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184" t="s">
        <v>87</v>
      </c>
      <c r="AT416" s="192" t="s">
        <v>76</v>
      </c>
      <c r="AU416" s="192" t="s">
        <v>85</v>
      </c>
      <c r="AY416" s="184" t="s">
        <v>152</v>
      </c>
      <c r="BK416" s="193">
        <f>SUM(BK417:BK433)</f>
        <v>0</v>
      </c>
    </row>
    <row r="417" s="2" customFormat="1" ht="24" customHeight="1">
      <c r="A417" s="38"/>
      <c r="B417" s="196"/>
      <c r="C417" s="197" t="s">
        <v>440</v>
      </c>
      <c r="D417" s="197" t="s">
        <v>154</v>
      </c>
      <c r="E417" s="198" t="s">
        <v>776</v>
      </c>
      <c r="F417" s="199" t="s">
        <v>777</v>
      </c>
      <c r="G417" s="200" t="s">
        <v>157</v>
      </c>
      <c r="H417" s="201">
        <v>222.59999999999999</v>
      </c>
      <c r="I417" s="202"/>
      <c r="J417" s="203">
        <f>ROUND(I417*H417,2)</f>
        <v>0</v>
      </c>
      <c r="K417" s="199" t="s">
        <v>158</v>
      </c>
      <c r="L417" s="39"/>
      <c r="M417" s="204" t="s">
        <v>1</v>
      </c>
      <c r="N417" s="205" t="s">
        <v>42</v>
      </c>
      <c r="O417" s="77"/>
      <c r="P417" s="206">
        <f>O417*H417</f>
        <v>0</v>
      </c>
      <c r="Q417" s="206">
        <v>0.0030000000000000001</v>
      </c>
      <c r="R417" s="206">
        <f>Q417*H417</f>
        <v>0.66779999999999995</v>
      </c>
      <c r="S417" s="206">
        <v>0</v>
      </c>
      <c r="T417" s="207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08" t="s">
        <v>230</v>
      </c>
      <c r="AT417" s="208" t="s">
        <v>154</v>
      </c>
      <c r="AU417" s="208" t="s">
        <v>87</v>
      </c>
      <c r="AY417" s="19" t="s">
        <v>152</v>
      </c>
      <c r="BE417" s="209">
        <f>IF(N417="základní",J417,0)</f>
        <v>0</v>
      </c>
      <c r="BF417" s="209">
        <f>IF(N417="snížená",J417,0)</f>
        <v>0</v>
      </c>
      <c r="BG417" s="209">
        <f>IF(N417="zákl. přenesená",J417,0)</f>
        <v>0</v>
      </c>
      <c r="BH417" s="209">
        <f>IF(N417="sníž. přenesená",J417,0)</f>
        <v>0</v>
      </c>
      <c r="BI417" s="209">
        <f>IF(N417="nulová",J417,0)</f>
        <v>0</v>
      </c>
      <c r="BJ417" s="19" t="s">
        <v>85</v>
      </c>
      <c r="BK417" s="209">
        <f>ROUND(I417*H417,2)</f>
        <v>0</v>
      </c>
      <c r="BL417" s="19" t="s">
        <v>230</v>
      </c>
      <c r="BM417" s="208" t="s">
        <v>778</v>
      </c>
    </row>
    <row r="418" s="14" customFormat="1">
      <c r="A418" s="14"/>
      <c r="B418" s="218"/>
      <c r="C418" s="14"/>
      <c r="D418" s="211" t="s">
        <v>161</v>
      </c>
      <c r="E418" s="219" t="s">
        <v>1</v>
      </c>
      <c r="F418" s="220" t="s">
        <v>779</v>
      </c>
      <c r="G418" s="14"/>
      <c r="H418" s="221">
        <v>24.800000000000001</v>
      </c>
      <c r="I418" s="222"/>
      <c r="J418" s="14"/>
      <c r="K418" s="14"/>
      <c r="L418" s="218"/>
      <c r="M418" s="223"/>
      <c r="N418" s="224"/>
      <c r="O418" s="224"/>
      <c r="P418" s="224"/>
      <c r="Q418" s="224"/>
      <c r="R418" s="224"/>
      <c r="S418" s="224"/>
      <c r="T418" s="22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19" t="s">
        <v>161</v>
      </c>
      <c r="AU418" s="219" t="s">
        <v>87</v>
      </c>
      <c r="AV418" s="14" t="s">
        <v>87</v>
      </c>
      <c r="AW418" s="14" t="s">
        <v>32</v>
      </c>
      <c r="AX418" s="14" t="s">
        <v>77</v>
      </c>
      <c r="AY418" s="219" t="s">
        <v>152</v>
      </c>
    </row>
    <row r="419" s="14" customFormat="1">
      <c r="A419" s="14"/>
      <c r="B419" s="218"/>
      <c r="C419" s="14"/>
      <c r="D419" s="211" t="s">
        <v>161</v>
      </c>
      <c r="E419" s="219" t="s">
        <v>1</v>
      </c>
      <c r="F419" s="220" t="s">
        <v>780</v>
      </c>
      <c r="G419" s="14"/>
      <c r="H419" s="221">
        <v>26.399999999999999</v>
      </c>
      <c r="I419" s="222"/>
      <c r="J419" s="14"/>
      <c r="K419" s="14"/>
      <c r="L419" s="218"/>
      <c r="M419" s="223"/>
      <c r="N419" s="224"/>
      <c r="O419" s="224"/>
      <c r="P419" s="224"/>
      <c r="Q419" s="224"/>
      <c r="R419" s="224"/>
      <c r="S419" s="224"/>
      <c r="T419" s="22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19" t="s">
        <v>161</v>
      </c>
      <c r="AU419" s="219" t="s">
        <v>87</v>
      </c>
      <c r="AV419" s="14" t="s">
        <v>87</v>
      </c>
      <c r="AW419" s="14" t="s">
        <v>32</v>
      </c>
      <c r="AX419" s="14" t="s">
        <v>77</v>
      </c>
      <c r="AY419" s="219" t="s">
        <v>152</v>
      </c>
    </row>
    <row r="420" s="14" customFormat="1">
      <c r="A420" s="14"/>
      <c r="B420" s="218"/>
      <c r="C420" s="14"/>
      <c r="D420" s="211" t="s">
        <v>161</v>
      </c>
      <c r="E420" s="219" t="s">
        <v>1</v>
      </c>
      <c r="F420" s="220" t="s">
        <v>781</v>
      </c>
      <c r="G420" s="14"/>
      <c r="H420" s="221">
        <v>11.199999999999999</v>
      </c>
      <c r="I420" s="222"/>
      <c r="J420" s="14"/>
      <c r="K420" s="14"/>
      <c r="L420" s="218"/>
      <c r="M420" s="223"/>
      <c r="N420" s="224"/>
      <c r="O420" s="224"/>
      <c r="P420" s="224"/>
      <c r="Q420" s="224"/>
      <c r="R420" s="224"/>
      <c r="S420" s="224"/>
      <c r="T420" s="22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19" t="s">
        <v>161</v>
      </c>
      <c r="AU420" s="219" t="s">
        <v>87</v>
      </c>
      <c r="AV420" s="14" t="s">
        <v>87</v>
      </c>
      <c r="AW420" s="14" t="s">
        <v>32</v>
      </c>
      <c r="AX420" s="14" t="s">
        <v>77</v>
      </c>
      <c r="AY420" s="219" t="s">
        <v>152</v>
      </c>
    </row>
    <row r="421" s="14" customFormat="1">
      <c r="A421" s="14"/>
      <c r="B421" s="218"/>
      <c r="C421" s="14"/>
      <c r="D421" s="211" t="s">
        <v>161</v>
      </c>
      <c r="E421" s="219" t="s">
        <v>1</v>
      </c>
      <c r="F421" s="220" t="s">
        <v>782</v>
      </c>
      <c r="G421" s="14"/>
      <c r="H421" s="221">
        <v>20.640000000000001</v>
      </c>
      <c r="I421" s="222"/>
      <c r="J421" s="14"/>
      <c r="K421" s="14"/>
      <c r="L421" s="218"/>
      <c r="M421" s="223"/>
      <c r="N421" s="224"/>
      <c r="O421" s="224"/>
      <c r="P421" s="224"/>
      <c r="Q421" s="224"/>
      <c r="R421" s="224"/>
      <c r="S421" s="224"/>
      <c r="T421" s="22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19" t="s">
        <v>161</v>
      </c>
      <c r="AU421" s="219" t="s">
        <v>87</v>
      </c>
      <c r="AV421" s="14" t="s">
        <v>87</v>
      </c>
      <c r="AW421" s="14" t="s">
        <v>32</v>
      </c>
      <c r="AX421" s="14" t="s">
        <v>77</v>
      </c>
      <c r="AY421" s="219" t="s">
        <v>152</v>
      </c>
    </row>
    <row r="422" s="14" customFormat="1">
      <c r="A422" s="14"/>
      <c r="B422" s="218"/>
      <c r="C422" s="14"/>
      <c r="D422" s="211" t="s">
        <v>161</v>
      </c>
      <c r="E422" s="219" t="s">
        <v>1</v>
      </c>
      <c r="F422" s="220" t="s">
        <v>783</v>
      </c>
      <c r="G422" s="14"/>
      <c r="H422" s="221">
        <v>7.7999999999999998</v>
      </c>
      <c r="I422" s="222"/>
      <c r="J422" s="14"/>
      <c r="K422" s="14"/>
      <c r="L422" s="218"/>
      <c r="M422" s="223"/>
      <c r="N422" s="224"/>
      <c r="O422" s="224"/>
      <c r="P422" s="224"/>
      <c r="Q422" s="224"/>
      <c r="R422" s="224"/>
      <c r="S422" s="224"/>
      <c r="T422" s="22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19" t="s">
        <v>161</v>
      </c>
      <c r="AU422" s="219" t="s">
        <v>87</v>
      </c>
      <c r="AV422" s="14" t="s">
        <v>87</v>
      </c>
      <c r="AW422" s="14" t="s">
        <v>32</v>
      </c>
      <c r="AX422" s="14" t="s">
        <v>77</v>
      </c>
      <c r="AY422" s="219" t="s">
        <v>152</v>
      </c>
    </row>
    <row r="423" s="14" customFormat="1">
      <c r="A423" s="14"/>
      <c r="B423" s="218"/>
      <c r="C423" s="14"/>
      <c r="D423" s="211" t="s">
        <v>161</v>
      </c>
      <c r="E423" s="219" t="s">
        <v>1</v>
      </c>
      <c r="F423" s="220" t="s">
        <v>784</v>
      </c>
      <c r="G423" s="14"/>
      <c r="H423" s="221">
        <v>28.16</v>
      </c>
      <c r="I423" s="222"/>
      <c r="J423" s="14"/>
      <c r="K423" s="14"/>
      <c r="L423" s="218"/>
      <c r="M423" s="223"/>
      <c r="N423" s="224"/>
      <c r="O423" s="224"/>
      <c r="P423" s="224"/>
      <c r="Q423" s="224"/>
      <c r="R423" s="224"/>
      <c r="S423" s="224"/>
      <c r="T423" s="22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19" t="s">
        <v>161</v>
      </c>
      <c r="AU423" s="219" t="s">
        <v>87</v>
      </c>
      <c r="AV423" s="14" t="s">
        <v>87</v>
      </c>
      <c r="AW423" s="14" t="s">
        <v>32</v>
      </c>
      <c r="AX423" s="14" t="s">
        <v>77</v>
      </c>
      <c r="AY423" s="219" t="s">
        <v>152</v>
      </c>
    </row>
    <row r="424" s="14" customFormat="1">
      <c r="A424" s="14"/>
      <c r="B424" s="218"/>
      <c r="C424" s="14"/>
      <c r="D424" s="211" t="s">
        <v>161</v>
      </c>
      <c r="E424" s="219" t="s">
        <v>1</v>
      </c>
      <c r="F424" s="220" t="s">
        <v>785</v>
      </c>
      <c r="G424" s="14"/>
      <c r="H424" s="221">
        <v>23.199999999999999</v>
      </c>
      <c r="I424" s="222"/>
      <c r="J424" s="14"/>
      <c r="K424" s="14"/>
      <c r="L424" s="218"/>
      <c r="M424" s="223"/>
      <c r="N424" s="224"/>
      <c r="O424" s="224"/>
      <c r="P424" s="224"/>
      <c r="Q424" s="224"/>
      <c r="R424" s="224"/>
      <c r="S424" s="224"/>
      <c r="T424" s="22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19" t="s">
        <v>161</v>
      </c>
      <c r="AU424" s="219" t="s">
        <v>87</v>
      </c>
      <c r="AV424" s="14" t="s">
        <v>87</v>
      </c>
      <c r="AW424" s="14" t="s">
        <v>32</v>
      </c>
      <c r="AX424" s="14" t="s">
        <v>77</v>
      </c>
      <c r="AY424" s="219" t="s">
        <v>152</v>
      </c>
    </row>
    <row r="425" s="14" customFormat="1">
      <c r="A425" s="14"/>
      <c r="B425" s="218"/>
      <c r="C425" s="14"/>
      <c r="D425" s="211" t="s">
        <v>161</v>
      </c>
      <c r="E425" s="219" t="s">
        <v>1</v>
      </c>
      <c r="F425" s="220" t="s">
        <v>786</v>
      </c>
      <c r="G425" s="14"/>
      <c r="H425" s="221">
        <v>34.799999999999997</v>
      </c>
      <c r="I425" s="222"/>
      <c r="J425" s="14"/>
      <c r="K425" s="14"/>
      <c r="L425" s="218"/>
      <c r="M425" s="223"/>
      <c r="N425" s="224"/>
      <c r="O425" s="224"/>
      <c r="P425" s="224"/>
      <c r="Q425" s="224"/>
      <c r="R425" s="224"/>
      <c r="S425" s="224"/>
      <c r="T425" s="22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19" t="s">
        <v>161</v>
      </c>
      <c r="AU425" s="219" t="s">
        <v>87</v>
      </c>
      <c r="AV425" s="14" t="s">
        <v>87</v>
      </c>
      <c r="AW425" s="14" t="s">
        <v>32</v>
      </c>
      <c r="AX425" s="14" t="s">
        <v>77</v>
      </c>
      <c r="AY425" s="219" t="s">
        <v>152</v>
      </c>
    </row>
    <row r="426" s="14" customFormat="1">
      <c r="A426" s="14"/>
      <c r="B426" s="218"/>
      <c r="C426" s="14"/>
      <c r="D426" s="211" t="s">
        <v>161</v>
      </c>
      <c r="E426" s="219" t="s">
        <v>1</v>
      </c>
      <c r="F426" s="220" t="s">
        <v>787</v>
      </c>
      <c r="G426" s="14"/>
      <c r="H426" s="221">
        <v>17.600000000000001</v>
      </c>
      <c r="I426" s="222"/>
      <c r="J426" s="14"/>
      <c r="K426" s="14"/>
      <c r="L426" s="218"/>
      <c r="M426" s="223"/>
      <c r="N426" s="224"/>
      <c r="O426" s="224"/>
      <c r="P426" s="224"/>
      <c r="Q426" s="224"/>
      <c r="R426" s="224"/>
      <c r="S426" s="224"/>
      <c r="T426" s="22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19" t="s">
        <v>161</v>
      </c>
      <c r="AU426" s="219" t="s">
        <v>87</v>
      </c>
      <c r="AV426" s="14" t="s">
        <v>87</v>
      </c>
      <c r="AW426" s="14" t="s">
        <v>32</v>
      </c>
      <c r="AX426" s="14" t="s">
        <v>77</v>
      </c>
      <c r="AY426" s="219" t="s">
        <v>152</v>
      </c>
    </row>
    <row r="427" s="14" customFormat="1">
      <c r="A427" s="14"/>
      <c r="B427" s="218"/>
      <c r="C427" s="14"/>
      <c r="D427" s="211" t="s">
        <v>161</v>
      </c>
      <c r="E427" s="219" t="s">
        <v>1</v>
      </c>
      <c r="F427" s="220" t="s">
        <v>788</v>
      </c>
      <c r="G427" s="14"/>
      <c r="H427" s="221">
        <v>28</v>
      </c>
      <c r="I427" s="222"/>
      <c r="J427" s="14"/>
      <c r="K427" s="14"/>
      <c r="L427" s="218"/>
      <c r="M427" s="223"/>
      <c r="N427" s="224"/>
      <c r="O427" s="224"/>
      <c r="P427" s="224"/>
      <c r="Q427" s="224"/>
      <c r="R427" s="224"/>
      <c r="S427" s="224"/>
      <c r="T427" s="22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19" t="s">
        <v>161</v>
      </c>
      <c r="AU427" s="219" t="s">
        <v>87</v>
      </c>
      <c r="AV427" s="14" t="s">
        <v>87</v>
      </c>
      <c r="AW427" s="14" t="s">
        <v>32</v>
      </c>
      <c r="AX427" s="14" t="s">
        <v>77</v>
      </c>
      <c r="AY427" s="219" t="s">
        <v>152</v>
      </c>
    </row>
    <row r="428" s="15" customFormat="1">
      <c r="A428" s="15"/>
      <c r="B428" s="226"/>
      <c r="C428" s="15"/>
      <c r="D428" s="211" t="s">
        <v>161</v>
      </c>
      <c r="E428" s="227" t="s">
        <v>1</v>
      </c>
      <c r="F428" s="228" t="s">
        <v>164</v>
      </c>
      <c r="G428" s="15"/>
      <c r="H428" s="229">
        <v>222.59999999999999</v>
      </c>
      <c r="I428" s="230"/>
      <c r="J428" s="15"/>
      <c r="K428" s="15"/>
      <c r="L428" s="226"/>
      <c r="M428" s="231"/>
      <c r="N428" s="232"/>
      <c r="O428" s="232"/>
      <c r="P428" s="232"/>
      <c r="Q428" s="232"/>
      <c r="R428" s="232"/>
      <c r="S428" s="232"/>
      <c r="T428" s="233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27" t="s">
        <v>161</v>
      </c>
      <c r="AU428" s="227" t="s">
        <v>87</v>
      </c>
      <c r="AV428" s="15" t="s">
        <v>159</v>
      </c>
      <c r="AW428" s="15" t="s">
        <v>32</v>
      </c>
      <c r="AX428" s="15" t="s">
        <v>85</v>
      </c>
      <c r="AY428" s="227" t="s">
        <v>152</v>
      </c>
    </row>
    <row r="429" s="2" customFormat="1" ht="24" customHeight="1">
      <c r="A429" s="38"/>
      <c r="B429" s="196"/>
      <c r="C429" s="237" t="s">
        <v>448</v>
      </c>
      <c r="D429" s="237" t="s">
        <v>314</v>
      </c>
      <c r="E429" s="238" t="s">
        <v>789</v>
      </c>
      <c r="F429" s="239" t="s">
        <v>790</v>
      </c>
      <c r="G429" s="240" t="s">
        <v>157</v>
      </c>
      <c r="H429" s="241">
        <v>255.99000000000001</v>
      </c>
      <c r="I429" s="242"/>
      <c r="J429" s="243">
        <f>ROUND(I429*H429,2)</f>
        <v>0</v>
      </c>
      <c r="K429" s="239" t="s">
        <v>158</v>
      </c>
      <c r="L429" s="244"/>
      <c r="M429" s="245" t="s">
        <v>1</v>
      </c>
      <c r="N429" s="246" t="s">
        <v>42</v>
      </c>
      <c r="O429" s="77"/>
      <c r="P429" s="206">
        <f>O429*H429</f>
        <v>0</v>
      </c>
      <c r="Q429" s="206">
        <v>0.0129</v>
      </c>
      <c r="R429" s="206">
        <f>Q429*H429</f>
        <v>3.3022710000000002</v>
      </c>
      <c r="S429" s="206">
        <v>0</v>
      </c>
      <c r="T429" s="207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08" t="s">
        <v>307</v>
      </c>
      <c r="AT429" s="208" t="s">
        <v>314</v>
      </c>
      <c r="AU429" s="208" t="s">
        <v>87</v>
      </c>
      <c r="AY429" s="19" t="s">
        <v>152</v>
      </c>
      <c r="BE429" s="209">
        <f>IF(N429="základní",J429,0)</f>
        <v>0</v>
      </c>
      <c r="BF429" s="209">
        <f>IF(N429="snížená",J429,0)</f>
        <v>0</v>
      </c>
      <c r="BG429" s="209">
        <f>IF(N429="zákl. přenesená",J429,0)</f>
        <v>0</v>
      </c>
      <c r="BH429" s="209">
        <f>IF(N429="sníž. přenesená",J429,0)</f>
        <v>0</v>
      </c>
      <c r="BI429" s="209">
        <f>IF(N429="nulová",J429,0)</f>
        <v>0</v>
      </c>
      <c r="BJ429" s="19" t="s">
        <v>85</v>
      </c>
      <c r="BK429" s="209">
        <f>ROUND(I429*H429,2)</f>
        <v>0</v>
      </c>
      <c r="BL429" s="19" t="s">
        <v>230</v>
      </c>
      <c r="BM429" s="208" t="s">
        <v>791</v>
      </c>
    </row>
    <row r="430" s="14" customFormat="1">
      <c r="A430" s="14"/>
      <c r="B430" s="218"/>
      <c r="C430" s="14"/>
      <c r="D430" s="211" t="s">
        <v>161</v>
      </c>
      <c r="E430" s="219" t="s">
        <v>1</v>
      </c>
      <c r="F430" s="220" t="s">
        <v>792</v>
      </c>
      <c r="G430" s="14"/>
      <c r="H430" s="221">
        <v>255.99000000000001</v>
      </c>
      <c r="I430" s="222"/>
      <c r="J430" s="14"/>
      <c r="K430" s="14"/>
      <c r="L430" s="218"/>
      <c r="M430" s="223"/>
      <c r="N430" s="224"/>
      <c r="O430" s="224"/>
      <c r="P430" s="224"/>
      <c r="Q430" s="224"/>
      <c r="R430" s="224"/>
      <c r="S430" s="224"/>
      <c r="T430" s="22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19" t="s">
        <v>161</v>
      </c>
      <c r="AU430" s="219" t="s">
        <v>87</v>
      </c>
      <c r="AV430" s="14" t="s">
        <v>87</v>
      </c>
      <c r="AW430" s="14" t="s">
        <v>32</v>
      </c>
      <c r="AX430" s="14" t="s">
        <v>85</v>
      </c>
      <c r="AY430" s="219" t="s">
        <v>152</v>
      </c>
    </row>
    <row r="431" s="2" customFormat="1" ht="24" customHeight="1">
      <c r="A431" s="38"/>
      <c r="B431" s="196"/>
      <c r="C431" s="197" t="s">
        <v>455</v>
      </c>
      <c r="D431" s="197" t="s">
        <v>154</v>
      </c>
      <c r="E431" s="198" t="s">
        <v>793</v>
      </c>
      <c r="F431" s="199" t="s">
        <v>794</v>
      </c>
      <c r="G431" s="200" t="s">
        <v>157</v>
      </c>
      <c r="H431" s="201">
        <v>222.59999999999999</v>
      </c>
      <c r="I431" s="202"/>
      <c r="J431" s="203">
        <f>ROUND(I431*H431,2)</f>
        <v>0</v>
      </c>
      <c r="K431" s="199" t="s">
        <v>158</v>
      </c>
      <c r="L431" s="39"/>
      <c r="M431" s="204" t="s">
        <v>1</v>
      </c>
      <c r="N431" s="205" t="s">
        <v>42</v>
      </c>
      <c r="O431" s="77"/>
      <c r="P431" s="206">
        <f>O431*H431</f>
        <v>0</v>
      </c>
      <c r="Q431" s="206">
        <v>0</v>
      </c>
      <c r="R431" s="206">
        <f>Q431*H431</f>
        <v>0</v>
      </c>
      <c r="S431" s="206">
        <v>0</v>
      </c>
      <c r="T431" s="207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08" t="s">
        <v>230</v>
      </c>
      <c r="AT431" s="208" t="s">
        <v>154</v>
      </c>
      <c r="AU431" s="208" t="s">
        <v>87</v>
      </c>
      <c r="AY431" s="19" t="s">
        <v>152</v>
      </c>
      <c r="BE431" s="209">
        <f>IF(N431="základní",J431,0)</f>
        <v>0</v>
      </c>
      <c r="BF431" s="209">
        <f>IF(N431="snížená",J431,0)</f>
        <v>0</v>
      </c>
      <c r="BG431" s="209">
        <f>IF(N431="zákl. přenesená",J431,0)</f>
        <v>0</v>
      </c>
      <c r="BH431" s="209">
        <f>IF(N431="sníž. přenesená",J431,0)</f>
        <v>0</v>
      </c>
      <c r="BI431" s="209">
        <f>IF(N431="nulová",J431,0)</f>
        <v>0</v>
      </c>
      <c r="BJ431" s="19" t="s">
        <v>85</v>
      </c>
      <c r="BK431" s="209">
        <f>ROUND(I431*H431,2)</f>
        <v>0</v>
      </c>
      <c r="BL431" s="19" t="s">
        <v>230</v>
      </c>
      <c r="BM431" s="208" t="s">
        <v>795</v>
      </c>
    </row>
    <row r="432" s="2" customFormat="1" ht="16.5" customHeight="1">
      <c r="A432" s="38"/>
      <c r="B432" s="196"/>
      <c r="C432" s="197" t="s">
        <v>460</v>
      </c>
      <c r="D432" s="197" t="s">
        <v>154</v>
      </c>
      <c r="E432" s="198" t="s">
        <v>796</v>
      </c>
      <c r="F432" s="199" t="s">
        <v>797</v>
      </c>
      <c r="G432" s="200" t="s">
        <v>157</v>
      </c>
      <c r="H432" s="201">
        <v>222.59999999999999</v>
      </c>
      <c r="I432" s="202"/>
      <c r="J432" s="203">
        <f>ROUND(I432*H432,2)</f>
        <v>0</v>
      </c>
      <c r="K432" s="199" t="s">
        <v>158</v>
      </c>
      <c r="L432" s="39"/>
      <c r="M432" s="204" t="s">
        <v>1</v>
      </c>
      <c r="N432" s="205" t="s">
        <v>42</v>
      </c>
      <c r="O432" s="77"/>
      <c r="P432" s="206">
        <f>O432*H432</f>
        <v>0</v>
      </c>
      <c r="Q432" s="206">
        <v>0.00029999999999999997</v>
      </c>
      <c r="R432" s="206">
        <f>Q432*H432</f>
        <v>0.066779999999999992</v>
      </c>
      <c r="S432" s="206">
        <v>0</v>
      </c>
      <c r="T432" s="207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08" t="s">
        <v>230</v>
      </c>
      <c r="AT432" s="208" t="s">
        <v>154</v>
      </c>
      <c r="AU432" s="208" t="s">
        <v>87</v>
      </c>
      <c r="AY432" s="19" t="s">
        <v>152</v>
      </c>
      <c r="BE432" s="209">
        <f>IF(N432="základní",J432,0)</f>
        <v>0</v>
      </c>
      <c r="BF432" s="209">
        <f>IF(N432="snížená",J432,0)</f>
        <v>0</v>
      </c>
      <c r="BG432" s="209">
        <f>IF(N432="zákl. přenesená",J432,0)</f>
        <v>0</v>
      </c>
      <c r="BH432" s="209">
        <f>IF(N432="sníž. přenesená",J432,0)</f>
        <v>0</v>
      </c>
      <c r="BI432" s="209">
        <f>IF(N432="nulová",J432,0)</f>
        <v>0</v>
      </c>
      <c r="BJ432" s="19" t="s">
        <v>85</v>
      </c>
      <c r="BK432" s="209">
        <f>ROUND(I432*H432,2)</f>
        <v>0</v>
      </c>
      <c r="BL432" s="19" t="s">
        <v>230</v>
      </c>
      <c r="BM432" s="208" t="s">
        <v>798</v>
      </c>
    </row>
    <row r="433" s="2" customFormat="1" ht="24" customHeight="1">
      <c r="A433" s="38"/>
      <c r="B433" s="196"/>
      <c r="C433" s="197" t="s">
        <v>466</v>
      </c>
      <c r="D433" s="197" t="s">
        <v>154</v>
      </c>
      <c r="E433" s="198" t="s">
        <v>799</v>
      </c>
      <c r="F433" s="199" t="s">
        <v>800</v>
      </c>
      <c r="G433" s="200" t="s">
        <v>423</v>
      </c>
      <c r="H433" s="201">
        <v>4.0369999999999999</v>
      </c>
      <c r="I433" s="202"/>
      <c r="J433" s="203">
        <f>ROUND(I433*H433,2)</f>
        <v>0</v>
      </c>
      <c r="K433" s="199" t="s">
        <v>158</v>
      </c>
      <c r="L433" s="39"/>
      <c r="M433" s="204" t="s">
        <v>1</v>
      </c>
      <c r="N433" s="205" t="s">
        <v>42</v>
      </c>
      <c r="O433" s="77"/>
      <c r="P433" s="206">
        <f>O433*H433</f>
        <v>0</v>
      </c>
      <c r="Q433" s="206">
        <v>0</v>
      </c>
      <c r="R433" s="206">
        <f>Q433*H433</f>
        <v>0</v>
      </c>
      <c r="S433" s="206">
        <v>0</v>
      </c>
      <c r="T433" s="207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08" t="s">
        <v>230</v>
      </c>
      <c r="AT433" s="208" t="s">
        <v>154</v>
      </c>
      <c r="AU433" s="208" t="s">
        <v>87</v>
      </c>
      <c r="AY433" s="19" t="s">
        <v>152</v>
      </c>
      <c r="BE433" s="209">
        <f>IF(N433="základní",J433,0)</f>
        <v>0</v>
      </c>
      <c r="BF433" s="209">
        <f>IF(N433="snížená",J433,0)</f>
        <v>0</v>
      </c>
      <c r="BG433" s="209">
        <f>IF(N433="zákl. přenesená",J433,0)</f>
        <v>0</v>
      </c>
      <c r="BH433" s="209">
        <f>IF(N433="sníž. přenesená",J433,0)</f>
        <v>0</v>
      </c>
      <c r="BI433" s="209">
        <f>IF(N433="nulová",J433,0)</f>
        <v>0</v>
      </c>
      <c r="BJ433" s="19" t="s">
        <v>85</v>
      </c>
      <c r="BK433" s="209">
        <f>ROUND(I433*H433,2)</f>
        <v>0</v>
      </c>
      <c r="BL433" s="19" t="s">
        <v>230</v>
      </c>
      <c r="BM433" s="208" t="s">
        <v>801</v>
      </c>
    </row>
    <row r="434" s="12" customFormat="1" ht="22.8" customHeight="1">
      <c r="A434" s="12"/>
      <c r="B434" s="183"/>
      <c r="C434" s="12"/>
      <c r="D434" s="184" t="s">
        <v>76</v>
      </c>
      <c r="E434" s="194" t="s">
        <v>802</v>
      </c>
      <c r="F434" s="194" t="s">
        <v>803</v>
      </c>
      <c r="G434" s="12"/>
      <c r="H434" s="12"/>
      <c r="I434" s="186"/>
      <c r="J434" s="195">
        <f>BK434</f>
        <v>0</v>
      </c>
      <c r="K434" s="12"/>
      <c r="L434" s="183"/>
      <c r="M434" s="188"/>
      <c r="N434" s="189"/>
      <c r="O434" s="189"/>
      <c r="P434" s="190">
        <f>SUM(P435:P440)</f>
        <v>0</v>
      </c>
      <c r="Q434" s="189"/>
      <c r="R434" s="190">
        <f>SUM(R435:R440)</f>
        <v>1.0548587</v>
      </c>
      <c r="S434" s="189"/>
      <c r="T434" s="191">
        <f>SUM(T435:T440)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184" t="s">
        <v>87</v>
      </c>
      <c r="AT434" s="192" t="s">
        <v>76</v>
      </c>
      <c r="AU434" s="192" t="s">
        <v>85</v>
      </c>
      <c r="AY434" s="184" t="s">
        <v>152</v>
      </c>
      <c r="BK434" s="193">
        <f>SUM(BK435:BK440)</f>
        <v>0</v>
      </c>
    </row>
    <row r="435" s="2" customFormat="1" ht="24" customHeight="1">
      <c r="A435" s="38"/>
      <c r="B435" s="196"/>
      <c r="C435" s="197" t="s">
        <v>472</v>
      </c>
      <c r="D435" s="197" t="s">
        <v>154</v>
      </c>
      <c r="E435" s="198" t="s">
        <v>804</v>
      </c>
      <c r="F435" s="199" t="s">
        <v>805</v>
      </c>
      <c r="G435" s="200" t="s">
        <v>157</v>
      </c>
      <c r="H435" s="201">
        <v>2152.777</v>
      </c>
      <c r="I435" s="202"/>
      <c r="J435" s="203">
        <f>ROUND(I435*H435,2)</f>
        <v>0</v>
      </c>
      <c r="K435" s="199" t="s">
        <v>158</v>
      </c>
      <c r="L435" s="39"/>
      <c r="M435" s="204" t="s">
        <v>1</v>
      </c>
      <c r="N435" s="205" t="s">
        <v>42</v>
      </c>
      <c r="O435" s="77"/>
      <c r="P435" s="206">
        <f>O435*H435</f>
        <v>0</v>
      </c>
      <c r="Q435" s="206">
        <v>0.00020000000000000001</v>
      </c>
      <c r="R435" s="206">
        <f>Q435*H435</f>
        <v>0.43055540000000003</v>
      </c>
      <c r="S435" s="206">
        <v>0</v>
      </c>
      <c r="T435" s="207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08" t="s">
        <v>230</v>
      </c>
      <c r="AT435" s="208" t="s">
        <v>154</v>
      </c>
      <c r="AU435" s="208" t="s">
        <v>87</v>
      </c>
      <c r="AY435" s="19" t="s">
        <v>152</v>
      </c>
      <c r="BE435" s="209">
        <f>IF(N435="základní",J435,0)</f>
        <v>0</v>
      </c>
      <c r="BF435" s="209">
        <f>IF(N435="snížená",J435,0)</f>
        <v>0</v>
      </c>
      <c r="BG435" s="209">
        <f>IF(N435="zákl. přenesená",J435,0)</f>
        <v>0</v>
      </c>
      <c r="BH435" s="209">
        <f>IF(N435="sníž. přenesená",J435,0)</f>
        <v>0</v>
      </c>
      <c r="BI435" s="209">
        <f>IF(N435="nulová",J435,0)</f>
        <v>0</v>
      </c>
      <c r="BJ435" s="19" t="s">
        <v>85</v>
      </c>
      <c r="BK435" s="209">
        <f>ROUND(I435*H435,2)</f>
        <v>0</v>
      </c>
      <c r="BL435" s="19" t="s">
        <v>230</v>
      </c>
      <c r="BM435" s="208" t="s">
        <v>806</v>
      </c>
    </row>
    <row r="436" s="14" customFormat="1">
      <c r="A436" s="14"/>
      <c r="B436" s="218"/>
      <c r="C436" s="14"/>
      <c r="D436" s="211" t="s">
        <v>161</v>
      </c>
      <c r="E436" s="219" t="s">
        <v>1</v>
      </c>
      <c r="F436" s="220" t="s">
        <v>807</v>
      </c>
      <c r="G436" s="14"/>
      <c r="H436" s="221">
        <v>398.74200000000002</v>
      </c>
      <c r="I436" s="222"/>
      <c r="J436" s="14"/>
      <c r="K436" s="14"/>
      <c r="L436" s="218"/>
      <c r="M436" s="223"/>
      <c r="N436" s="224"/>
      <c r="O436" s="224"/>
      <c r="P436" s="224"/>
      <c r="Q436" s="224"/>
      <c r="R436" s="224"/>
      <c r="S436" s="224"/>
      <c r="T436" s="22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19" t="s">
        <v>161</v>
      </c>
      <c r="AU436" s="219" t="s">
        <v>87</v>
      </c>
      <c r="AV436" s="14" t="s">
        <v>87</v>
      </c>
      <c r="AW436" s="14" t="s">
        <v>32</v>
      </c>
      <c r="AX436" s="14" t="s">
        <v>77</v>
      </c>
      <c r="AY436" s="219" t="s">
        <v>152</v>
      </c>
    </row>
    <row r="437" s="14" customFormat="1">
      <c r="A437" s="14"/>
      <c r="B437" s="218"/>
      <c r="C437" s="14"/>
      <c r="D437" s="211" t="s">
        <v>161</v>
      </c>
      <c r="E437" s="219" t="s">
        <v>1</v>
      </c>
      <c r="F437" s="220" t="s">
        <v>808</v>
      </c>
      <c r="G437" s="14"/>
      <c r="H437" s="221">
        <v>433.80000000000001</v>
      </c>
      <c r="I437" s="222"/>
      <c r="J437" s="14"/>
      <c r="K437" s="14"/>
      <c r="L437" s="218"/>
      <c r="M437" s="223"/>
      <c r="N437" s="224"/>
      <c r="O437" s="224"/>
      <c r="P437" s="224"/>
      <c r="Q437" s="224"/>
      <c r="R437" s="224"/>
      <c r="S437" s="224"/>
      <c r="T437" s="22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19" t="s">
        <v>161</v>
      </c>
      <c r="AU437" s="219" t="s">
        <v>87</v>
      </c>
      <c r="AV437" s="14" t="s">
        <v>87</v>
      </c>
      <c r="AW437" s="14" t="s">
        <v>32</v>
      </c>
      <c r="AX437" s="14" t="s">
        <v>77</v>
      </c>
      <c r="AY437" s="219" t="s">
        <v>152</v>
      </c>
    </row>
    <row r="438" s="14" customFormat="1">
      <c r="A438" s="14"/>
      <c r="B438" s="218"/>
      <c r="C438" s="14"/>
      <c r="D438" s="211" t="s">
        <v>161</v>
      </c>
      <c r="E438" s="219" t="s">
        <v>1</v>
      </c>
      <c r="F438" s="220" t="s">
        <v>809</v>
      </c>
      <c r="G438" s="14"/>
      <c r="H438" s="221">
        <v>1320.2349999999999</v>
      </c>
      <c r="I438" s="222"/>
      <c r="J438" s="14"/>
      <c r="K438" s="14"/>
      <c r="L438" s="218"/>
      <c r="M438" s="223"/>
      <c r="N438" s="224"/>
      <c r="O438" s="224"/>
      <c r="P438" s="224"/>
      <c r="Q438" s="224"/>
      <c r="R438" s="224"/>
      <c r="S438" s="224"/>
      <c r="T438" s="22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19" t="s">
        <v>161</v>
      </c>
      <c r="AU438" s="219" t="s">
        <v>87</v>
      </c>
      <c r="AV438" s="14" t="s">
        <v>87</v>
      </c>
      <c r="AW438" s="14" t="s">
        <v>32</v>
      </c>
      <c r="AX438" s="14" t="s">
        <v>77</v>
      </c>
      <c r="AY438" s="219" t="s">
        <v>152</v>
      </c>
    </row>
    <row r="439" s="15" customFormat="1">
      <c r="A439" s="15"/>
      <c r="B439" s="226"/>
      <c r="C439" s="15"/>
      <c r="D439" s="211" t="s">
        <v>161</v>
      </c>
      <c r="E439" s="227" t="s">
        <v>1</v>
      </c>
      <c r="F439" s="228" t="s">
        <v>164</v>
      </c>
      <c r="G439" s="15"/>
      <c r="H439" s="229">
        <v>2152.777</v>
      </c>
      <c r="I439" s="230"/>
      <c r="J439" s="15"/>
      <c r="K439" s="15"/>
      <c r="L439" s="226"/>
      <c r="M439" s="231"/>
      <c r="N439" s="232"/>
      <c r="O439" s="232"/>
      <c r="P439" s="232"/>
      <c r="Q439" s="232"/>
      <c r="R439" s="232"/>
      <c r="S439" s="232"/>
      <c r="T439" s="233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27" t="s">
        <v>161</v>
      </c>
      <c r="AU439" s="227" t="s">
        <v>87</v>
      </c>
      <c r="AV439" s="15" t="s">
        <v>159</v>
      </c>
      <c r="AW439" s="15" t="s">
        <v>32</v>
      </c>
      <c r="AX439" s="15" t="s">
        <v>85</v>
      </c>
      <c r="AY439" s="227" t="s">
        <v>152</v>
      </c>
    </row>
    <row r="440" s="2" customFormat="1" ht="24" customHeight="1">
      <c r="A440" s="38"/>
      <c r="B440" s="196"/>
      <c r="C440" s="197" t="s">
        <v>481</v>
      </c>
      <c r="D440" s="197" t="s">
        <v>154</v>
      </c>
      <c r="E440" s="198" t="s">
        <v>810</v>
      </c>
      <c r="F440" s="199" t="s">
        <v>811</v>
      </c>
      <c r="G440" s="200" t="s">
        <v>157</v>
      </c>
      <c r="H440" s="201">
        <v>2152.77</v>
      </c>
      <c r="I440" s="202"/>
      <c r="J440" s="203">
        <f>ROUND(I440*H440,2)</f>
        <v>0</v>
      </c>
      <c r="K440" s="199" t="s">
        <v>158</v>
      </c>
      <c r="L440" s="39"/>
      <c r="M440" s="258" t="s">
        <v>1</v>
      </c>
      <c r="N440" s="259" t="s">
        <v>42</v>
      </c>
      <c r="O440" s="260"/>
      <c r="P440" s="261">
        <f>O440*H440</f>
        <v>0</v>
      </c>
      <c r="Q440" s="261">
        <v>0.00029</v>
      </c>
      <c r="R440" s="261">
        <f>Q440*H440</f>
        <v>0.62430330000000001</v>
      </c>
      <c r="S440" s="261">
        <v>0</v>
      </c>
      <c r="T440" s="26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08" t="s">
        <v>230</v>
      </c>
      <c r="AT440" s="208" t="s">
        <v>154</v>
      </c>
      <c r="AU440" s="208" t="s">
        <v>87</v>
      </c>
      <c r="AY440" s="19" t="s">
        <v>152</v>
      </c>
      <c r="BE440" s="209">
        <f>IF(N440="základní",J440,0)</f>
        <v>0</v>
      </c>
      <c r="BF440" s="209">
        <f>IF(N440="snížená",J440,0)</f>
        <v>0</v>
      </c>
      <c r="BG440" s="209">
        <f>IF(N440="zákl. přenesená",J440,0)</f>
        <v>0</v>
      </c>
      <c r="BH440" s="209">
        <f>IF(N440="sníž. přenesená",J440,0)</f>
        <v>0</v>
      </c>
      <c r="BI440" s="209">
        <f>IF(N440="nulová",J440,0)</f>
        <v>0</v>
      </c>
      <c r="BJ440" s="19" t="s">
        <v>85</v>
      </c>
      <c r="BK440" s="209">
        <f>ROUND(I440*H440,2)</f>
        <v>0</v>
      </c>
      <c r="BL440" s="19" t="s">
        <v>230</v>
      </c>
      <c r="BM440" s="208" t="s">
        <v>812</v>
      </c>
    </row>
    <row r="441" s="2" customFormat="1" ht="6.96" customHeight="1">
      <c r="A441" s="38"/>
      <c r="B441" s="60"/>
      <c r="C441" s="61"/>
      <c r="D441" s="61"/>
      <c r="E441" s="61"/>
      <c r="F441" s="61"/>
      <c r="G441" s="61"/>
      <c r="H441" s="61"/>
      <c r="I441" s="156"/>
      <c r="J441" s="61"/>
      <c r="K441" s="61"/>
      <c r="L441" s="39"/>
      <c r="M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</row>
  </sheetData>
  <autoFilter ref="C129:K440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115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2" customFormat="1" ht="12" customHeight="1">
      <c r="A8" s="38"/>
      <c r="B8" s="39"/>
      <c r="C8" s="38"/>
      <c r="D8" s="32" t="s">
        <v>116</v>
      </c>
      <c r="E8" s="38"/>
      <c r="F8" s="38"/>
      <c r="G8" s="38"/>
      <c r="H8" s="38"/>
      <c r="I8" s="132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813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133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133" t="s">
        <v>22</v>
      </c>
      <c r="J12" s="69" t="str">
        <f>'Rekapitulace stavby'!AN8</f>
        <v>2. 9. 2019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32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133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133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32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133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33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32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133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133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32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133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133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32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132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216.75" customHeight="1">
      <c r="A27" s="134"/>
      <c r="B27" s="135"/>
      <c r="C27" s="134"/>
      <c r="D27" s="134"/>
      <c r="E27" s="36" t="s">
        <v>36</v>
      </c>
      <c r="F27" s="36"/>
      <c r="G27" s="36"/>
      <c r="H27" s="36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8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9" t="s">
        <v>37</v>
      </c>
      <c r="E30" s="38"/>
      <c r="F30" s="38"/>
      <c r="G30" s="38"/>
      <c r="H30" s="38"/>
      <c r="I30" s="132"/>
      <c r="J30" s="96">
        <f>ROUND(J126,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140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41" t="s">
        <v>41</v>
      </c>
      <c r="E33" s="32" t="s">
        <v>42</v>
      </c>
      <c r="F33" s="142">
        <f>ROUND((SUM(BE126:BE243)),  2)</f>
        <v>0</v>
      </c>
      <c r="G33" s="38"/>
      <c r="H33" s="38"/>
      <c r="I33" s="143">
        <v>0.20999999999999999</v>
      </c>
      <c r="J33" s="142">
        <f>ROUND(((SUM(BE126:BE243))*I33),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42">
        <f>ROUND((SUM(BF126:BF243)),  2)</f>
        <v>0</v>
      </c>
      <c r="G34" s="38"/>
      <c r="H34" s="38"/>
      <c r="I34" s="143">
        <v>0.14999999999999999</v>
      </c>
      <c r="J34" s="142">
        <f>ROUND(((SUM(BF126:BF243))*I34),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42">
        <f>ROUND((SUM(BG126:BG243)),  2)</f>
        <v>0</v>
      </c>
      <c r="G35" s="38"/>
      <c r="H35" s="38"/>
      <c r="I35" s="143">
        <v>0.20999999999999999</v>
      </c>
      <c r="J35" s="14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42">
        <f>ROUND((SUM(BH126:BH243)),  2)</f>
        <v>0</v>
      </c>
      <c r="G36" s="38"/>
      <c r="H36" s="38"/>
      <c r="I36" s="143">
        <v>0.14999999999999999</v>
      </c>
      <c r="J36" s="142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42">
        <f>ROUND((SUM(BI126:BI243)),  2)</f>
        <v>0</v>
      </c>
      <c r="G37" s="38"/>
      <c r="H37" s="38"/>
      <c r="I37" s="143">
        <v>0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32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44"/>
      <c r="D39" s="145" t="s">
        <v>47</v>
      </c>
      <c r="E39" s="81"/>
      <c r="F39" s="81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8"/>
      <c r="L41" s="22"/>
    </row>
    <row r="42" s="1" customFormat="1" ht="14.4" customHeight="1">
      <c r="B42" s="22"/>
      <c r="I42" s="128"/>
      <c r="L42" s="22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38"/>
      <c r="E86" s="38"/>
      <c r="F86" s="38"/>
      <c r="G86" s="38"/>
      <c r="H86" s="38"/>
      <c r="I86" s="132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02 - Výměna výplní otvorů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Palackého náměstí 38</v>
      </c>
      <c r="G89" s="38"/>
      <c r="H89" s="38"/>
      <c r="I89" s="133" t="s">
        <v>22</v>
      </c>
      <c r="J89" s="69" t="str">
        <f>IF(J12="","",J12)</f>
        <v>2. 9. 2019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24</v>
      </c>
      <c r="D91" s="38"/>
      <c r="E91" s="38"/>
      <c r="F91" s="27" t="str">
        <f>E15</f>
        <v>Město Kostelec nad Orlicí</v>
      </c>
      <c r="G91" s="38"/>
      <c r="H91" s="38"/>
      <c r="I91" s="133" t="s">
        <v>30</v>
      </c>
      <c r="J91" s="36" t="str">
        <f>E21</f>
        <v>OBCHODNÍ PROJEKT HRADEC KRÁLOVÉ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133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32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8" t="s">
        <v>120</v>
      </c>
      <c r="D94" s="144"/>
      <c r="E94" s="144"/>
      <c r="F94" s="144"/>
      <c r="G94" s="144"/>
      <c r="H94" s="144"/>
      <c r="I94" s="159"/>
      <c r="J94" s="160" t="s">
        <v>121</v>
      </c>
      <c r="K94" s="144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61" t="s">
        <v>122</v>
      </c>
      <c r="D96" s="38"/>
      <c r="E96" s="38"/>
      <c r="F96" s="38"/>
      <c r="G96" s="38"/>
      <c r="H96" s="38"/>
      <c r="I96" s="132"/>
      <c r="J96" s="96">
        <f>J126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123</v>
      </c>
    </row>
    <row r="97" s="9" customFormat="1" ht="24.96" customHeight="1">
      <c r="A97" s="9"/>
      <c r="B97" s="162"/>
      <c r="C97" s="9"/>
      <c r="D97" s="163" t="s">
        <v>124</v>
      </c>
      <c r="E97" s="164"/>
      <c r="F97" s="164"/>
      <c r="G97" s="164"/>
      <c r="H97" s="164"/>
      <c r="I97" s="165"/>
      <c r="J97" s="166">
        <f>J127</f>
        <v>0</v>
      </c>
      <c r="K97" s="9"/>
      <c r="L97" s="16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7"/>
      <c r="C98" s="10"/>
      <c r="D98" s="168" t="s">
        <v>130</v>
      </c>
      <c r="E98" s="169"/>
      <c r="F98" s="169"/>
      <c r="G98" s="169"/>
      <c r="H98" s="169"/>
      <c r="I98" s="170"/>
      <c r="J98" s="171">
        <f>J128</f>
        <v>0</v>
      </c>
      <c r="K98" s="10"/>
      <c r="L98" s="16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7"/>
      <c r="C99" s="10"/>
      <c r="D99" s="168" t="s">
        <v>131</v>
      </c>
      <c r="E99" s="169"/>
      <c r="F99" s="169"/>
      <c r="G99" s="169"/>
      <c r="H99" s="169"/>
      <c r="I99" s="170"/>
      <c r="J99" s="171">
        <f>J149</f>
        <v>0</v>
      </c>
      <c r="K99" s="10"/>
      <c r="L99" s="16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7"/>
      <c r="C100" s="10"/>
      <c r="D100" s="168" t="s">
        <v>132</v>
      </c>
      <c r="E100" s="169"/>
      <c r="F100" s="169"/>
      <c r="G100" s="169"/>
      <c r="H100" s="169"/>
      <c r="I100" s="170"/>
      <c r="J100" s="171">
        <f>J180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133</v>
      </c>
      <c r="E101" s="169"/>
      <c r="F101" s="169"/>
      <c r="G101" s="169"/>
      <c r="H101" s="169"/>
      <c r="I101" s="170"/>
      <c r="J101" s="171">
        <f>J186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62"/>
      <c r="C102" s="9"/>
      <c r="D102" s="163" t="s">
        <v>134</v>
      </c>
      <c r="E102" s="164"/>
      <c r="F102" s="164"/>
      <c r="G102" s="164"/>
      <c r="H102" s="164"/>
      <c r="I102" s="165"/>
      <c r="J102" s="166">
        <f>J188</f>
        <v>0</v>
      </c>
      <c r="K102" s="9"/>
      <c r="L102" s="16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67"/>
      <c r="C103" s="10"/>
      <c r="D103" s="168" t="s">
        <v>814</v>
      </c>
      <c r="E103" s="169"/>
      <c r="F103" s="169"/>
      <c r="G103" s="169"/>
      <c r="H103" s="169"/>
      <c r="I103" s="170"/>
      <c r="J103" s="171">
        <f>J189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815</v>
      </c>
      <c r="E104" s="169"/>
      <c r="F104" s="169"/>
      <c r="G104" s="169"/>
      <c r="H104" s="169"/>
      <c r="I104" s="170"/>
      <c r="J104" s="171">
        <f>J202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67"/>
      <c r="C105" s="10"/>
      <c r="D105" s="168" t="s">
        <v>816</v>
      </c>
      <c r="E105" s="169"/>
      <c r="F105" s="169"/>
      <c r="G105" s="169"/>
      <c r="H105" s="169"/>
      <c r="I105" s="170"/>
      <c r="J105" s="171">
        <f>J234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67"/>
      <c r="C106" s="10"/>
      <c r="D106" s="168" t="s">
        <v>817</v>
      </c>
      <c r="E106" s="169"/>
      <c r="F106" s="169"/>
      <c r="G106" s="169"/>
      <c r="H106" s="169"/>
      <c r="I106" s="170"/>
      <c r="J106" s="171">
        <f>J239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132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156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157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137</v>
      </c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31" t="str">
        <f>E7</f>
        <v>Revitalizace centra dětí a mládeže Kostelec nad Orlicí</v>
      </c>
      <c r="F116" s="32"/>
      <c r="G116" s="32"/>
      <c r="H116" s="32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116</v>
      </c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E9</f>
        <v>02 - Výměna výplní otvorů</v>
      </c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F12</f>
        <v>Palackého náměstí 38</v>
      </c>
      <c r="G120" s="38"/>
      <c r="H120" s="38"/>
      <c r="I120" s="133" t="s">
        <v>22</v>
      </c>
      <c r="J120" s="69" t="str">
        <f>IF(J12="","",J12)</f>
        <v>2. 9. 2019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58.2" customHeight="1">
      <c r="A122" s="38"/>
      <c r="B122" s="39"/>
      <c r="C122" s="32" t="s">
        <v>24</v>
      </c>
      <c r="D122" s="38"/>
      <c r="E122" s="38"/>
      <c r="F122" s="27" t="str">
        <f>E15</f>
        <v>Město Kostelec nad Orlicí</v>
      </c>
      <c r="G122" s="38"/>
      <c r="H122" s="38"/>
      <c r="I122" s="133" t="s">
        <v>30</v>
      </c>
      <c r="J122" s="36" t="str">
        <f>E21</f>
        <v>OBCHODNÍ PROJEKT HRADEC KRÁLOVÉ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IF(E18="","",E18)</f>
        <v>Vyplň údaj</v>
      </c>
      <c r="G123" s="38"/>
      <c r="H123" s="38"/>
      <c r="I123" s="133" t="s">
        <v>33</v>
      </c>
      <c r="J123" s="36" t="str">
        <f>E24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132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72"/>
      <c r="B125" s="173"/>
      <c r="C125" s="174" t="s">
        <v>138</v>
      </c>
      <c r="D125" s="175" t="s">
        <v>62</v>
      </c>
      <c r="E125" s="175" t="s">
        <v>58</v>
      </c>
      <c r="F125" s="175" t="s">
        <v>59</v>
      </c>
      <c r="G125" s="175" t="s">
        <v>139</v>
      </c>
      <c r="H125" s="175" t="s">
        <v>140</v>
      </c>
      <c r="I125" s="176" t="s">
        <v>141</v>
      </c>
      <c r="J125" s="175" t="s">
        <v>121</v>
      </c>
      <c r="K125" s="177" t="s">
        <v>142</v>
      </c>
      <c r="L125" s="178"/>
      <c r="M125" s="86" t="s">
        <v>1</v>
      </c>
      <c r="N125" s="87" t="s">
        <v>41</v>
      </c>
      <c r="O125" s="87" t="s">
        <v>143</v>
      </c>
      <c r="P125" s="87" t="s">
        <v>144</v>
      </c>
      <c r="Q125" s="87" t="s">
        <v>145</v>
      </c>
      <c r="R125" s="87" t="s">
        <v>146</v>
      </c>
      <c r="S125" s="87" t="s">
        <v>147</v>
      </c>
      <c r="T125" s="88" t="s">
        <v>148</v>
      </c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</row>
    <row r="126" s="2" customFormat="1" ht="22.8" customHeight="1">
      <c r="A126" s="38"/>
      <c r="B126" s="39"/>
      <c r="C126" s="93" t="s">
        <v>149</v>
      </c>
      <c r="D126" s="38"/>
      <c r="E126" s="38"/>
      <c r="F126" s="38"/>
      <c r="G126" s="38"/>
      <c r="H126" s="38"/>
      <c r="I126" s="132"/>
      <c r="J126" s="179">
        <f>BK126</f>
        <v>0</v>
      </c>
      <c r="K126" s="38"/>
      <c r="L126" s="39"/>
      <c r="M126" s="89"/>
      <c r="N126" s="73"/>
      <c r="O126" s="90"/>
      <c r="P126" s="180">
        <f>P127+P188</f>
        <v>0</v>
      </c>
      <c r="Q126" s="90"/>
      <c r="R126" s="180">
        <f>R127+R188</f>
        <v>4.8151058499999992</v>
      </c>
      <c r="S126" s="90"/>
      <c r="T126" s="181">
        <f>T127+T188</f>
        <v>14.467973199999999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76</v>
      </c>
      <c r="AU126" s="19" t="s">
        <v>123</v>
      </c>
      <c r="BK126" s="182">
        <f>BK127+BK188</f>
        <v>0</v>
      </c>
    </row>
    <row r="127" s="12" customFormat="1" ht="25.92" customHeight="1">
      <c r="A127" s="12"/>
      <c r="B127" s="183"/>
      <c r="C127" s="12"/>
      <c r="D127" s="184" t="s">
        <v>76</v>
      </c>
      <c r="E127" s="185" t="s">
        <v>150</v>
      </c>
      <c r="F127" s="185" t="s">
        <v>151</v>
      </c>
      <c r="G127" s="12"/>
      <c r="H127" s="12"/>
      <c r="I127" s="186"/>
      <c r="J127" s="187">
        <f>BK127</f>
        <v>0</v>
      </c>
      <c r="K127" s="12"/>
      <c r="L127" s="183"/>
      <c r="M127" s="188"/>
      <c r="N127" s="189"/>
      <c r="O127" s="189"/>
      <c r="P127" s="190">
        <f>P128+P149+P180+P186</f>
        <v>0</v>
      </c>
      <c r="Q127" s="189"/>
      <c r="R127" s="190">
        <f>R128+R149+R180+R186</f>
        <v>4.1769987999999989</v>
      </c>
      <c r="S127" s="189"/>
      <c r="T127" s="191">
        <f>T128+T149+T180+T186</f>
        <v>14.292577999999999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84" t="s">
        <v>85</v>
      </c>
      <c r="AT127" s="192" t="s">
        <v>76</v>
      </c>
      <c r="AU127" s="192" t="s">
        <v>77</v>
      </c>
      <c r="AY127" s="184" t="s">
        <v>152</v>
      </c>
      <c r="BK127" s="193">
        <f>BK128+BK149+BK180+BK186</f>
        <v>0</v>
      </c>
    </row>
    <row r="128" s="12" customFormat="1" ht="22.8" customHeight="1">
      <c r="A128" s="12"/>
      <c r="B128" s="183"/>
      <c r="C128" s="12"/>
      <c r="D128" s="184" t="s">
        <v>76</v>
      </c>
      <c r="E128" s="194" t="s">
        <v>182</v>
      </c>
      <c r="F128" s="194" t="s">
        <v>356</v>
      </c>
      <c r="G128" s="12"/>
      <c r="H128" s="12"/>
      <c r="I128" s="186"/>
      <c r="J128" s="195">
        <f>BK128</f>
        <v>0</v>
      </c>
      <c r="K128" s="12"/>
      <c r="L128" s="183"/>
      <c r="M128" s="188"/>
      <c r="N128" s="189"/>
      <c r="O128" s="189"/>
      <c r="P128" s="190">
        <f>SUM(P129:P148)</f>
        <v>0</v>
      </c>
      <c r="Q128" s="189"/>
      <c r="R128" s="190">
        <f>SUM(R129:R148)</f>
        <v>4.1649987999999993</v>
      </c>
      <c r="S128" s="189"/>
      <c r="T128" s="191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84" t="s">
        <v>85</v>
      </c>
      <c r="AT128" s="192" t="s">
        <v>76</v>
      </c>
      <c r="AU128" s="192" t="s">
        <v>85</v>
      </c>
      <c r="AY128" s="184" t="s">
        <v>152</v>
      </c>
      <c r="BK128" s="193">
        <f>SUM(BK129:BK148)</f>
        <v>0</v>
      </c>
    </row>
    <row r="129" s="2" customFormat="1" ht="24" customHeight="1">
      <c r="A129" s="38"/>
      <c r="B129" s="196"/>
      <c r="C129" s="197" t="s">
        <v>85</v>
      </c>
      <c r="D129" s="197" t="s">
        <v>154</v>
      </c>
      <c r="E129" s="198" t="s">
        <v>818</v>
      </c>
      <c r="F129" s="199" t="s">
        <v>819</v>
      </c>
      <c r="G129" s="200" t="s">
        <v>157</v>
      </c>
      <c r="H129" s="201">
        <v>113.86</v>
      </c>
      <c r="I129" s="202"/>
      <c r="J129" s="203">
        <f>ROUND(I129*H129,2)</f>
        <v>0</v>
      </c>
      <c r="K129" s="199" t="s">
        <v>158</v>
      </c>
      <c r="L129" s="39"/>
      <c r="M129" s="204" t="s">
        <v>1</v>
      </c>
      <c r="N129" s="205" t="s">
        <v>42</v>
      </c>
      <c r="O129" s="77"/>
      <c r="P129" s="206">
        <f>O129*H129</f>
        <v>0</v>
      </c>
      <c r="Q129" s="206">
        <v>0.033579999999999999</v>
      </c>
      <c r="R129" s="206">
        <f>Q129*H129</f>
        <v>3.8234187999999998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159</v>
      </c>
      <c r="AT129" s="208" t="s">
        <v>154</v>
      </c>
      <c r="AU129" s="208" t="s">
        <v>87</v>
      </c>
      <c r="AY129" s="19" t="s">
        <v>152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85</v>
      </c>
      <c r="BK129" s="209">
        <f>ROUND(I129*H129,2)</f>
        <v>0</v>
      </c>
      <c r="BL129" s="19" t="s">
        <v>159</v>
      </c>
      <c r="BM129" s="208" t="s">
        <v>820</v>
      </c>
    </row>
    <row r="130" s="14" customFormat="1">
      <c r="A130" s="14"/>
      <c r="B130" s="218"/>
      <c r="C130" s="14"/>
      <c r="D130" s="211" t="s">
        <v>161</v>
      </c>
      <c r="E130" s="219" t="s">
        <v>1</v>
      </c>
      <c r="F130" s="220" t="s">
        <v>821</v>
      </c>
      <c r="G130" s="14"/>
      <c r="H130" s="221">
        <v>113.86</v>
      </c>
      <c r="I130" s="222"/>
      <c r="J130" s="14"/>
      <c r="K130" s="14"/>
      <c r="L130" s="218"/>
      <c r="M130" s="223"/>
      <c r="N130" s="224"/>
      <c r="O130" s="224"/>
      <c r="P130" s="224"/>
      <c r="Q130" s="224"/>
      <c r="R130" s="224"/>
      <c r="S130" s="224"/>
      <c r="T130" s="22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19" t="s">
        <v>161</v>
      </c>
      <c r="AU130" s="219" t="s">
        <v>87</v>
      </c>
      <c r="AV130" s="14" t="s">
        <v>87</v>
      </c>
      <c r="AW130" s="14" t="s">
        <v>32</v>
      </c>
      <c r="AX130" s="14" t="s">
        <v>85</v>
      </c>
      <c r="AY130" s="219" t="s">
        <v>152</v>
      </c>
    </row>
    <row r="131" s="2" customFormat="1" ht="16.5" customHeight="1">
      <c r="A131" s="38"/>
      <c r="B131" s="196"/>
      <c r="C131" s="197" t="s">
        <v>87</v>
      </c>
      <c r="D131" s="197" t="s">
        <v>154</v>
      </c>
      <c r="E131" s="198" t="s">
        <v>822</v>
      </c>
      <c r="F131" s="199" t="s">
        <v>823</v>
      </c>
      <c r="G131" s="200" t="s">
        <v>157</v>
      </c>
      <c r="H131" s="201">
        <v>300</v>
      </c>
      <c r="I131" s="202"/>
      <c r="J131" s="203">
        <f>ROUND(I131*H131,2)</f>
        <v>0</v>
      </c>
      <c r="K131" s="199" t="s">
        <v>158</v>
      </c>
      <c r="L131" s="39"/>
      <c r="M131" s="204" t="s">
        <v>1</v>
      </c>
      <c r="N131" s="205" t="s">
        <v>42</v>
      </c>
      <c r="O131" s="77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8" t="s">
        <v>159</v>
      </c>
      <c r="AT131" s="208" t="s">
        <v>154</v>
      </c>
      <c r="AU131" s="208" t="s">
        <v>87</v>
      </c>
      <c r="AY131" s="19" t="s">
        <v>152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9" t="s">
        <v>85</v>
      </c>
      <c r="BK131" s="209">
        <f>ROUND(I131*H131,2)</f>
        <v>0</v>
      </c>
      <c r="BL131" s="19" t="s">
        <v>159</v>
      </c>
      <c r="BM131" s="208" t="s">
        <v>824</v>
      </c>
    </row>
    <row r="132" s="14" customFormat="1">
      <c r="A132" s="14"/>
      <c r="B132" s="218"/>
      <c r="C132" s="14"/>
      <c r="D132" s="211" t="s">
        <v>161</v>
      </c>
      <c r="E132" s="219" t="s">
        <v>1</v>
      </c>
      <c r="F132" s="220" t="s">
        <v>825</v>
      </c>
      <c r="G132" s="14"/>
      <c r="H132" s="221">
        <v>300</v>
      </c>
      <c r="I132" s="222"/>
      <c r="J132" s="14"/>
      <c r="K132" s="14"/>
      <c r="L132" s="218"/>
      <c r="M132" s="223"/>
      <c r="N132" s="224"/>
      <c r="O132" s="224"/>
      <c r="P132" s="224"/>
      <c r="Q132" s="224"/>
      <c r="R132" s="224"/>
      <c r="S132" s="224"/>
      <c r="T132" s="22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19" t="s">
        <v>161</v>
      </c>
      <c r="AU132" s="219" t="s">
        <v>87</v>
      </c>
      <c r="AV132" s="14" t="s">
        <v>87</v>
      </c>
      <c r="AW132" s="14" t="s">
        <v>32</v>
      </c>
      <c r="AX132" s="14" t="s">
        <v>85</v>
      </c>
      <c r="AY132" s="219" t="s">
        <v>152</v>
      </c>
    </row>
    <row r="133" s="2" customFormat="1" ht="24" customHeight="1">
      <c r="A133" s="38"/>
      <c r="B133" s="196"/>
      <c r="C133" s="197" t="s">
        <v>170</v>
      </c>
      <c r="D133" s="197" t="s">
        <v>154</v>
      </c>
      <c r="E133" s="198" t="s">
        <v>826</v>
      </c>
      <c r="F133" s="199" t="s">
        <v>827</v>
      </c>
      <c r="G133" s="200" t="s">
        <v>157</v>
      </c>
      <c r="H133" s="201">
        <v>250</v>
      </c>
      <c r="I133" s="202"/>
      <c r="J133" s="203">
        <f>ROUND(I133*H133,2)</f>
        <v>0</v>
      </c>
      <c r="K133" s="199" t="s">
        <v>158</v>
      </c>
      <c r="L133" s="39"/>
      <c r="M133" s="204" t="s">
        <v>1</v>
      </c>
      <c r="N133" s="205" t="s">
        <v>42</v>
      </c>
      <c r="O133" s="77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159</v>
      </c>
      <c r="AT133" s="208" t="s">
        <v>154</v>
      </c>
      <c r="AU133" s="208" t="s">
        <v>87</v>
      </c>
      <c r="AY133" s="19" t="s">
        <v>152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85</v>
      </c>
      <c r="BK133" s="209">
        <f>ROUND(I133*H133,2)</f>
        <v>0</v>
      </c>
      <c r="BL133" s="19" t="s">
        <v>159</v>
      </c>
      <c r="BM133" s="208" t="s">
        <v>828</v>
      </c>
    </row>
    <row r="134" s="14" customFormat="1">
      <c r="A134" s="14"/>
      <c r="B134" s="218"/>
      <c r="C134" s="14"/>
      <c r="D134" s="211" t="s">
        <v>161</v>
      </c>
      <c r="E134" s="219" t="s">
        <v>1</v>
      </c>
      <c r="F134" s="220" t="s">
        <v>829</v>
      </c>
      <c r="G134" s="14"/>
      <c r="H134" s="221">
        <v>250</v>
      </c>
      <c r="I134" s="222"/>
      <c r="J134" s="14"/>
      <c r="K134" s="14"/>
      <c r="L134" s="218"/>
      <c r="M134" s="223"/>
      <c r="N134" s="224"/>
      <c r="O134" s="224"/>
      <c r="P134" s="224"/>
      <c r="Q134" s="224"/>
      <c r="R134" s="224"/>
      <c r="S134" s="224"/>
      <c r="T134" s="22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19" t="s">
        <v>161</v>
      </c>
      <c r="AU134" s="219" t="s">
        <v>87</v>
      </c>
      <c r="AV134" s="14" t="s">
        <v>87</v>
      </c>
      <c r="AW134" s="14" t="s">
        <v>32</v>
      </c>
      <c r="AX134" s="14" t="s">
        <v>85</v>
      </c>
      <c r="AY134" s="219" t="s">
        <v>152</v>
      </c>
    </row>
    <row r="135" s="2" customFormat="1" ht="24" customHeight="1">
      <c r="A135" s="38"/>
      <c r="B135" s="196"/>
      <c r="C135" s="197" t="s">
        <v>159</v>
      </c>
      <c r="D135" s="197" t="s">
        <v>154</v>
      </c>
      <c r="E135" s="198" t="s">
        <v>830</v>
      </c>
      <c r="F135" s="199" t="s">
        <v>831</v>
      </c>
      <c r="G135" s="200" t="s">
        <v>192</v>
      </c>
      <c r="H135" s="201">
        <v>227.72</v>
      </c>
      <c r="I135" s="202"/>
      <c r="J135" s="203">
        <f>ROUND(I135*H135,2)</f>
        <v>0</v>
      </c>
      <c r="K135" s="199" t="s">
        <v>158</v>
      </c>
      <c r="L135" s="39"/>
      <c r="M135" s="204" t="s">
        <v>1</v>
      </c>
      <c r="N135" s="205" t="s">
        <v>42</v>
      </c>
      <c r="O135" s="77"/>
      <c r="P135" s="206">
        <f>O135*H135</f>
        <v>0</v>
      </c>
      <c r="Q135" s="206">
        <v>0.0015</v>
      </c>
      <c r="R135" s="206">
        <f>Q135*H135</f>
        <v>0.34157999999999999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159</v>
      </c>
      <c r="AT135" s="208" t="s">
        <v>154</v>
      </c>
      <c r="AU135" s="208" t="s">
        <v>87</v>
      </c>
      <c r="AY135" s="19" t="s">
        <v>152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85</v>
      </c>
      <c r="BK135" s="209">
        <f>ROUND(I135*H135,2)</f>
        <v>0</v>
      </c>
      <c r="BL135" s="19" t="s">
        <v>159</v>
      </c>
      <c r="BM135" s="208" t="s">
        <v>832</v>
      </c>
    </row>
    <row r="136" s="13" customFormat="1">
      <c r="A136" s="13"/>
      <c r="B136" s="210"/>
      <c r="C136" s="13"/>
      <c r="D136" s="211" t="s">
        <v>161</v>
      </c>
      <c r="E136" s="212" t="s">
        <v>1</v>
      </c>
      <c r="F136" s="213" t="s">
        <v>833</v>
      </c>
      <c r="G136" s="13"/>
      <c r="H136" s="212" t="s">
        <v>1</v>
      </c>
      <c r="I136" s="214"/>
      <c r="J136" s="13"/>
      <c r="K136" s="13"/>
      <c r="L136" s="210"/>
      <c r="M136" s="215"/>
      <c r="N136" s="216"/>
      <c r="O136" s="216"/>
      <c r="P136" s="216"/>
      <c r="Q136" s="216"/>
      <c r="R136" s="216"/>
      <c r="S136" s="216"/>
      <c r="T136" s="21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12" t="s">
        <v>161</v>
      </c>
      <c r="AU136" s="212" t="s">
        <v>87</v>
      </c>
      <c r="AV136" s="13" t="s">
        <v>85</v>
      </c>
      <c r="AW136" s="13" t="s">
        <v>32</v>
      </c>
      <c r="AX136" s="13" t="s">
        <v>77</v>
      </c>
      <c r="AY136" s="212" t="s">
        <v>152</v>
      </c>
    </row>
    <row r="137" s="14" customFormat="1">
      <c r="A137" s="14"/>
      <c r="B137" s="218"/>
      <c r="C137" s="14"/>
      <c r="D137" s="211" t="s">
        <v>161</v>
      </c>
      <c r="E137" s="219" t="s">
        <v>1</v>
      </c>
      <c r="F137" s="220" t="s">
        <v>834</v>
      </c>
      <c r="G137" s="14"/>
      <c r="H137" s="221">
        <v>68.400000000000006</v>
      </c>
      <c r="I137" s="222"/>
      <c r="J137" s="14"/>
      <c r="K137" s="14"/>
      <c r="L137" s="218"/>
      <c r="M137" s="223"/>
      <c r="N137" s="224"/>
      <c r="O137" s="224"/>
      <c r="P137" s="224"/>
      <c r="Q137" s="224"/>
      <c r="R137" s="224"/>
      <c r="S137" s="224"/>
      <c r="T137" s="22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19" t="s">
        <v>161</v>
      </c>
      <c r="AU137" s="219" t="s">
        <v>87</v>
      </c>
      <c r="AV137" s="14" t="s">
        <v>87</v>
      </c>
      <c r="AW137" s="14" t="s">
        <v>32</v>
      </c>
      <c r="AX137" s="14" t="s">
        <v>77</v>
      </c>
      <c r="AY137" s="219" t="s">
        <v>152</v>
      </c>
    </row>
    <row r="138" s="14" customFormat="1">
      <c r="A138" s="14"/>
      <c r="B138" s="218"/>
      <c r="C138" s="14"/>
      <c r="D138" s="211" t="s">
        <v>161</v>
      </c>
      <c r="E138" s="219" t="s">
        <v>1</v>
      </c>
      <c r="F138" s="220" t="s">
        <v>835</v>
      </c>
      <c r="G138" s="14"/>
      <c r="H138" s="221">
        <v>47.600000000000001</v>
      </c>
      <c r="I138" s="222"/>
      <c r="J138" s="14"/>
      <c r="K138" s="14"/>
      <c r="L138" s="218"/>
      <c r="M138" s="223"/>
      <c r="N138" s="224"/>
      <c r="O138" s="224"/>
      <c r="P138" s="224"/>
      <c r="Q138" s="224"/>
      <c r="R138" s="224"/>
      <c r="S138" s="224"/>
      <c r="T138" s="22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9" t="s">
        <v>161</v>
      </c>
      <c r="AU138" s="219" t="s">
        <v>87</v>
      </c>
      <c r="AV138" s="14" t="s">
        <v>87</v>
      </c>
      <c r="AW138" s="14" t="s">
        <v>32</v>
      </c>
      <c r="AX138" s="14" t="s">
        <v>77</v>
      </c>
      <c r="AY138" s="219" t="s">
        <v>152</v>
      </c>
    </row>
    <row r="139" s="14" customFormat="1">
      <c r="A139" s="14"/>
      <c r="B139" s="218"/>
      <c r="C139" s="14"/>
      <c r="D139" s="211" t="s">
        <v>161</v>
      </c>
      <c r="E139" s="219" t="s">
        <v>1</v>
      </c>
      <c r="F139" s="220" t="s">
        <v>836</v>
      </c>
      <c r="G139" s="14"/>
      <c r="H139" s="221">
        <v>25.280000000000001</v>
      </c>
      <c r="I139" s="222"/>
      <c r="J139" s="14"/>
      <c r="K139" s="14"/>
      <c r="L139" s="218"/>
      <c r="M139" s="223"/>
      <c r="N139" s="224"/>
      <c r="O139" s="224"/>
      <c r="P139" s="224"/>
      <c r="Q139" s="224"/>
      <c r="R139" s="224"/>
      <c r="S139" s="224"/>
      <c r="T139" s="22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19" t="s">
        <v>161</v>
      </c>
      <c r="AU139" s="219" t="s">
        <v>87</v>
      </c>
      <c r="AV139" s="14" t="s">
        <v>87</v>
      </c>
      <c r="AW139" s="14" t="s">
        <v>32</v>
      </c>
      <c r="AX139" s="14" t="s">
        <v>77</v>
      </c>
      <c r="AY139" s="219" t="s">
        <v>152</v>
      </c>
    </row>
    <row r="140" s="14" customFormat="1">
      <c r="A140" s="14"/>
      <c r="B140" s="218"/>
      <c r="C140" s="14"/>
      <c r="D140" s="211" t="s">
        <v>161</v>
      </c>
      <c r="E140" s="219" t="s">
        <v>1</v>
      </c>
      <c r="F140" s="220" t="s">
        <v>837</v>
      </c>
      <c r="G140" s="14"/>
      <c r="H140" s="221">
        <v>18</v>
      </c>
      <c r="I140" s="222"/>
      <c r="J140" s="14"/>
      <c r="K140" s="14"/>
      <c r="L140" s="218"/>
      <c r="M140" s="223"/>
      <c r="N140" s="224"/>
      <c r="O140" s="224"/>
      <c r="P140" s="224"/>
      <c r="Q140" s="224"/>
      <c r="R140" s="224"/>
      <c r="S140" s="224"/>
      <c r="T140" s="22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19" t="s">
        <v>161</v>
      </c>
      <c r="AU140" s="219" t="s">
        <v>87</v>
      </c>
      <c r="AV140" s="14" t="s">
        <v>87</v>
      </c>
      <c r="AW140" s="14" t="s">
        <v>32</v>
      </c>
      <c r="AX140" s="14" t="s">
        <v>77</v>
      </c>
      <c r="AY140" s="219" t="s">
        <v>152</v>
      </c>
    </row>
    <row r="141" s="14" customFormat="1">
      <c r="A141" s="14"/>
      <c r="B141" s="218"/>
      <c r="C141" s="14"/>
      <c r="D141" s="211" t="s">
        <v>161</v>
      </c>
      <c r="E141" s="219" t="s">
        <v>1</v>
      </c>
      <c r="F141" s="220" t="s">
        <v>838</v>
      </c>
      <c r="G141" s="14"/>
      <c r="H141" s="221">
        <v>9.5999999999999996</v>
      </c>
      <c r="I141" s="222"/>
      <c r="J141" s="14"/>
      <c r="K141" s="14"/>
      <c r="L141" s="218"/>
      <c r="M141" s="223"/>
      <c r="N141" s="224"/>
      <c r="O141" s="224"/>
      <c r="P141" s="224"/>
      <c r="Q141" s="224"/>
      <c r="R141" s="224"/>
      <c r="S141" s="224"/>
      <c r="T141" s="22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19" t="s">
        <v>161</v>
      </c>
      <c r="AU141" s="219" t="s">
        <v>87</v>
      </c>
      <c r="AV141" s="14" t="s">
        <v>87</v>
      </c>
      <c r="AW141" s="14" t="s">
        <v>32</v>
      </c>
      <c r="AX141" s="14" t="s">
        <v>77</v>
      </c>
      <c r="AY141" s="219" t="s">
        <v>152</v>
      </c>
    </row>
    <row r="142" s="14" customFormat="1">
      <c r="A142" s="14"/>
      <c r="B142" s="218"/>
      <c r="C142" s="14"/>
      <c r="D142" s="211" t="s">
        <v>161</v>
      </c>
      <c r="E142" s="219" t="s">
        <v>1</v>
      </c>
      <c r="F142" s="220" t="s">
        <v>839</v>
      </c>
      <c r="G142" s="14"/>
      <c r="H142" s="221">
        <v>9.4000000000000004</v>
      </c>
      <c r="I142" s="222"/>
      <c r="J142" s="14"/>
      <c r="K142" s="14"/>
      <c r="L142" s="218"/>
      <c r="M142" s="223"/>
      <c r="N142" s="224"/>
      <c r="O142" s="224"/>
      <c r="P142" s="224"/>
      <c r="Q142" s="224"/>
      <c r="R142" s="224"/>
      <c r="S142" s="224"/>
      <c r="T142" s="22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19" t="s">
        <v>161</v>
      </c>
      <c r="AU142" s="219" t="s">
        <v>87</v>
      </c>
      <c r="AV142" s="14" t="s">
        <v>87</v>
      </c>
      <c r="AW142" s="14" t="s">
        <v>32</v>
      </c>
      <c r="AX142" s="14" t="s">
        <v>77</v>
      </c>
      <c r="AY142" s="219" t="s">
        <v>152</v>
      </c>
    </row>
    <row r="143" s="14" customFormat="1">
      <c r="A143" s="14"/>
      <c r="B143" s="218"/>
      <c r="C143" s="14"/>
      <c r="D143" s="211" t="s">
        <v>161</v>
      </c>
      <c r="E143" s="219" t="s">
        <v>1</v>
      </c>
      <c r="F143" s="220" t="s">
        <v>840</v>
      </c>
      <c r="G143" s="14"/>
      <c r="H143" s="221">
        <v>19</v>
      </c>
      <c r="I143" s="222"/>
      <c r="J143" s="14"/>
      <c r="K143" s="14"/>
      <c r="L143" s="218"/>
      <c r="M143" s="223"/>
      <c r="N143" s="224"/>
      <c r="O143" s="224"/>
      <c r="P143" s="224"/>
      <c r="Q143" s="224"/>
      <c r="R143" s="224"/>
      <c r="S143" s="224"/>
      <c r="T143" s="22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19" t="s">
        <v>161</v>
      </c>
      <c r="AU143" s="219" t="s">
        <v>87</v>
      </c>
      <c r="AV143" s="14" t="s">
        <v>87</v>
      </c>
      <c r="AW143" s="14" t="s">
        <v>32</v>
      </c>
      <c r="AX143" s="14" t="s">
        <v>77</v>
      </c>
      <c r="AY143" s="219" t="s">
        <v>152</v>
      </c>
    </row>
    <row r="144" s="14" customFormat="1">
      <c r="A144" s="14"/>
      <c r="B144" s="218"/>
      <c r="C144" s="14"/>
      <c r="D144" s="211" t="s">
        <v>161</v>
      </c>
      <c r="E144" s="219" t="s">
        <v>1</v>
      </c>
      <c r="F144" s="220" t="s">
        <v>841</v>
      </c>
      <c r="G144" s="14"/>
      <c r="H144" s="221">
        <v>8.8399999999999999</v>
      </c>
      <c r="I144" s="222"/>
      <c r="J144" s="14"/>
      <c r="K144" s="14"/>
      <c r="L144" s="218"/>
      <c r="M144" s="223"/>
      <c r="N144" s="224"/>
      <c r="O144" s="224"/>
      <c r="P144" s="224"/>
      <c r="Q144" s="224"/>
      <c r="R144" s="224"/>
      <c r="S144" s="224"/>
      <c r="T144" s="22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9" t="s">
        <v>161</v>
      </c>
      <c r="AU144" s="219" t="s">
        <v>87</v>
      </c>
      <c r="AV144" s="14" t="s">
        <v>87</v>
      </c>
      <c r="AW144" s="14" t="s">
        <v>32</v>
      </c>
      <c r="AX144" s="14" t="s">
        <v>77</v>
      </c>
      <c r="AY144" s="219" t="s">
        <v>152</v>
      </c>
    </row>
    <row r="145" s="14" customFormat="1">
      <c r="A145" s="14"/>
      <c r="B145" s="218"/>
      <c r="C145" s="14"/>
      <c r="D145" s="211" t="s">
        <v>161</v>
      </c>
      <c r="E145" s="219" t="s">
        <v>1</v>
      </c>
      <c r="F145" s="220" t="s">
        <v>842</v>
      </c>
      <c r="G145" s="14"/>
      <c r="H145" s="221">
        <v>6.0999999999999996</v>
      </c>
      <c r="I145" s="222"/>
      <c r="J145" s="14"/>
      <c r="K145" s="14"/>
      <c r="L145" s="218"/>
      <c r="M145" s="223"/>
      <c r="N145" s="224"/>
      <c r="O145" s="224"/>
      <c r="P145" s="224"/>
      <c r="Q145" s="224"/>
      <c r="R145" s="224"/>
      <c r="S145" s="224"/>
      <c r="T145" s="22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9" t="s">
        <v>161</v>
      </c>
      <c r="AU145" s="219" t="s">
        <v>87</v>
      </c>
      <c r="AV145" s="14" t="s">
        <v>87</v>
      </c>
      <c r="AW145" s="14" t="s">
        <v>32</v>
      </c>
      <c r="AX145" s="14" t="s">
        <v>77</v>
      </c>
      <c r="AY145" s="219" t="s">
        <v>152</v>
      </c>
    </row>
    <row r="146" s="14" customFormat="1">
      <c r="A146" s="14"/>
      <c r="B146" s="218"/>
      <c r="C146" s="14"/>
      <c r="D146" s="211" t="s">
        <v>161</v>
      </c>
      <c r="E146" s="219" t="s">
        <v>1</v>
      </c>
      <c r="F146" s="220" t="s">
        <v>843</v>
      </c>
      <c r="G146" s="14"/>
      <c r="H146" s="221">
        <v>7.5999999999999996</v>
      </c>
      <c r="I146" s="222"/>
      <c r="J146" s="14"/>
      <c r="K146" s="14"/>
      <c r="L146" s="218"/>
      <c r="M146" s="223"/>
      <c r="N146" s="224"/>
      <c r="O146" s="224"/>
      <c r="P146" s="224"/>
      <c r="Q146" s="224"/>
      <c r="R146" s="224"/>
      <c r="S146" s="224"/>
      <c r="T146" s="22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19" t="s">
        <v>161</v>
      </c>
      <c r="AU146" s="219" t="s">
        <v>87</v>
      </c>
      <c r="AV146" s="14" t="s">
        <v>87</v>
      </c>
      <c r="AW146" s="14" t="s">
        <v>32</v>
      </c>
      <c r="AX146" s="14" t="s">
        <v>77</v>
      </c>
      <c r="AY146" s="219" t="s">
        <v>152</v>
      </c>
    </row>
    <row r="147" s="14" customFormat="1">
      <c r="A147" s="14"/>
      <c r="B147" s="218"/>
      <c r="C147" s="14"/>
      <c r="D147" s="211" t="s">
        <v>161</v>
      </c>
      <c r="E147" s="219" t="s">
        <v>1</v>
      </c>
      <c r="F147" s="220" t="s">
        <v>844</v>
      </c>
      <c r="G147" s="14"/>
      <c r="H147" s="221">
        <v>7.9000000000000004</v>
      </c>
      <c r="I147" s="222"/>
      <c r="J147" s="14"/>
      <c r="K147" s="14"/>
      <c r="L147" s="218"/>
      <c r="M147" s="223"/>
      <c r="N147" s="224"/>
      <c r="O147" s="224"/>
      <c r="P147" s="224"/>
      <c r="Q147" s="224"/>
      <c r="R147" s="224"/>
      <c r="S147" s="224"/>
      <c r="T147" s="22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19" t="s">
        <v>161</v>
      </c>
      <c r="AU147" s="219" t="s">
        <v>87</v>
      </c>
      <c r="AV147" s="14" t="s">
        <v>87</v>
      </c>
      <c r="AW147" s="14" t="s">
        <v>32</v>
      </c>
      <c r="AX147" s="14" t="s">
        <v>77</v>
      </c>
      <c r="AY147" s="219" t="s">
        <v>152</v>
      </c>
    </row>
    <row r="148" s="15" customFormat="1">
      <c r="A148" s="15"/>
      <c r="B148" s="226"/>
      <c r="C148" s="15"/>
      <c r="D148" s="211" t="s">
        <v>161</v>
      </c>
      <c r="E148" s="227" t="s">
        <v>1</v>
      </c>
      <c r="F148" s="228" t="s">
        <v>164</v>
      </c>
      <c r="G148" s="15"/>
      <c r="H148" s="229">
        <v>227.72</v>
      </c>
      <c r="I148" s="230"/>
      <c r="J148" s="15"/>
      <c r="K148" s="15"/>
      <c r="L148" s="226"/>
      <c r="M148" s="231"/>
      <c r="N148" s="232"/>
      <c r="O148" s="232"/>
      <c r="P148" s="232"/>
      <c r="Q148" s="232"/>
      <c r="R148" s="232"/>
      <c r="S148" s="232"/>
      <c r="T148" s="23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27" t="s">
        <v>161</v>
      </c>
      <c r="AU148" s="227" t="s">
        <v>87</v>
      </c>
      <c r="AV148" s="15" t="s">
        <v>159</v>
      </c>
      <c r="AW148" s="15" t="s">
        <v>32</v>
      </c>
      <c r="AX148" s="15" t="s">
        <v>85</v>
      </c>
      <c r="AY148" s="227" t="s">
        <v>152</v>
      </c>
    </row>
    <row r="149" s="12" customFormat="1" ht="22.8" customHeight="1">
      <c r="A149" s="12"/>
      <c r="B149" s="183"/>
      <c r="C149" s="12"/>
      <c r="D149" s="184" t="s">
        <v>76</v>
      </c>
      <c r="E149" s="194" t="s">
        <v>201</v>
      </c>
      <c r="F149" s="194" t="s">
        <v>387</v>
      </c>
      <c r="G149" s="12"/>
      <c r="H149" s="12"/>
      <c r="I149" s="186"/>
      <c r="J149" s="195">
        <f>BK149</f>
        <v>0</v>
      </c>
      <c r="K149" s="12"/>
      <c r="L149" s="183"/>
      <c r="M149" s="188"/>
      <c r="N149" s="189"/>
      <c r="O149" s="189"/>
      <c r="P149" s="190">
        <f>SUM(P150:P179)</f>
        <v>0</v>
      </c>
      <c r="Q149" s="189"/>
      <c r="R149" s="190">
        <f>SUM(R150:R179)</f>
        <v>0.012</v>
      </c>
      <c r="S149" s="189"/>
      <c r="T149" s="191">
        <f>SUM(T150:T179)</f>
        <v>14.292577999999999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84" t="s">
        <v>85</v>
      </c>
      <c r="AT149" s="192" t="s">
        <v>76</v>
      </c>
      <c r="AU149" s="192" t="s">
        <v>85</v>
      </c>
      <c r="AY149" s="184" t="s">
        <v>152</v>
      </c>
      <c r="BK149" s="193">
        <f>SUM(BK150:BK179)</f>
        <v>0</v>
      </c>
    </row>
    <row r="150" s="2" customFormat="1" ht="24" customHeight="1">
      <c r="A150" s="38"/>
      <c r="B150" s="196"/>
      <c r="C150" s="197" t="s">
        <v>178</v>
      </c>
      <c r="D150" s="197" t="s">
        <v>154</v>
      </c>
      <c r="E150" s="198" t="s">
        <v>394</v>
      </c>
      <c r="F150" s="199" t="s">
        <v>395</v>
      </c>
      <c r="G150" s="200" t="s">
        <v>157</v>
      </c>
      <c r="H150" s="201">
        <v>300</v>
      </c>
      <c r="I150" s="202"/>
      <c r="J150" s="203">
        <f>ROUND(I150*H150,2)</f>
        <v>0</v>
      </c>
      <c r="K150" s="199" t="s">
        <v>158</v>
      </c>
      <c r="L150" s="39"/>
      <c r="M150" s="204" t="s">
        <v>1</v>
      </c>
      <c r="N150" s="205" t="s">
        <v>42</v>
      </c>
      <c r="O150" s="77"/>
      <c r="P150" s="206">
        <f>O150*H150</f>
        <v>0</v>
      </c>
      <c r="Q150" s="206">
        <v>4.0000000000000003E-05</v>
      </c>
      <c r="R150" s="206">
        <f>Q150*H150</f>
        <v>0.012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159</v>
      </c>
      <c r="AT150" s="208" t="s">
        <v>154</v>
      </c>
      <c r="AU150" s="208" t="s">
        <v>87</v>
      </c>
      <c r="AY150" s="19" t="s">
        <v>152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85</v>
      </c>
      <c r="BK150" s="209">
        <f>ROUND(I150*H150,2)</f>
        <v>0</v>
      </c>
      <c r="BL150" s="19" t="s">
        <v>159</v>
      </c>
      <c r="BM150" s="208" t="s">
        <v>845</v>
      </c>
    </row>
    <row r="151" s="14" customFormat="1">
      <c r="A151" s="14"/>
      <c r="B151" s="218"/>
      <c r="C151" s="14"/>
      <c r="D151" s="211" t="s">
        <v>161</v>
      </c>
      <c r="E151" s="219" t="s">
        <v>1</v>
      </c>
      <c r="F151" s="220" t="s">
        <v>825</v>
      </c>
      <c r="G151" s="14"/>
      <c r="H151" s="221">
        <v>300</v>
      </c>
      <c r="I151" s="222"/>
      <c r="J151" s="14"/>
      <c r="K151" s="14"/>
      <c r="L151" s="218"/>
      <c r="M151" s="223"/>
      <c r="N151" s="224"/>
      <c r="O151" s="224"/>
      <c r="P151" s="224"/>
      <c r="Q151" s="224"/>
      <c r="R151" s="224"/>
      <c r="S151" s="224"/>
      <c r="T151" s="22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9" t="s">
        <v>161</v>
      </c>
      <c r="AU151" s="219" t="s">
        <v>87</v>
      </c>
      <c r="AV151" s="14" t="s">
        <v>87</v>
      </c>
      <c r="AW151" s="14" t="s">
        <v>32</v>
      </c>
      <c r="AX151" s="14" t="s">
        <v>85</v>
      </c>
      <c r="AY151" s="219" t="s">
        <v>152</v>
      </c>
    </row>
    <row r="152" s="2" customFormat="1" ht="16.5" customHeight="1">
      <c r="A152" s="38"/>
      <c r="B152" s="196"/>
      <c r="C152" s="197" t="s">
        <v>182</v>
      </c>
      <c r="D152" s="197" t="s">
        <v>154</v>
      </c>
      <c r="E152" s="198" t="s">
        <v>846</v>
      </c>
      <c r="F152" s="199" t="s">
        <v>847</v>
      </c>
      <c r="G152" s="200" t="s">
        <v>157</v>
      </c>
      <c r="H152" s="201">
        <v>42.255000000000003</v>
      </c>
      <c r="I152" s="202"/>
      <c r="J152" s="203">
        <f>ROUND(I152*H152,2)</f>
        <v>0</v>
      </c>
      <c r="K152" s="199" t="s">
        <v>158</v>
      </c>
      <c r="L152" s="39"/>
      <c r="M152" s="204" t="s">
        <v>1</v>
      </c>
      <c r="N152" s="205" t="s">
        <v>42</v>
      </c>
      <c r="O152" s="77"/>
      <c r="P152" s="206">
        <f>O152*H152</f>
        <v>0</v>
      </c>
      <c r="Q152" s="206">
        <v>0</v>
      </c>
      <c r="R152" s="206">
        <f>Q152*H152</f>
        <v>0</v>
      </c>
      <c r="S152" s="206">
        <v>0.082000000000000003</v>
      </c>
      <c r="T152" s="207">
        <f>S152*H152</f>
        <v>3.4649100000000002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159</v>
      </c>
      <c r="AT152" s="208" t="s">
        <v>154</v>
      </c>
      <c r="AU152" s="208" t="s">
        <v>87</v>
      </c>
      <c r="AY152" s="19" t="s">
        <v>152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85</v>
      </c>
      <c r="BK152" s="209">
        <f>ROUND(I152*H152,2)</f>
        <v>0</v>
      </c>
      <c r="BL152" s="19" t="s">
        <v>159</v>
      </c>
      <c r="BM152" s="208" t="s">
        <v>848</v>
      </c>
    </row>
    <row r="153" s="13" customFormat="1">
      <c r="A153" s="13"/>
      <c r="B153" s="210"/>
      <c r="C153" s="13"/>
      <c r="D153" s="211" t="s">
        <v>161</v>
      </c>
      <c r="E153" s="212" t="s">
        <v>1</v>
      </c>
      <c r="F153" s="213" t="s">
        <v>849</v>
      </c>
      <c r="G153" s="13"/>
      <c r="H153" s="212" t="s">
        <v>1</v>
      </c>
      <c r="I153" s="214"/>
      <c r="J153" s="13"/>
      <c r="K153" s="13"/>
      <c r="L153" s="210"/>
      <c r="M153" s="215"/>
      <c r="N153" s="216"/>
      <c r="O153" s="216"/>
      <c r="P153" s="216"/>
      <c r="Q153" s="216"/>
      <c r="R153" s="216"/>
      <c r="S153" s="216"/>
      <c r="T153" s="21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12" t="s">
        <v>161</v>
      </c>
      <c r="AU153" s="212" t="s">
        <v>87</v>
      </c>
      <c r="AV153" s="13" t="s">
        <v>85</v>
      </c>
      <c r="AW153" s="13" t="s">
        <v>32</v>
      </c>
      <c r="AX153" s="13" t="s">
        <v>77</v>
      </c>
      <c r="AY153" s="212" t="s">
        <v>152</v>
      </c>
    </row>
    <row r="154" s="14" customFormat="1">
      <c r="A154" s="14"/>
      <c r="B154" s="218"/>
      <c r="C154" s="14"/>
      <c r="D154" s="211" t="s">
        <v>161</v>
      </c>
      <c r="E154" s="219" t="s">
        <v>1</v>
      </c>
      <c r="F154" s="220" t="s">
        <v>850</v>
      </c>
      <c r="G154" s="14"/>
      <c r="H154" s="221">
        <v>4.4199999999999999</v>
      </c>
      <c r="I154" s="222"/>
      <c r="J154" s="14"/>
      <c r="K154" s="14"/>
      <c r="L154" s="218"/>
      <c r="M154" s="223"/>
      <c r="N154" s="224"/>
      <c r="O154" s="224"/>
      <c r="P154" s="224"/>
      <c r="Q154" s="224"/>
      <c r="R154" s="224"/>
      <c r="S154" s="224"/>
      <c r="T154" s="22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19" t="s">
        <v>161</v>
      </c>
      <c r="AU154" s="219" t="s">
        <v>87</v>
      </c>
      <c r="AV154" s="14" t="s">
        <v>87</v>
      </c>
      <c r="AW154" s="14" t="s">
        <v>32</v>
      </c>
      <c r="AX154" s="14" t="s">
        <v>77</v>
      </c>
      <c r="AY154" s="219" t="s">
        <v>152</v>
      </c>
    </row>
    <row r="155" s="14" customFormat="1">
      <c r="A155" s="14"/>
      <c r="B155" s="218"/>
      <c r="C155" s="14"/>
      <c r="D155" s="211" t="s">
        <v>161</v>
      </c>
      <c r="E155" s="219" t="s">
        <v>1</v>
      </c>
      <c r="F155" s="220" t="s">
        <v>851</v>
      </c>
      <c r="G155" s="14"/>
      <c r="H155" s="221">
        <v>15.5</v>
      </c>
      <c r="I155" s="222"/>
      <c r="J155" s="14"/>
      <c r="K155" s="14"/>
      <c r="L155" s="218"/>
      <c r="M155" s="223"/>
      <c r="N155" s="224"/>
      <c r="O155" s="224"/>
      <c r="P155" s="224"/>
      <c r="Q155" s="224"/>
      <c r="R155" s="224"/>
      <c r="S155" s="224"/>
      <c r="T155" s="22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19" t="s">
        <v>161</v>
      </c>
      <c r="AU155" s="219" t="s">
        <v>87</v>
      </c>
      <c r="AV155" s="14" t="s">
        <v>87</v>
      </c>
      <c r="AW155" s="14" t="s">
        <v>32</v>
      </c>
      <c r="AX155" s="14" t="s">
        <v>77</v>
      </c>
      <c r="AY155" s="219" t="s">
        <v>152</v>
      </c>
    </row>
    <row r="156" s="14" customFormat="1">
      <c r="A156" s="14"/>
      <c r="B156" s="218"/>
      <c r="C156" s="14"/>
      <c r="D156" s="211" t="s">
        <v>161</v>
      </c>
      <c r="E156" s="219" t="s">
        <v>1</v>
      </c>
      <c r="F156" s="220" t="s">
        <v>852</v>
      </c>
      <c r="G156" s="14"/>
      <c r="H156" s="221">
        <v>13.23</v>
      </c>
      <c r="I156" s="222"/>
      <c r="J156" s="14"/>
      <c r="K156" s="14"/>
      <c r="L156" s="218"/>
      <c r="M156" s="223"/>
      <c r="N156" s="224"/>
      <c r="O156" s="224"/>
      <c r="P156" s="224"/>
      <c r="Q156" s="224"/>
      <c r="R156" s="224"/>
      <c r="S156" s="224"/>
      <c r="T156" s="22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19" t="s">
        <v>161</v>
      </c>
      <c r="AU156" s="219" t="s">
        <v>87</v>
      </c>
      <c r="AV156" s="14" t="s">
        <v>87</v>
      </c>
      <c r="AW156" s="14" t="s">
        <v>32</v>
      </c>
      <c r="AX156" s="14" t="s">
        <v>77</v>
      </c>
      <c r="AY156" s="219" t="s">
        <v>152</v>
      </c>
    </row>
    <row r="157" s="14" customFormat="1">
      <c r="A157" s="14"/>
      <c r="B157" s="218"/>
      <c r="C157" s="14"/>
      <c r="D157" s="211" t="s">
        <v>161</v>
      </c>
      <c r="E157" s="219" t="s">
        <v>1</v>
      </c>
      <c r="F157" s="220" t="s">
        <v>853</v>
      </c>
      <c r="G157" s="14"/>
      <c r="H157" s="221">
        <v>0.93500000000000005</v>
      </c>
      <c r="I157" s="222"/>
      <c r="J157" s="14"/>
      <c r="K157" s="14"/>
      <c r="L157" s="218"/>
      <c r="M157" s="223"/>
      <c r="N157" s="224"/>
      <c r="O157" s="224"/>
      <c r="P157" s="224"/>
      <c r="Q157" s="224"/>
      <c r="R157" s="224"/>
      <c r="S157" s="224"/>
      <c r="T157" s="22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19" t="s">
        <v>161</v>
      </c>
      <c r="AU157" s="219" t="s">
        <v>87</v>
      </c>
      <c r="AV157" s="14" t="s">
        <v>87</v>
      </c>
      <c r="AW157" s="14" t="s">
        <v>32</v>
      </c>
      <c r="AX157" s="14" t="s">
        <v>77</v>
      </c>
      <c r="AY157" s="219" t="s">
        <v>152</v>
      </c>
    </row>
    <row r="158" s="14" customFormat="1">
      <c r="A158" s="14"/>
      <c r="B158" s="218"/>
      <c r="C158" s="14"/>
      <c r="D158" s="211" t="s">
        <v>161</v>
      </c>
      <c r="E158" s="219" t="s">
        <v>1</v>
      </c>
      <c r="F158" s="220" t="s">
        <v>854</v>
      </c>
      <c r="G158" s="14"/>
      <c r="H158" s="221">
        <v>3.9900000000000002</v>
      </c>
      <c r="I158" s="222"/>
      <c r="J158" s="14"/>
      <c r="K158" s="14"/>
      <c r="L158" s="218"/>
      <c r="M158" s="223"/>
      <c r="N158" s="224"/>
      <c r="O158" s="224"/>
      <c r="P158" s="224"/>
      <c r="Q158" s="224"/>
      <c r="R158" s="224"/>
      <c r="S158" s="224"/>
      <c r="T158" s="22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19" t="s">
        <v>161</v>
      </c>
      <c r="AU158" s="219" t="s">
        <v>87</v>
      </c>
      <c r="AV158" s="14" t="s">
        <v>87</v>
      </c>
      <c r="AW158" s="14" t="s">
        <v>32</v>
      </c>
      <c r="AX158" s="14" t="s">
        <v>77</v>
      </c>
      <c r="AY158" s="219" t="s">
        <v>152</v>
      </c>
    </row>
    <row r="159" s="14" customFormat="1">
      <c r="A159" s="14"/>
      <c r="B159" s="218"/>
      <c r="C159" s="14"/>
      <c r="D159" s="211" t="s">
        <v>161</v>
      </c>
      <c r="E159" s="219" t="s">
        <v>1</v>
      </c>
      <c r="F159" s="220" t="s">
        <v>855</v>
      </c>
      <c r="G159" s="14"/>
      <c r="H159" s="221">
        <v>1.71</v>
      </c>
      <c r="I159" s="222"/>
      <c r="J159" s="14"/>
      <c r="K159" s="14"/>
      <c r="L159" s="218"/>
      <c r="M159" s="223"/>
      <c r="N159" s="224"/>
      <c r="O159" s="224"/>
      <c r="P159" s="224"/>
      <c r="Q159" s="224"/>
      <c r="R159" s="224"/>
      <c r="S159" s="224"/>
      <c r="T159" s="22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19" t="s">
        <v>161</v>
      </c>
      <c r="AU159" s="219" t="s">
        <v>87</v>
      </c>
      <c r="AV159" s="14" t="s">
        <v>87</v>
      </c>
      <c r="AW159" s="14" t="s">
        <v>32</v>
      </c>
      <c r="AX159" s="14" t="s">
        <v>77</v>
      </c>
      <c r="AY159" s="219" t="s">
        <v>152</v>
      </c>
    </row>
    <row r="160" s="14" customFormat="1">
      <c r="A160" s="14"/>
      <c r="B160" s="218"/>
      <c r="C160" s="14"/>
      <c r="D160" s="211" t="s">
        <v>161</v>
      </c>
      <c r="E160" s="219" t="s">
        <v>1</v>
      </c>
      <c r="F160" s="220" t="s">
        <v>856</v>
      </c>
      <c r="G160" s="14"/>
      <c r="H160" s="221">
        <v>2.4700000000000002</v>
      </c>
      <c r="I160" s="222"/>
      <c r="J160" s="14"/>
      <c r="K160" s="14"/>
      <c r="L160" s="218"/>
      <c r="M160" s="223"/>
      <c r="N160" s="224"/>
      <c r="O160" s="224"/>
      <c r="P160" s="224"/>
      <c r="Q160" s="224"/>
      <c r="R160" s="224"/>
      <c r="S160" s="224"/>
      <c r="T160" s="22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9" t="s">
        <v>161</v>
      </c>
      <c r="AU160" s="219" t="s">
        <v>87</v>
      </c>
      <c r="AV160" s="14" t="s">
        <v>87</v>
      </c>
      <c r="AW160" s="14" t="s">
        <v>32</v>
      </c>
      <c r="AX160" s="14" t="s">
        <v>77</v>
      </c>
      <c r="AY160" s="219" t="s">
        <v>152</v>
      </c>
    </row>
    <row r="161" s="15" customFormat="1">
      <c r="A161" s="15"/>
      <c r="B161" s="226"/>
      <c r="C161" s="15"/>
      <c r="D161" s="211" t="s">
        <v>161</v>
      </c>
      <c r="E161" s="227" t="s">
        <v>1</v>
      </c>
      <c r="F161" s="228" t="s">
        <v>164</v>
      </c>
      <c r="G161" s="15"/>
      <c r="H161" s="229">
        <v>42.255000000000003</v>
      </c>
      <c r="I161" s="230"/>
      <c r="J161" s="15"/>
      <c r="K161" s="15"/>
      <c r="L161" s="226"/>
      <c r="M161" s="231"/>
      <c r="N161" s="232"/>
      <c r="O161" s="232"/>
      <c r="P161" s="232"/>
      <c r="Q161" s="232"/>
      <c r="R161" s="232"/>
      <c r="S161" s="232"/>
      <c r="T161" s="23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27" t="s">
        <v>161</v>
      </c>
      <c r="AU161" s="227" t="s">
        <v>87</v>
      </c>
      <c r="AV161" s="15" t="s">
        <v>159</v>
      </c>
      <c r="AW161" s="15" t="s">
        <v>32</v>
      </c>
      <c r="AX161" s="15" t="s">
        <v>85</v>
      </c>
      <c r="AY161" s="227" t="s">
        <v>152</v>
      </c>
    </row>
    <row r="162" s="2" customFormat="1" ht="24" customHeight="1">
      <c r="A162" s="38"/>
      <c r="B162" s="196"/>
      <c r="C162" s="197" t="s">
        <v>189</v>
      </c>
      <c r="D162" s="197" t="s">
        <v>154</v>
      </c>
      <c r="E162" s="198" t="s">
        <v>857</v>
      </c>
      <c r="F162" s="199" t="s">
        <v>858</v>
      </c>
      <c r="G162" s="200" t="s">
        <v>157</v>
      </c>
      <c r="H162" s="201">
        <v>78.134</v>
      </c>
      <c r="I162" s="202"/>
      <c r="J162" s="203">
        <f>ROUND(I162*H162,2)</f>
        <v>0</v>
      </c>
      <c r="K162" s="199" t="s">
        <v>158</v>
      </c>
      <c r="L162" s="39"/>
      <c r="M162" s="204" t="s">
        <v>1</v>
      </c>
      <c r="N162" s="205" t="s">
        <v>42</v>
      </c>
      <c r="O162" s="77"/>
      <c r="P162" s="206">
        <f>O162*H162</f>
        <v>0</v>
      </c>
      <c r="Q162" s="206">
        <v>0</v>
      </c>
      <c r="R162" s="206">
        <f>Q162*H162</f>
        <v>0</v>
      </c>
      <c r="S162" s="206">
        <v>0.062</v>
      </c>
      <c r="T162" s="207">
        <f>S162*H162</f>
        <v>4.8443079999999998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159</v>
      </c>
      <c r="AT162" s="208" t="s">
        <v>154</v>
      </c>
      <c r="AU162" s="208" t="s">
        <v>87</v>
      </c>
      <c r="AY162" s="19" t="s">
        <v>152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85</v>
      </c>
      <c r="BK162" s="209">
        <f>ROUND(I162*H162,2)</f>
        <v>0</v>
      </c>
      <c r="BL162" s="19" t="s">
        <v>159</v>
      </c>
      <c r="BM162" s="208" t="s">
        <v>859</v>
      </c>
    </row>
    <row r="163" s="14" customFormat="1">
      <c r="A163" s="14"/>
      <c r="B163" s="218"/>
      <c r="C163" s="14"/>
      <c r="D163" s="211" t="s">
        <v>161</v>
      </c>
      <c r="E163" s="219" t="s">
        <v>1</v>
      </c>
      <c r="F163" s="220" t="s">
        <v>860</v>
      </c>
      <c r="G163" s="14"/>
      <c r="H163" s="221">
        <v>30.239999999999998</v>
      </c>
      <c r="I163" s="222"/>
      <c r="J163" s="14"/>
      <c r="K163" s="14"/>
      <c r="L163" s="218"/>
      <c r="M163" s="223"/>
      <c r="N163" s="224"/>
      <c r="O163" s="224"/>
      <c r="P163" s="224"/>
      <c r="Q163" s="224"/>
      <c r="R163" s="224"/>
      <c r="S163" s="224"/>
      <c r="T163" s="22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9" t="s">
        <v>161</v>
      </c>
      <c r="AU163" s="219" t="s">
        <v>87</v>
      </c>
      <c r="AV163" s="14" t="s">
        <v>87</v>
      </c>
      <c r="AW163" s="14" t="s">
        <v>32</v>
      </c>
      <c r="AX163" s="14" t="s">
        <v>77</v>
      </c>
      <c r="AY163" s="219" t="s">
        <v>152</v>
      </c>
    </row>
    <row r="164" s="14" customFormat="1">
      <c r="A164" s="14"/>
      <c r="B164" s="218"/>
      <c r="C164" s="14"/>
      <c r="D164" s="211" t="s">
        <v>161</v>
      </c>
      <c r="E164" s="219" t="s">
        <v>1</v>
      </c>
      <c r="F164" s="220" t="s">
        <v>861</v>
      </c>
      <c r="G164" s="14"/>
      <c r="H164" s="221">
        <v>19.600000000000001</v>
      </c>
      <c r="I164" s="222"/>
      <c r="J164" s="14"/>
      <c r="K164" s="14"/>
      <c r="L164" s="218"/>
      <c r="M164" s="223"/>
      <c r="N164" s="224"/>
      <c r="O164" s="224"/>
      <c r="P164" s="224"/>
      <c r="Q164" s="224"/>
      <c r="R164" s="224"/>
      <c r="S164" s="224"/>
      <c r="T164" s="22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19" t="s">
        <v>161</v>
      </c>
      <c r="AU164" s="219" t="s">
        <v>87</v>
      </c>
      <c r="AV164" s="14" t="s">
        <v>87</v>
      </c>
      <c r="AW164" s="14" t="s">
        <v>32</v>
      </c>
      <c r="AX164" s="14" t="s">
        <v>77</v>
      </c>
      <c r="AY164" s="219" t="s">
        <v>152</v>
      </c>
    </row>
    <row r="165" s="14" customFormat="1">
      <c r="A165" s="14"/>
      <c r="B165" s="218"/>
      <c r="C165" s="14"/>
      <c r="D165" s="211" t="s">
        <v>161</v>
      </c>
      <c r="E165" s="219" t="s">
        <v>1</v>
      </c>
      <c r="F165" s="220" t="s">
        <v>862</v>
      </c>
      <c r="G165" s="14"/>
      <c r="H165" s="221">
        <v>9.5760000000000005</v>
      </c>
      <c r="I165" s="222"/>
      <c r="J165" s="14"/>
      <c r="K165" s="14"/>
      <c r="L165" s="218"/>
      <c r="M165" s="223"/>
      <c r="N165" s="224"/>
      <c r="O165" s="224"/>
      <c r="P165" s="224"/>
      <c r="Q165" s="224"/>
      <c r="R165" s="224"/>
      <c r="S165" s="224"/>
      <c r="T165" s="22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9" t="s">
        <v>161</v>
      </c>
      <c r="AU165" s="219" t="s">
        <v>87</v>
      </c>
      <c r="AV165" s="14" t="s">
        <v>87</v>
      </c>
      <c r="AW165" s="14" t="s">
        <v>32</v>
      </c>
      <c r="AX165" s="14" t="s">
        <v>77</v>
      </c>
      <c r="AY165" s="219" t="s">
        <v>152</v>
      </c>
    </row>
    <row r="166" s="14" customFormat="1">
      <c r="A166" s="14"/>
      <c r="B166" s="218"/>
      <c r="C166" s="14"/>
      <c r="D166" s="211" t="s">
        <v>161</v>
      </c>
      <c r="E166" s="219" t="s">
        <v>1</v>
      </c>
      <c r="F166" s="220" t="s">
        <v>863</v>
      </c>
      <c r="G166" s="14"/>
      <c r="H166" s="221">
        <v>6.75</v>
      </c>
      <c r="I166" s="222"/>
      <c r="J166" s="14"/>
      <c r="K166" s="14"/>
      <c r="L166" s="218"/>
      <c r="M166" s="223"/>
      <c r="N166" s="224"/>
      <c r="O166" s="224"/>
      <c r="P166" s="224"/>
      <c r="Q166" s="224"/>
      <c r="R166" s="224"/>
      <c r="S166" s="224"/>
      <c r="T166" s="22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19" t="s">
        <v>161</v>
      </c>
      <c r="AU166" s="219" t="s">
        <v>87</v>
      </c>
      <c r="AV166" s="14" t="s">
        <v>87</v>
      </c>
      <c r="AW166" s="14" t="s">
        <v>32</v>
      </c>
      <c r="AX166" s="14" t="s">
        <v>77</v>
      </c>
      <c r="AY166" s="219" t="s">
        <v>152</v>
      </c>
    </row>
    <row r="167" s="14" customFormat="1">
      <c r="A167" s="14"/>
      <c r="B167" s="218"/>
      <c r="C167" s="14"/>
      <c r="D167" s="211" t="s">
        <v>161</v>
      </c>
      <c r="E167" s="219" t="s">
        <v>1</v>
      </c>
      <c r="F167" s="220" t="s">
        <v>864</v>
      </c>
      <c r="G167" s="14"/>
      <c r="H167" s="221">
        <v>2.7999999999999998</v>
      </c>
      <c r="I167" s="222"/>
      <c r="J167" s="14"/>
      <c r="K167" s="14"/>
      <c r="L167" s="218"/>
      <c r="M167" s="223"/>
      <c r="N167" s="224"/>
      <c r="O167" s="224"/>
      <c r="P167" s="224"/>
      <c r="Q167" s="224"/>
      <c r="R167" s="224"/>
      <c r="S167" s="224"/>
      <c r="T167" s="22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19" t="s">
        <v>161</v>
      </c>
      <c r="AU167" s="219" t="s">
        <v>87</v>
      </c>
      <c r="AV167" s="14" t="s">
        <v>87</v>
      </c>
      <c r="AW167" s="14" t="s">
        <v>32</v>
      </c>
      <c r="AX167" s="14" t="s">
        <v>77</v>
      </c>
      <c r="AY167" s="219" t="s">
        <v>152</v>
      </c>
    </row>
    <row r="168" s="14" customFormat="1">
      <c r="A168" s="14"/>
      <c r="B168" s="218"/>
      <c r="C168" s="14"/>
      <c r="D168" s="211" t="s">
        <v>161</v>
      </c>
      <c r="E168" s="219" t="s">
        <v>1</v>
      </c>
      <c r="F168" s="220" t="s">
        <v>865</v>
      </c>
      <c r="G168" s="14"/>
      <c r="H168" s="221">
        <v>2.7000000000000002</v>
      </c>
      <c r="I168" s="222"/>
      <c r="J168" s="14"/>
      <c r="K168" s="14"/>
      <c r="L168" s="218"/>
      <c r="M168" s="223"/>
      <c r="N168" s="224"/>
      <c r="O168" s="224"/>
      <c r="P168" s="224"/>
      <c r="Q168" s="224"/>
      <c r="R168" s="224"/>
      <c r="S168" s="224"/>
      <c r="T168" s="22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19" t="s">
        <v>161</v>
      </c>
      <c r="AU168" s="219" t="s">
        <v>87</v>
      </c>
      <c r="AV168" s="14" t="s">
        <v>87</v>
      </c>
      <c r="AW168" s="14" t="s">
        <v>32</v>
      </c>
      <c r="AX168" s="14" t="s">
        <v>77</v>
      </c>
      <c r="AY168" s="219" t="s">
        <v>152</v>
      </c>
    </row>
    <row r="169" s="14" customFormat="1">
      <c r="A169" s="14"/>
      <c r="B169" s="218"/>
      <c r="C169" s="14"/>
      <c r="D169" s="211" t="s">
        <v>161</v>
      </c>
      <c r="E169" s="219" t="s">
        <v>1</v>
      </c>
      <c r="F169" s="220" t="s">
        <v>866</v>
      </c>
      <c r="G169" s="14"/>
      <c r="H169" s="221">
        <v>4.2000000000000002</v>
      </c>
      <c r="I169" s="222"/>
      <c r="J169" s="14"/>
      <c r="K169" s="14"/>
      <c r="L169" s="218"/>
      <c r="M169" s="223"/>
      <c r="N169" s="224"/>
      <c r="O169" s="224"/>
      <c r="P169" s="224"/>
      <c r="Q169" s="224"/>
      <c r="R169" s="224"/>
      <c r="S169" s="224"/>
      <c r="T169" s="22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19" t="s">
        <v>161</v>
      </c>
      <c r="AU169" s="219" t="s">
        <v>87</v>
      </c>
      <c r="AV169" s="14" t="s">
        <v>87</v>
      </c>
      <c r="AW169" s="14" t="s">
        <v>32</v>
      </c>
      <c r="AX169" s="14" t="s">
        <v>77</v>
      </c>
      <c r="AY169" s="219" t="s">
        <v>152</v>
      </c>
    </row>
    <row r="170" s="14" customFormat="1">
      <c r="A170" s="14"/>
      <c r="B170" s="218"/>
      <c r="C170" s="14"/>
      <c r="D170" s="211" t="s">
        <v>161</v>
      </c>
      <c r="E170" s="219" t="s">
        <v>1</v>
      </c>
      <c r="F170" s="220" t="s">
        <v>867</v>
      </c>
      <c r="G170" s="14"/>
      <c r="H170" s="221">
        <v>2.2679999999999998</v>
      </c>
      <c r="I170" s="222"/>
      <c r="J170" s="14"/>
      <c r="K170" s="14"/>
      <c r="L170" s="218"/>
      <c r="M170" s="223"/>
      <c r="N170" s="224"/>
      <c r="O170" s="224"/>
      <c r="P170" s="224"/>
      <c r="Q170" s="224"/>
      <c r="R170" s="224"/>
      <c r="S170" s="224"/>
      <c r="T170" s="22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19" t="s">
        <v>161</v>
      </c>
      <c r="AU170" s="219" t="s">
        <v>87</v>
      </c>
      <c r="AV170" s="14" t="s">
        <v>87</v>
      </c>
      <c r="AW170" s="14" t="s">
        <v>32</v>
      </c>
      <c r="AX170" s="14" t="s">
        <v>77</v>
      </c>
      <c r="AY170" s="219" t="s">
        <v>152</v>
      </c>
    </row>
    <row r="171" s="15" customFormat="1">
      <c r="A171" s="15"/>
      <c r="B171" s="226"/>
      <c r="C171" s="15"/>
      <c r="D171" s="211" t="s">
        <v>161</v>
      </c>
      <c r="E171" s="227" t="s">
        <v>1</v>
      </c>
      <c r="F171" s="228" t="s">
        <v>164</v>
      </c>
      <c r="G171" s="15"/>
      <c r="H171" s="229">
        <v>78.134</v>
      </c>
      <c r="I171" s="230"/>
      <c r="J171" s="15"/>
      <c r="K171" s="15"/>
      <c r="L171" s="226"/>
      <c r="M171" s="231"/>
      <c r="N171" s="232"/>
      <c r="O171" s="232"/>
      <c r="P171" s="232"/>
      <c r="Q171" s="232"/>
      <c r="R171" s="232"/>
      <c r="S171" s="232"/>
      <c r="T171" s="23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27" t="s">
        <v>161</v>
      </c>
      <c r="AU171" s="227" t="s">
        <v>87</v>
      </c>
      <c r="AV171" s="15" t="s">
        <v>159</v>
      </c>
      <c r="AW171" s="15" t="s">
        <v>32</v>
      </c>
      <c r="AX171" s="15" t="s">
        <v>85</v>
      </c>
      <c r="AY171" s="227" t="s">
        <v>152</v>
      </c>
    </row>
    <row r="172" s="2" customFormat="1" ht="16.5" customHeight="1">
      <c r="A172" s="38"/>
      <c r="B172" s="196"/>
      <c r="C172" s="197" t="s">
        <v>196</v>
      </c>
      <c r="D172" s="197" t="s">
        <v>154</v>
      </c>
      <c r="E172" s="198" t="s">
        <v>868</v>
      </c>
      <c r="F172" s="199" t="s">
        <v>869</v>
      </c>
      <c r="G172" s="200" t="s">
        <v>157</v>
      </c>
      <c r="H172" s="201">
        <v>8.4749999999999996</v>
      </c>
      <c r="I172" s="202"/>
      <c r="J172" s="203">
        <f>ROUND(I172*H172,2)</f>
        <v>0</v>
      </c>
      <c r="K172" s="199" t="s">
        <v>158</v>
      </c>
      <c r="L172" s="39"/>
      <c r="M172" s="204" t="s">
        <v>1</v>
      </c>
      <c r="N172" s="205" t="s">
        <v>42</v>
      </c>
      <c r="O172" s="77"/>
      <c r="P172" s="206">
        <f>O172*H172</f>
        <v>0</v>
      </c>
      <c r="Q172" s="206">
        <v>0</v>
      </c>
      <c r="R172" s="206">
        <f>Q172*H172</f>
        <v>0</v>
      </c>
      <c r="S172" s="206">
        <v>0.087999999999999995</v>
      </c>
      <c r="T172" s="207">
        <f>S172*H172</f>
        <v>0.74579999999999991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8" t="s">
        <v>159</v>
      </c>
      <c r="AT172" s="208" t="s">
        <v>154</v>
      </c>
      <c r="AU172" s="208" t="s">
        <v>87</v>
      </c>
      <c r="AY172" s="19" t="s">
        <v>152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9" t="s">
        <v>85</v>
      </c>
      <c r="BK172" s="209">
        <f>ROUND(I172*H172,2)</f>
        <v>0</v>
      </c>
      <c r="BL172" s="19" t="s">
        <v>159</v>
      </c>
      <c r="BM172" s="208" t="s">
        <v>870</v>
      </c>
    </row>
    <row r="173" s="13" customFormat="1">
      <c r="A173" s="13"/>
      <c r="B173" s="210"/>
      <c r="C173" s="13"/>
      <c r="D173" s="211" t="s">
        <v>161</v>
      </c>
      <c r="E173" s="212" t="s">
        <v>1</v>
      </c>
      <c r="F173" s="213" t="s">
        <v>871</v>
      </c>
      <c r="G173" s="13"/>
      <c r="H173" s="212" t="s">
        <v>1</v>
      </c>
      <c r="I173" s="214"/>
      <c r="J173" s="13"/>
      <c r="K173" s="13"/>
      <c r="L173" s="210"/>
      <c r="M173" s="215"/>
      <c r="N173" s="216"/>
      <c r="O173" s="216"/>
      <c r="P173" s="216"/>
      <c r="Q173" s="216"/>
      <c r="R173" s="216"/>
      <c r="S173" s="216"/>
      <c r="T173" s="21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12" t="s">
        <v>161</v>
      </c>
      <c r="AU173" s="212" t="s">
        <v>87</v>
      </c>
      <c r="AV173" s="13" t="s">
        <v>85</v>
      </c>
      <c r="AW173" s="13" t="s">
        <v>32</v>
      </c>
      <c r="AX173" s="13" t="s">
        <v>77</v>
      </c>
      <c r="AY173" s="212" t="s">
        <v>152</v>
      </c>
    </row>
    <row r="174" s="14" customFormat="1">
      <c r="A174" s="14"/>
      <c r="B174" s="218"/>
      <c r="C174" s="14"/>
      <c r="D174" s="211" t="s">
        <v>161</v>
      </c>
      <c r="E174" s="219" t="s">
        <v>1</v>
      </c>
      <c r="F174" s="220" t="s">
        <v>872</v>
      </c>
      <c r="G174" s="14"/>
      <c r="H174" s="221">
        <v>2.0499999999999998</v>
      </c>
      <c r="I174" s="222"/>
      <c r="J174" s="14"/>
      <c r="K174" s="14"/>
      <c r="L174" s="218"/>
      <c r="M174" s="223"/>
      <c r="N174" s="224"/>
      <c r="O174" s="224"/>
      <c r="P174" s="224"/>
      <c r="Q174" s="224"/>
      <c r="R174" s="224"/>
      <c r="S174" s="224"/>
      <c r="T174" s="22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19" t="s">
        <v>161</v>
      </c>
      <c r="AU174" s="219" t="s">
        <v>87</v>
      </c>
      <c r="AV174" s="14" t="s">
        <v>87</v>
      </c>
      <c r="AW174" s="14" t="s">
        <v>32</v>
      </c>
      <c r="AX174" s="14" t="s">
        <v>77</v>
      </c>
      <c r="AY174" s="219" t="s">
        <v>152</v>
      </c>
    </row>
    <row r="175" s="14" customFormat="1">
      <c r="A175" s="14"/>
      <c r="B175" s="218"/>
      <c r="C175" s="14"/>
      <c r="D175" s="211" t="s">
        <v>161</v>
      </c>
      <c r="E175" s="219" t="s">
        <v>1</v>
      </c>
      <c r="F175" s="220" t="s">
        <v>873</v>
      </c>
      <c r="G175" s="14"/>
      <c r="H175" s="221">
        <v>2.7999999999999998</v>
      </c>
      <c r="I175" s="222"/>
      <c r="J175" s="14"/>
      <c r="K175" s="14"/>
      <c r="L175" s="218"/>
      <c r="M175" s="223"/>
      <c r="N175" s="224"/>
      <c r="O175" s="224"/>
      <c r="P175" s="224"/>
      <c r="Q175" s="224"/>
      <c r="R175" s="224"/>
      <c r="S175" s="224"/>
      <c r="T175" s="22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9" t="s">
        <v>161</v>
      </c>
      <c r="AU175" s="219" t="s">
        <v>87</v>
      </c>
      <c r="AV175" s="14" t="s">
        <v>87</v>
      </c>
      <c r="AW175" s="14" t="s">
        <v>32</v>
      </c>
      <c r="AX175" s="14" t="s">
        <v>77</v>
      </c>
      <c r="AY175" s="219" t="s">
        <v>152</v>
      </c>
    </row>
    <row r="176" s="14" customFormat="1">
      <c r="A176" s="14"/>
      <c r="B176" s="218"/>
      <c r="C176" s="14"/>
      <c r="D176" s="211" t="s">
        <v>161</v>
      </c>
      <c r="E176" s="219" t="s">
        <v>1</v>
      </c>
      <c r="F176" s="220" t="s">
        <v>874</v>
      </c>
      <c r="G176" s="14"/>
      <c r="H176" s="221">
        <v>3.625</v>
      </c>
      <c r="I176" s="222"/>
      <c r="J176" s="14"/>
      <c r="K176" s="14"/>
      <c r="L176" s="218"/>
      <c r="M176" s="223"/>
      <c r="N176" s="224"/>
      <c r="O176" s="224"/>
      <c r="P176" s="224"/>
      <c r="Q176" s="224"/>
      <c r="R176" s="224"/>
      <c r="S176" s="224"/>
      <c r="T176" s="22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19" t="s">
        <v>161</v>
      </c>
      <c r="AU176" s="219" t="s">
        <v>87</v>
      </c>
      <c r="AV176" s="14" t="s">
        <v>87</v>
      </c>
      <c r="AW176" s="14" t="s">
        <v>32</v>
      </c>
      <c r="AX176" s="14" t="s">
        <v>77</v>
      </c>
      <c r="AY176" s="219" t="s">
        <v>152</v>
      </c>
    </row>
    <row r="177" s="15" customFormat="1">
      <c r="A177" s="15"/>
      <c r="B177" s="226"/>
      <c r="C177" s="15"/>
      <c r="D177" s="211" t="s">
        <v>161</v>
      </c>
      <c r="E177" s="227" t="s">
        <v>1</v>
      </c>
      <c r="F177" s="228" t="s">
        <v>164</v>
      </c>
      <c r="G177" s="15"/>
      <c r="H177" s="229">
        <v>8.4749999999999996</v>
      </c>
      <c r="I177" s="230"/>
      <c r="J177" s="15"/>
      <c r="K177" s="15"/>
      <c r="L177" s="226"/>
      <c r="M177" s="231"/>
      <c r="N177" s="232"/>
      <c r="O177" s="232"/>
      <c r="P177" s="232"/>
      <c r="Q177" s="232"/>
      <c r="R177" s="232"/>
      <c r="S177" s="232"/>
      <c r="T177" s="23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27" t="s">
        <v>161</v>
      </c>
      <c r="AU177" s="227" t="s">
        <v>87</v>
      </c>
      <c r="AV177" s="15" t="s">
        <v>159</v>
      </c>
      <c r="AW177" s="15" t="s">
        <v>32</v>
      </c>
      <c r="AX177" s="15" t="s">
        <v>85</v>
      </c>
      <c r="AY177" s="227" t="s">
        <v>152</v>
      </c>
    </row>
    <row r="178" s="2" customFormat="1" ht="24" customHeight="1">
      <c r="A178" s="38"/>
      <c r="B178" s="196"/>
      <c r="C178" s="197" t="s">
        <v>201</v>
      </c>
      <c r="D178" s="197" t="s">
        <v>154</v>
      </c>
      <c r="E178" s="198" t="s">
        <v>875</v>
      </c>
      <c r="F178" s="199" t="s">
        <v>876</v>
      </c>
      <c r="G178" s="200" t="s">
        <v>157</v>
      </c>
      <c r="H178" s="201">
        <v>113.86</v>
      </c>
      <c r="I178" s="202"/>
      <c r="J178" s="203">
        <f>ROUND(I178*H178,2)</f>
        <v>0</v>
      </c>
      <c r="K178" s="199" t="s">
        <v>158</v>
      </c>
      <c r="L178" s="39"/>
      <c r="M178" s="204" t="s">
        <v>1</v>
      </c>
      <c r="N178" s="205" t="s">
        <v>42</v>
      </c>
      <c r="O178" s="77"/>
      <c r="P178" s="206">
        <f>O178*H178</f>
        <v>0</v>
      </c>
      <c r="Q178" s="206">
        <v>0</v>
      </c>
      <c r="R178" s="206">
        <f>Q178*H178</f>
        <v>0</v>
      </c>
      <c r="S178" s="206">
        <v>0.045999999999999999</v>
      </c>
      <c r="T178" s="207">
        <f>S178*H178</f>
        <v>5.2375600000000002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8" t="s">
        <v>159</v>
      </c>
      <c r="AT178" s="208" t="s">
        <v>154</v>
      </c>
      <c r="AU178" s="208" t="s">
        <v>87</v>
      </c>
      <c r="AY178" s="19" t="s">
        <v>152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9" t="s">
        <v>85</v>
      </c>
      <c r="BK178" s="209">
        <f>ROUND(I178*H178,2)</f>
        <v>0</v>
      </c>
      <c r="BL178" s="19" t="s">
        <v>159</v>
      </c>
      <c r="BM178" s="208" t="s">
        <v>877</v>
      </c>
    </row>
    <row r="179" s="14" customFormat="1">
      <c r="A179" s="14"/>
      <c r="B179" s="218"/>
      <c r="C179" s="14"/>
      <c r="D179" s="211" t="s">
        <v>161</v>
      </c>
      <c r="E179" s="219" t="s">
        <v>1</v>
      </c>
      <c r="F179" s="220" t="s">
        <v>878</v>
      </c>
      <c r="G179" s="14"/>
      <c r="H179" s="221">
        <v>113.86</v>
      </c>
      <c r="I179" s="222"/>
      <c r="J179" s="14"/>
      <c r="K179" s="14"/>
      <c r="L179" s="218"/>
      <c r="M179" s="223"/>
      <c r="N179" s="224"/>
      <c r="O179" s="224"/>
      <c r="P179" s="224"/>
      <c r="Q179" s="224"/>
      <c r="R179" s="224"/>
      <c r="S179" s="224"/>
      <c r="T179" s="22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19" t="s">
        <v>161</v>
      </c>
      <c r="AU179" s="219" t="s">
        <v>87</v>
      </c>
      <c r="AV179" s="14" t="s">
        <v>87</v>
      </c>
      <c r="AW179" s="14" t="s">
        <v>32</v>
      </c>
      <c r="AX179" s="14" t="s">
        <v>85</v>
      </c>
      <c r="AY179" s="219" t="s">
        <v>152</v>
      </c>
    </row>
    <row r="180" s="12" customFormat="1" ht="22.8" customHeight="1">
      <c r="A180" s="12"/>
      <c r="B180" s="183"/>
      <c r="C180" s="12"/>
      <c r="D180" s="184" t="s">
        <v>76</v>
      </c>
      <c r="E180" s="194" t="s">
        <v>418</v>
      </c>
      <c r="F180" s="194" t="s">
        <v>419</v>
      </c>
      <c r="G180" s="12"/>
      <c r="H180" s="12"/>
      <c r="I180" s="186"/>
      <c r="J180" s="195">
        <f>BK180</f>
        <v>0</v>
      </c>
      <c r="K180" s="12"/>
      <c r="L180" s="183"/>
      <c r="M180" s="188"/>
      <c r="N180" s="189"/>
      <c r="O180" s="189"/>
      <c r="P180" s="190">
        <f>SUM(P181:P185)</f>
        <v>0</v>
      </c>
      <c r="Q180" s="189"/>
      <c r="R180" s="190">
        <f>SUM(R181:R185)</f>
        <v>0</v>
      </c>
      <c r="S180" s="189"/>
      <c r="T180" s="191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84" t="s">
        <v>85</v>
      </c>
      <c r="AT180" s="192" t="s">
        <v>76</v>
      </c>
      <c r="AU180" s="192" t="s">
        <v>85</v>
      </c>
      <c r="AY180" s="184" t="s">
        <v>152</v>
      </c>
      <c r="BK180" s="193">
        <f>SUM(BK181:BK185)</f>
        <v>0</v>
      </c>
    </row>
    <row r="181" s="2" customFormat="1" ht="24" customHeight="1">
      <c r="A181" s="38"/>
      <c r="B181" s="196"/>
      <c r="C181" s="197" t="s">
        <v>206</v>
      </c>
      <c r="D181" s="197" t="s">
        <v>154</v>
      </c>
      <c r="E181" s="198" t="s">
        <v>694</v>
      </c>
      <c r="F181" s="199" t="s">
        <v>695</v>
      </c>
      <c r="G181" s="200" t="s">
        <v>423</v>
      </c>
      <c r="H181" s="201">
        <v>14.468</v>
      </c>
      <c r="I181" s="202"/>
      <c r="J181" s="203">
        <f>ROUND(I181*H181,2)</f>
        <v>0</v>
      </c>
      <c r="K181" s="199" t="s">
        <v>158</v>
      </c>
      <c r="L181" s="39"/>
      <c r="M181" s="204" t="s">
        <v>1</v>
      </c>
      <c r="N181" s="205" t="s">
        <v>42</v>
      </c>
      <c r="O181" s="77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8" t="s">
        <v>159</v>
      </c>
      <c r="AT181" s="208" t="s">
        <v>154</v>
      </c>
      <c r="AU181" s="208" t="s">
        <v>87</v>
      </c>
      <c r="AY181" s="19" t="s">
        <v>152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9" t="s">
        <v>85</v>
      </c>
      <c r="BK181" s="209">
        <f>ROUND(I181*H181,2)</f>
        <v>0</v>
      </c>
      <c r="BL181" s="19" t="s">
        <v>159</v>
      </c>
      <c r="BM181" s="208" t="s">
        <v>879</v>
      </c>
    </row>
    <row r="182" s="2" customFormat="1" ht="24" customHeight="1">
      <c r="A182" s="38"/>
      <c r="B182" s="196"/>
      <c r="C182" s="197" t="s">
        <v>210</v>
      </c>
      <c r="D182" s="197" t="s">
        <v>154</v>
      </c>
      <c r="E182" s="198" t="s">
        <v>426</v>
      </c>
      <c r="F182" s="199" t="s">
        <v>427</v>
      </c>
      <c r="G182" s="200" t="s">
        <v>423</v>
      </c>
      <c r="H182" s="201">
        <v>14.468</v>
      </c>
      <c r="I182" s="202"/>
      <c r="J182" s="203">
        <f>ROUND(I182*H182,2)</f>
        <v>0</v>
      </c>
      <c r="K182" s="199" t="s">
        <v>158</v>
      </c>
      <c r="L182" s="39"/>
      <c r="M182" s="204" t="s">
        <v>1</v>
      </c>
      <c r="N182" s="205" t="s">
        <v>42</v>
      </c>
      <c r="O182" s="77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159</v>
      </c>
      <c r="AT182" s="208" t="s">
        <v>154</v>
      </c>
      <c r="AU182" s="208" t="s">
        <v>87</v>
      </c>
      <c r="AY182" s="19" t="s">
        <v>152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9" t="s">
        <v>85</v>
      </c>
      <c r="BK182" s="209">
        <f>ROUND(I182*H182,2)</f>
        <v>0</v>
      </c>
      <c r="BL182" s="19" t="s">
        <v>159</v>
      </c>
      <c r="BM182" s="208" t="s">
        <v>428</v>
      </c>
    </row>
    <row r="183" s="2" customFormat="1" ht="24" customHeight="1">
      <c r="A183" s="38"/>
      <c r="B183" s="196"/>
      <c r="C183" s="197" t="s">
        <v>214</v>
      </c>
      <c r="D183" s="197" t="s">
        <v>154</v>
      </c>
      <c r="E183" s="198" t="s">
        <v>430</v>
      </c>
      <c r="F183" s="199" t="s">
        <v>431</v>
      </c>
      <c r="G183" s="200" t="s">
        <v>423</v>
      </c>
      <c r="H183" s="201">
        <v>144.68000000000001</v>
      </c>
      <c r="I183" s="202"/>
      <c r="J183" s="203">
        <f>ROUND(I183*H183,2)</f>
        <v>0</v>
      </c>
      <c r="K183" s="199" t="s">
        <v>158</v>
      </c>
      <c r="L183" s="39"/>
      <c r="M183" s="204" t="s">
        <v>1</v>
      </c>
      <c r="N183" s="205" t="s">
        <v>42</v>
      </c>
      <c r="O183" s="77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8" t="s">
        <v>159</v>
      </c>
      <c r="AT183" s="208" t="s">
        <v>154</v>
      </c>
      <c r="AU183" s="208" t="s">
        <v>87</v>
      </c>
      <c r="AY183" s="19" t="s">
        <v>152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9" t="s">
        <v>85</v>
      </c>
      <c r="BK183" s="209">
        <f>ROUND(I183*H183,2)</f>
        <v>0</v>
      </c>
      <c r="BL183" s="19" t="s">
        <v>159</v>
      </c>
      <c r="BM183" s="208" t="s">
        <v>432</v>
      </c>
    </row>
    <row r="184" s="14" customFormat="1">
      <c r="A184" s="14"/>
      <c r="B184" s="218"/>
      <c r="C184" s="14"/>
      <c r="D184" s="211" t="s">
        <v>161</v>
      </c>
      <c r="E184" s="14"/>
      <c r="F184" s="220" t="s">
        <v>880</v>
      </c>
      <c r="G184" s="14"/>
      <c r="H184" s="221">
        <v>144.68000000000001</v>
      </c>
      <c r="I184" s="222"/>
      <c r="J184" s="14"/>
      <c r="K184" s="14"/>
      <c r="L184" s="218"/>
      <c r="M184" s="223"/>
      <c r="N184" s="224"/>
      <c r="O184" s="224"/>
      <c r="P184" s="224"/>
      <c r="Q184" s="224"/>
      <c r="R184" s="224"/>
      <c r="S184" s="224"/>
      <c r="T184" s="22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19" t="s">
        <v>161</v>
      </c>
      <c r="AU184" s="219" t="s">
        <v>87</v>
      </c>
      <c r="AV184" s="14" t="s">
        <v>87</v>
      </c>
      <c r="AW184" s="14" t="s">
        <v>3</v>
      </c>
      <c r="AX184" s="14" t="s">
        <v>85</v>
      </c>
      <c r="AY184" s="219" t="s">
        <v>152</v>
      </c>
    </row>
    <row r="185" s="2" customFormat="1" ht="24" customHeight="1">
      <c r="A185" s="38"/>
      <c r="B185" s="196"/>
      <c r="C185" s="197" t="s">
        <v>218</v>
      </c>
      <c r="D185" s="197" t="s">
        <v>154</v>
      </c>
      <c r="E185" s="198" t="s">
        <v>435</v>
      </c>
      <c r="F185" s="199" t="s">
        <v>436</v>
      </c>
      <c r="G185" s="200" t="s">
        <v>423</v>
      </c>
      <c r="H185" s="201">
        <v>14.468</v>
      </c>
      <c r="I185" s="202"/>
      <c r="J185" s="203">
        <f>ROUND(I185*H185,2)</f>
        <v>0</v>
      </c>
      <c r="K185" s="199" t="s">
        <v>158</v>
      </c>
      <c r="L185" s="39"/>
      <c r="M185" s="204" t="s">
        <v>1</v>
      </c>
      <c r="N185" s="205" t="s">
        <v>42</v>
      </c>
      <c r="O185" s="77"/>
      <c r="P185" s="206">
        <f>O185*H185</f>
        <v>0</v>
      </c>
      <c r="Q185" s="206">
        <v>0</v>
      </c>
      <c r="R185" s="206">
        <f>Q185*H185</f>
        <v>0</v>
      </c>
      <c r="S185" s="206">
        <v>0</v>
      </c>
      <c r="T185" s="20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8" t="s">
        <v>159</v>
      </c>
      <c r="AT185" s="208" t="s">
        <v>154</v>
      </c>
      <c r="AU185" s="208" t="s">
        <v>87</v>
      </c>
      <c r="AY185" s="19" t="s">
        <v>152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9" t="s">
        <v>85</v>
      </c>
      <c r="BK185" s="209">
        <f>ROUND(I185*H185,2)</f>
        <v>0</v>
      </c>
      <c r="BL185" s="19" t="s">
        <v>159</v>
      </c>
      <c r="BM185" s="208" t="s">
        <v>437</v>
      </c>
    </row>
    <row r="186" s="12" customFormat="1" ht="22.8" customHeight="1">
      <c r="A186" s="12"/>
      <c r="B186" s="183"/>
      <c r="C186" s="12"/>
      <c r="D186" s="184" t="s">
        <v>76</v>
      </c>
      <c r="E186" s="194" t="s">
        <v>438</v>
      </c>
      <c r="F186" s="194" t="s">
        <v>439</v>
      </c>
      <c r="G186" s="12"/>
      <c r="H186" s="12"/>
      <c r="I186" s="186"/>
      <c r="J186" s="195">
        <f>BK186</f>
        <v>0</v>
      </c>
      <c r="K186" s="12"/>
      <c r="L186" s="183"/>
      <c r="M186" s="188"/>
      <c r="N186" s="189"/>
      <c r="O186" s="189"/>
      <c r="P186" s="190">
        <f>P187</f>
        <v>0</v>
      </c>
      <c r="Q186" s="189"/>
      <c r="R186" s="190">
        <f>R187</f>
        <v>0</v>
      </c>
      <c r="S186" s="189"/>
      <c r="T186" s="191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84" t="s">
        <v>85</v>
      </c>
      <c r="AT186" s="192" t="s">
        <v>76</v>
      </c>
      <c r="AU186" s="192" t="s">
        <v>85</v>
      </c>
      <c r="AY186" s="184" t="s">
        <v>152</v>
      </c>
      <c r="BK186" s="193">
        <f>BK187</f>
        <v>0</v>
      </c>
    </row>
    <row r="187" s="2" customFormat="1" ht="24" customHeight="1">
      <c r="A187" s="38"/>
      <c r="B187" s="196"/>
      <c r="C187" s="197" t="s">
        <v>222</v>
      </c>
      <c r="D187" s="197" t="s">
        <v>154</v>
      </c>
      <c r="E187" s="198" t="s">
        <v>698</v>
      </c>
      <c r="F187" s="199" t="s">
        <v>699</v>
      </c>
      <c r="G187" s="200" t="s">
        <v>423</v>
      </c>
      <c r="H187" s="201">
        <v>4.1769999999999996</v>
      </c>
      <c r="I187" s="202"/>
      <c r="J187" s="203">
        <f>ROUND(I187*H187,2)</f>
        <v>0</v>
      </c>
      <c r="K187" s="199" t="s">
        <v>158</v>
      </c>
      <c r="L187" s="39"/>
      <c r="M187" s="204" t="s">
        <v>1</v>
      </c>
      <c r="N187" s="205" t="s">
        <v>42</v>
      </c>
      <c r="O187" s="77"/>
      <c r="P187" s="206">
        <f>O187*H187</f>
        <v>0</v>
      </c>
      <c r="Q187" s="206">
        <v>0</v>
      </c>
      <c r="R187" s="206">
        <f>Q187*H187</f>
        <v>0</v>
      </c>
      <c r="S187" s="206">
        <v>0</v>
      </c>
      <c r="T187" s="20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8" t="s">
        <v>159</v>
      </c>
      <c r="AT187" s="208" t="s">
        <v>154</v>
      </c>
      <c r="AU187" s="208" t="s">
        <v>87</v>
      </c>
      <c r="AY187" s="19" t="s">
        <v>152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9" t="s">
        <v>85</v>
      </c>
      <c r="BK187" s="209">
        <f>ROUND(I187*H187,2)</f>
        <v>0</v>
      </c>
      <c r="BL187" s="19" t="s">
        <v>159</v>
      </c>
      <c r="BM187" s="208" t="s">
        <v>881</v>
      </c>
    </row>
    <row r="188" s="12" customFormat="1" ht="25.92" customHeight="1">
      <c r="A188" s="12"/>
      <c r="B188" s="183"/>
      <c r="C188" s="12"/>
      <c r="D188" s="184" t="s">
        <v>76</v>
      </c>
      <c r="E188" s="185" t="s">
        <v>444</v>
      </c>
      <c r="F188" s="185" t="s">
        <v>445</v>
      </c>
      <c r="G188" s="12"/>
      <c r="H188" s="12"/>
      <c r="I188" s="186"/>
      <c r="J188" s="187">
        <f>BK188</f>
        <v>0</v>
      </c>
      <c r="K188" s="12"/>
      <c r="L188" s="183"/>
      <c r="M188" s="188"/>
      <c r="N188" s="189"/>
      <c r="O188" s="189"/>
      <c r="P188" s="190">
        <f>P189+P202+P234+P239</f>
        <v>0</v>
      </c>
      <c r="Q188" s="189"/>
      <c r="R188" s="190">
        <f>R189+R202+R234+R239</f>
        <v>0.63810705000000001</v>
      </c>
      <c r="S188" s="189"/>
      <c r="T188" s="191">
        <f>T189+T202+T234+T239</f>
        <v>0.17539519999999997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84" t="s">
        <v>87</v>
      </c>
      <c r="AT188" s="192" t="s">
        <v>76</v>
      </c>
      <c r="AU188" s="192" t="s">
        <v>77</v>
      </c>
      <c r="AY188" s="184" t="s">
        <v>152</v>
      </c>
      <c r="BK188" s="193">
        <f>BK189+BK202+BK234+BK239</f>
        <v>0</v>
      </c>
    </row>
    <row r="189" s="12" customFormat="1" ht="22.8" customHeight="1">
      <c r="A189" s="12"/>
      <c r="B189" s="183"/>
      <c r="C189" s="12"/>
      <c r="D189" s="184" t="s">
        <v>76</v>
      </c>
      <c r="E189" s="194" t="s">
        <v>882</v>
      </c>
      <c r="F189" s="194" t="s">
        <v>883</v>
      </c>
      <c r="G189" s="12"/>
      <c r="H189" s="12"/>
      <c r="I189" s="186"/>
      <c r="J189" s="195">
        <f>BK189</f>
        <v>0</v>
      </c>
      <c r="K189" s="12"/>
      <c r="L189" s="183"/>
      <c r="M189" s="188"/>
      <c r="N189" s="189"/>
      <c r="O189" s="189"/>
      <c r="P189" s="190">
        <f>SUM(P190:P201)</f>
        <v>0</v>
      </c>
      <c r="Q189" s="189"/>
      <c r="R189" s="190">
        <f>SUM(R190:R201)</f>
        <v>0.092396400000000004</v>
      </c>
      <c r="S189" s="189"/>
      <c r="T189" s="191">
        <f>SUM(T190:T201)</f>
        <v>0.069505399999999995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84" t="s">
        <v>87</v>
      </c>
      <c r="AT189" s="192" t="s">
        <v>76</v>
      </c>
      <c r="AU189" s="192" t="s">
        <v>85</v>
      </c>
      <c r="AY189" s="184" t="s">
        <v>152</v>
      </c>
      <c r="BK189" s="193">
        <f>SUM(BK190:BK201)</f>
        <v>0</v>
      </c>
    </row>
    <row r="190" s="2" customFormat="1" ht="16.5" customHeight="1">
      <c r="A190" s="38"/>
      <c r="B190" s="196"/>
      <c r="C190" s="197" t="s">
        <v>8</v>
      </c>
      <c r="D190" s="197" t="s">
        <v>154</v>
      </c>
      <c r="E190" s="198" t="s">
        <v>884</v>
      </c>
      <c r="F190" s="199" t="s">
        <v>885</v>
      </c>
      <c r="G190" s="200" t="s">
        <v>192</v>
      </c>
      <c r="H190" s="201">
        <v>41.619999999999997</v>
      </c>
      <c r="I190" s="202"/>
      <c r="J190" s="203">
        <f>ROUND(I190*H190,2)</f>
        <v>0</v>
      </c>
      <c r="K190" s="199" t="s">
        <v>158</v>
      </c>
      <c r="L190" s="39"/>
      <c r="M190" s="204" t="s">
        <v>1</v>
      </c>
      <c r="N190" s="205" t="s">
        <v>42</v>
      </c>
      <c r="O190" s="77"/>
      <c r="P190" s="206">
        <f>O190*H190</f>
        <v>0</v>
      </c>
      <c r="Q190" s="206">
        <v>0</v>
      </c>
      <c r="R190" s="206">
        <f>Q190*H190</f>
        <v>0</v>
      </c>
      <c r="S190" s="206">
        <v>0.00167</v>
      </c>
      <c r="T190" s="207">
        <f>S190*H190</f>
        <v>0.069505399999999995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230</v>
      </c>
      <c r="AT190" s="208" t="s">
        <v>154</v>
      </c>
      <c r="AU190" s="208" t="s">
        <v>87</v>
      </c>
      <c r="AY190" s="19" t="s">
        <v>152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85</v>
      </c>
      <c r="BK190" s="209">
        <f>ROUND(I190*H190,2)</f>
        <v>0</v>
      </c>
      <c r="BL190" s="19" t="s">
        <v>230</v>
      </c>
      <c r="BM190" s="208" t="s">
        <v>886</v>
      </c>
    </row>
    <row r="191" s="14" customFormat="1">
      <c r="A191" s="14"/>
      <c r="B191" s="218"/>
      <c r="C191" s="14"/>
      <c r="D191" s="211" t="s">
        <v>161</v>
      </c>
      <c r="E191" s="219" t="s">
        <v>1</v>
      </c>
      <c r="F191" s="220" t="s">
        <v>887</v>
      </c>
      <c r="G191" s="14"/>
      <c r="H191" s="221">
        <v>12.6</v>
      </c>
      <c r="I191" s="222"/>
      <c r="J191" s="14"/>
      <c r="K191" s="14"/>
      <c r="L191" s="218"/>
      <c r="M191" s="223"/>
      <c r="N191" s="224"/>
      <c r="O191" s="224"/>
      <c r="P191" s="224"/>
      <c r="Q191" s="224"/>
      <c r="R191" s="224"/>
      <c r="S191" s="224"/>
      <c r="T191" s="22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19" t="s">
        <v>161</v>
      </c>
      <c r="AU191" s="219" t="s">
        <v>87</v>
      </c>
      <c r="AV191" s="14" t="s">
        <v>87</v>
      </c>
      <c r="AW191" s="14" t="s">
        <v>32</v>
      </c>
      <c r="AX191" s="14" t="s">
        <v>77</v>
      </c>
      <c r="AY191" s="219" t="s">
        <v>152</v>
      </c>
    </row>
    <row r="192" s="14" customFormat="1">
      <c r="A192" s="14"/>
      <c r="B192" s="218"/>
      <c r="C192" s="14"/>
      <c r="D192" s="211" t="s">
        <v>161</v>
      </c>
      <c r="E192" s="219" t="s">
        <v>1</v>
      </c>
      <c r="F192" s="220" t="s">
        <v>888</v>
      </c>
      <c r="G192" s="14"/>
      <c r="H192" s="221">
        <v>9.8000000000000007</v>
      </c>
      <c r="I192" s="222"/>
      <c r="J192" s="14"/>
      <c r="K192" s="14"/>
      <c r="L192" s="218"/>
      <c r="M192" s="223"/>
      <c r="N192" s="224"/>
      <c r="O192" s="224"/>
      <c r="P192" s="224"/>
      <c r="Q192" s="224"/>
      <c r="R192" s="224"/>
      <c r="S192" s="224"/>
      <c r="T192" s="22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19" t="s">
        <v>161</v>
      </c>
      <c r="AU192" s="219" t="s">
        <v>87</v>
      </c>
      <c r="AV192" s="14" t="s">
        <v>87</v>
      </c>
      <c r="AW192" s="14" t="s">
        <v>32</v>
      </c>
      <c r="AX192" s="14" t="s">
        <v>77</v>
      </c>
      <c r="AY192" s="219" t="s">
        <v>152</v>
      </c>
    </row>
    <row r="193" s="14" customFormat="1">
      <c r="A193" s="14"/>
      <c r="B193" s="218"/>
      <c r="C193" s="14"/>
      <c r="D193" s="211" t="s">
        <v>161</v>
      </c>
      <c r="E193" s="219" t="s">
        <v>1</v>
      </c>
      <c r="F193" s="220" t="s">
        <v>889</v>
      </c>
      <c r="G193" s="14"/>
      <c r="H193" s="221">
        <v>4.7999999999999998</v>
      </c>
      <c r="I193" s="222"/>
      <c r="J193" s="14"/>
      <c r="K193" s="14"/>
      <c r="L193" s="218"/>
      <c r="M193" s="223"/>
      <c r="N193" s="224"/>
      <c r="O193" s="224"/>
      <c r="P193" s="224"/>
      <c r="Q193" s="224"/>
      <c r="R193" s="224"/>
      <c r="S193" s="224"/>
      <c r="T193" s="22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19" t="s">
        <v>161</v>
      </c>
      <c r="AU193" s="219" t="s">
        <v>87</v>
      </c>
      <c r="AV193" s="14" t="s">
        <v>87</v>
      </c>
      <c r="AW193" s="14" t="s">
        <v>32</v>
      </c>
      <c r="AX193" s="14" t="s">
        <v>77</v>
      </c>
      <c r="AY193" s="219" t="s">
        <v>152</v>
      </c>
    </row>
    <row r="194" s="14" customFormat="1">
      <c r="A194" s="14"/>
      <c r="B194" s="218"/>
      <c r="C194" s="14"/>
      <c r="D194" s="211" t="s">
        <v>161</v>
      </c>
      <c r="E194" s="219" t="s">
        <v>1</v>
      </c>
      <c r="F194" s="220" t="s">
        <v>890</v>
      </c>
      <c r="G194" s="14"/>
      <c r="H194" s="221">
        <v>4.5</v>
      </c>
      <c r="I194" s="222"/>
      <c r="J194" s="14"/>
      <c r="K194" s="14"/>
      <c r="L194" s="218"/>
      <c r="M194" s="223"/>
      <c r="N194" s="224"/>
      <c r="O194" s="224"/>
      <c r="P194" s="224"/>
      <c r="Q194" s="224"/>
      <c r="R194" s="224"/>
      <c r="S194" s="224"/>
      <c r="T194" s="22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19" t="s">
        <v>161</v>
      </c>
      <c r="AU194" s="219" t="s">
        <v>87</v>
      </c>
      <c r="AV194" s="14" t="s">
        <v>87</v>
      </c>
      <c r="AW194" s="14" t="s">
        <v>32</v>
      </c>
      <c r="AX194" s="14" t="s">
        <v>77</v>
      </c>
      <c r="AY194" s="219" t="s">
        <v>152</v>
      </c>
    </row>
    <row r="195" s="14" customFormat="1">
      <c r="A195" s="14"/>
      <c r="B195" s="218"/>
      <c r="C195" s="14"/>
      <c r="D195" s="211" t="s">
        <v>161</v>
      </c>
      <c r="E195" s="219" t="s">
        <v>1</v>
      </c>
      <c r="F195" s="220" t="s">
        <v>891</v>
      </c>
      <c r="G195" s="14"/>
      <c r="H195" s="221">
        <v>2.7999999999999998</v>
      </c>
      <c r="I195" s="222"/>
      <c r="J195" s="14"/>
      <c r="K195" s="14"/>
      <c r="L195" s="218"/>
      <c r="M195" s="223"/>
      <c r="N195" s="224"/>
      <c r="O195" s="224"/>
      <c r="P195" s="224"/>
      <c r="Q195" s="224"/>
      <c r="R195" s="224"/>
      <c r="S195" s="224"/>
      <c r="T195" s="22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19" t="s">
        <v>161</v>
      </c>
      <c r="AU195" s="219" t="s">
        <v>87</v>
      </c>
      <c r="AV195" s="14" t="s">
        <v>87</v>
      </c>
      <c r="AW195" s="14" t="s">
        <v>32</v>
      </c>
      <c r="AX195" s="14" t="s">
        <v>77</v>
      </c>
      <c r="AY195" s="219" t="s">
        <v>152</v>
      </c>
    </row>
    <row r="196" s="14" customFormat="1">
      <c r="A196" s="14"/>
      <c r="B196" s="218"/>
      <c r="C196" s="14"/>
      <c r="D196" s="211" t="s">
        <v>161</v>
      </c>
      <c r="E196" s="219" t="s">
        <v>1</v>
      </c>
      <c r="F196" s="220" t="s">
        <v>892</v>
      </c>
      <c r="G196" s="14"/>
      <c r="H196" s="221">
        <v>2</v>
      </c>
      <c r="I196" s="222"/>
      <c r="J196" s="14"/>
      <c r="K196" s="14"/>
      <c r="L196" s="218"/>
      <c r="M196" s="223"/>
      <c r="N196" s="224"/>
      <c r="O196" s="224"/>
      <c r="P196" s="224"/>
      <c r="Q196" s="224"/>
      <c r="R196" s="224"/>
      <c r="S196" s="224"/>
      <c r="T196" s="22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19" t="s">
        <v>161</v>
      </c>
      <c r="AU196" s="219" t="s">
        <v>87</v>
      </c>
      <c r="AV196" s="14" t="s">
        <v>87</v>
      </c>
      <c r="AW196" s="14" t="s">
        <v>32</v>
      </c>
      <c r="AX196" s="14" t="s">
        <v>77</v>
      </c>
      <c r="AY196" s="219" t="s">
        <v>152</v>
      </c>
    </row>
    <row r="197" s="14" customFormat="1">
      <c r="A197" s="14"/>
      <c r="B197" s="218"/>
      <c r="C197" s="14"/>
      <c r="D197" s="211" t="s">
        <v>161</v>
      </c>
      <c r="E197" s="219" t="s">
        <v>1</v>
      </c>
      <c r="F197" s="220" t="s">
        <v>893</v>
      </c>
      <c r="G197" s="14"/>
      <c r="H197" s="221">
        <v>3.5</v>
      </c>
      <c r="I197" s="222"/>
      <c r="J197" s="14"/>
      <c r="K197" s="14"/>
      <c r="L197" s="218"/>
      <c r="M197" s="223"/>
      <c r="N197" s="224"/>
      <c r="O197" s="224"/>
      <c r="P197" s="224"/>
      <c r="Q197" s="224"/>
      <c r="R197" s="224"/>
      <c r="S197" s="224"/>
      <c r="T197" s="22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19" t="s">
        <v>161</v>
      </c>
      <c r="AU197" s="219" t="s">
        <v>87</v>
      </c>
      <c r="AV197" s="14" t="s">
        <v>87</v>
      </c>
      <c r="AW197" s="14" t="s">
        <v>32</v>
      </c>
      <c r="AX197" s="14" t="s">
        <v>77</v>
      </c>
      <c r="AY197" s="219" t="s">
        <v>152</v>
      </c>
    </row>
    <row r="198" s="14" customFormat="1">
      <c r="A198" s="14"/>
      <c r="B198" s="218"/>
      <c r="C198" s="14"/>
      <c r="D198" s="211" t="s">
        <v>161</v>
      </c>
      <c r="E198" s="219" t="s">
        <v>1</v>
      </c>
      <c r="F198" s="220" t="s">
        <v>894</v>
      </c>
      <c r="G198" s="14"/>
      <c r="H198" s="221">
        <v>1.6200000000000001</v>
      </c>
      <c r="I198" s="222"/>
      <c r="J198" s="14"/>
      <c r="K198" s="14"/>
      <c r="L198" s="218"/>
      <c r="M198" s="223"/>
      <c r="N198" s="224"/>
      <c r="O198" s="224"/>
      <c r="P198" s="224"/>
      <c r="Q198" s="224"/>
      <c r="R198" s="224"/>
      <c r="S198" s="224"/>
      <c r="T198" s="22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19" t="s">
        <v>161</v>
      </c>
      <c r="AU198" s="219" t="s">
        <v>87</v>
      </c>
      <c r="AV198" s="14" t="s">
        <v>87</v>
      </c>
      <c r="AW198" s="14" t="s">
        <v>32</v>
      </c>
      <c r="AX198" s="14" t="s">
        <v>77</v>
      </c>
      <c r="AY198" s="219" t="s">
        <v>152</v>
      </c>
    </row>
    <row r="199" s="15" customFormat="1">
      <c r="A199" s="15"/>
      <c r="B199" s="226"/>
      <c r="C199" s="15"/>
      <c r="D199" s="211" t="s">
        <v>161</v>
      </c>
      <c r="E199" s="227" t="s">
        <v>1</v>
      </c>
      <c r="F199" s="228" t="s">
        <v>164</v>
      </c>
      <c r="G199" s="15"/>
      <c r="H199" s="229">
        <v>41.619999999999997</v>
      </c>
      <c r="I199" s="230"/>
      <c r="J199" s="15"/>
      <c r="K199" s="15"/>
      <c r="L199" s="226"/>
      <c r="M199" s="231"/>
      <c r="N199" s="232"/>
      <c r="O199" s="232"/>
      <c r="P199" s="232"/>
      <c r="Q199" s="232"/>
      <c r="R199" s="232"/>
      <c r="S199" s="232"/>
      <c r="T199" s="23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27" t="s">
        <v>161</v>
      </c>
      <c r="AU199" s="227" t="s">
        <v>87</v>
      </c>
      <c r="AV199" s="15" t="s">
        <v>159</v>
      </c>
      <c r="AW199" s="15" t="s">
        <v>32</v>
      </c>
      <c r="AX199" s="15" t="s">
        <v>85</v>
      </c>
      <c r="AY199" s="227" t="s">
        <v>152</v>
      </c>
    </row>
    <row r="200" s="2" customFormat="1" ht="24" customHeight="1">
      <c r="A200" s="38"/>
      <c r="B200" s="196"/>
      <c r="C200" s="197" t="s">
        <v>230</v>
      </c>
      <c r="D200" s="197" t="s">
        <v>154</v>
      </c>
      <c r="E200" s="198" t="s">
        <v>895</v>
      </c>
      <c r="F200" s="199" t="s">
        <v>896</v>
      </c>
      <c r="G200" s="200" t="s">
        <v>192</v>
      </c>
      <c r="H200" s="201">
        <v>41.619999999999997</v>
      </c>
      <c r="I200" s="202"/>
      <c r="J200" s="203">
        <f>ROUND(I200*H200,2)</f>
        <v>0</v>
      </c>
      <c r="K200" s="199" t="s">
        <v>158</v>
      </c>
      <c r="L200" s="39"/>
      <c r="M200" s="204" t="s">
        <v>1</v>
      </c>
      <c r="N200" s="205" t="s">
        <v>42</v>
      </c>
      <c r="O200" s="77"/>
      <c r="P200" s="206">
        <f>O200*H200</f>
        <v>0</v>
      </c>
      <c r="Q200" s="206">
        <v>0.0022200000000000002</v>
      </c>
      <c r="R200" s="206">
        <f>Q200*H200</f>
        <v>0.092396400000000004</v>
      </c>
      <c r="S200" s="206">
        <v>0</v>
      </c>
      <c r="T200" s="20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8" t="s">
        <v>230</v>
      </c>
      <c r="AT200" s="208" t="s">
        <v>154</v>
      </c>
      <c r="AU200" s="208" t="s">
        <v>87</v>
      </c>
      <c r="AY200" s="19" t="s">
        <v>152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9" t="s">
        <v>85</v>
      </c>
      <c r="BK200" s="209">
        <f>ROUND(I200*H200,2)</f>
        <v>0</v>
      </c>
      <c r="BL200" s="19" t="s">
        <v>230</v>
      </c>
      <c r="BM200" s="208" t="s">
        <v>897</v>
      </c>
    </row>
    <row r="201" s="2" customFormat="1" ht="24" customHeight="1">
      <c r="A201" s="38"/>
      <c r="B201" s="196"/>
      <c r="C201" s="197" t="s">
        <v>234</v>
      </c>
      <c r="D201" s="197" t="s">
        <v>154</v>
      </c>
      <c r="E201" s="198" t="s">
        <v>898</v>
      </c>
      <c r="F201" s="199" t="s">
        <v>899</v>
      </c>
      <c r="G201" s="200" t="s">
        <v>423</v>
      </c>
      <c r="H201" s="201">
        <v>0.091999999999999998</v>
      </c>
      <c r="I201" s="202"/>
      <c r="J201" s="203">
        <f>ROUND(I201*H201,2)</f>
        <v>0</v>
      </c>
      <c r="K201" s="199" t="s">
        <v>158</v>
      </c>
      <c r="L201" s="39"/>
      <c r="M201" s="204" t="s">
        <v>1</v>
      </c>
      <c r="N201" s="205" t="s">
        <v>42</v>
      </c>
      <c r="O201" s="77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8" t="s">
        <v>230</v>
      </c>
      <c r="AT201" s="208" t="s">
        <v>154</v>
      </c>
      <c r="AU201" s="208" t="s">
        <v>87</v>
      </c>
      <c r="AY201" s="19" t="s">
        <v>152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85</v>
      </c>
      <c r="BK201" s="209">
        <f>ROUND(I201*H201,2)</f>
        <v>0</v>
      </c>
      <c r="BL201" s="19" t="s">
        <v>230</v>
      </c>
      <c r="BM201" s="208" t="s">
        <v>900</v>
      </c>
    </row>
    <row r="202" s="12" customFormat="1" ht="22.8" customHeight="1">
      <c r="A202" s="12"/>
      <c r="B202" s="183"/>
      <c r="C202" s="12"/>
      <c r="D202" s="184" t="s">
        <v>76</v>
      </c>
      <c r="E202" s="194" t="s">
        <v>901</v>
      </c>
      <c r="F202" s="194" t="s">
        <v>736</v>
      </c>
      <c r="G202" s="12"/>
      <c r="H202" s="12"/>
      <c r="I202" s="186"/>
      <c r="J202" s="195">
        <f>BK202</f>
        <v>0</v>
      </c>
      <c r="K202" s="12"/>
      <c r="L202" s="183"/>
      <c r="M202" s="188"/>
      <c r="N202" s="189"/>
      <c r="O202" s="189"/>
      <c r="P202" s="190">
        <f>SUM(P203:P233)</f>
        <v>0</v>
      </c>
      <c r="Q202" s="189"/>
      <c r="R202" s="190">
        <f>SUM(R203:R233)</f>
        <v>0.036756449999999996</v>
      </c>
      <c r="S202" s="189"/>
      <c r="T202" s="191">
        <f>SUM(T203:T233)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84" t="s">
        <v>87</v>
      </c>
      <c r="AT202" s="192" t="s">
        <v>76</v>
      </c>
      <c r="AU202" s="192" t="s">
        <v>85</v>
      </c>
      <c r="AY202" s="184" t="s">
        <v>152</v>
      </c>
      <c r="BK202" s="193">
        <f>SUM(BK203:BK233)</f>
        <v>0</v>
      </c>
    </row>
    <row r="203" s="2" customFormat="1" ht="24" customHeight="1">
      <c r="A203" s="38"/>
      <c r="B203" s="196"/>
      <c r="C203" s="197" t="s">
        <v>238</v>
      </c>
      <c r="D203" s="197" t="s">
        <v>154</v>
      </c>
      <c r="E203" s="198" t="s">
        <v>902</v>
      </c>
      <c r="F203" s="199" t="s">
        <v>903</v>
      </c>
      <c r="G203" s="200" t="s">
        <v>157</v>
      </c>
      <c r="H203" s="201">
        <v>78.134</v>
      </c>
      <c r="I203" s="202"/>
      <c r="J203" s="203">
        <f>ROUND(I203*H203,2)</f>
        <v>0</v>
      </c>
      <c r="K203" s="199" t="s">
        <v>1</v>
      </c>
      <c r="L203" s="39"/>
      <c r="M203" s="204" t="s">
        <v>1</v>
      </c>
      <c r="N203" s="205" t="s">
        <v>42</v>
      </c>
      <c r="O203" s="77"/>
      <c r="P203" s="206">
        <f>O203*H203</f>
        <v>0</v>
      </c>
      <c r="Q203" s="206">
        <v>0.00027</v>
      </c>
      <c r="R203" s="206">
        <f>Q203*H203</f>
        <v>0.021096179999999999</v>
      </c>
      <c r="S203" s="206">
        <v>0</v>
      </c>
      <c r="T203" s="20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8" t="s">
        <v>230</v>
      </c>
      <c r="AT203" s="208" t="s">
        <v>154</v>
      </c>
      <c r="AU203" s="208" t="s">
        <v>87</v>
      </c>
      <c r="AY203" s="19" t="s">
        <v>152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9" t="s">
        <v>85</v>
      </c>
      <c r="BK203" s="209">
        <f>ROUND(I203*H203,2)</f>
        <v>0</v>
      </c>
      <c r="BL203" s="19" t="s">
        <v>230</v>
      </c>
      <c r="BM203" s="208" t="s">
        <v>904</v>
      </c>
    </row>
    <row r="204" s="2" customFormat="1">
      <c r="A204" s="38"/>
      <c r="B204" s="39"/>
      <c r="C204" s="38"/>
      <c r="D204" s="211" t="s">
        <v>186</v>
      </c>
      <c r="E204" s="38"/>
      <c r="F204" s="234" t="s">
        <v>343</v>
      </c>
      <c r="G204" s="38"/>
      <c r="H204" s="38"/>
      <c r="I204" s="132"/>
      <c r="J204" s="38"/>
      <c r="K204" s="38"/>
      <c r="L204" s="39"/>
      <c r="M204" s="235"/>
      <c r="N204" s="236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186</v>
      </c>
      <c r="AU204" s="19" t="s">
        <v>87</v>
      </c>
    </row>
    <row r="205" s="13" customFormat="1">
      <c r="A205" s="13"/>
      <c r="B205" s="210"/>
      <c r="C205" s="13"/>
      <c r="D205" s="211" t="s">
        <v>161</v>
      </c>
      <c r="E205" s="212" t="s">
        <v>1</v>
      </c>
      <c r="F205" s="213" t="s">
        <v>905</v>
      </c>
      <c r="G205" s="13"/>
      <c r="H205" s="212" t="s">
        <v>1</v>
      </c>
      <c r="I205" s="214"/>
      <c r="J205" s="13"/>
      <c r="K205" s="13"/>
      <c r="L205" s="210"/>
      <c r="M205" s="215"/>
      <c r="N205" s="216"/>
      <c r="O205" s="216"/>
      <c r="P205" s="216"/>
      <c r="Q205" s="216"/>
      <c r="R205" s="216"/>
      <c r="S205" s="216"/>
      <c r="T205" s="21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12" t="s">
        <v>161</v>
      </c>
      <c r="AU205" s="212" t="s">
        <v>87</v>
      </c>
      <c r="AV205" s="13" t="s">
        <v>85</v>
      </c>
      <c r="AW205" s="13" t="s">
        <v>32</v>
      </c>
      <c r="AX205" s="13" t="s">
        <v>77</v>
      </c>
      <c r="AY205" s="212" t="s">
        <v>152</v>
      </c>
    </row>
    <row r="206" s="13" customFormat="1">
      <c r="A206" s="13"/>
      <c r="B206" s="210"/>
      <c r="C206" s="13"/>
      <c r="D206" s="211" t="s">
        <v>161</v>
      </c>
      <c r="E206" s="212" t="s">
        <v>1</v>
      </c>
      <c r="F206" s="213" t="s">
        <v>906</v>
      </c>
      <c r="G206" s="13"/>
      <c r="H206" s="212" t="s">
        <v>1</v>
      </c>
      <c r="I206" s="214"/>
      <c r="J206" s="13"/>
      <c r="K206" s="13"/>
      <c r="L206" s="210"/>
      <c r="M206" s="215"/>
      <c r="N206" s="216"/>
      <c r="O206" s="216"/>
      <c r="P206" s="216"/>
      <c r="Q206" s="216"/>
      <c r="R206" s="216"/>
      <c r="S206" s="216"/>
      <c r="T206" s="21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12" t="s">
        <v>161</v>
      </c>
      <c r="AU206" s="212" t="s">
        <v>87</v>
      </c>
      <c r="AV206" s="13" t="s">
        <v>85</v>
      </c>
      <c r="AW206" s="13" t="s">
        <v>32</v>
      </c>
      <c r="AX206" s="13" t="s">
        <v>77</v>
      </c>
      <c r="AY206" s="212" t="s">
        <v>152</v>
      </c>
    </row>
    <row r="207" s="14" customFormat="1">
      <c r="A207" s="14"/>
      <c r="B207" s="218"/>
      <c r="C207" s="14"/>
      <c r="D207" s="211" t="s">
        <v>161</v>
      </c>
      <c r="E207" s="219" t="s">
        <v>1</v>
      </c>
      <c r="F207" s="220" t="s">
        <v>860</v>
      </c>
      <c r="G207" s="14"/>
      <c r="H207" s="221">
        <v>30.239999999999998</v>
      </c>
      <c r="I207" s="222"/>
      <c r="J207" s="14"/>
      <c r="K207" s="14"/>
      <c r="L207" s="218"/>
      <c r="M207" s="223"/>
      <c r="N207" s="224"/>
      <c r="O207" s="224"/>
      <c r="P207" s="224"/>
      <c r="Q207" s="224"/>
      <c r="R207" s="224"/>
      <c r="S207" s="224"/>
      <c r="T207" s="22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19" t="s">
        <v>161</v>
      </c>
      <c r="AU207" s="219" t="s">
        <v>87</v>
      </c>
      <c r="AV207" s="14" t="s">
        <v>87</v>
      </c>
      <c r="AW207" s="14" t="s">
        <v>32</v>
      </c>
      <c r="AX207" s="14" t="s">
        <v>77</v>
      </c>
      <c r="AY207" s="219" t="s">
        <v>152</v>
      </c>
    </row>
    <row r="208" s="14" customFormat="1">
      <c r="A208" s="14"/>
      <c r="B208" s="218"/>
      <c r="C208" s="14"/>
      <c r="D208" s="211" t="s">
        <v>161</v>
      </c>
      <c r="E208" s="219" t="s">
        <v>1</v>
      </c>
      <c r="F208" s="220" t="s">
        <v>861</v>
      </c>
      <c r="G208" s="14"/>
      <c r="H208" s="221">
        <v>19.600000000000001</v>
      </c>
      <c r="I208" s="222"/>
      <c r="J208" s="14"/>
      <c r="K208" s="14"/>
      <c r="L208" s="218"/>
      <c r="M208" s="223"/>
      <c r="N208" s="224"/>
      <c r="O208" s="224"/>
      <c r="P208" s="224"/>
      <c r="Q208" s="224"/>
      <c r="R208" s="224"/>
      <c r="S208" s="224"/>
      <c r="T208" s="22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19" t="s">
        <v>161</v>
      </c>
      <c r="AU208" s="219" t="s">
        <v>87</v>
      </c>
      <c r="AV208" s="14" t="s">
        <v>87</v>
      </c>
      <c r="AW208" s="14" t="s">
        <v>32</v>
      </c>
      <c r="AX208" s="14" t="s">
        <v>77</v>
      </c>
      <c r="AY208" s="219" t="s">
        <v>152</v>
      </c>
    </row>
    <row r="209" s="14" customFormat="1">
      <c r="A209" s="14"/>
      <c r="B209" s="218"/>
      <c r="C209" s="14"/>
      <c r="D209" s="211" t="s">
        <v>161</v>
      </c>
      <c r="E209" s="219" t="s">
        <v>1</v>
      </c>
      <c r="F209" s="220" t="s">
        <v>862</v>
      </c>
      <c r="G209" s="14"/>
      <c r="H209" s="221">
        <v>9.5760000000000005</v>
      </c>
      <c r="I209" s="222"/>
      <c r="J209" s="14"/>
      <c r="K209" s="14"/>
      <c r="L209" s="218"/>
      <c r="M209" s="223"/>
      <c r="N209" s="224"/>
      <c r="O209" s="224"/>
      <c r="P209" s="224"/>
      <c r="Q209" s="224"/>
      <c r="R209" s="224"/>
      <c r="S209" s="224"/>
      <c r="T209" s="22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19" t="s">
        <v>161</v>
      </c>
      <c r="AU209" s="219" t="s">
        <v>87</v>
      </c>
      <c r="AV209" s="14" t="s">
        <v>87</v>
      </c>
      <c r="AW209" s="14" t="s">
        <v>32</v>
      </c>
      <c r="AX209" s="14" t="s">
        <v>77</v>
      </c>
      <c r="AY209" s="219" t="s">
        <v>152</v>
      </c>
    </row>
    <row r="210" s="14" customFormat="1">
      <c r="A210" s="14"/>
      <c r="B210" s="218"/>
      <c r="C210" s="14"/>
      <c r="D210" s="211" t="s">
        <v>161</v>
      </c>
      <c r="E210" s="219" t="s">
        <v>1</v>
      </c>
      <c r="F210" s="220" t="s">
        <v>863</v>
      </c>
      <c r="G210" s="14"/>
      <c r="H210" s="221">
        <v>6.75</v>
      </c>
      <c r="I210" s="222"/>
      <c r="J210" s="14"/>
      <c r="K210" s="14"/>
      <c r="L210" s="218"/>
      <c r="M210" s="223"/>
      <c r="N210" s="224"/>
      <c r="O210" s="224"/>
      <c r="P210" s="224"/>
      <c r="Q210" s="224"/>
      <c r="R210" s="224"/>
      <c r="S210" s="224"/>
      <c r="T210" s="22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19" t="s">
        <v>161</v>
      </c>
      <c r="AU210" s="219" t="s">
        <v>87</v>
      </c>
      <c r="AV210" s="14" t="s">
        <v>87</v>
      </c>
      <c r="AW210" s="14" t="s">
        <v>32</v>
      </c>
      <c r="AX210" s="14" t="s">
        <v>77</v>
      </c>
      <c r="AY210" s="219" t="s">
        <v>152</v>
      </c>
    </row>
    <row r="211" s="14" customFormat="1">
      <c r="A211" s="14"/>
      <c r="B211" s="218"/>
      <c r="C211" s="14"/>
      <c r="D211" s="211" t="s">
        <v>161</v>
      </c>
      <c r="E211" s="219" t="s">
        <v>1</v>
      </c>
      <c r="F211" s="220" t="s">
        <v>864</v>
      </c>
      <c r="G211" s="14"/>
      <c r="H211" s="221">
        <v>2.7999999999999998</v>
      </c>
      <c r="I211" s="222"/>
      <c r="J211" s="14"/>
      <c r="K211" s="14"/>
      <c r="L211" s="218"/>
      <c r="M211" s="223"/>
      <c r="N211" s="224"/>
      <c r="O211" s="224"/>
      <c r="P211" s="224"/>
      <c r="Q211" s="224"/>
      <c r="R211" s="224"/>
      <c r="S211" s="224"/>
      <c r="T211" s="22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19" t="s">
        <v>161</v>
      </c>
      <c r="AU211" s="219" t="s">
        <v>87</v>
      </c>
      <c r="AV211" s="14" t="s">
        <v>87</v>
      </c>
      <c r="AW211" s="14" t="s">
        <v>32</v>
      </c>
      <c r="AX211" s="14" t="s">
        <v>77</v>
      </c>
      <c r="AY211" s="219" t="s">
        <v>152</v>
      </c>
    </row>
    <row r="212" s="14" customFormat="1">
      <c r="A212" s="14"/>
      <c r="B212" s="218"/>
      <c r="C212" s="14"/>
      <c r="D212" s="211" t="s">
        <v>161</v>
      </c>
      <c r="E212" s="219" t="s">
        <v>1</v>
      </c>
      <c r="F212" s="220" t="s">
        <v>865</v>
      </c>
      <c r="G212" s="14"/>
      <c r="H212" s="221">
        <v>2.7000000000000002</v>
      </c>
      <c r="I212" s="222"/>
      <c r="J212" s="14"/>
      <c r="K212" s="14"/>
      <c r="L212" s="218"/>
      <c r="M212" s="223"/>
      <c r="N212" s="224"/>
      <c r="O212" s="224"/>
      <c r="P212" s="224"/>
      <c r="Q212" s="224"/>
      <c r="R212" s="224"/>
      <c r="S212" s="224"/>
      <c r="T212" s="22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9" t="s">
        <v>161</v>
      </c>
      <c r="AU212" s="219" t="s">
        <v>87</v>
      </c>
      <c r="AV212" s="14" t="s">
        <v>87</v>
      </c>
      <c r="AW212" s="14" t="s">
        <v>32</v>
      </c>
      <c r="AX212" s="14" t="s">
        <v>77</v>
      </c>
      <c r="AY212" s="219" t="s">
        <v>152</v>
      </c>
    </row>
    <row r="213" s="14" customFormat="1">
      <c r="A213" s="14"/>
      <c r="B213" s="218"/>
      <c r="C213" s="14"/>
      <c r="D213" s="211" t="s">
        <v>161</v>
      </c>
      <c r="E213" s="219" t="s">
        <v>1</v>
      </c>
      <c r="F213" s="220" t="s">
        <v>866</v>
      </c>
      <c r="G213" s="14"/>
      <c r="H213" s="221">
        <v>4.2000000000000002</v>
      </c>
      <c r="I213" s="222"/>
      <c r="J213" s="14"/>
      <c r="K213" s="14"/>
      <c r="L213" s="218"/>
      <c r="M213" s="223"/>
      <c r="N213" s="224"/>
      <c r="O213" s="224"/>
      <c r="P213" s="224"/>
      <c r="Q213" s="224"/>
      <c r="R213" s="224"/>
      <c r="S213" s="224"/>
      <c r="T213" s="22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19" t="s">
        <v>161</v>
      </c>
      <c r="AU213" s="219" t="s">
        <v>87</v>
      </c>
      <c r="AV213" s="14" t="s">
        <v>87</v>
      </c>
      <c r="AW213" s="14" t="s">
        <v>32</v>
      </c>
      <c r="AX213" s="14" t="s">
        <v>77</v>
      </c>
      <c r="AY213" s="219" t="s">
        <v>152</v>
      </c>
    </row>
    <row r="214" s="14" customFormat="1">
      <c r="A214" s="14"/>
      <c r="B214" s="218"/>
      <c r="C214" s="14"/>
      <c r="D214" s="211" t="s">
        <v>161</v>
      </c>
      <c r="E214" s="219" t="s">
        <v>1</v>
      </c>
      <c r="F214" s="220" t="s">
        <v>867</v>
      </c>
      <c r="G214" s="14"/>
      <c r="H214" s="221">
        <v>2.2679999999999998</v>
      </c>
      <c r="I214" s="222"/>
      <c r="J214" s="14"/>
      <c r="K214" s="14"/>
      <c r="L214" s="218"/>
      <c r="M214" s="223"/>
      <c r="N214" s="224"/>
      <c r="O214" s="224"/>
      <c r="P214" s="224"/>
      <c r="Q214" s="224"/>
      <c r="R214" s="224"/>
      <c r="S214" s="224"/>
      <c r="T214" s="22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19" t="s">
        <v>161</v>
      </c>
      <c r="AU214" s="219" t="s">
        <v>87</v>
      </c>
      <c r="AV214" s="14" t="s">
        <v>87</v>
      </c>
      <c r="AW214" s="14" t="s">
        <v>32</v>
      </c>
      <c r="AX214" s="14" t="s">
        <v>77</v>
      </c>
      <c r="AY214" s="219" t="s">
        <v>152</v>
      </c>
    </row>
    <row r="215" s="15" customFormat="1">
      <c r="A215" s="15"/>
      <c r="B215" s="226"/>
      <c r="C215" s="15"/>
      <c r="D215" s="211" t="s">
        <v>161</v>
      </c>
      <c r="E215" s="227" t="s">
        <v>1</v>
      </c>
      <c r="F215" s="228" t="s">
        <v>164</v>
      </c>
      <c r="G215" s="15"/>
      <c r="H215" s="229">
        <v>78.134</v>
      </c>
      <c r="I215" s="230"/>
      <c r="J215" s="15"/>
      <c r="K215" s="15"/>
      <c r="L215" s="226"/>
      <c r="M215" s="231"/>
      <c r="N215" s="232"/>
      <c r="O215" s="232"/>
      <c r="P215" s="232"/>
      <c r="Q215" s="232"/>
      <c r="R215" s="232"/>
      <c r="S215" s="232"/>
      <c r="T215" s="23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27" t="s">
        <v>161</v>
      </c>
      <c r="AU215" s="227" t="s">
        <v>87</v>
      </c>
      <c r="AV215" s="15" t="s">
        <v>159</v>
      </c>
      <c r="AW215" s="15" t="s">
        <v>32</v>
      </c>
      <c r="AX215" s="15" t="s">
        <v>85</v>
      </c>
      <c r="AY215" s="227" t="s">
        <v>152</v>
      </c>
    </row>
    <row r="216" s="2" customFormat="1" ht="24" customHeight="1">
      <c r="A216" s="38"/>
      <c r="B216" s="196"/>
      <c r="C216" s="197" t="s">
        <v>242</v>
      </c>
      <c r="D216" s="197" t="s">
        <v>154</v>
      </c>
      <c r="E216" s="198" t="s">
        <v>907</v>
      </c>
      <c r="F216" s="199" t="s">
        <v>908</v>
      </c>
      <c r="G216" s="200" t="s">
        <v>157</v>
      </c>
      <c r="H216" s="201">
        <v>8.4749999999999996</v>
      </c>
      <c r="I216" s="202"/>
      <c r="J216" s="203">
        <f>ROUND(I216*H216,2)</f>
        <v>0</v>
      </c>
      <c r="K216" s="199" t="s">
        <v>1</v>
      </c>
      <c r="L216" s="39"/>
      <c r="M216" s="204" t="s">
        <v>1</v>
      </c>
      <c r="N216" s="205" t="s">
        <v>42</v>
      </c>
      <c r="O216" s="77"/>
      <c r="P216" s="206">
        <f>O216*H216</f>
        <v>0</v>
      </c>
      <c r="Q216" s="206">
        <v>0.00027</v>
      </c>
      <c r="R216" s="206">
        <f>Q216*H216</f>
        <v>0.0022882499999999999</v>
      </c>
      <c r="S216" s="206">
        <v>0</v>
      </c>
      <c r="T216" s="20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08" t="s">
        <v>230</v>
      </c>
      <c r="AT216" s="208" t="s">
        <v>154</v>
      </c>
      <c r="AU216" s="208" t="s">
        <v>87</v>
      </c>
      <c r="AY216" s="19" t="s">
        <v>152</v>
      </c>
      <c r="BE216" s="209">
        <f>IF(N216="základní",J216,0)</f>
        <v>0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9" t="s">
        <v>85</v>
      </c>
      <c r="BK216" s="209">
        <f>ROUND(I216*H216,2)</f>
        <v>0</v>
      </c>
      <c r="BL216" s="19" t="s">
        <v>230</v>
      </c>
      <c r="BM216" s="208" t="s">
        <v>909</v>
      </c>
    </row>
    <row r="217" s="2" customFormat="1">
      <c r="A217" s="38"/>
      <c r="B217" s="39"/>
      <c r="C217" s="38"/>
      <c r="D217" s="211" t="s">
        <v>186</v>
      </c>
      <c r="E217" s="38"/>
      <c r="F217" s="234" t="s">
        <v>343</v>
      </c>
      <c r="G217" s="38"/>
      <c r="H217" s="38"/>
      <c r="I217" s="132"/>
      <c r="J217" s="38"/>
      <c r="K217" s="38"/>
      <c r="L217" s="39"/>
      <c r="M217" s="235"/>
      <c r="N217" s="236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186</v>
      </c>
      <c r="AU217" s="19" t="s">
        <v>87</v>
      </c>
    </row>
    <row r="218" s="13" customFormat="1">
      <c r="A218" s="13"/>
      <c r="B218" s="210"/>
      <c r="C218" s="13"/>
      <c r="D218" s="211" t="s">
        <v>161</v>
      </c>
      <c r="E218" s="212" t="s">
        <v>1</v>
      </c>
      <c r="F218" s="213" t="s">
        <v>910</v>
      </c>
      <c r="G218" s="13"/>
      <c r="H218" s="212" t="s">
        <v>1</v>
      </c>
      <c r="I218" s="214"/>
      <c r="J218" s="13"/>
      <c r="K218" s="13"/>
      <c r="L218" s="210"/>
      <c r="M218" s="215"/>
      <c r="N218" s="216"/>
      <c r="O218" s="216"/>
      <c r="P218" s="216"/>
      <c r="Q218" s="216"/>
      <c r="R218" s="216"/>
      <c r="S218" s="216"/>
      <c r="T218" s="21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12" t="s">
        <v>161</v>
      </c>
      <c r="AU218" s="212" t="s">
        <v>87</v>
      </c>
      <c r="AV218" s="13" t="s">
        <v>85</v>
      </c>
      <c r="AW218" s="13" t="s">
        <v>32</v>
      </c>
      <c r="AX218" s="13" t="s">
        <v>77</v>
      </c>
      <c r="AY218" s="212" t="s">
        <v>152</v>
      </c>
    </row>
    <row r="219" s="14" customFormat="1">
      <c r="A219" s="14"/>
      <c r="B219" s="218"/>
      <c r="C219" s="14"/>
      <c r="D219" s="211" t="s">
        <v>161</v>
      </c>
      <c r="E219" s="219" t="s">
        <v>1</v>
      </c>
      <c r="F219" s="220" t="s">
        <v>872</v>
      </c>
      <c r="G219" s="14"/>
      <c r="H219" s="221">
        <v>2.0499999999999998</v>
      </c>
      <c r="I219" s="222"/>
      <c r="J219" s="14"/>
      <c r="K219" s="14"/>
      <c r="L219" s="218"/>
      <c r="M219" s="223"/>
      <c r="N219" s="224"/>
      <c r="O219" s="224"/>
      <c r="P219" s="224"/>
      <c r="Q219" s="224"/>
      <c r="R219" s="224"/>
      <c r="S219" s="224"/>
      <c r="T219" s="22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19" t="s">
        <v>161</v>
      </c>
      <c r="AU219" s="219" t="s">
        <v>87</v>
      </c>
      <c r="AV219" s="14" t="s">
        <v>87</v>
      </c>
      <c r="AW219" s="14" t="s">
        <v>32</v>
      </c>
      <c r="AX219" s="14" t="s">
        <v>77</v>
      </c>
      <c r="AY219" s="219" t="s">
        <v>152</v>
      </c>
    </row>
    <row r="220" s="14" customFormat="1">
      <c r="A220" s="14"/>
      <c r="B220" s="218"/>
      <c r="C220" s="14"/>
      <c r="D220" s="211" t="s">
        <v>161</v>
      </c>
      <c r="E220" s="219" t="s">
        <v>1</v>
      </c>
      <c r="F220" s="220" t="s">
        <v>873</v>
      </c>
      <c r="G220" s="14"/>
      <c r="H220" s="221">
        <v>2.7999999999999998</v>
      </c>
      <c r="I220" s="222"/>
      <c r="J220" s="14"/>
      <c r="K220" s="14"/>
      <c r="L220" s="218"/>
      <c r="M220" s="223"/>
      <c r="N220" s="224"/>
      <c r="O220" s="224"/>
      <c r="P220" s="224"/>
      <c r="Q220" s="224"/>
      <c r="R220" s="224"/>
      <c r="S220" s="224"/>
      <c r="T220" s="22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19" t="s">
        <v>161</v>
      </c>
      <c r="AU220" s="219" t="s">
        <v>87</v>
      </c>
      <c r="AV220" s="14" t="s">
        <v>87</v>
      </c>
      <c r="AW220" s="14" t="s">
        <v>32</v>
      </c>
      <c r="AX220" s="14" t="s">
        <v>77</v>
      </c>
      <c r="AY220" s="219" t="s">
        <v>152</v>
      </c>
    </row>
    <row r="221" s="14" customFormat="1">
      <c r="A221" s="14"/>
      <c r="B221" s="218"/>
      <c r="C221" s="14"/>
      <c r="D221" s="211" t="s">
        <v>161</v>
      </c>
      <c r="E221" s="219" t="s">
        <v>1</v>
      </c>
      <c r="F221" s="220" t="s">
        <v>874</v>
      </c>
      <c r="G221" s="14"/>
      <c r="H221" s="221">
        <v>3.625</v>
      </c>
      <c r="I221" s="222"/>
      <c r="J221" s="14"/>
      <c r="K221" s="14"/>
      <c r="L221" s="218"/>
      <c r="M221" s="223"/>
      <c r="N221" s="224"/>
      <c r="O221" s="224"/>
      <c r="P221" s="224"/>
      <c r="Q221" s="224"/>
      <c r="R221" s="224"/>
      <c r="S221" s="224"/>
      <c r="T221" s="22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19" t="s">
        <v>161</v>
      </c>
      <c r="AU221" s="219" t="s">
        <v>87</v>
      </c>
      <c r="AV221" s="14" t="s">
        <v>87</v>
      </c>
      <c r="AW221" s="14" t="s">
        <v>32</v>
      </c>
      <c r="AX221" s="14" t="s">
        <v>77</v>
      </c>
      <c r="AY221" s="219" t="s">
        <v>152</v>
      </c>
    </row>
    <row r="222" s="15" customFormat="1">
      <c r="A222" s="15"/>
      <c r="B222" s="226"/>
      <c r="C222" s="15"/>
      <c r="D222" s="211" t="s">
        <v>161</v>
      </c>
      <c r="E222" s="227" t="s">
        <v>1</v>
      </c>
      <c r="F222" s="228" t="s">
        <v>164</v>
      </c>
      <c r="G222" s="15"/>
      <c r="H222" s="229">
        <v>8.4749999999999996</v>
      </c>
      <c r="I222" s="230"/>
      <c r="J222" s="15"/>
      <c r="K222" s="15"/>
      <c r="L222" s="226"/>
      <c r="M222" s="231"/>
      <c r="N222" s="232"/>
      <c r="O222" s="232"/>
      <c r="P222" s="232"/>
      <c r="Q222" s="232"/>
      <c r="R222" s="232"/>
      <c r="S222" s="232"/>
      <c r="T222" s="23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27" t="s">
        <v>161</v>
      </c>
      <c r="AU222" s="227" t="s">
        <v>87</v>
      </c>
      <c r="AV222" s="15" t="s">
        <v>159</v>
      </c>
      <c r="AW222" s="15" t="s">
        <v>32</v>
      </c>
      <c r="AX222" s="15" t="s">
        <v>85</v>
      </c>
      <c r="AY222" s="227" t="s">
        <v>152</v>
      </c>
    </row>
    <row r="223" s="2" customFormat="1" ht="24" customHeight="1">
      <c r="A223" s="38"/>
      <c r="B223" s="196"/>
      <c r="C223" s="197" t="s">
        <v>248</v>
      </c>
      <c r="D223" s="197" t="s">
        <v>154</v>
      </c>
      <c r="E223" s="198" t="s">
        <v>911</v>
      </c>
      <c r="F223" s="199" t="s">
        <v>912</v>
      </c>
      <c r="G223" s="200" t="s">
        <v>157</v>
      </c>
      <c r="H223" s="201">
        <v>49.526000000000003</v>
      </c>
      <c r="I223" s="202"/>
      <c r="J223" s="203">
        <f>ROUND(I223*H223,2)</f>
        <v>0</v>
      </c>
      <c r="K223" s="199" t="s">
        <v>1</v>
      </c>
      <c r="L223" s="39"/>
      <c r="M223" s="204" t="s">
        <v>1</v>
      </c>
      <c r="N223" s="205" t="s">
        <v>42</v>
      </c>
      <c r="O223" s="77"/>
      <c r="P223" s="206">
        <f>O223*H223</f>
        <v>0</v>
      </c>
      <c r="Q223" s="206">
        <v>0.00027</v>
      </c>
      <c r="R223" s="206">
        <f>Q223*H223</f>
        <v>0.013372020000000002</v>
      </c>
      <c r="S223" s="206">
        <v>0</v>
      </c>
      <c r="T223" s="20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08" t="s">
        <v>230</v>
      </c>
      <c r="AT223" s="208" t="s">
        <v>154</v>
      </c>
      <c r="AU223" s="208" t="s">
        <v>87</v>
      </c>
      <c r="AY223" s="19" t="s">
        <v>152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9" t="s">
        <v>85</v>
      </c>
      <c r="BK223" s="209">
        <f>ROUND(I223*H223,2)</f>
        <v>0</v>
      </c>
      <c r="BL223" s="19" t="s">
        <v>230</v>
      </c>
      <c r="BM223" s="208" t="s">
        <v>913</v>
      </c>
    </row>
    <row r="224" s="2" customFormat="1">
      <c r="A224" s="38"/>
      <c r="B224" s="39"/>
      <c r="C224" s="38"/>
      <c r="D224" s="211" t="s">
        <v>186</v>
      </c>
      <c r="E224" s="38"/>
      <c r="F224" s="234" t="s">
        <v>343</v>
      </c>
      <c r="G224" s="38"/>
      <c r="H224" s="38"/>
      <c r="I224" s="132"/>
      <c r="J224" s="38"/>
      <c r="K224" s="38"/>
      <c r="L224" s="39"/>
      <c r="M224" s="235"/>
      <c r="N224" s="236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186</v>
      </c>
      <c r="AU224" s="19" t="s">
        <v>87</v>
      </c>
    </row>
    <row r="225" s="13" customFormat="1">
      <c r="A225" s="13"/>
      <c r="B225" s="210"/>
      <c r="C225" s="13"/>
      <c r="D225" s="211" t="s">
        <v>161</v>
      </c>
      <c r="E225" s="212" t="s">
        <v>1</v>
      </c>
      <c r="F225" s="213" t="s">
        <v>914</v>
      </c>
      <c r="G225" s="13"/>
      <c r="H225" s="212" t="s">
        <v>1</v>
      </c>
      <c r="I225" s="214"/>
      <c r="J225" s="13"/>
      <c r="K225" s="13"/>
      <c r="L225" s="210"/>
      <c r="M225" s="215"/>
      <c r="N225" s="216"/>
      <c r="O225" s="216"/>
      <c r="P225" s="216"/>
      <c r="Q225" s="216"/>
      <c r="R225" s="216"/>
      <c r="S225" s="216"/>
      <c r="T225" s="21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12" t="s">
        <v>161</v>
      </c>
      <c r="AU225" s="212" t="s">
        <v>87</v>
      </c>
      <c r="AV225" s="13" t="s">
        <v>85</v>
      </c>
      <c r="AW225" s="13" t="s">
        <v>32</v>
      </c>
      <c r="AX225" s="13" t="s">
        <v>77</v>
      </c>
      <c r="AY225" s="212" t="s">
        <v>152</v>
      </c>
    </row>
    <row r="226" s="14" customFormat="1">
      <c r="A226" s="14"/>
      <c r="B226" s="218"/>
      <c r="C226" s="14"/>
      <c r="D226" s="211" t="s">
        <v>161</v>
      </c>
      <c r="E226" s="219" t="s">
        <v>1</v>
      </c>
      <c r="F226" s="220" t="s">
        <v>915</v>
      </c>
      <c r="G226" s="14"/>
      <c r="H226" s="221">
        <v>0.83999999999999997</v>
      </c>
      <c r="I226" s="222"/>
      <c r="J226" s="14"/>
      <c r="K226" s="14"/>
      <c r="L226" s="218"/>
      <c r="M226" s="223"/>
      <c r="N226" s="224"/>
      <c r="O226" s="224"/>
      <c r="P226" s="224"/>
      <c r="Q226" s="224"/>
      <c r="R226" s="224"/>
      <c r="S226" s="224"/>
      <c r="T226" s="22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19" t="s">
        <v>161</v>
      </c>
      <c r="AU226" s="219" t="s">
        <v>87</v>
      </c>
      <c r="AV226" s="14" t="s">
        <v>87</v>
      </c>
      <c r="AW226" s="14" t="s">
        <v>32</v>
      </c>
      <c r="AX226" s="14" t="s">
        <v>77</v>
      </c>
      <c r="AY226" s="219" t="s">
        <v>152</v>
      </c>
    </row>
    <row r="227" s="14" customFormat="1">
      <c r="A227" s="14"/>
      <c r="B227" s="218"/>
      <c r="C227" s="14"/>
      <c r="D227" s="211" t="s">
        <v>161</v>
      </c>
      <c r="E227" s="219" t="s">
        <v>1</v>
      </c>
      <c r="F227" s="220" t="s">
        <v>865</v>
      </c>
      <c r="G227" s="14"/>
      <c r="H227" s="221">
        <v>2.7000000000000002</v>
      </c>
      <c r="I227" s="222"/>
      <c r="J227" s="14"/>
      <c r="K227" s="14"/>
      <c r="L227" s="218"/>
      <c r="M227" s="223"/>
      <c r="N227" s="224"/>
      <c r="O227" s="224"/>
      <c r="P227" s="224"/>
      <c r="Q227" s="224"/>
      <c r="R227" s="224"/>
      <c r="S227" s="224"/>
      <c r="T227" s="22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19" t="s">
        <v>161</v>
      </c>
      <c r="AU227" s="219" t="s">
        <v>87</v>
      </c>
      <c r="AV227" s="14" t="s">
        <v>87</v>
      </c>
      <c r="AW227" s="14" t="s">
        <v>32</v>
      </c>
      <c r="AX227" s="14" t="s">
        <v>77</v>
      </c>
      <c r="AY227" s="219" t="s">
        <v>152</v>
      </c>
    </row>
    <row r="228" s="14" customFormat="1">
      <c r="A228" s="14"/>
      <c r="B228" s="218"/>
      <c r="C228" s="14"/>
      <c r="D228" s="211" t="s">
        <v>161</v>
      </c>
      <c r="E228" s="219" t="s">
        <v>1</v>
      </c>
      <c r="F228" s="220" t="s">
        <v>864</v>
      </c>
      <c r="G228" s="14"/>
      <c r="H228" s="221">
        <v>2.7999999999999998</v>
      </c>
      <c r="I228" s="222"/>
      <c r="J228" s="14"/>
      <c r="K228" s="14"/>
      <c r="L228" s="218"/>
      <c r="M228" s="223"/>
      <c r="N228" s="224"/>
      <c r="O228" s="224"/>
      <c r="P228" s="224"/>
      <c r="Q228" s="224"/>
      <c r="R228" s="224"/>
      <c r="S228" s="224"/>
      <c r="T228" s="22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19" t="s">
        <v>161</v>
      </c>
      <c r="AU228" s="219" t="s">
        <v>87</v>
      </c>
      <c r="AV228" s="14" t="s">
        <v>87</v>
      </c>
      <c r="AW228" s="14" t="s">
        <v>32</v>
      </c>
      <c r="AX228" s="14" t="s">
        <v>77</v>
      </c>
      <c r="AY228" s="219" t="s">
        <v>152</v>
      </c>
    </row>
    <row r="229" s="14" customFormat="1">
      <c r="A229" s="14"/>
      <c r="B229" s="218"/>
      <c r="C229" s="14"/>
      <c r="D229" s="211" t="s">
        <v>161</v>
      </c>
      <c r="E229" s="219" t="s">
        <v>1</v>
      </c>
      <c r="F229" s="220" t="s">
        <v>916</v>
      </c>
      <c r="G229" s="14"/>
      <c r="H229" s="221">
        <v>2.25</v>
      </c>
      <c r="I229" s="222"/>
      <c r="J229" s="14"/>
      <c r="K229" s="14"/>
      <c r="L229" s="218"/>
      <c r="M229" s="223"/>
      <c r="N229" s="224"/>
      <c r="O229" s="224"/>
      <c r="P229" s="224"/>
      <c r="Q229" s="224"/>
      <c r="R229" s="224"/>
      <c r="S229" s="224"/>
      <c r="T229" s="22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19" t="s">
        <v>161</v>
      </c>
      <c r="AU229" s="219" t="s">
        <v>87</v>
      </c>
      <c r="AV229" s="14" t="s">
        <v>87</v>
      </c>
      <c r="AW229" s="14" t="s">
        <v>32</v>
      </c>
      <c r="AX229" s="14" t="s">
        <v>77</v>
      </c>
      <c r="AY229" s="219" t="s">
        <v>152</v>
      </c>
    </row>
    <row r="230" s="14" customFormat="1">
      <c r="A230" s="14"/>
      <c r="B230" s="218"/>
      <c r="C230" s="14"/>
      <c r="D230" s="211" t="s">
        <v>161</v>
      </c>
      <c r="E230" s="219" t="s">
        <v>1</v>
      </c>
      <c r="F230" s="220" t="s">
        <v>917</v>
      </c>
      <c r="G230" s="14"/>
      <c r="H230" s="221">
        <v>20.16</v>
      </c>
      <c r="I230" s="222"/>
      <c r="J230" s="14"/>
      <c r="K230" s="14"/>
      <c r="L230" s="218"/>
      <c r="M230" s="223"/>
      <c r="N230" s="224"/>
      <c r="O230" s="224"/>
      <c r="P230" s="224"/>
      <c r="Q230" s="224"/>
      <c r="R230" s="224"/>
      <c r="S230" s="224"/>
      <c r="T230" s="22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19" t="s">
        <v>161</v>
      </c>
      <c r="AU230" s="219" t="s">
        <v>87</v>
      </c>
      <c r="AV230" s="14" t="s">
        <v>87</v>
      </c>
      <c r="AW230" s="14" t="s">
        <v>32</v>
      </c>
      <c r="AX230" s="14" t="s">
        <v>77</v>
      </c>
      <c r="AY230" s="219" t="s">
        <v>152</v>
      </c>
    </row>
    <row r="231" s="14" customFormat="1">
      <c r="A231" s="14"/>
      <c r="B231" s="218"/>
      <c r="C231" s="14"/>
      <c r="D231" s="211" t="s">
        <v>161</v>
      </c>
      <c r="E231" s="219" t="s">
        <v>1</v>
      </c>
      <c r="F231" s="220" t="s">
        <v>918</v>
      </c>
      <c r="G231" s="14"/>
      <c r="H231" s="221">
        <v>11.199999999999999</v>
      </c>
      <c r="I231" s="222"/>
      <c r="J231" s="14"/>
      <c r="K231" s="14"/>
      <c r="L231" s="218"/>
      <c r="M231" s="223"/>
      <c r="N231" s="224"/>
      <c r="O231" s="224"/>
      <c r="P231" s="224"/>
      <c r="Q231" s="224"/>
      <c r="R231" s="224"/>
      <c r="S231" s="224"/>
      <c r="T231" s="22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19" t="s">
        <v>161</v>
      </c>
      <c r="AU231" s="219" t="s">
        <v>87</v>
      </c>
      <c r="AV231" s="14" t="s">
        <v>87</v>
      </c>
      <c r="AW231" s="14" t="s">
        <v>32</v>
      </c>
      <c r="AX231" s="14" t="s">
        <v>77</v>
      </c>
      <c r="AY231" s="219" t="s">
        <v>152</v>
      </c>
    </row>
    <row r="232" s="14" customFormat="1">
      <c r="A232" s="14"/>
      <c r="B232" s="218"/>
      <c r="C232" s="14"/>
      <c r="D232" s="211" t="s">
        <v>161</v>
      </c>
      <c r="E232" s="219" t="s">
        <v>1</v>
      </c>
      <c r="F232" s="220" t="s">
        <v>862</v>
      </c>
      <c r="G232" s="14"/>
      <c r="H232" s="221">
        <v>9.5760000000000005</v>
      </c>
      <c r="I232" s="222"/>
      <c r="J232" s="14"/>
      <c r="K232" s="14"/>
      <c r="L232" s="218"/>
      <c r="M232" s="223"/>
      <c r="N232" s="224"/>
      <c r="O232" s="224"/>
      <c r="P232" s="224"/>
      <c r="Q232" s="224"/>
      <c r="R232" s="224"/>
      <c r="S232" s="224"/>
      <c r="T232" s="22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19" t="s">
        <v>161</v>
      </c>
      <c r="AU232" s="219" t="s">
        <v>87</v>
      </c>
      <c r="AV232" s="14" t="s">
        <v>87</v>
      </c>
      <c r="AW232" s="14" t="s">
        <v>32</v>
      </c>
      <c r="AX232" s="14" t="s">
        <v>77</v>
      </c>
      <c r="AY232" s="219" t="s">
        <v>152</v>
      </c>
    </row>
    <row r="233" s="15" customFormat="1">
      <c r="A233" s="15"/>
      <c r="B233" s="226"/>
      <c r="C233" s="15"/>
      <c r="D233" s="211" t="s">
        <v>161</v>
      </c>
      <c r="E233" s="227" t="s">
        <v>1</v>
      </c>
      <c r="F233" s="228" t="s">
        <v>164</v>
      </c>
      <c r="G233" s="15"/>
      <c r="H233" s="229">
        <v>49.526000000000003</v>
      </c>
      <c r="I233" s="230"/>
      <c r="J233" s="15"/>
      <c r="K233" s="15"/>
      <c r="L233" s="226"/>
      <c r="M233" s="231"/>
      <c r="N233" s="232"/>
      <c r="O233" s="232"/>
      <c r="P233" s="232"/>
      <c r="Q233" s="232"/>
      <c r="R233" s="232"/>
      <c r="S233" s="232"/>
      <c r="T233" s="23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27" t="s">
        <v>161</v>
      </c>
      <c r="AU233" s="227" t="s">
        <v>87</v>
      </c>
      <c r="AV233" s="15" t="s">
        <v>159</v>
      </c>
      <c r="AW233" s="15" t="s">
        <v>32</v>
      </c>
      <c r="AX233" s="15" t="s">
        <v>85</v>
      </c>
      <c r="AY233" s="227" t="s">
        <v>152</v>
      </c>
    </row>
    <row r="234" s="12" customFormat="1" ht="22.8" customHeight="1">
      <c r="A234" s="12"/>
      <c r="B234" s="183"/>
      <c r="C234" s="12"/>
      <c r="D234" s="184" t="s">
        <v>76</v>
      </c>
      <c r="E234" s="194" t="s">
        <v>735</v>
      </c>
      <c r="F234" s="194" t="s">
        <v>919</v>
      </c>
      <c r="G234" s="12"/>
      <c r="H234" s="12"/>
      <c r="I234" s="186"/>
      <c r="J234" s="195">
        <f>BK234</f>
        <v>0</v>
      </c>
      <c r="K234" s="12"/>
      <c r="L234" s="183"/>
      <c r="M234" s="188"/>
      <c r="N234" s="189"/>
      <c r="O234" s="189"/>
      <c r="P234" s="190">
        <f>SUM(P235:P238)</f>
        <v>0</v>
      </c>
      <c r="Q234" s="189"/>
      <c r="R234" s="190">
        <f>SUM(R235:R238)</f>
        <v>0</v>
      </c>
      <c r="S234" s="189"/>
      <c r="T234" s="191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84" t="s">
        <v>87</v>
      </c>
      <c r="AT234" s="192" t="s">
        <v>76</v>
      </c>
      <c r="AU234" s="192" t="s">
        <v>85</v>
      </c>
      <c r="AY234" s="184" t="s">
        <v>152</v>
      </c>
      <c r="BK234" s="193">
        <f>SUM(BK235:BK238)</f>
        <v>0</v>
      </c>
    </row>
    <row r="235" s="2" customFormat="1" ht="36" customHeight="1">
      <c r="A235" s="38"/>
      <c r="B235" s="196"/>
      <c r="C235" s="197" t="s">
        <v>7</v>
      </c>
      <c r="D235" s="197" t="s">
        <v>154</v>
      </c>
      <c r="E235" s="198" t="s">
        <v>920</v>
      </c>
      <c r="F235" s="199" t="s">
        <v>921</v>
      </c>
      <c r="G235" s="200" t="s">
        <v>204</v>
      </c>
      <c r="H235" s="201">
        <v>1</v>
      </c>
      <c r="I235" s="202"/>
      <c r="J235" s="203">
        <f>ROUND(I235*H235,2)</f>
        <v>0</v>
      </c>
      <c r="K235" s="199" t="s">
        <v>1</v>
      </c>
      <c r="L235" s="39"/>
      <c r="M235" s="204" t="s">
        <v>1</v>
      </c>
      <c r="N235" s="205" t="s">
        <v>42</v>
      </c>
      <c r="O235" s="77"/>
      <c r="P235" s="206">
        <f>O235*H235</f>
        <v>0</v>
      </c>
      <c r="Q235" s="206">
        <v>0</v>
      </c>
      <c r="R235" s="206">
        <f>Q235*H235</f>
        <v>0</v>
      </c>
      <c r="S235" s="206">
        <v>0</v>
      </c>
      <c r="T235" s="20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8" t="s">
        <v>230</v>
      </c>
      <c r="AT235" s="208" t="s">
        <v>154</v>
      </c>
      <c r="AU235" s="208" t="s">
        <v>87</v>
      </c>
      <c r="AY235" s="19" t="s">
        <v>152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9" t="s">
        <v>85</v>
      </c>
      <c r="BK235" s="209">
        <f>ROUND(I235*H235,2)</f>
        <v>0</v>
      </c>
      <c r="BL235" s="19" t="s">
        <v>230</v>
      </c>
      <c r="BM235" s="208" t="s">
        <v>922</v>
      </c>
    </row>
    <row r="236" s="2" customFormat="1">
      <c r="A236" s="38"/>
      <c r="B236" s="39"/>
      <c r="C236" s="38"/>
      <c r="D236" s="211" t="s">
        <v>186</v>
      </c>
      <c r="E236" s="38"/>
      <c r="F236" s="234" t="s">
        <v>740</v>
      </c>
      <c r="G236" s="38"/>
      <c r="H236" s="38"/>
      <c r="I236" s="132"/>
      <c r="J236" s="38"/>
      <c r="K236" s="38"/>
      <c r="L236" s="39"/>
      <c r="M236" s="235"/>
      <c r="N236" s="236"/>
      <c r="O236" s="77"/>
      <c r="P236" s="77"/>
      <c r="Q236" s="77"/>
      <c r="R236" s="77"/>
      <c r="S236" s="77"/>
      <c r="T236" s="7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9" t="s">
        <v>186</v>
      </c>
      <c r="AU236" s="19" t="s">
        <v>87</v>
      </c>
    </row>
    <row r="237" s="2" customFormat="1" ht="36" customHeight="1">
      <c r="A237" s="38"/>
      <c r="B237" s="196"/>
      <c r="C237" s="197" t="s">
        <v>262</v>
      </c>
      <c r="D237" s="197" t="s">
        <v>154</v>
      </c>
      <c r="E237" s="198" t="s">
        <v>923</v>
      </c>
      <c r="F237" s="199" t="s">
        <v>924</v>
      </c>
      <c r="G237" s="200" t="s">
        <v>204</v>
      </c>
      <c r="H237" s="201">
        <v>1</v>
      </c>
      <c r="I237" s="202"/>
      <c r="J237" s="203">
        <f>ROUND(I237*H237,2)</f>
        <v>0</v>
      </c>
      <c r="K237" s="199" t="s">
        <v>1</v>
      </c>
      <c r="L237" s="39"/>
      <c r="M237" s="204" t="s">
        <v>1</v>
      </c>
      <c r="N237" s="205" t="s">
        <v>42</v>
      </c>
      <c r="O237" s="77"/>
      <c r="P237" s="206">
        <f>O237*H237</f>
        <v>0</v>
      </c>
      <c r="Q237" s="206">
        <v>0</v>
      </c>
      <c r="R237" s="206">
        <f>Q237*H237</f>
        <v>0</v>
      </c>
      <c r="S237" s="206">
        <v>0</v>
      </c>
      <c r="T237" s="20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08" t="s">
        <v>230</v>
      </c>
      <c r="AT237" s="208" t="s">
        <v>154</v>
      </c>
      <c r="AU237" s="208" t="s">
        <v>87</v>
      </c>
      <c r="AY237" s="19" t="s">
        <v>152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9" t="s">
        <v>85</v>
      </c>
      <c r="BK237" s="209">
        <f>ROUND(I237*H237,2)</f>
        <v>0</v>
      </c>
      <c r="BL237" s="19" t="s">
        <v>230</v>
      </c>
      <c r="BM237" s="208" t="s">
        <v>925</v>
      </c>
    </row>
    <row r="238" s="2" customFormat="1">
      <c r="A238" s="38"/>
      <c r="B238" s="39"/>
      <c r="C238" s="38"/>
      <c r="D238" s="211" t="s">
        <v>186</v>
      </c>
      <c r="E238" s="38"/>
      <c r="F238" s="234" t="s">
        <v>740</v>
      </c>
      <c r="G238" s="38"/>
      <c r="H238" s="38"/>
      <c r="I238" s="132"/>
      <c r="J238" s="38"/>
      <c r="K238" s="38"/>
      <c r="L238" s="39"/>
      <c r="M238" s="235"/>
      <c r="N238" s="236"/>
      <c r="O238" s="77"/>
      <c r="P238" s="77"/>
      <c r="Q238" s="77"/>
      <c r="R238" s="77"/>
      <c r="S238" s="77"/>
      <c r="T238" s="7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186</v>
      </c>
      <c r="AU238" s="19" t="s">
        <v>87</v>
      </c>
    </row>
    <row r="239" s="12" customFormat="1" ht="22.8" customHeight="1">
      <c r="A239" s="12"/>
      <c r="B239" s="183"/>
      <c r="C239" s="12"/>
      <c r="D239" s="184" t="s">
        <v>76</v>
      </c>
      <c r="E239" s="194" t="s">
        <v>802</v>
      </c>
      <c r="F239" s="194" t="s">
        <v>926</v>
      </c>
      <c r="G239" s="12"/>
      <c r="H239" s="12"/>
      <c r="I239" s="186"/>
      <c r="J239" s="195">
        <f>BK239</f>
        <v>0</v>
      </c>
      <c r="K239" s="12"/>
      <c r="L239" s="183"/>
      <c r="M239" s="188"/>
      <c r="N239" s="189"/>
      <c r="O239" s="189"/>
      <c r="P239" s="190">
        <f>SUM(P240:P243)</f>
        <v>0</v>
      </c>
      <c r="Q239" s="189"/>
      <c r="R239" s="190">
        <f>SUM(R240:R243)</f>
        <v>0.50895420000000002</v>
      </c>
      <c r="S239" s="189"/>
      <c r="T239" s="191">
        <f>SUM(T240:T243)</f>
        <v>0.10588979999999999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84" t="s">
        <v>87</v>
      </c>
      <c r="AT239" s="192" t="s">
        <v>76</v>
      </c>
      <c r="AU239" s="192" t="s">
        <v>85</v>
      </c>
      <c r="AY239" s="184" t="s">
        <v>152</v>
      </c>
      <c r="BK239" s="193">
        <f>SUM(BK240:BK243)</f>
        <v>0</v>
      </c>
    </row>
    <row r="240" s="2" customFormat="1" ht="16.5" customHeight="1">
      <c r="A240" s="38"/>
      <c r="B240" s="196"/>
      <c r="C240" s="197" t="s">
        <v>266</v>
      </c>
      <c r="D240" s="197" t="s">
        <v>154</v>
      </c>
      <c r="E240" s="198" t="s">
        <v>927</v>
      </c>
      <c r="F240" s="199" t="s">
        <v>928</v>
      </c>
      <c r="G240" s="200" t="s">
        <v>157</v>
      </c>
      <c r="H240" s="201">
        <v>341.57999999999998</v>
      </c>
      <c r="I240" s="202"/>
      <c r="J240" s="203">
        <f>ROUND(I240*H240,2)</f>
        <v>0</v>
      </c>
      <c r="K240" s="199" t="s">
        <v>158</v>
      </c>
      <c r="L240" s="39"/>
      <c r="M240" s="204" t="s">
        <v>1</v>
      </c>
      <c r="N240" s="205" t="s">
        <v>42</v>
      </c>
      <c r="O240" s="77"/>
      <c r="P240" s="206">
        <f>O240*H240</f>
        <v>0</v>
      </c>
      <c r="Q240" s="206">
        <v>0.001</v>
      </c>
      <c r="R240" s="206">
        <f>Q240*H240</f>
        <v>0.34157999999999999</v>
      </c>
      <c r="S240" s="206">
        <v>0.00031</v>
      </c>
      <c r="T240" s="207">
        <f>S240*H240</f>
        <v>0.10588979999999999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08" t="s">
        <v>230</v>
      </c>
      <c r="AT240" s="208" t="s">
        <v>154</v>
      </c>
      <c r="AU240" s="208" t="s">
        <v>87</v>
      </c>
      <c r="AY240" s="19" t="s">
        <v>152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9" t="s">
        <v>85</v>
      </c>
      <c r="BK240" s="209">
        <f>ROUND(I240*H240,2)</f>
        <v>0</v>
      </c>
      <c r="BL240" s="19" t="s">
        <v>230</v>
      </c>
      <c r="BM240" s="208" t="s">
        <v>929</v>
      </c>
    </row>
    <row r="241" s="14" customFormat="1">
      <c r="A241" s="14"/>
      <c r="B241" s="218"/>
      <c r="C241" s="14"/>
      <c r="D241" s="211" t="s">
        <v>161</v>
      </c>
      <c r="E241" s="219" t="s">
        <v>1</v>
      </c>
      <c r="F241" s="220" t="s">
        <v>930</v>
      </c>
      <c r="G241" s="14"/>
      <c r="H241" s="221">
        <v>341.57999999999998</v>
      </c>
      <c r="I241" s="222"/>
      <c r="J241" s="14"/>
      <c r="K241" s="14"/>
      <c r="L241" s="218"/>
      <c r="M241" s="223"/>
      <c r="N241" s="224"/>
      <c r="O241" s="224"/>
      <c r="P241" s="224"/>
      <c r="Q241" s="224"/>
      <c r="R241" s="224"/>
      <c r="S241" s="224"/>
      <c r="T241" s="22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19" t="s">
        <v>161</v>
      </c>
      <c r="AU241" s="219" t="s">
        <v>87</v>
      </c>
      <c r="AV241" s="14" t="s">
        <v>87</v>
      </c>
      <c r="AW241" s="14" t="s">
        <v>32</v>
      </c>
      <c r="AX241" s="14" t="s">
        <v>85</v>
      </c>
      <c r="AY241" s="219" t="s">
        <v>152</v>
      </c>
    </row>
    <row r="242" s="2" customFormat="1" ht="24" customHeight="1">
      <c r="A242" s="38"/>
      <c r="B242" s="196"/>
      <c r="C242" s="197" t="s">
        <v>271</v>
      </c>
      <c r="D242" s="197" t="s">
        <v>154</v>
      </c>
      <c r="E242" s="198" t="s">
        <v>804</v>
      </c>
      <c r="F242" s="199" t="s">
        <v>805</v>
      </c>
      <c r="G242" s="200" t="s">
        <v>157</v>
      </c>
      <c r="H242" s="201">
        <v>341.57999999999998</v>
      </c>
      <c r="I242" s="202"/>
      <c r="J242" s="203">
        <f>ROUND(I242*H242,2)</f>
        <v>0</v>
      </c>
      <c r="K242" s="199" t="s">
        <v>158</v>
      </c>
      <c r="L242" s="39"/>
      <c r="M242" s="204" t="s">
        <v>1</v>
      </c>
      <c r="N242" s="205" t="s">
        <v>42</v>
      </c>
      <c r="O242" s="77"/>
      <c r="P242" s="206">
        <f>O242*H242</f>
        <v>0</v>
      </c>
      <c r="Q242" s="206">
        <v>0.00020000000000000001</v>
      </c>
      <c r="R242" s="206">
        <f>Q242*H242</f>
        <v>0.068316000000000002</v>
      </c>
      <c r="S242" s="206">
        <v>0</v>
      </c>
      <c r="T242" s="20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08" t="s">
        <v>230</v>
      </c>
      <c r="AT242" s="208" t="s">
        <v>154</v>
      </c>
      <c r="AU242" s="208" t="s">
        <v>87</v>
      </c>
      <c r="AY242" s="19" t="s">
        <v>152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9" t="s">
        <v>85</v>
      </c>
      <c r="BK242" s="209">
        <f>ROUND(I242*H242,2)</f>
        <v>0</v>
      </c>
      <c r="BL242" s="19" t="s">
        <v>230</v>
      </c>
      <c r="BM242" s="208" t="s">
        <v>931</v>
      </c>
    </row>
    <row r="243" s="2" customFormat="1" ht="24" customHeight="1">
      <c r="A243" s="38"/>
      <c r="B243" s="196"/>
      <c r="C243" s="197" t="s">
        <v>275</v>
      </c>
      <c r="D243" s="197" t="s">
        <v>154</v>
      </c>
      <c r="E243" s="198" t="s">
        <v>810</v>
      </c>
      <c r="F243" s="199" t="s">
        <v>811</v>
      </c>
      <c r="G243" s="200" t="s">
        <v>157</v>
      </c>
      <c r="H243" s="201">
        <v>341.57999999999998</v>
      </c>
      <c r="I243" s="202"/>
      <c r="J243" s="203">
        <f>ROUND(I243*H243,2)</f>
        <v>0</v>
      </c>
      <c r="K243" s="199" t="s">
        <v>158</v>
      </c>
      <c r="L243" s="39"/>
      <c r="M243" s="258" t="s">
        <v>1</v>
      </c>
      <c r="N243" s="259" t="s">
        <v>42</v>
      </c>
      <c r="O243" s="260"/>
      <c r="P243" s="261">
        <f>O243*H243</f>
        <v>0</v>
      </c>
      <c r="Q243" s="261">
        <v>0.00029</v>
      </c>
      <c r="R243" s="261">
        <f>Q243*H243</f>
        <v>0.099058199999999999</v>
      </c>
      <c r="S243" s="261">
        <v>0</v>
      </c>
      <c r="T243" s="26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08" t="s">
        <v>230</v>
      </c>
      <c r="AT243" s="208" t="s">
        <v>154</v>
      </c>
      <c r="AU243" s="208" t="s">
        <v>87</v>
      </c>
      <c r="AY243" s="19" t="s">
        <v>152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9" t="s">
        <v>85</v>
      </c>
      <c r="BK243" s="209">
        <f>ROUND(I243*H243,2)</f>
        <v>0</v>
      </c>
      <c r="BL243" s="19" t="s">
        <v>230</v>
      </c>
      <c r="BM243" s="208" t="s">
        <v>932</v>
      </c>
    </row>
    <row r="244" s="2" customFormat="1" ht="6.96" customHeight="1">
      <c r="A244" s="38"/>
      <c r="B244" s="60"/>
      <c r="C244" s="61"/>
      <c r="D244" s="61"/>
      <c r="E244" s="61"/>
      <c r="F244" s="61"/>
      <c r="G244" s="61"/>
      <c r="H244" s="61"/>
      <c r="I244" s="156"/>
      <c r="J244" s="61"/>
      <c r="K244" s="61"/>
      <c r="L244" s="39"/>
      <c r="M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</row>
  </sheetData>
  <autoFilter ref="C125:K24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115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116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933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934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935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2. 9. 2019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133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133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133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16.75" customHeight="1">
      <c r="A29" s="134"/>
      <c r="B29" s="135"/>
      <c r="C29" s="134"/>
      <c r="D29" s="134"/>
      <c r="E29" s="36" t="s">
        <v>36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37</v>
      </c>
      <c r="E32" s="38"/>
      <c r="F32" s="38"/>
      <c r="G32" s="38"/>
      <c r="H32" s="38"/>
      <c r="I32" s="132"/>
      <c r="J32" s="96">
        <f>ROUND(J120,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140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41</v>
      </c>
      <c r="E35" s="32" t="s">
        <v>42</v>
      </c>
      <c r="F35" s="142">
        <f>ROUND((SUM(BE120:BE121)),  2)</f>
        <v>0</v>
      </c>
      <c r="G35" s="38"/>
      <c r="H35" s="38"/>
      <c r="I35" s="143">
        <v>0.20999999999999999</v>
      </c>
      <c r="J35" s="142">
        <f>ROUND(((SUM(BE120:BE121))*I35),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42">
        <f>ROUND((SUM(BF120:BF121)),  2)</f>
        <v>0</v>
      </c>
      <c r="G36" s="38"/>
      <c r="H36" s="38"/>
      <c r="I36" s="143">
        <v>0.14999999999999999</v>
      </c>
      <c r="J36" s="142">
        <f>ROUND(((SUM(BF120:BF121))*I36),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42">
        <f>ROUND((SUM(BG120:BG121)),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42">
        <f>ROUND((SUM(BH120:BH121)),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42">
        <f>ROUND((SUM(BI120:BI121)),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47</v>
      </c>
      <c r="E41" s="81"/>
      <c r="F41" s="81"/>
      <c r="G41" s="146" t="s">
        <v>48</v>
      </c>
      <c r="H41" s="147" t="s">
        <v>49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116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933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934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03.1 - HROMOSVOD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Palackého náměstí 38</v>
      </c>
      <c r="G91" s="38"/>
      <c r="H91" s="38"/>
      <c r="I91" s="133" t="s">
        <v>22</v>
      </c>
      <c r="J91" s="69" t="str">
        <f>IF(J14="","",J14)</f>
        <v>2. 9. 2019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58.2" customHeight="1">
      <c r="A93" s="38"/>
      <c r="B93" s="39"/>
      <c r="C93" s="32" t="s">
        <v>24</v>
      </c>
      <c r="D93" s="38"/>
      <c r="E93" s="38"/>
      <c r="F93" s="27" t="str">
        <f>E17</f>
        <v>Město Kostelec nad Orlicí</v>
      </c>
      <c r="G93" s="38"/>
      <c r="H93" s="38"/>
      <c r="I93" s="133" t="s">
        <v>30</v>
      </c>
      <c r="J93" s="36" t="str">
        <f>E23</f>
        <v>OBCHODNÍ PROJEKT HRADEC KRÁLOVÉ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133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120</v>
      </c>
      <c r="D96" s="144"/>
      <c r="E96" s="144"/>
      <c r="F96" s="144"/>
      <c r="G96" s="144"/>
      <c r="H96" s="144"/>
      <c r="I96" s="159"/>
      <c r="J96" s="160" t="s">
        <v>121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122</v>
      </c>
      <c r="D98" s="38"/>
      <c r="E98" s="38"/>
      <c r="F98" s="38"/>
      <c r="G98" s="38"/>
      <c r="H98" s="38"/>
      <c r="I98" s="132"/>
      <c r="J98" s="96">
        <f>J120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123</v>
      </c>
    </row>
    <row r="99" s="2" customFormat="1" ht="21.84" customHeight="1">
      <c r="A99" s="38"/>
      <c r="B99" s="39"/>
      <c r="C99" s="38"/>
      <c r="D99" s="38"/>
      <c r="E99" s="38"/>
      <c r="F99" s="38"/>
      <c r="G99" s="38"/>
      <c r="H99" s="38"/>
      <c r="I99" s="132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0"/>
      <c r="C100" s="61"/>
      <c r="D100" s="61"/>
      <c r="E100" s="61"/>
      <c r="F100" s="61"/>
      <c r="G100" s="61"/>
      <c r="H100" s="61"/>
      <c r="I100" s="156"/>
      <c r="J100" s="61"/>
      <c r="K100" s="61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2"/>
      <c r="C104" s="63"/>
      <c r="D104" s="63"/>
      <c r="E104" s="63"/>
      <c r="F104" s="63"/>
      <c r="G104" s="63"/>
      <c r="H104" s="63"/>
      <c r="I104" s="157"/>
      <c r="J104" s="63"/>
      <c r="K104" s="63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137</v>
      </c>
      <c r="D105" s="38"/>
      <c r="E105" s="38"/>
      <c r="F105" s="38"/>
      <c r="G105" s="38"/>
      <c r="H105" s="38"/>
      <c r="I105" s="132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38"/>
      <c r="D106" s="38"/>
      <c r="E106" s="38"/>
      <c r="F106" s="38"/>
      <c r="G106" s="38"/>
      <c r="H106" s="38"/>
      <c r="I106" s="132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38"/>
      <c r="E107" s="38"/>
      <c r="F107" s="38"/>
      <c r="G107" s="38"/>
      <c r="H107" s="38"/>
      <c r="I107" s="132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38"/>
      <c r="D108" s="38"/>
      <c r="E108" s="131" t="str">
        <f>E7</f>
        <v>Revitalizace centra dětí a mládeže Kostelec nad Orlicí</v>
      </c>
      <c r="F108" s="32"/>
      <c r="G108" s="32"/>
      <c r="H108" s="32"/>
      <c r="I108" s="132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2"/>
      <c r="C109" s="32" t="s">
        <v>116</v>
      </c>
      <c r="I109" s="128"/>
      <c r="L109" s="22"/>
    </row>
    <row r="110" s="2" customFormat="1" ht="16.5" customHeight="1">
      <c r="A110" s="38"/>
      <c r="B110" s="39"/>
      <c r="C110" s="38"/>
      <c r="D110" s="38"/>
      <c r="E110" s="131" t="s">
        <v>933</v>
      </c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934</v>
      </c>
      <c r="D111" s="38"/>
      <c r="E111" s="38"/>
      <c r="F111" s="38"/>
      <c r="G111" s="38"/>
      <c r="H111" s="38"/>
      <c r="I111" s="132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E11</f>
        <v>03.1 - HROMOSVOD</v>
      </c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F14</f>
        <v>Palackého náměstí 38</v>
      </c>
      <c r="G114" s="38"/>
      <c r="H114" s="38"/>
      <c r="I114" s="133" t="s">
        <v>22</v>
      </c>
      <c r="J114" s="69" t="str">
        <f>IF(J14="","",J14)</f>
        <v>2. 9. 2019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58.2" customHeight="1">
      <c r="A116" s="38"/>
      <c r="B116" s="39"/>
      <c r="C116" s="32" t="s">
        <v>24</v>
      </c>
      <c r="D116" s="38"/>
      <c r="E116" s="38"/>
      <c r="F116" s="27" t="str">
        <f>E17</f>
        <v>Město Kostelec nad Orlicí</v>
      </c>
      <c r="G116" s="38"/>
      <c r="H116" s="38"/>
      <c r="I116" s="133" t="s">
        <v>30</v>
      </c>
      <c r="J116" s="36" t="str">
        <f>E23</f>
        <v>OBCHODNÍ PROJEKT HRADEC KRÁLOVÉ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38"/>
      <c r="E117" s="38"/>
      <c r="F117" s="27" t="str">
        <f>IF(E20="","",E20)</f>
        <v>Vyplň údaj</v>
      </c>
      <c r="G117" s="38"/>
      <c r="H117" s="38"/>
      <c r="I117" s="133" t="s">
        <v>33</v>
      </c>
      <c r="J117" s="36" t="str">
        <f>E26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72"/>
      <c r="B119" s="173"/>
      <c r="C119" s="174" t="s">
        <v>138</v>
      </c>
      <c r="D119" s="175" t="s">
        <v>62</v>
      </c>
      <c r="E119" s="175" t="s">
        <v>58</v>
      </c>
      <c r="F119" s="175" t="s">
        <v>59</v>
      </c>
      <c r="G119" s="175" t="s">
        <v>139</v>
      </c>
      <c r="H119" s="175" t="s">
        <v>140</v>
      </c>
      <c r="I119" s="176" t="s">
        <v>141</v>
      </c>
      <c r="J119" s="175" t="s">
        <v>121</v>
      </c>
      <c r="K119" s="177" t="s">
        <v>142</v>
      </c>
      <c r="L119" s="178"/>
      <c r="M119" s="86" t="s">
        <v>1</v>
      </c>
      <c r="N119" s="87" t="s">
        <v>41</v>
      </c>
      <c r="O119" s="87" t="s">
        <v>143</v>
      </c>
      <c r="P119" s="87" t="s">
        <v>144</v>
      </c>
      <c r="Q119" s="87" t="s">
        <v>145</v>
      </c>
      <c r="R119" s="87" t="s">
        <v>146</v>
      </c>
      <c r="S119" s="87" t="s">
        <v>147</v>
      </c>
      <c r="T119" s="88" t="s">
        <v>148</v>
      </c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</row>
    <row r="120" s="2" customFormat="1" ht="22.8" customHeight="1">
      <c r="A120" s="38"/>
      <c r="B120" s="39"/>
      <c r="C120" s="93" t="s">
        <v>149</v>
      </c>
      <c r="D120" s="38"/>
      <c r="E120" s="38"/>
      <c r="F120" s="38"/>
      <c r="G120" s="38"/>
      <c r="H120" s="38"/>
      <c r="I120" s="132"/>
      <c r="J120" s="179">
        <f>BK120</f>
        <v>0</v>
      </c>
      <c r="K120" s="38"/>
      <c r="L120" s="39"/>
      <c r="M120" s="89"/>
      <c r="N120" s="73"/>
      <c r="O120" s="90"/>
      <c r="P120" s="180">
        <f>P121</f>
        <v>0</v>
      </c>
      <c r="Q120" s="90"/>
      <c r="R120" s="180">
        <f>R121</f>
        <v>0</v>
      </c>
      <c r="S120" s="90"/>
      <c r="T120" s="18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76</v>
      </c>
      <c r="AU120" s="19" t="s">
        <v>123</v>
      </c>
      <c r="BK120" s="182">
        <f>BK121</f>
        <v>0</v>
      </c>
    </row>
    <row r="121" s="2" customFormat="1" ht="24" customHeight="1">
      <c r="A121" s="38"/>
      <c r="B121" s="196"/>
      <c r="C121" s="197" t="s">
        <v>85</v>
      </c>
      <c r="D121" s="197" t="s">
        <v>154</v>
      </c>
      <c r="E121" s="198" t="s">
        <v>936</v>
      </c>
      <c r="F121" s="199" t="s">
        <v>937</v>
      </c>
      <c r="G121" s="200" t="s">
        <v>705</v>
      </c>
      <c r="H121" s="201">
        <v>1</v>
      </c>
      <c r="I121" s="202"/>
      <c r="J121" s="203">
        <f>ROUND(I121*H121,2)</f>
        <v>0</v>
      </c>
      <c r="K121" s="199" t="s">
        <v>1</v>
      </c>
      <c r="L121" s="39"/>
      <c r="M121" s="258" t="s">
        <v>1</v>
      </c>
      <c r="N121" s="259" t="s">
        <v>42</v>
      </c>
      <c r="O121" s="260"/>
      <c r="P121" s="261">
        <f>O121*H121</f>
        <v>0</v>
      </c>
      <c r="Q121" s="261">
        <v>0</v>
      </c>
      <c r="R121" s="261">
        <f>Q121*H121</f>
        <v>0</v>
      </c>
      <c r="S121" s="261">
        <v>0</v>
      </c>
      <c r="T121" s="26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159</v>
      </c>
      <c r="AT121" s="208" t="s">
        <v>154</v>
      </c>
      <c r="AU121" s="208" t="s">
        <v>77</v>
      </c>
      <c r="AY121" s="19" t="s">
        <v>152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9" t="s">
        <v>85</v>
      </c>
      <c r="BK121" s="209">
        <f>ROUND(I121*H121,2)</f>
        <v>0</v>
      </c>
      <c r="BL121" s="19" t="s">
        <v>159</v>
      </c>
      <c r="BM121" s="208" t="s">
        <v>87</v>
      </c>
    </row>
    <row r="122" s="2" customFormat="1" ht="6.96" customHeight="1">
      <c r="A122" s="38"/>
      <c r="B122" s="60"/>
      <c r="C122" s="61"/>
      <c r="D122" s="61"/>
      <c r="E122" s="61"/>
      <c r="F122" s="61"/>
      <c r="G122" s="61"/>
      <c r="H122" s="61"/>
      <c r="I122" s="156"/>
      <c r="J122" s="61"/>
      <c r="K122" s="61"/>
      <c r="L122" s="39"/>
      <c r="M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</sheetData>
  <autoFilter ref="C119:K12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115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116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933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934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938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2. 9. 2019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133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133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133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16.75" customHeight="1">
      <c r="A29" s="134"/>
      <c r="B29" s="135"/>
      <c r="C29" s="134"/>
      <c r="D29" s="134"/>
      <c r="E29" s="36" t="s">
        <v>36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37</v>
      </c>
      <c r="E32" s="38"/>
      <c r="F32" s="38"/>
      <c r="G32" s="38"/>
      <c r="H32" s="38"/>
      <c r="I32" s="132"/>
      <c r="J32" s="96">
        <f>ROUND(J122,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140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41</v>
      </c>
      <c r="E35" s="32" t="s">
        <v>42</v>
      </c>
      <c r="F35" s="142">
        <f>ROUND((SUM(BE122:BE126)),  2)</f>
        <v>0</v>
      </c>
      <c r="G35" s="38"/>
      <c r="H35" s="38"/>
      <c r="I35" s="143">
        <v>0.20999999999999999</v>
      </c>
      <c r="J35" s="142">
        <f>ROUND(((SUM(BE122:BE126))*I35),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42">
        <f>ROUND((SUM(BF122:BF126)),  2)</f>
        <v>0</v>
      </c>
      <c r="G36" s="38"/>
      <c r="H36" s="38"/>
      <c r="I36" s="143">
        <v>0.14999999999999999</v>
      </c>
      <c r="J36" s="142">
        <f>ROUND(((SUM(BF122:BF126))*I36),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42">
        <f>ROUND((SUM(BG122:BG126)),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42">
        <f>ROUND((SUM(BH122:BH126)),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42">
        <f>ROUND((SUM(BI122:BI126)),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47</v>
      </c>
      <c r="E41" s="81"/>
      <c r="F41" s="81"/>
      <c r="G41" s="146" t="s">
        <v>48</v>
      </c>
      <c r="H41" s="147" t="s">
        <v>49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116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933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934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03.2 - Elektroinstalace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Palackého náměstí 38</v>
      </c>
      <c r="G91" s="38"/>
      <c r="H91" s="38"/>
      <c r="I91" s="133" t="s">
        <v>22</v>
      </c>
      <c r="J91" s="69" t="str">
        <f>IF(J14="","",J14)</f>
        <v>2. 9. 2019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58.2" customHeight="1">
      <c r="A93" s="38"/>
      <c r="B93" s="39"/>
      <c r="C93" s="32" t="s">
        <v>24</v>
      </c>
      <c r="D93" s="38"/>
      <c r="E93" s="38"/>
      <c r="F93" s="27" t="str">
        <f>E17</f>
        <v>Město Kostelec nad Orlicí</v>
      </c>
      <c r="G93" s="38"/>
      <c r="H93" s="38"/>
      <c r="I93" s="133" t="s">
        <v>30</v>
      </c>
      <c r="J93" s="36" t="str">
        <f>E23</f>
        <v>OBCHODNÍ PROJEKT HRADEC KRÁLOVÉ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133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120</v>
      </c>
      <c r="D96" s="144"/>
      <c r="E96" s="144"/>
      <c r="F96" s="144"/>
      <c r="G96" s="144"/>
      <c r="H96" s="144"/>
      <c r="I96" s="159"/>
      <c r="J96" s="160" t="s">
        <v>121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122</v>
      </c>
      <c r="D98" s="38"/>
      <c r="E98" s="38"/>
      <c r="F98" s="38"/>
      <c r="G98" s="38"/>
      <c r="H98" s="38"/>
      <c r="I98" s="132"/>
      <c r="J98" s="96">
        <f>J122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123</v>
      </c>
    </row>
    <row r="99" s="9" customFormat="1" ht="24.96" customHeight="1">
      <c r="A99" s="9"/>
      <c r="B99" s="162"/>
      <c r="C99" s="9"/>
      <c r="D99" s="163" t="s">
        <v>939</v>
      </c>
      <c r="E99" s="164"/>
      <c r="F99" s="164"/>
      <c r="G99" s="164"/>
      <c r="H99" s="164"/>
      <c r="I99" s="165"/>
      <c r="J99" s="166">
        <f>J123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940</v>
      </c>
      <c r="E100" s="169"/>
      <c r="F100" s="169"/>
      <c r="G100" s="169"/>
      <c r="H100" s="169"/>
      <c r="I100" s="170"/>
      <c r="J100" s="171">
        <f>J124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132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156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157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137</v>
      </c>
      <c r="D107" s="38"/>
      <c r="E107" s="38"/>
      <c r="F107" s="38"/>
      <c r="G107" s="38"/>
      <c r="H107" s="38"/>
      <c r="I107" s="132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132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132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31" t="str">
        <f>E7</f>
        <v>Revitalizace centra dětí a mládeže Kostelec nad Orlicí</v>
      </c>
      <c r="F110" s="32"/>
      <c r="G110" s="32"/>
      <c r="H110" s="32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2"/>
      <c r="C111" s="32" t="s">
        <v>116</v>
      </c>
      <c r="I111" s="128"/>
      <c r="L111" s="22"/>
    </row>
    <row r="112" s="2" customFormat="1" ht="16.5" customHeight="1">
      <c r="A112" s="38"/>
      <c r="B112" s="39"/>
      <c r="C112" s="38"/>
      <c r="D112" s="38"/>
      <c r="E112" s="131" t="s">
        <v>933</v>
      </c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934</v>
      </c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E11</f>
        <v>03.2 - Elektroinstalace</v>
      </c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F14</f>
        <v>Palackého náměstí 38</v>
      </c>
      <c r="G116" s="38"/>
      <c r="H116" s="38"/>
      <c r="I116" s="133" t="s">
        <v>22</v>
      </c>
      <c r="J116" s="69" t="str">
        <f>IF(J14="","",J14)</f>
        <v>2. 9. 2019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58.2" customHeight="1">
      <c r="A118" s="38"/>
      <c r="B118" s="39"/>
      <c r="C118" s="32" t="s">
        <v>24</v>
      </c>
      <c r="D118" s="38"/>
      <c r="E118" s="38"/>
      <c r="F118" s="27" t="str">
        <f>E17</f>
        <v>Město Kostelec nad Orlicí</v>
      </c>
      <c r="G118" s="38"/>
      <c r="H118" s="38"/>
      <c r="I118" s="133" t="s">
        <v>30</v>
      </c>
      <c r="J118" s="36" t="str">
        <f>E23</f>
        <v>OBCHODNÍ PROJEKT HRADEC KRÁLOVÉ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38"/>
      <c r="E119" s="38"/>
      <c r="F119" s="27" t="str">
        <f>IF(E20="","",E20)</f>
        <v>Vyplň údaj</v>
      </c>
      <c r="G119" s="38"/>
      <c r="H119" s="38"/>
      <c r="I119" s="133" t="s">
        <v>33</v>
      </c>
      <c r="J119" s="36" t="str">
        <f>E26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72"/>
      <c r="B121" s="173"/>
      <c r="C121" s="174" t="s">
        <v>138</v>
      </c>
      <c r="D121" s="175" t="s">
        <v>62</v>
      </c>
      <c r="E121" s="175" t="s">
        <v>58</v>
      </c>
      <c r="F121" s="175" t="s">
        <v>59</v>
      </c>
      <c r="G121" s="175" t="s">
        <v>139</v>
      </c>
      <c r="H121" s="175" t="s">
        <v>140</v>
      </c>
      <c r="I121" s="176" t="s">
        <v>141</v>
      </c>
      <c r="J121" s="175" t="s">
        <v>121</v>
      </c>
      <c r="K121" s="177" t="s">
        <v>142</v>
      </c>
      <c r="L121" s="178"/>
      <c r="M121" s="86" t="s">
        <v>1</v>
      </c>
      <c r="N121" s="87" t="s">
        <v>41</v>
      </c>
      <c r="O121" s="87" t="s">
        <v>143</v>
      </c>
      <c r="P121" s="87" t="s">
        <v>144</v>
      </c>
      <c r="Q121" s="87" t="s">
        <v>145</v>
      </c>
      <c r="R121" s="87" t="s">
        <v>146</v>
      </c>
      <c r="S121" s="87" t="s">
        <v>147</v>
      </c>
      <c r="T121" s="88" t="s">
        <v>148</v>
      </c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</row>
    <row r="122" s="2" customFormat="1" ht="22.8" customHeight="1">
      <c r="A122" s="38"/>
      <c r="B122" s="39"/>
      <c r="C122" s="93" t="s">
        <v>149</v>
      </c>
      <c r="D122" s="38"/>
      <c r="E122" s="38"/>
      <c r="F122" s="38"/>
      <c r="G122" s="38"/>
      <c r="H122" s="38"/>
      <c r="I122" s="132"/>
      <c r="J122" s="179">
        <f>BK122</f>
        <v>0</v>
      </c>
      <c r="K122" s="38"/>
      <c r="L122" s="39"/>
      <c r="M122" s="89"/>
      <c r="N122" s="73"/>
      <c r="O122" s="90"/>
      <c r="P122" s="180">
        <f>P123</f>
        <v>0</v>
      </c>
      <c r="Q122" s="90"/>
      <c r="R122" s="180">
        <f>R123</f>
        <v>0</v>
      </c>
      <c r="S122" s="90"/>
      <c r="T122" s="18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76</v>
      </c>
      <c r="AU122" s="19" t="s">
        <v>123</v>
      </c>
      <c r="BK122" s="182">
        <f>BK123</f>
        <v>0</v>
      </c>
    </row>
    <row r="123" s="12" customFormat="1" ht="25.92" customHeight="1">
      <c r="A123" s="12"/>
      <c r="B123" s="183"/>
      <c r="C123" s="12"/>
      <c r="D123" s="184" t="s">
        <v>76</v>
      </c>
      <c r="E123" s="185" t="s">
        <v>941</v>
      </c>
      <c r="F123" s="185" t="s">
        <v>95</v>
      </c>
      <c r="G123" s="12"/>
      <c r="H123" s="12"/>
      <c r="I123" s="186"/>
      <c r="J123" s="187">
        <f>BK123</f>
        <v>0</v>
      </c>
      <c r="K123" s="12"/>
      <c r="L123" s="183"/>
      <c r="M123" s="188"/>
      <c r="N123" s="189"/>
      <c r="O123" s="189"/>
      <c r="P123" s="190">
        <f>P124</f>
        <v>0</v>
      </c>
      <c r="Q123" s="189"/>
      <c r="R123" s="190">
        <f>R124</f>
        <v>0</v>
      </c>
      <c r="S123" s="189"/>
      <c r="T123" s="19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84" t="s">
        <v>159</v>
      </c>
      <c r="AT123" s="192" t="s">
        <v>76</v>
      </c>
      <c r="AU123" s="192" t="s">
        <v>77</v>
      </c>
      <c r="AY123" s="184" t="s">
        <v>152</v>
      </c>
      <c r="BK123" s="193">
        <f>BK124</f>
        <v>0</v>
      </c>
    </row>
    <row r="124" s="12" customFormat="1" ht="22.8" customHeight="1">
      <c r="A124" s="12"/>
      <c r="B124" s="183"/>
      <c r="C124" s="12"/>
      <c r="D124" s="184" t="s">
        <v>76</v>
      </c>
      <c r="E124" s="194" t="s">
        <v>942</v>
      </c>
      <c r="F124" s="194" t="s">
        <v>95</v>
      </c>
      <c r="G124" s="12"/>
      <c r="H124" s="12"/>
      <c r="I124" s="186"/>
      <c r="J124" s="195">
        <f>BK124</f>
        <v>0</v>
      </c>
      <c r="K124" s="12"/>
      <c r="L124" s="183"/>
      <c r="M124" s="188"/>
      <c r="N124" s="189"/>
      <c r="O124" s="189"/>
      <c r="P124" s="190">
        <f>SUM(P125:P126)</f>
        <v>0</v>
      </c>
      <c r="Q124" s="189"/>
      <c r="R124" s="190">
        <f>SUM(R125:R126)</f>
        <v>0</v>
      </c>
      <c r="S124" s="189"/>
      <c r="T124" s="19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84" t="s">
        <v>159</v>
      </c>
      <c r="AT124" s="192" t="s">
        <v>76</v>
      </c>
      <c r="AU124" s="192" t="s">
        <v>85</v>
      </c>
      <c r="AY124" s="184" t="s">
        <v>152</v>
      </c>
      <c r="BK124" s="193">
        <f>SUM(BK125:BK126)</f>
        <v>0</v>
      </c>
    </row>
    <row r="125" s="2" customFormat="1" ht="24" customHeight="1">
      <c r="A125" s="38"/>
      <c r="B125" s="196"/>
      <c r="C125" s="197" t="s">
        <v>85</v>
      </c>
      <c r="D125" s="197" t="s">
        <v>154</v>
      </c>
      <c r="E125" s="198" t="s">
        <v>943</v>
      </c>
      <c r="F125" s="199" t="s">
        <v>944</v>
      </c>
      <c r="G125" s="200" t="s">
        <v>204</v>
      </c>
      <c r="H125" s="201">
        <v>1</v>
      </c>
      <c r="I125" s="202"/>
      <c r="J125" s="203">
        <f>ROUND(I125*H125,2)</f>
        <v>0</v>
      </c>
      <c r="K125" s="199" t="s">
        <v>1</v>
      </c>
      <c r="L125" s="39"/>
      <c r="M125" s="204" t="s">
        <v>1</v>
      </c>
      <c r="N125" s="205" t="s">
        <v>42</v>
      </c>
      <c r="O125" s="77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8" t="s">
        <v>945</v>
      </c>
      <c r="AT125" s="208" t="s">
        <v>154</v>
      </c>
      <c r="AU125" s="208" t="s">
        <v>87</v>
      </c>
      <c r="AY125" s="19" t="s">
        <v>152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9" t="s">
        <v>85</v>
      </c>
      <c r="BK125" s="209">
        <f>ROUND(I125*H125,2)</f>
        <v>0</v>
      </c>
      <c r="BL125" s="19" t="s">
        <v>945</v>
      </c>
      <c r="BM125" s="208" t="s">
        <v>946</v>
      </c>
    </row>
    <row r="126" s="2" customFormat="1" ht="24" customHeight="1">
      <c r="A126" s="38"/>
      <c r="B126" s="196"/>
      <c r="C126" s="197" t="s">
        <v>87</v>
      </c>
      <c r="D126" s="197" t="s">
        <v>154</v>
      </c>
      <c r="E126" s="198" t="s">
        <v>947</v>
      </c>
      <c r="F126" s="199" t="s">
        <v>948</v>
      </c>
      <c r="G126" s="200" t="s">
        <v>204</v>
      </c>
      <c r="H126" s="201">
        <v>1</v>
      </c>
      <c r="I126" s="202"/>
      <c r="J126" s="203">
        <f>ROUND(I126*H126,2)</f>
        <v>0</v>
      </c>
      <c r="K126" s="199" t="s">
        <v>1</v>
      </c>
      <c r="L126" s="39"/>
      <c r="M126" s="258" t="s">
        <v>1</v>
      </c>
      <c r="N126" s="259" t="s">
        <v>42</v>
      </c>
      <c r="O126" s="260"/>
      <c r="P126" s="261">
        <f>O126*H126</f>
        <v>0</v>
      </c>
      <c r="Q126" s="261">
        <v>0</v>
      </c>
      <c r="R126" s="261">
        <f>Q126*H126</f>
        <v>0</v>
      </c>
      <c r="S126" s="261">
        <v>0</v>
      </c>
      <c r="T126" s="26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945</v>
      </c>
      <c r="AT126" s="208" t="s">
        <v>154</v>
      </c>
      <c r="AU126" s="208" t="s">
        <v>87</v>
      </c>
      <c r="AY126" s="19" t="s">
        <v>152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9" t="s">
        <v>85</v>
      </c>
      <c r="BK126" s="209">
        <f>ROUND(I126*H126,2)</f>
        <v>0</v>
      </c>
      <c r="BL126" s="19" t="s">
        <v>945</v>
      </c>
      <c r="BM126" s="208" t="s">
        <v>949</v>
      </c>
    </row>
    <row r="127" s="2" customFormat="1" ht="6.96" customHeight="1">
      <c r="A127" s="38"/>
      <c r="B127" s="60"/>
      <c r="C127" s="61"/>
      <c r="D127" s="61"/>
      <c r="E127" s="61"/>
      <c r="F127" s="61"/>
      <c r="G127" s="61"/>
      <c r="H127" s="61"/>
      <c r="I127" s="156"/>
      <c r="J127" s="61"/>
      <c r="K127" s="61"/>
      <c r="L127" s="39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115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2" customFormat="1" ht="12" customHeight="1">
      <c r="A8" s="38"/>
      <c r="B8" s="39"/>
      <c r="C8" s="38"/>
      <c r="D8" s="32" t="s">
        <v>116</v>
      </c>
      <c r="E8" s="38"/>
      <c r="F8" s="38"/>
      <c r="G8" s="38"/>
      <c r="H8" s="38"/>
      <c r="I8" s="132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950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133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133" t="s">
        <v>22</v>
      </c>
      <c r="J12" s="69" t="str">
        <f>'Rekapitulace stavby'!AN8</f>
        <v>2. 9. 2019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32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133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133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32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133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33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32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133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133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32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133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133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32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132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216.75" customHeight="1">
      <c r="A27" s="134"/>
      <c r="B27" s="135"/>
      <c r="C27" s="134"/>
      <c r="D27" s="134"/>
      <c r="E27" s="36" t="s">
        <v>36</v>
      </c>
      <c r="F27" s="36"/>
      <c r="G27" s="36"/>
      <c r="H27" s="36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8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9" t="s">
        <v>37</v>
      </c>
      <c r="E30" s="38"/>
      <c r="F30" s="38"/>
      <c r="G30" s="38"/>
      <c r="H30" s="38"/>
      <c r="I30" s="132"/>
      <c r="J30" s="96">
        <f>ROUND(J129,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140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41" t="s">
        <v>41</v>
      </c>
      <c r="E33" s="32" t="s">
        <v>42</v>
      </c>
      <c r="F33" s="142">
        <f>ROUND((SUM(BE129:BE271)),  2)</f>
        <v>0</v>
      </c>
      <c r="G33" s="38"/>
      <c r="H33" s="38"/>
      <c r="I33" s="143">
        <v>0.20999999999999999</v>
      </c>
      <c r="J33" s="142">
        <f>ROUND(((SUM(BE129:BE271))*I33),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42">
        <f>ROUND((SUM(BF129:BF271)),  2)</f>
        <v>0</v>
      </c>
      <c r="G34" s="38"/>
      <c r="H34" s="38"/>
      <c r="I34" s="143">
        <v>0.14999999999999999</v>
      </c>
      <c r="J34" s="142">
        <f>ROUND(((SUM(BF129:BF271))*I34),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42">
        <f>ROUND((SUM(BG129:BG271)),  2)</f>
        <v>0</v>
      </c>
      <c r="G35" s="38"/>
      <c r="H35" s="38"/>
      <c r="I35" s="143">
        <v>0.20999999999999999</v>
      </c>
      <c r="J35" s="14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42">
        <f>ROUND((SUM(BH129:BH271)),  2)</f>
        <v>0</v>
      </c>
      <c r="G36" s="38"/>
      <c r="H36" s="38"/>
      <c r="I36" s="143">
        <v>0.14999999999999999</v>
      </c>
      <c r="J36" s="142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42">
        <f>ROUND((SUM(BI129:BI271)),  2)</f>
        <v>0</v>
      </c>
      <c r="G37" s="38"/>
      <c r="H37" s="38"/>
      <c r="I37" s="143">
        <v>0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32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44"/>
      <c r="D39" s="145" t="s">
        <v>47</v>
      </c>
      <c r="E39" s="81"/>
      <c r="F39" s="81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8"/>
      <c r="L41" s="22"/>
    </row>
    <row r="42" s="1" customFormat="1" ht="14.4" customHeight="1">
      <c r="B42" s="22"/>
      <c r="I42" s="128"/>
      <c r="L42" s="22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38"/>
      <c r="E86" s="38"/>
      <c r="F86" s="38"/>
      <c r="G86" s="38"/>
      <c r="H86" s="38"/>
      <c r="I86" s="132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04-REVB - Zateplení střechy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Palackého náměstí 38</v>
      </c>
      <c r="G89" s="38"/>
      <c r="H89" s="38"/>
      <c r="I89" s="133" t="s">
        <v>22</v>
      </c>
      <c r="J89" s="69" t="str">
        <f>IF(J12="","",J12)</f>
        <v>2. 9. 2019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24</v>
      </c>
      <c r="D91" s="38"/>
      <c r="E91" s="38"/>
      <c r="F91" s="27" t="str">
        <f>E15</f>
        <v>Město Kostelec nad Orlicí</v>
      </c>
      <c r="G91" s="38"/>
      <c r="H91" s="38"/>
      <c r="I91" s="133" t="s">
        <v>30</v>
      </c>
      <c r="J91" s="36" t="str">
        <f>E21</f>
        <v>OBCHODNÍ PROJEKT HRADEC KRÁLOVÉ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133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32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8" t="s">
        <v>120</v>
      </c>
      <c r="D94" s="144"/>
      <c r="E94" s="144"/>
      <c r="F94" s="144"/>
      <c r="G94" s="144"/>
      <c r="H94" s="144"/>
      <c r="I94" s="159"/>
      <c r="J94" s="160" t="s">
        <v>121</v>
      </c>
      <c r="K94" s="144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61" t="s">
        <v>122</v>
      </c>
      <c r="D96" s="38"/>
      <c r="E96" s="38"/>
      <c r="F96" s="38"/>
      <c r="G96" s="38"/>
      <c r="H96" s="38"/>
      <c r="I96" s="132"/>
      <c r="J96" s="96">
        <f>J129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123</v>
      </c>
    </row>
    <row r="97" s="9" customFormat="1" ht="24.96" customHeight="1">
      <c r="A97" s="9"/>
      <c r="B97" s="162"/>
      <c r="C97" s="9"/>
      <c r="D97" s="163" t="s">
        <v>124</v>
      </c>
      <c r="E97" s="164"/>
      <c r="F97" s="164"/>
      <c r="G97" s="164"/>
      <c r="H97" s="164"/>
      <c r="I97" s="165"/>
      <c r="J97" s="166">
        <f>J130</f>
        <v>0</v>
      </c>
      <c r="K97" s="9"/>
      <c r="L97" s="16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7"/>
      <c r="C98" s="10"/>
      <c r="D98" s="168" t="s">
        <v>127</v>
      </c>
      <c r="E98" s="169"/>
      <c r="F98" s="169"/>
      <c r="G98" s="169"/>
      <c r="H98" s="169"/>
      <c r="I98" s="170"/>
      <c r="J98" s="171">
        <f>J131</f>
        <v>0</v>
      </c>
      <c r="K98" s="10"/>
      <c r="L98" s="16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7"/>
      <c r="C99" s="10"/>
      <c r="D99" s="168" t="s">
        <v>131</v>
      </c>
      <c r="E99" s="169"/>
      <c r="F99" s="169"/>
      <c r="G99" s="169"/>
      <c r="H99" s="169"/>
      <c r="I99" s="170"/>
      <c r="J99" s="171">
        <f>J134</f>
        <v>0</v>
      </c>
      <c r="K99" s="10"/>
      <c r="L99" s="16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7"/>
      <c r="C100" s="10"/>
      <c r="D100" s="168" t="s">
        <v>132</v>
      </c>
      <c r="E100" s="169"/>
      <c r="F100" s="169"/>
      <c r="G100" s="169"/>
      <c r="H100" s="169"/>
      <c r="I100" s="170"/>
      <c r="J100" s="171">
        <f>J149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133</v>
      </c>
      <c r="E101" s="169"/>
      <c r="F101" s="169"/>
      <c r="G101" s="169"/>
      <c r="H101" s="169"/>
      <c r="I101" s="170"/>
      <c r="J101" s="171">
        <f>J155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62"/>
      <c r="C102" s="9"/>
      <c r="D102" s="163" t="s">
        <v>134</v>
      </c>
      <c r="E102" s="164"/>
      <c r="F102" s="164"/>
      <c r="G102" s="164"/>
      <c r="H102" s="164"/>
      <c r="I102" s="165"/>
      <c r="J102" s="166">
        <f>J157</f>
        <v>0</v>
      </c>
      <c r="K102" s="9"/>
      <c r="L102" s="16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67"/>
      <c r="C103" s="10"/>
      <c r="D103" s="168" t="s">
        <v>951</v>
      </c>
      <c r="E103" s="169"/>
      <c r="F103" s="169"/>
      <c r="G103" s="169"/>
      <c r="H103" s="169"/>
      <c r="I103" s="170"/>
      <c r="J103" s="171">
        <f>J158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952</v>
      </c>
      <c r="E104" s="169"/>
      <c r="F104" s="169"/>
      <c r="G104" s="169"/>
      <c r="H104" s="169"/>
      <c r="I104" s="170"/>
      <c r="J104" s="171">
        <f>J164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67"/>
      <c r="C105" s="10"/>
      <c r="D105" s="168" t="s">
        <v>500</v>
      </c>
      <c r="E105" s="169"/>
      <c r="F105" s="169"/>
      <c r="G105" s="169"/>
      <c r="H105" s="169"/>
      <c r="I105" s="170"/>
      <c r="J105" s="171">
        <f>J193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67"/>
      <c r="C106" s="10"/>
      <c r="D106" s="168" t="s">
        <v>814</v>
      </c>
      <c r="E106" s="169"/>
      <c r="F106" s="169"/>
      <c r="G106" s="169"/>
      <c r="H106" s="169"/>
      <c r="I106" s="170"/>
      <c r="J106" s="171">
        <f>J206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67"/>
      <c r="C107" s="10"/>
      <c r="D107" s="168" t="s">
        <v>953</v>
      </c>
      <c r="E107" s="169"/>
      <c r="F107" s="169"/>
      <c r="G107" s="169"/>
      <c r="H107" s="169"/>
      <c r="I107" s="170"/>
      <c r="J107" s="171">
        <f>J252</f>
        <v>0</v>
      </c>
      <c r="K107" s="10"/>
      <c r="L107" s="16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67"/>
      <c r="C108" s="10"/>
      <c r="D108" s="168" t="s">
        <v>954</v>
      </c>
      <c r="E108" s="169"/>
      <c r="F108" s="169"/>
      <c r="G108" s="169"/>
      <c r="H108" s="169"/>
      <c r="I108" s="170"/>
      <c r="J108" s="171">
        <f>J264</f>
        <v>0</v>
      </c>
      <c r="K108" s="10"/>
      <c r="L108" s="16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67"/>
      <c r="C109" s="10"/>
      <c r="D109" s="168" t="s">
        <v>503</v>
      </c>
      <c r="E109" s="169"/>
      <c r="F109" s="169"/>
      <c r="G109" s="169"/>
      <c r="H109" s="169"/>
      <c r="I109" s="170"/>
      <c r="J109" s="171">
        <f>J267</f>
        <v>0</v>
      </c>
      <c r="K109" s="10"/>
      <c r="L109" s="16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156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157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137</v>
      </c>
      <c r="D116" s="38"/>
      <c r="E116" s="38"/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31" t="str">
        <f>E7</f>
        <v>Revitalizace centra dětí a mládeže Kostelec nad Orlicí</v>
      </c>
      <c r="F119" s="32"/>
      <c r="G119" s="32"/>
      <c r="H119" s="32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116</v>
      </c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E9</f>
        <v>04-REVB - Zateplení střechy</v>
      </c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F12</f>
        <v>Palackého náměstí 38</v>
      </c>
      <c r="G123" s="38"/>
      <c r="H123" s="38"/>
      <c r="I123" s="133" t="s">
        <v>22</v>
      </c>
      <c r="J123" s="69" t="str">
        <f>IF(J12="","",J12)</f>
        <v>2. 9. 2019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132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58.2" customHeight="1">
      <c r="A125" s="38"/>
      <c r="B125" s="39"/>
      <c r="C125" s="32" t="s">
        <v>24</v>
      </c>
      <c r="D125" s="38"/>
      <c r="E125" s="38"/>
      <c r="F125" s="27" t="str">
        <f>E15</f>
        <v>Město Kostelec nad Orlicí</v>
      </c>
      <c r="G125" s="38"/>
      <c r="H125" s="38"/>
      <c r="I125" s="133" t="s">
        <v>30</v>
      </c>
      <c r="J125" s="36" t="str">
        <f>E21</f>
        <v>OBCHODNÍ PROJEKT HRADEC KRÁLOVÉ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IF(E18="","",E18)</f>
        <v>Vyplň údaj</v>
      </c>
      <c r="G126" s="38"/>
      <c r="H126" s="38"/>
      <c r="I126" s="133" t="s">
        <v>33</v>
      </c>
      <c r="J126" s="36" t="str">
        <f>E24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132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72"/>
      <c r="B128" s="173"/>
      <c r="C128" s="174" t="s">
        <v>138</v>
      </c>
      <c r="D128" s="175" t="s">
        <v>62</v>
      </c>
      <c r="E128" s="175" t="s">
        <v>58</v>
      </c>
      <c r="F128" s="175" t="s">
        <v>59</v>
      </c>
      <c r="G128" s="175" t="s">
        <v>139</v>
      </c>
      <c r="H128" s="175" t="s">
        <v>140</v>
      </c>
      <c r="I128" s="176" t="s">
        <v>141</v>
      </c>
      <c r="J128" s="175" t="s">
        <v>121</v>
      </c>
      <c r="K128" s="177" t="s">
        <v>142</v>
      </c>
      <c r="L128" s="178"/>
      <c r="M128" s="86" t="s">
        <v>1</v>
      </c>
      <c r="N128" s="87" t="s">
        <v>41</v>
      </c>
      <c r="O128" s="87" t="s">
        <v>143</v>
      </c>
      <c r="P128" s="87" t="s">
        <v>144</v>
      </c>
      <c r="Q128" s="87" t="s">
        <v>145</v>
      </c>
      <c r="R128" s="87" t="s">
        <v>146</v>
      </c>
      <c r="S128" s="87" t="s">
        <v>147</v>
      </c>
      <c r="T128" s="88" t="s">
        <v>148</v>
      </c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</row>
    <row r="129" s="2" customFormat="1" ht="22.8" customHeight="1">
      <c r="A129" s="38"/>
      <c r="B129" s="39"/>
      <c r="C129" s="93" t="s">
        <v>149</v>
      </c>
      <c r="D129" s="38"/>
      <c r="E129" s="38"/>
      <c r="F129" s="38"/>
      <c r="G129" s="38"/>
      <c r="H129" s="38"/>
      <c r="I129" s="132"/>
      <c r="J129" s="179">
        <f>BK129</f>
        <v>0</v>
      </c>
      <c r="K129" s="38"/>
      <c r="L129" s="39"/>
      <c r="M129" s="89"/>
      <c r="N129" s="73"/>
      <c r="O129" s="90"/>
      <c r="P129" s="180">
        <f>P130+P157</f>
        <v>0</v>
      </c>
      <c r="Q129" s="90"/>
      <c r="R129" s="180">
        <f>R130+R157</f>
        <v>30.598009649999998</v>
      </c>
      <c r="S129" s="90"/>
      <c r="T129" s="181">
        <f>T130+T157</f>
        <v>10.509869500000001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76</v>
      </c>
      <c r="AU129" s="19" t="s">
        <v>123</v>
      </c>
      <c r="BK129" s="182">
        <f>BK130+BK157</f>
        <v>0</v>
      </c>
    </row>
    <row r="130" s="12" customFormat="1" ht="25.92" customHeight="1">
      <c r="A130" s="12"/>
      <c r="B130" s="183"/>
      <c r="C130" s="12"/>
      <c r="D130" s="184" t="s">
        <v>76</v>
      </c>
      <c r="E130" s="185" t="s">
        <v>150</v>
      </c>
      <c r="F130" s="185" t="s">
        <v>151</v>
      </c>
      <c r="G130" s="12"/>
      <c r="H130" s="12"/>
      <c r="I130" s="186"/>
      <c r="J130" s="187">
        <f>BK130</f>
        <v>0</v>
      </c>
      <c r="K130" s="12"/>
      <c r="L130" s="183"/>
      <c r="M130" s="188"/>
      <c r="N130" s="189"/>
      <c r="O130" s="189"/>
      <c r="P130" s="190">
        <f>P131+P134+P149+P155</f>
        <v>0</v>
      </c>
      <c r="Q130" s="189"/>
      <c r="R130" s="190">
        <f>R131+R134+R149+R155</f>
        <v>3.7458</v>
      </c>
      <c r="S130" s="189"/>
      <c r="T130" s="191">
        <f>T131+T134+T149+T155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84" t="s">
        <v>85</v>
      </c>
      <c r="AT130" s="192" t="s">
        <v>76</v>
      </c>
      <c r="AU130" s="192" t="s">
        <v>77</v>
      </c>
      <c r="AY130" s="184" t="s">
        <v>152</v>
      </c>
      <c r="BK130" s="193">
        <f>BK131+BK134+BK149+BK155</f>
        <v>0</v>
      </c>
    </row>
    <row r="131" s="12" customFormat="1" ht="22.8" customHeight="1">
      <c r="A131" s="12"/>
      <c r="B131" s="183"/>
      <c r="C131" s="12"/>
      <c r="D131" s="184" t="s">
        <v>76</v>
      </c>
      <c r="E131" s="194" t="s">
        <v>170</v>
      </c>
      <c r="F131" s="194" t="s">
        <v>330</v>
      </c>
      <c r="G131" s="12"/>
      <c r="H131" s="12"/>
      <c r="I131" s="186"/>
      <c r="J131" s="195">
        <f>BK131</f>
        <v>0</v>
      </c>
      <c r="K131" s="12"/>
      <c r="L131" s="183"/>
      <c r="M131" s="188"/>
      <c r="N131" s="189"/>
      <c r="O131" s="189"/>
      <c r="P131" s="190">
        <f>SUM(P132:P133)</f>
        <v>0</v>
      </c>
      <c r="Q131" s="189"/>
      <c r="R131" s="190">
        <f>SUM(R132:R133)</f>
        <v>3.7404000000000002</v>
      </c>
      <c r="S131" s="189"/>
      <c r="T131" s="19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4" t="s">
        <v>85</v>
      </c>
      <c r="AT131" s="192" t="s">
        <v>76</v>
      </c>
      <c r="AU131" s="192" t="s">
        <v>85</v>
      </c>
      <c r="AY131" s="184" t="s">
        <v>152</v>
      </c>
      <c r="BK131" s="193">
        <f>SUM(BK132:BK133)</f>
        <v>0</v>
      </c>
    </row>
    <row r="132" s="2" customFormat="1" ht="24" customHeight="1">
      <c r="A132" s="38"/>
      <c r="B132" s="196"/>
      <c r="C132" s="197" t="s">
        <v>85</v>
      </c>
      <c r="D132" s="197" t="s">
        <v>154</v>
      </c>
      <c r="E132" s="198" t="s">
        <v>955</v>
      </c>
      <c r="F132" s="199" t="s">
        <v>956</v>
      </c>
      <c r="G132" s="200" t="s">
        <v>245</v>
      </c>
      <c r="H132" s="201">
        <v>2</v>
      </c>
      <c r="I132" s="202"/>
      <c r="J132" s="203">
        <f>ROUND(I132*H132,2)</f>
        <v>0</v>
      </c>
      <c r="K132" s="199" t="s">
        <v>158</v>
      </c>
      <c r="L132" s="39"/>
      <c r="M132" s="204" t="s">
        <v>1</v>
      </c>
      <c r="N132" s="205" t="s">
        <v>42</v>
      </c>
      <c r="O132" s="77"/>
      <c r="P132" s="206">
        <f>O132*H132</f>
        <v>0</v>
      </c>
      <c r="Q132" s="206">
        <v>1.8702000000000001</v>
      </c>
      <c r="R132" s="206">
        <f>Q132*H132</f>
        <v>3.7404000000000002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159</v>
      </c>
      <c r="AT132" s="208" t="s">
        <v>154</v>
      </c>
      <c r="AU132" s="208" t="s">
        <v>87</v>
      </c>
      <c r="AY132" s="19" t="s">
        <v>152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85</v>
      </c>
      <c r="BK132" s="209">
        <f>ROUND(I132*H132,2)</f>
        <v>0</v>
      </c>
      <c r="BL132" s="19" t="s">
        <v>159</v>
      </c>
      <c r="BM132" s="208" t="s">
        <v>957</v>
      </c>
    </row>
    <row r="133" s="14" customFormat="1">
      <c r="A133" s="14"/>
      <c r="B133" s="218"/>
      <c r="C133" s="14"/>
      <c r="D133" s="211" t="s">
        <v>161</v>
      </c>
      <c r="E133" s="219" t="s">
        <v>1</v>
      </c>
      <c r="F133" s="220" t="s">
        <v>958</v>
      </c>
      <c r="G133" s="14"/>
      <c r="H133" s="221">
        <v>2</v>
      </c>
      <c r="I133" s="222"/>
      <c r="J133" s="14"/>
      <c r="K133" s="14"/>
      <c r="L133" s="218"/>
      <c r="M133" s="223"/>
      <c r="N133" s="224"/>
      <c r="O133" s="224"/>
      <c r="P133" s="224"/>
      <c r="Q133" s="224"/>
      <c r="R133" s="224"/>
      <c r="S133" s="224"/>
      <c r="T133" s="22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19" t="s">
        <v>161</v>
      </c>
      <c r="AU133" s="219" t="s">
        <v>87</v>
      </c>
      <c r="AV133" s="14" t="s">
        <v>87</v>
      </c>
      <c r="AW133" s="14" t="s">
        <v>32</v>
      </c>
      <c r="AX133" s="14" t="s">
        <v>85</v>
      </c>
      <c r="AY133" s="219" t="s">
        <v>152</v>
      </c>
    </row>
    <row r="134" s="12" customFormat="1" ht="22.8" customHeight="1">
      <c r="A134" s="12"/>
      <c r="B134" s="183"/>
      <c r="C134" s="12"/>
      <c r="D134" s="184" t="s">
        <v>76</v>
      </c>
      <c r="E134" s="194" t="s">
        <v>201</v>
      </c>
      <c r="F134" s="194" t="s">
        <v>387</v>
      </c>
      <c r="G134" s="12"/>
      <c r="H134" s="12"/>
      <c r="I134" s="186"/>
      <c r="J134" s="195">
        <f>BK134</f>
        <v>0</v>
      </c>
      <c r="K134" s="12"/>
      <c r="L134" s="183"/>
      <c r="M134" s="188"/>
      <c r="N134" s="189"/>
      <c r="O134" s="189"/>
      <c r="P134" s="190">
        <f>SUM(P135:P148)</f>
        <v>0</v>
      </c>
      <c r="Q134" s="189"/>
      <c r="R134" s="190">
        <f>SUM(R135:R148)</f>
        <v>0.0054000000000000003</v>
      </c>
      <c r="S134" s="189"/>
      <c r="T134" s="191">
        <f>SUM(T135:T148)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84" t="s">
        <v>85</v>
      </c>
      <c r="AT134" s="192" t="s">
        <v>76</v>
      </c>
      <c r="AU134" s="192" t="s">
        <v>85</v>
      </c>
      <c r="AY134" s="184" t="s">
        <v>152</v>
      </c>
      <c r="BK134" s="193">
        <f>SUM(BK135:BK148)</f>
        <v>0</v>
      </c>
    </row>
    <row r="135" s="2" customFormat="1" ht="24" customHeight="1">
      <c r="A135" s="38"/>
      <c r="B135" s="196"/>
      <c r="C135" s="197" t="s">
        <v>87</v>
      </c>
      <c r="D135" s="197" t="s">
        <v>154</v>
      </c>
      <c r="E135" s="198" t="s">
        <v>614</v>
      </c>
      <c r="F135" s="199" t="s">
        <v>615</v>
      </c>
      <c r="G135" s="200" t="s">
        <v>245</v>
      </c>
      <c r="H135" s="201">
        <v>70.799999999999997</v>
      </c>
      <c r="I135" s="202"/>
      <c r="J135" s="203">
        <f>ROUND(I135*H135,2)</f>
        <v>0</v>
      </c>
      <c r="K135" s="199" t="s">
        <v>158</v>
      </c>
      <c r="L135" s="39"/>
      <c r="M135" s="204" t="s">
        <v>1</v>
      </c>
      <c r="N135" s="205" t="s">
        <v>42</v>
      </c>
      <c r="O135" s="77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159</v>
      </c>
      <c r="AT135" s="208" t="s">
        <v>154</v>
      </c>
      <c r="AU135" s="208" t="s">
        <v>87</v>
      </c>
      <c r="AY135" s="19" t="s">
        <v>152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85</v>
      </c>
      <c r="BK135" s="209">
        <f>ROUND(I135*H135,2)</f>
        <v>0</v>
      </c>
      <c r="BL135" s="19" t="s">
        <v>159</v>
      </c>
      <c r="BM135" s="208" t="s">
        <v>959</v>
      </c>
    </row>
    <row r="136" s="2" customFormat="1">
      <c r="A136" s="38"/>
      <c r="B136" s="39"/>
      <c r="C136" s="38"/>
      <c r="D136" s="211" t="s">
        <v>186</v>
      </c>
      <c r="E136" s="38"/>
      <c r="F136" s="234" t="s">
        <v>960</v>
      </c>
      <c r="G136" s="38"/>
      <c r="H136" s="38"/>
      <c r="I136" s="132"/>
      <c r="J136" s="38"/>
      <c r="K136" s="38"/>
      <c r="L136" s="39"/>
      <c r="M136" s="235"/>
      <c r="N136" s="236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186</v>
      </c>
      <c r="AU136" s="19" t="s">
        <v>87</v>
      </c>
    </row>
    <row r="137" s="14" customFormat="1">
      <c r="A137" s="14"/>
      <c r="B137" s="218"/>
      <c r="C137" s="14"/>
      <c r="D137" s="211" t="s">
        <v>161</v>
      </c>
      <c r="E137" s="219" t="s">
        <v>1</v>
      </c>
      <c r="F137" s="220" t="s">
        <v>961</v>
      </c>
      <c r="G137" s="14"/>
      <c r="H137" s="221">
        <v>70.799999999999997</v>
      </c>
      <c r="I137" s="222"/>
      <c r="J137" s="14"/>
      <c r="K137" s="14"/>
      <c r="L137" s="218"/>
      <c r="M137" s="223"/>
      <c r="N137" s="224"/>
      <c r="O137" s="224"/>
      <c r="P137" s="224"/>
      <c r="Q137" s="224"/>
      <c r="R137" s="224"/>
      <c r="S137" s="224"/>
      <c r="T137" s="22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19" t="s">
        <v>161</v>
      </c>
      <c r="AU137" s="219" t="s">
        <v>87</v>
      </c>
      <c r="AV137" s="14" t="s">
        <v>87</v>
      </c>
      <c r="AW137" s="14" t="s">
        <v>32</v>
      </c>
      <c r="AX137" s="14" t="s">
        <v>85</v>
      </c>
      <c r="AY137" s="219" t="s">
        <v>152</v>
      </c>
    </row>
    <row r="138" s="2" customFormat="1" ht="24" customHeight="1">
      <c r="A138" s="38"/>
      <c r="B138" s="196"/>
      <c r="C138" s="197" t="s">
        <v>170</v>
      </c>
      <c r="D138" s="197" t="s">
        <v>154</v>
      </c>
      <c r="E138" s="198" t="s">
        <v>620</v>
      </c>
      <c r="F138" s="199" t="s">
        <v>621</v>
      </c>
      <c r="G138" s="200" t="s">
        <v>245</v>
      </c>
      <c r="H138" s="201">
        <v>2124</v>
      </c>
      <c r="I138" s="202"/>
      <c r="J138" s="203">
        <f>ROUND(I138*H138,2)</f>
        <v>0</v>
      </c>
      <c r="K138" s="199" t="s">
        <v>158</v>
      </c>
      <c r="L138" s="39"/>
      <c r="M138" s="204" t="s">
        <v>1</v>
      </c>
      <c r="N138" s="205" t="s">
        <v>42</v>
      </c>
      <c r="O138" s="77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159</v>
      </c>
      <c r="AT138" s="208" t="s">
        <v>154</v>
      </c>
      <c r="AU138" s="208" t="s">
        <v>87</v>
      </c>
      <c r="AY138" s="19" t="s">
        <v>152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9" t="s">
        <v>85</v>
      </c>
      <c r="BK138" s="209">
        <f>ROUND(I138*H138,2)</f>
        <v>0</v>
      </c>
      <c r="BL138" s="19" t="s">
        <v>159</v>
      </c>
      <c r="BM138" s="208" t="s">
        <v>962</v>
      </c>
    </row>
    <row r="139" s="14" customFormat="1">
      <c r="A139" s="14"/>
      <c r="B139" s="218"/>
      <c r="C139" s="14"/>
      <c r="D139" s="211" t="s">
        <v>161</v>
      </c>
      <c r="E139" s="219" t="s">
        <v>1</v>
      </c>
      <c r="F139" s="220" t="s">
        <v>963</v>
      </c>
      <c r="G139" s="14"/>
      <c r="H139" s="221">
        <v>2124</v>
      </c>
      <c r="I139" s="222"/>
      <c r="J139" s="14"/>
      <c r="K139" s="14"/>
      <c r="L139" s="218"/>
      <c r="M139" s="223"/>
      <c r="N139" s="224"/>
      <c r="O139" s="224"/>
      <c r="P139" s="224"/>
      <c r="Q139" s="224"/>
      <c r="R139" s="224"/>
      <c r="S139" s="224"/>
      <c r="T139" s="22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19" t="s">
        <v>161</v>
      </c>
      <c r="AU139" s="219" t="s">
        <v>87</v>
      </c>
      <c r="AV139" s="14" t="s">
        <v>87</v>
      </c>
      <c r="AW139" s="14" t="s">
        <v>32</v>
      </c>
      <c r="AX139" s="14" t="s">
        <v>85</v>
      </c>
      <c r="AY139" s="219" t="s">
        <v>152</v>
      </c>
    </row>
    <row r="140" s="2" customFormat="1" ht="24" customHeight="1">
      <c r="A140" s="38"/>
      <c r="B140" s="196"/>
      <c r="C140" s="197" t="s">
        <v>159</v>
      </c>
      <c r="D140" s="197" t="s">
        <v>154</v>
      </c>
      <c r="E140" s="198" t="s">
        <v>624</v>
      </c>
      <c r="F140" s="199" t="s">
        <v>625</v>
      </c>
      <c r="G140" s="200" t="s">
        <v>245</v>
      </c>
      <c r="H140" s="201">
        <v>70.799999999999997</v>
      </c>
      <c r="I140" s="202"/>
      <c r="J140" s="203">
        <f>ROUND(I140*H140,2)</f>
        <v>0</v>
      </c>
      <c r="K140" s="199" t="s">
        <v>158</v>
      </c>
      <c r="L140" s="39"/>
      <c r="M140" s="204" t="s">
        <v>1</v>
      </c>
      <c r="N140" s="205" t="s">
        <v>42</v>
      </c>
      <c r="O140" s="77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159</v>
      </c>
      <c r="AT140" s="208" t="s">
        <v>154</v>
      </c>
      <c r="AU140" s="208" t="s">
        <v>87</v>
      </c>
      <c r="AY140" s="19" t="s">
        <v>152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85</v>
      </c>
      <c r="BK140" s="209">
        <f>ROUND(I140*H140,2)</f>
        <v>0</v>
      </c>
      <c r="BL140" s="19" t="s">
        <v>159</v>
      </c>
      <c r="BM140" s="208" t="s">
        <v>964</v>
      </c>
    </row>
    <row r="141" s="2" customFormat="1" ht="24" customHeight="1">
      <c r="A141" s="38"/>
      <c r="B141" s="196"/>
      <c r="C141" s="197" t="s">
        <v>178</v>
      </c>
      <c r="D141" s="197" t="s">
        <v>154</v>
      </c>
      <c r="E141" s="198" t="s">
        <v>965</v>
      </c>
      <c r="F141" s="199" t="s">
        <v>966</v>
      </c>
      <c r="G141" s="200" t="s">
        <v>192</v>
      </c>
      <c r="H141" s="201">
        <v>3</v>
      </c>
      <c r="I141" s="202"/>
      <c r="J141" s="203">
        <f>ROUND(I141*H141,2)</f>
        <v>0</v>
      </c>
      <c r="K141" s="199" t="s">
        <v>158</v>
      </c>
      <c r="L141" s="39"/>
      <c r="M141" s="204" t="s">
        <v>1</v>
      </c>
      <c r="N141" s="205" t="s">
        <v>42</v>
      </c>
      <c r="O141" s="77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159</v>
      </c>
      <c r="AT141" s="208" t="s">
        <v>154</v>
      </c>
      <c r="AU141" s="208" t="s">
        <v>87</v>
      </c>
      <c r="AY141" s="19" t="s">
        <v>152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85</v>
      </c>
      <c r="BK141" s="209">
        <f>ROUND(I141*H141,2)</f>
        <v>0</v>
      </c>
      <c r="BL141" s="19" t="s">
        <v>159</v>
      </c>
      <c r="BM141" s="208" t="s">
        <v>967</v>
      </c>
    </row>
    <row r="142" s="2" customFormat="1">
      <c r="A142" s="38"/>
      <c r="B142" s="39"/>
      <c r="C142" s="38"/>
      <c r="D142" s="211" t="s">
        <v>186</v>
      </c>
      <c r="E142" s="38"/>
      <c r="F142" s="234" t="s">
        <v>960</v>
      </c>
      <c r="G142" s="38"/>
      <c r="H142" s="38"/>
      <c r="I142" s="132"/>
      <c r="J142" s="38"/>
      <c r="K142" s="38"/>
      <c r="L142" s="39"/>
      <c r="M142" s="235"/>
      <c r="N142" s="236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186</v>
      </c>
      <c r="AU142" s="19" t="s">
        <v>87</v>
      </c>
    </row>
    <row r="143" s="14" customFormat="1">
      <c r="A143" s="14"/>
      <c r="B143" s="218"/>
      <c r="C143" s="14"/>
      <c r="D143" s="211" t="s">
        <v>161</v>
      </c>
      <c r="E143" s="219" t="s">
        <v>1</v>
      </c>
      <c r="F143" s="220" t="s">
        <v>968</v>
      </c>
      <c r="G143" s="14"/>
      <c r="H143" s="221">
        <v>3</v>
      </c>
      <c r="I143" s="222"/>
      <c r="J143" s="14"/>
      <c r="K143" s="14"/>
      <c r="L143" s="218"/>
      <c r="M143" s="223"/>
      <c r="N143" s="224"/>
      <c r="O143" s="224"/>
      <c r="P143" s="224"/>
      <c r="Q143" s="224"/>
      <c r="R143" s="224"/>
      <c r="S143" s="224"/>
      <c r="T143" s="22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19" t="s">
        <v>161</v>
      </c>
      <c r="AU143" s="219" t="s">
        <v>87</v>
      </c>
      <c r="AV143" s="14" t="s">
        <v>87</v>
      </c>
      <c r="AW143" s="14" t="s">
        <v>32</v>
      </c>
      <c r="AX143" s="14" t="s">
        <v>85</v>
      </c>
      <c r="AY143" s="219" t="s">
        <v>152</v>
      </c>
    </row>
    <row r="144" s="2" customFormat="1" ht="24" customHeight="1">
      <c r="A144" s="38"/>
      <c r="B144" s="196"/>
      <c r="C144" s="197" t="s">
        <v>182</v>
      </c>
      <c r="D144" s="197" t="s">
        <v>154</v>
      </c>
      <c r="E144" s="198" t="s">
        <v>969</v>
      </c>
      <c r="F144" s="199" t="s">
        <v>970</v>
      </c>
      <c r="G144" s="200" t="s">
        <v>192</v>
      </c>
      <c r="H144" s="201">
        <v>90</v>
      </c>
      <c r="I144" s="202"/>
      <c r="J144" s="203">
        <f>ROUND(I144*H144,2)</f>
        <v>0</v>
      </c>
      <c r="K144" s="199" t="s">
        <v>158</v>
      </c>
      <c r="L144" s="39"/>
      <c r="M144" s="204" t="s">
        <v>1</v>
      </c>
      <c r="N144" s="205" t="s">
        <v>42</v>
      </c>
      <c r="O144" s="77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159</v>
      </c>
      <c r="AT144" s="208" t="s">
        <v>154</v>
      </c>
      <c r="AU144" s="208" t="s">
        <v>87</v>
      </c>
      <c r="AY144" s="19" t="s">
        <v>152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85</v>
      </c>
      <c r="BK144" s="209">
        <f>ROUND(I144*H144,2)</f>
        <v>0</v>
      </c>
      <c r="BL144" s="19" t="s">
        <v>159</v>
      </c>
      <c r="BM144" s="208" t="s">
        <v>971</v>
      </c>
    </row>
    <row r="145" s="14" customFormat="1">
      <c r="A145" s="14"/>
      <c r="B145" s="218"/>
      <c r="C145" s="14"/>
      <c r="D145" s="211" t="s">
        <v>161</v>
      </c>
      <c r="E145" s="219" t="s">
        <v>1</v>
      </c>
      <c r="F145" s="220" t="s">
        <v>972</v>
      </c>
      <c r="G145" s="14"/>
      <c r="H145" s="221">
        <v>90</v>
      </c>
      <c r="I145" s="222"/>
      <c r="J145" s="14"/>
      <c r="K145" s="14"/>
      <c r="L145" s="218"/>
      <c r="M145" s="223"/>
      <c r="N145" s="224"/>
      <c r="O145" s="224"/>
      <c r="P145" s="224"/>
      <c r="Q145" s="224"/>
      <c r="R145" s="224"/>
      <c r="S145" s="224"/>
      <c r="T145" s="22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9" t="s">
        <v>161</v>
      </c>
      <c r="AU145" s="219" t="s">
        <v>87</v>
      </c>
      <c r="AV145" s="14" t="s">
        <v>87</v>
      </c>
      <c r="AW145" s="14" t="s">
        <v>32</v>
      </c>
      <c r="AX145" s="14" t="s">
        <v>85</v>
      </c>
      <c r="AY145" s="219" t="s">
        <v>152</v>
      </c>
    </row>
    <row r="146" s="2" customFormat="1" ht="24" customHeight="1">
      <c r="A146" s="38"/>
      <c r="B146" s="196"/>
      <c r="C146" s="197" t="s">
        <v>189</v>
      </c>
      <c r="D146" s="197" t="s">
        <v>154</v>
      </c>
      <c r="E146" s="198" t="s">
        <v>973</v>
      </c>
      <c r="F146" s="199" t="s">
        <v>974</v>
      </c>
      <c r="G146" s="200" t="s">
        <v>192</v>
      </c>
      <c r="H146" s="201">
        <v>3</v>
      </c>
      <c r="I146" s="202"/>
      <c r="J146" s="203">
        <f>ROUND(I146*H146,2)</f>
        <v>0</v>
      </c>
      <c r="K146" s="199" t="s">
        <v>158</v>
      </c>
      <c r="L146" s="39"/>
      <c r="M146" s="204" t="s">
        <v>1</v>
      </c>
      <c r="N146" s="205" t="s">
        <v>42</v>
      </c>
      <c r="O146" s="77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8" t="s">
        <v>159</v>
      </c>
      <c r="AT146" s="208" t="s">
        <v>154</v>
      </c>
      <c r="AU146" s="208" t="s">
        <v>87</v>
      </c>
      <c r="AY146" s="19" t="s">
        <v>152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9" t="s">
        <v>85</v>
      </c>
      <c r="BK146" s="209">
        <f>ROUND(I146*H146,2)</f>
        <v>0</v>
      </c>
      <c r="BL146" s="19" t="s">
        <v>159</v>
      </c>
      <c r="BM146" s="208" t="s">
        <v>975</v>
      </c>
    </row>
    <row r="147" s="2" customFormat="1" ht="24" customHeight="1">
      <c r="A147" s="38"/>
      <c r="B147" s="196"/>
      <c r="C147" s="197" t="s">
        <v>196</v>
      </c>
      <c r="D147" s="197" t="s">
        <v>154</v>
      </c>
      <c r="E147" s="198" t="s">
        <v>394</v>
      </c>
      <c r="F147" s="199" t="s">
        <v>395</v>
      </c>
      <c r="G147" s="200" t="s">
        <v>157</v>
      </c>
      <c r="H147" s="201">
        <v>135</v>
      </c>
      <c r="I147" s="202"/>
      <c r="J147" s="203">
        <f>ROUND(I147*H147,2)</f>
        <v>0</v>
      </c>
      <c r="K147" s="199" t="s">
        <v>158</v>
      </c>
      <c r="L147" s="39"/>
      <c r="M147" s="204" t="s">
        <v>1</v>
      </c>
      <c r="N147" s="205" t="s">
        <v>42</v>
      </c>
      <c r="O147" s="77"/>
      <c r="P147" s="206">
        <f>O147*H147</f>
        <v>0</v>
      </c>
      <c r="Q147" s="206">
        <v>4.0000000000000003E-05</v>
      </c>
      <c r="R147" s="206">
        <f>Q147*H147</f>
        <v>0.0054000000000000003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159</v>
      </c>
      <c r="AT147" s="208" t="s">
        <v>154</v>
      </c>
      <c r="AU147" s="208" t="s">
        <v>87</v>
      </c>
      <c r="AY147" s="19" t="s">
        <v>152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85</v>
      </c>
      <c r="BK147" s="209">
        <f>ROUND(I147*H147,2)</f>
        <v>0</v>
      </c>
      <c r="BL147" s="19" t="s">
        <v>159</v>
      </c>
      <c r="BM147" s="208" t="s">
        <v>976</v>
      </c>
    </row>
    <row r="148" s="14" customFormat="1">
      <c r="A148" s="14"/>
      <c r="B148" s="218"/>
      <c r="C148" s="14"/>
      <c r="D148" s="211" t="s">
        <v>161</v>
      </c>
      <c r="E148" s="219" t="s">
        <v>1</v>
      </c>
      <c r="F148" s="220" t="s">
        <v>977</v>
      </c>
      <c r="G148" s="14"/>
      <c r="H148" s="221">
        <v>135</v>
      </c>
      <c r="I148" s="222"/>
      <c r="J148" s="14"/>
      <c r="K148" s="14"/>
      <c r="L148" s="218"/>
      <c r="M148" s="223"/>
      <c r="N148" s="224"/>
      <c r="O148" s="224"/>
      <c r="P148" s="224"/>
      <c r="Q148" s="224"/>
      <c r="R148" s="224"/>
      <c r="S148" s="224"/>
      <c r="T148" s="22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19" t="s">
        <v>161</v>
      </c>
      <c r="AU148" s="219" t="s">
        <v>87</v>
      </c>
      <c r="AV148" s="14" t="s">
        <v>87</v>
      </c>
      <c r="AW148" s="14" t="s">
        <v>32</v>
      </c>
      <c r="AX148" s="14" t="s">
        <v>85</v>
      </c>
      <c r="AY148" s="219" t="s">
        <v>152</v>
      </c>
    </row>
    <row r="149" s="12" customFormat="1" ht="22.8" customHeight="1">
      <c r="A149" s="12"/>
      <c r="B149" s="183"/>
      <c r="C149" s="12"/>
      <c r="D149" s="184" t="s">
        <v>76</v>
      </c>
      <c r="E149" s="194" t="s">
        <v>418</v>
      </c>
      <c r="F149" s="194" t="s">
        <v>419</v>
      </c>
      <c r="G149" s="12"/>
      <c r="H149" s="12"/>
      <c r="I149" s="186"/>
      <c r="J149" s="195">
        <f>BK149</f>
        <v>0</v>
      </c>
      <c r="K149" s="12"/>
      <c r="L149" s="183"/>
      <c r="M149" s="188"/>
      <c r="N149" s="189"/>
      <c r="O149" s="189"/>
      <c r="P149" s="190">
        <f>SUM(P150:P154)</f>
        <v>0</v>
      </c>
      <c r="Q149" s="189"/>
      <c r="R149" s="190">
        <f>SUM(R150:R154)</f>
        <v>0</v>
      </c>
      <c r="S149" s="189"/>
      <c r="T149" s="191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84" t="s">
        <v>85</v>
      </c>
      <c r="AT149" s="192" t="s">
        <v>76</v>
      </c>
      <c r="AU149" s="192" t="s">
        <v>85</v>
      </c>
      <c r="AY149" s="184" t="s">
        <v>152</v>
      </c>
      <c r="BK149" s="193">
        <f>SUM(BK150:BK154)</f>
        <v>0</v>
      </c>
    </row>
    <row r="150" s="2" customFormat="1" ht="24" customHeight="1">
      <c r="A150" s="38"/>
      <c r="B150" s="196"/>
      <c r="C150" s="197" t="s">
        <v>201</v>
      </c>
      <c r="D150" s="197" t="s">
        <v>154</v>
      </c>
      <c r="E150" s="198" t="s">
        <v>694</v>
      </c>
      <c r="F150" s="199" t="s">
        <v>695</v>
      </c>
      <c r="G150" s="200" t="s">
        <v>423</v>
      </c>
      <c r="H150" s="201">
        <v>10.51</v>
      </c>
      <c r="I150" s="202"/>
      <c r="J150" s="203">
        <f>ROUND(I150*H150,2)</f>
        <v>0</v>
      </c>
      <c r="K150" s="199" t="s">
        <v>158</v>
      </c>
      <c r="L150" s="39"/>
      <c r="M150" s="204" t="s">
        <v>1</v>
      </c>
      <c r="N150" s="205" t="s">
        <v>42</v>
      </c>
      <c r="O150" s="77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159</v>
      </c>
      <c r="AT150" s="208" t="s">
        <v>154</v>
      </c>
      <c r="AU150" s="208" t="s">
        <v>87</v>
      </c>
      <c r="AY150" s="19" t="s">
        <v>152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85</v>
      </c>
      <c r="BK150" s="209">
        <f>ROUND(I150*H150,2)</f>
        <v>0</v>
      </c>
      <c r="BL150" s="19" t="s">
        <v>159</v>
      </c>
      <c r="BM150" s="208" t="s">
        <v>978</v>
      </c>
    </row>
    <row r="151" s="2" customFormat="1" ht="24" customHeight="1">
      <c r="A151" s="38"/>
      <c r="B151" s="196"/>
      <c r="C151" s="197" t="s">
        <v>206</v>
      </c>
      <c r="D151" s="197" t="s">
        <v>154</v>
      </c>
      <c r="E151" s="198" t="s">
        <v>426</v>
      </c>
      <c r="F151" s="199" t="s">
        <v>427</v>
      </c>
      <c r="G151" s="200" t="s">
        <v>423</v>
      </c>
      <c r="H151" s="201">
        <v>10.51</v>
      </c>
      <c r="I151" s="202"/>
      <c r="J151" s="203">
        <f>ROUND(I151*H151,2)</f>
        <v>0</v>
      </c>
      <c r="K151" s="199" t="s">
        <v>158</v>
      </c>
      <c r="L151" s="39"/>
      <c r="M151" s="204" t="s">
        <v>1</v>
      </c>
      <c r="N151" s="205" t="s">
        <v>42</v>
      </c>
      <c r="O151" s="77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159</v>
      </c>
      <c r="AT151" s="208" t="s">
        <v>154</v>
      </c>
      <c r="AU151" s="208" t="s">
        <v>87</v>
      </c>
      <c r="AY151" s="19" t="s">
        <v>152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85</v>
      </c>
      <c r="BK151" s="209">
        <f>ROUND(I151*H151,2)</f>
        <v>0</v>
      </c>
      <c r="BL151" s="19" t="s">
        <v>159</v>
      </c>
      <c r="BM151" s="208" t="s">
        <v>979</v>
      </c>
    </row>
    <row r="152" s="2" customFormat="1" ht="24" customHeight="1">
      <c r="A152" s="38"/>
      <c r="B152" s="196"/>
      <c r="C152" s="197" t="s">
        <v>210</v>
      </c>
      <c r="D152" s="197" t="s">
        <v>154</v>
      </c>
      <c r="E152" s="198" t="s">
        <v>430</v>
      </c>
      <c r="F152" s="199" t="s">
        <v>431</v>
      </c>
      <c r="G152" s="200" t="s">
        <v>423</v>
      </c>
      <c r="H152" s="201">
        <v>105.09999999999999</v>
      </c>
      <c r="I152" s="202"/>
      <c r="J152" s="203">
        <f>ROUND(I152*H152,2)</f>
        <v>0</v>
      </c>
      <c r="K152" s="199" t="s">
        <v>158</v>
      </c>
      <c r="L152" s="39"/>
      <c r="M152" s="204" t="s">
        <v>1</v>
      </c>
      <c r="N152" s="205" t="s">
        <v>42</v>
      </c>
      <c r="O152" s="77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159</v>
      </c>
      <c r="AT152" s="208" t="s">
        <v>154</v>
      </c>
      <c r="AU152" s="208" t="s">
        <v>87</v>
      </c>
      <c r="AY152" s="19" t="s">
        <v>152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85</v>
      </c>
      <c r="BK152" s="209">
        <f>ROUND(I152*H152,2)</f>
        <v>0</v>
      </c>
      <c r="BL152" s="19" t="s">
        <v>159</v>
      </c>
      <c r="BM152" s="208" t="s">
        <v>980</v>
      </c>
    </row>
    <row r="153" s="14" customFormat="1">
      <c r="A153" s="14"/>
      <c r="B153" s="218"/>
      <c r="C153" s="14"/>
      <c r="D153" s="211" t="s">
        <v>161</v>
      </c>
      <c r="E153" s="14"/>
      <c r="F153" s="220" t="s">
        <v>981</v>
      </c>
      <c r="G153" s="14"/>
      <c r="H153" s="221">
        <v>105.09999999999999</v>
      </c>
      <c r="I153" s="222"/>
      <c r="J153" s="14"/>
      <c r="K153" s="14"/>
      <c r="L153" s="218"/>
      <c r="M153" s="223"/>
      <c r="N153" s="224"/>
      <c r="O153" s="224"/>
      <c r="P153" s="224"/>
      <c r="Q153" s="224"/>
      <c r="R153" s="224"/>
      <c r="S153" s="224"/>
      <c r="T153" s="22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19" t="s">
        <v>161</v>
      </c>
      <c r="AU153" s="219" t="s">
        <v>87</v>
      </c>
      <c r="AV153" s="14" t="s">
        <v>87</v>
      </c>
      <c r="AW153" s="14" t="s">
        <v>3</v>
      </c>
      <c r="AX153" s="14" t="s">
        <v>85</v>
      </c>
      <c r="AY153" s="219" t="s">
        <v>152</v>
      </c>
    </row>
    <row r="154" s="2" customFormat="1" ht="24" customHeight="1">
      <c r="A154" s="38"/>
      <c r="B154" s="196"/>
      <c r="C154" s="197" t="s">
        <v>214</v>
      </c>
      <c r="D154" s="197" t="s">
        <v>154</v>
      </c>
      <c r="E154" s="198" t="s">
        <v>435</v>
      </c>
      <c r="F154" s="199" t="s">
        <v>436</v>
      </c>
      <c r="G154" s="200" t="s">
        <v>423</v>
      </c>
      <c r="H154" s="201">
        <v>10.51</v>
      </c>
      <c r="I154" s="202"/>
      <c r="J154" s="203">
        <f>ROUND(I154*H154,2)</f>
        <v>0</v>
      </c>
      <c r="K154" s="199" t="s">
        <v>158</v>
      </c>
      <c r="L154" s="39"/>
      <c r="M154" s="204" t="s">
        <v>1</v>
      </c>
      <c r="N154" s="205" t="s">
        <v>42</v>
      </c>
      <c r="O154" s="77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159</v>
      </c>
      <c r="AT154" s="208" t="s">
        <v>154</v>
      </c>
      <c r="AU154" s="208" t="s">
        <v>87</v>
      </c>
      <c r="AY154" s="19" t="s">
        <v>152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85</v>
      </c>
      <c r="BK154" s="209">
        <f>ROUND(I154*H154,2)</f>
        <v>0</v>
      </c>
      <c r="BL154" s="19" t="s">
        <v>159</v>
      </c>
      <c r="BM154" s="208" t="s">
        <v>982</v>
      </c>
    </row>
    <row r="155" s="12" customFormat="1" ht="22.8" customHeight="1">
      <c r="A155" s="12"/>
      <c r="B155" s="183"/>
      <c r="C155" s="12"/>
      <c r="D155" s="184" t="s">
        <v>76</v>
      </c>
      <c r="E155" s="194" t="s">
        <v>438</v>
      </c>
      <c r="F155" s="194" t="s">
        <v>439</v>
      </c>
      <c r="G155" s="12"/>
      <c r="H155" s="12"/>
      <c r="I155" s="186"/>
      <c r="J155" s="195">
        <f>BK155</f>
        <v>0</v>
      </c>
      <c r="K155" s="12"/>
      <c r="L155" s="183"/>
      <c r="M155" s="188"/>
      <c r="N155" s="189"/>
      <c r="O155" s="189"/>
      <c r="P155" s="190">
        <f>P156</f>
        <v>0</v>
      </c>
      <c r="Q155" s="189"/>
      <c r="R155" s="190">
        <f>R156</f>
        <v>0</v>
      </c>
      <c r="S155" s="189"/>
      <c r="T155" s="191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84" t="s">
        <v>85</v>
      </c>
      <c r="AT155" s="192" t="s">
        <v>76</v>
      </c>
      <c r="AU155" s="192" t="s">
        <v>85</v>
      </c>
      <c r="AY155" s="184" t="s">
        <v>152</v>
      </c>
      <c r="BK155" s="193">
        <f>BK156</f>
        <v>0</v>
      </c>
    </row>
    <row r="156" s="2" customFormat="1" ht="16.5" customHeight="1">
      <c r="A156" s="38"/>
      <c r="B156" s="196"/>
      <c r="C156" s="197" t="s">
        <v>218</v>
      </c>
      <c r="D156" s="197" t="s">
        <v>154</v>
      </c>
      <c r="E156" s="198" t="s">
        <v>983</v>
      </c>
      <c r="F156" s="199" t="s">
        <v>984</v>
      </c>
      <c r="G156" s="200" t="s">
        <v>423</v>
      </c>
      <c r="H156" s="201">
        <v>3.746</v>
      </c>
      <c r="I156" s="202"/>
      <c r="J156" s="203">
        <f>ROUND(I156*H156,2)</f>
        <v>0</v>
      </c>
      <c r="K156" s="199" t="s">
        <v>158</v>
      </c>
      <c r="L156" s="39"/>
      <c r="M156" s="204" t="s">
        <v>1</v>
      </c>
      <c r="N156" s="205" t="s">
        <v>42</v>
      </c>
      <c r="O156" s="77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159</v>
      </c>
      <c r="AT156" s="208" t="s">
        <v>154</v>
      </c>
      <c r="AU156" s="208" t="s">
        <v>87</v>
      </c>
      <c r="AY156" s="19" t="s">
        <v>152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9" t="s">
        <v>85</v>
      </c>
      <c r="BK156" s="209">
        <f>ROUND(I156*H156,2)</f>
        <v>0</v>
      </c>
      <c r="BL156" s="19" t="s">
        <v>159</v>
      </c>
      <c r="BM156" s="208" t="s">
        <v>985</v>
      </c>
    </row>
    <row r="157" s="12" customFormat="1" ht="25.92" customHeight="1">
      <c r="A157" s="12"/>
      <c r="B157" s="183"/>
      <c r="C157" s="12"/>
      <c r="D157" s="184" t="s">
        <v>76</v>
      </c>
      <c r="E157" s="185" t="s">
        <v>444</v>
      </c>
      <c r="F157" s="185" t="s">
        <v>445</v>
      </c>
      <c r="G157" s="12"/>
      <c r="H157" s="12"/>
      <c r="I157" s="186"/>
      <c r="J157" s="187">
        <f>BK157</f>
        <v>0</v>
      </c>
      <c r="K157" s="12"/>
      <c r="L157" s="183"/>
      <c r="M157" s="188"/>
      <c r="N157" s="189"/>
      <c r="O157" s="189"/>
      <c r="P157" s="190">
        <f>P158+P164+P193+P206+P252+P264+P267</f>
        <v>0</v>
      </c>
      <c r="Q157" s="189"/>
      <c r="R157" s="190">
        <f>R158+R164+R193+R206+R252+R264+R267</f>
        <v>26.852209649999999</v>
      </c>
      <c r="S157" s="189"/>
      <c r="T157" s="191">
        <f>T158+T164+T193+T206+T252+T264+T267</f>
        <v>10.509869500000001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84" t="s">
        <v>87</v>
      </c>
      <c r="AT157" s="192" t="s">
        <v>76</v>
      </c>
      <c r="AU157" s="192" t="s">
        <v>77</v>
      </c>
      <c r="AY157" s="184" t="s">
        <v>152</v>
      </c>
      <c r="BK157" s="193">
        <f>BK158+BK164+BK193+BK206+BK252+BK264+BK267</f>
        <v>0</v>
      </c>
    </row>
    <row r="158" s="12" customFormat="1" ht="22.8" customHeight="1">
      <c r="A158" s="12"/>
      <c r="B158" s="183"/>
      <c r="C158" s="12"/>
      <c r="D158" s="184" t="s">
        <v>76</v>
      </c>
      <c r="E158" s="194" t="s">
        <v>986</v>
      </c>
      <c r="F158" s="194" t="s">
        <v>987</v>
      </c>
      <c r="G158" s="12"/>
      <c r="H158" s="12"/>
      <c r="I158" s="186"/>
      <c r="J158" s="195">
        <f>BK158</f>
        <v>0</v>
      </c>
      <c r="K158" s="12"/>
      <c r="L158" s="183"/>
      <c r="M158" s="188"/>
      <c r="N158" s="189"/>
      <c r="O158" s="189"/>
      <c r="P158" s="190">
        <f>SUM(P159:P163)</f>
        <v>0</v>
      </c>
      <c r="Q158" s="189"/>
      <c r="R158" s="190">
        <f>SUM(R159:R163)</f>
        <v>2.1627000000000001</v>
      </c>
      <c r="S158" s="189"/>
      <c r="T158" s="191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84" t="s">
        <v>87</v>
      </c>
      <c r="AT158" s="192" t="s">
        <v>76</v>
      </c>
      <c r="AU158" s="192" t="s">
        <v>85</v>
      </c>
      <c r="AY158" s="184" t="s">
        <v>152</v>
      </c>
      <c r="BK158" s="193">
        <f>SUM(BK159:BK163)</f>
        <v>0</v>
      </c>
    </row>
    <row r="159" s="2" customFormat="1" ht="24" customHeight="1">
      <c r="A159" s="38"/>
      <c r="B159" s="196"/>
      <c r="C159" s="197" t="s">
        <v>222</v>
      </c>
      <c r="D159" s="197" t="s">
        <v>154</v>
      </c>
      <c r="E159" s="198" t="s">
        <v>988</v>
      </c>
      <c r="F159" s="199" t="s">
        <v>989</v>
      </c>
      <c r="G159" s="200" t="s">
        <v>157</v>
      </c>
      <c r="H159" s="201">
        <v>405</v>
      </c>
      <c r="I159" s="202"/>
      <c r="J159" s="203">
        <f>ROUND(I159*H159,2)</f>
        <v>0</v>
      </c>
      <c r="K159" s="199" t="s">
        <v>158</v>
      </c>
      <c r="L159" s="39"/>
      <c r="M159" s="204" t="s">
        <v>1</v>
      </c>
      <c r="N159" s="205" t="s">
        <v>42</v>
      </c>
      <c r="O159" s="77"/>
      <c r="P159" s="206">
        <f>O159*H159</f>
        <v>0</v>
      </c>
      <c r="Q159" s="206">
        <v>0.00029999999999999997</v>
      </c>
      <c r="R159" s="206">
        <f>Q159*H159</f>
        <v>0.12149999999999998</v>
      </c>
      <c r="S159" s="206">
        <v>0</v>
      </c>
      <c r="T159" s="20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8" t="s">
        <v>230</v>
      </c>
      <c r="AT159" s="208" t="s">
        <v>154</v>
      </c>
      <c r="AU159" s="208" t="s">
        <v>87</v>
      </c>
      <c r="AY159" s="19" t="s">
        <v>152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9" t="s">
        <v>85</v>
      </c>
      <c r="BK159" s="209">
        <f>ROUND(I159*H159,2)</f>
        <v>0</v>
      </c>
      <c r="BL159" s="19" t="s">
        <v>230</v>
      </c>
      <c r="BM159" s="208" t="s">
        <v>990</v>
      </c>
    </row>
    <row r="160" s="14" customFormat="1">
      <c r="A160" s="14"/>
      <c r="B160" s="218"/>
      <c r="C160" s="14"/>
      <c r="D160" s="211" t="s">
        <v>161</v>
      </c>
      <c r="E160" s="219" t="s">
        <v>1</v>
      </c>
      <c r="F160" s="220" t="s">
        <v>991</v>
      </c>
      <c r="G160" s="14"/>
      <c r="H160" s="221">
        <v>405</v>
      </c>
      <c r="I160" s="222"/>
      <c r="J160" s="14"/>
      <c r="K160" s="14"/>
      <c r="L160" s="218"/>
      <c r="M160" s="223"/>
      <c r="N160" s="224"/>
      <c r="O160" s="224"/>
      <c r="P160" s="224"/>
      <c r="Q160" s="224"/>
      <c r="R160" s="224"/>
      <c r="S160" s="224"/>
      <c r="T160" s="22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9" t="s">
        <v>161</v>
      </c>
      <c r="AU160" s="219" t="s">
        <v>87</v>
      </c>
      <c r="AV160" s="14" t="s">
        <v>87</v>
      </c>
      <c r="AW160" s="14" t="s">
        <v>32</v>
      </c>
      <c r="AX160" s="14" t="s">
        <v>85</v>
      </c>
      <c r="AY160" s="219" t="s">
        <v>152</v>
      </c>
    </row>
    <row r="161" s="2" customFormat="1" ht="16.5" customHeight="1">
      <c r="A161" s="38"/>
      <c r="B161" s="196"/>
      <c r="C161" s="237" t="s">
        <v>8</v>
      </c>
      <c r="D161" s="237" t="s">
        <v>314</v>
      </c>
      <c r="E161" s="238" t="s">
        <v>992</v>
      </c>
      <c r="F161" s="239" t="s">
        <v>993</v>
      </c>
      <c r="G161" s="240" t="s">
        <v>157</v>
      </c>
      <c r="H161" s="241">
        <v>850.5</v>
      </c>
      <c r="I161" s="242"/>
      <c r="J161" s="243">
        <f>ROUND(I161*H161,2)</f>
        <v>0</v>
      </c>
      <c r="K161" s="239" t="s">
        <v>158</v>
      </c>
      <c r="L161" s="244"/>
      <c r="M161" s="245" t="s">
        <v>1</v>
      </c>
      <c r="N161" s="246" t="s">
        <v>42</v>
      </c>
      <c r="O161" s="77"/>
      <c r="P161" s="206">
        <f>O161*H161</f>
        <v>0</v>
      </c>
      <c r="Q161" s="206">
        <v>0.0023999999999999998</v>
      </c>
      <c r="R161" s="206">
        <f>Q161*H161</f>
        <v>2.0411999999999999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307</v>
      </c>
      <c r="AT161" s="208" t="s">
        <v>314</v>
      </c>
      <c r="AU161" s="208" t="s">
        <v>87</v>
      </c>
      <c r="AY161" s="19" t="s">
        <v>152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9" t="s">
        <v>85</v>
      </c>
      <c r="BK161" s="209">
        <f>ROUND(I161*H161,2)</f>
        <v>0</v>
      </c>
      <c r="BL161" s="19" t="s">
        <v>230</v>
      </c>
      <c r="BM161" s="208" t="s">
        <v>994</v>
      </c>
    </row>
    <row r="162" s="14" customFormat="1">
      <c r="A162" s="14"/>
      <c r="B162" s="218"/>
      <c r="C162" s="14"/>
      <c r="D162" s="211" t="s">
        <v>161</v>
      </c>
      <c r="E162" s="219" t="s">
        <v>1</v>
      </c>
      <c r="F162" s="220" t="s">
        <v>995</v>
      </c>
      <c r="G162" s="14"/>
      <c r="H162" s="221">
        <v>850.5</v>
      </c>
      <c r="I162" s="222"/>
      <c r="J162" s="14"/>
      <c r="K162" s="14"/>
      <c r="L162" s="218"/>
      <c r="M162" s="223"/>
      <c r="N162" s="224"/>
      <c r="O162" s="224"/>
      <c r="P162" s="224"/>
      <c r="Q162" s="224"/>
      <c r="R162" s="224"/>
      <c r="S162" s="224"/>
      <c r="T162" s="22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19" t="s">
        <v>161</v>
      </c>
      <c r="AU162" s="219" t="s">
        <v>87</v>
      </c>
      <c r="AV162" s="14" t="s">
        <v>87</v>
      </c>
      <c r="AW162" s="14" t="s">
        <v>32</v>
      </c>
      <c r="AX162" s="14" t="s">
        <v>85</v>
      </c>
      <c r="AY162" s="219" t="s">
        <v>152</v>
      </c>
    </row>
    <row r="163" s="2" customFormat="1" ht="24" customHeight="1">
      <c r="A163" s="38"/>
      <c r="B163" s="196"/>
      <c r="C163" s="197" t="s">
        <v>230</v>
      </c>
      <c r="D163" s="197" t="s">
        <v>154</v>
      </c>
      <c r="E163" s="198" t="s">
        <v>996</v>
      </c>
      <c r="F163" s="199" t="s">
        <v>997</v>
      </c>
      <c r="G163" s="200" t="s">
        <v>423</v>
      </c>
      <c r="H163" s="201">
        <v>2.1629999999999998</v>
      </c>
      <c r="I163" s="202"/>
      <c r="J163" s="203">
        <f>ROUND(I163*H163,2)</f>
        <v>0</v>
      </c>
      <c r="K163" s="199" t="s">
        <v>158</v>
      </c>
      <c r="L163" s="39"/>
      <c r="M163" s="204" t="s">
        <v>1</v>
      </c>
      <c r="N163" s="205" t="s">
        <v>42</v>
      </c>
      <c r="O163" s="77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8" t="s">
        <v>230</v>
      </c>
      <c r="AT163" s="208" t="s">
        <v>154</v>
      </c>
      <c r="AU163" s="208" t="s">
        <v>87</v>
      </c>
      <c r="AY163" s="19" t="s">
        <v>152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9" t="s">
        <v>85</v>
      </c>
      <c r="BK163" s="209">
        <f>ROUND(I163*H163,2)</f>
        <v>0</v>
      </c>
      <c r="BL163" s="19" t="s">
        <v>230</v>
      </c>
      <c r="BM163" s="208" t="s">
        <v>998</v>
      </c>
    </row>
    <row r="164" s="12" customFormat="1" ht="22.8" customHeight="1">
      <c r="A164" s="12"/>
      <c r="B164" s="183"/>
      <c r="C164" s="12"/>
      <c r="D164" s="184" t="s">
        <v>76</v>
      </c>
      <c r="E164" s="194" t="s">
        <v>999</v>
      </c>
      <c r="F164" s="194" t="s">
        <v>1000</v>
      </c>
      <c r="G164" s="12"/>
      <c r="H164" s="12"/>
      <c r="I164" s="186"/>
      <c r="J164" s="195">
        <f>BK164</f>
        <v>0</v>
      </c>
      <c r="K164" s="12"/>
      <c r="L164" s="183"/>
      <c r="M164" s="188"/>
      <c r="N164" s="189"/>
      <c r="O164" s="189"/>
      <c r="P164" s="190">
        <f>SUM(P165:P192)</f>
        <v>0</v>
      </c>
      <c r="Q164" s="189"/>
      <c r="R164" s="190">
        <f>SUM(R165:R192)</f>
        <v>9.5443411500000011</v>
      </c>
      <c r="S164" s="189"/>
      <c r="T164" s="191">
        <f>SUM(T165:T192)</f>
        <v>6.75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84" t="s">
        <v>87</v>
      </c>
      <c r="AT164" s="192" t="s">
        <v>76</v>
      </c>
      <c r="AU164" s="192" t="s">
        <v>85</v>
      </c>
      <c r="AY164" s="184" t="s">
        <v>152</v>
      </c>
      <c r="BK164" s="193">
        <f>SUM(BK165:BK192)</f>
        <v>0</v>
      </c>
    </row>
    <row r="165" s="2" customFormat="1" ht="16.5" customHeight="1">
      <c r="A165" s="38"/>
      <c r="B165" s="196"/>
      <c r="C165" s="197" t="s">
        <v>234</v>
      </c>
      <c r="D165" s="197" t="s">
        <v>154</v>
      </c>
      <c r="E165" s="198" t="s">
        <v>1001</v>
      </c>
      <c r="F165" s="199" t="s">
        <v>1002</v>
      </c>
      <c r="G165" s="200" t="s">
        <v>245</v>
      </c>
      <c r="H165" s="201">
        <v>7.2000000000000002</v>
      </c>
      <c r="I165" s="202"/>
      <c r="J165" s="203">
        <f>ROUND(I165*H165,2)</f>
        <v>0</v>
      </c>
      <c r="K165" s="199" t="s">
        <v>158</v>
      </c>
      <c r="L165" s="39"/>
      <c r="M165" s="204" t="s">
        <v>1</v>
      </c>
      <c r="N165" s="205" t="s">
        <v>42</v>
      </c>
      <c r="O165" s="77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230</v>
      </c>
      <c r="AT165" s="208" t="s">
        <v>154</v>
      </c>
      <c r="AU165" s="208" t="s">
        <v>87</v>
      </c>
      <c r="AY165" s="19" t="s">
        <v>152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85</v>
      </c>
      <c r="BK165" s="209">
        <f>ROUND(I165*H165,2)</f>
        <v>0</v>
      </c>
      <c r="BL165" s="19" t="s">
        <v>230</v>
      </c>
      <c r="BM165" s="208" t="s">
        <v>1003</v>
      </c>
    </row>
    <row r="166" s="14" customFormat="1">
      <c r="A166" s="14"/>
      <c r="B166" s="218"/>
      <c r="C166" s="14"/>
      <c r="D166" s="211" t="s">
        <v>161</v>
      </c>
      <c r="E166" s="219" t="s">
        <v>1</v>
      </c>
      <c r="F166" s="220" t="s">
        <v>1004</v>
      </c>
      <c r="G166" s="14"/>
      <c r="H166" s="221">
        <v>7.2000000000000002</v>
      </c>
      <c r="I166" s="222"/>
      <c r="J166" s="14"/>
      <c r="K166" s="14"/>
      <c r="L166" s="218"/>
      <c r="M166" s="223"/>
      <c r="N166" s="224"/>
      <c r="O166" s="224"/>
      <c r="P166" s="224"/>
      <c r="Q166" s="224"/>
      <c r="R166" s="224"/>
      <c r="S166" s="224"/>
      <c r="T166" s="22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19" t="s">
        <v>161</v>
      </c>
      <c r="AU166" s="219" t="s">
        <v>87</v>
      </c>
      <c r="AV166" s="14" t="s">
        <v>87</v>
      </c>
      <c r="AW166" s="14" t="s">
        <v>32</v>
      </c>
      <c r="AX166" s="14" t="s">
        <v>85</v>
      </c>
      <c r="AY166" s="219" t="s">
        <v>152</v>
      </c>
    </row>
    <row r="167" s="2" customFormat="1" ht="24" customHeight="1">
      <c r="A167" s="38"/>
      <c r="B167" s="196"/>
      <c r="C167" s="197" t="s">
        <v>238</v>
      </c>
      <c r="D167" s="197" t="s">
        <v>154</v>
      </c>
      <c r="E167" s="198" t="s">
        <v>1005</v>
      </c>
      <c r="F167" s="199" t="s">
        <v>1006</v>
      </c>
      <c r="G167" s="200" t="s">
        <v>245</v>
      </c>
      <c r="H167" s="201">
        <v>36</v>
      </c>
      <c r="I167" s="202"/>
      <c r="J167" s="203">
        <f>ROUND(I167*H167,2)</f>
        <v>0</v>
      </c>
      <c r="K167" s="199" t="s">
        <v>158</v>
      </c>
      <c r="L167" s="39"/>
      <c r="M167" s="204" t="s">
        <v>1</v>
      </c>
      <c r="N167" s="205" t="s">
        <v>42</v>
      </c>
      <c r="O167" s="77"/>
      <c r="P167" s="206">
        <f>O167*H167</f>
        <v>0</v>
      </c>
      <c r="Q167" s="206">
        <v>0.00189</v>
      </c>
      <c r="R167" s="206">
        <f>Q167*H167</f>
        <v>0.068040000000000003</v>
      </c>
      <c r="S167" s="206">
        <v>0</v>
      </c>
      <c r="T167" s="20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8" t="s">
        <v>230</v>
      </c>
      <c r="AT167" s="208" t="s">
        <v>154</v>
      </c>
      <c r="AU167" s="208" t="s">
        <v>87</v>
      </c>
      <c r="AY167" s="19" t="s">
        <v>152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9" t="s">
        <v>85</v>
      </c>
      <c r="BK167" s="209">
        <f>ROUND(I167*H167,2)</f>
        <v>0</v>
      </c>
      <c r="BL167" s="19" t="s">
        <v>230</v>
      </c>
      <c r="BM167" s="208" t="s">
        <v>1007</v>
      </c>
    </row>
    <row r="168" s="14" customFormat="1">
      <c r="A168" s="14"/>
      <c r="B168" s="218"/>
      <c r="C168" s="14"/>
      <c r="D168" s="211" t="s">
        <v>161</v>
      </c>
      <c r="E168" s="219" t="s">
        <v>1</v>
      </c>
      <c r="F168" s="220" t="s">
        <v>1008</v>
      </c>
      <c r="G168" s="14"/>
      <c r="H168" s="221">
        <v>36</v>
      </c>
      <c r="I168" s="222"/>
      <c r="J168" s="14"/>
      <c r="K168" s="14"/>
      <c r="L168" s="218"/>
      <c r="M168" s="223"/>
      <c r="N168" s="224"/>
      <c r="O168" s="224"/>
      <c r="P168" s="224"/>
      <c r="Q168" s="224"/>
      <c r="R168" s="224"/>
      <c r="S168" s="224"/>
      <c r="T168" s="22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19" t="s">
        <v>161</v>
      </c>
      <c r="AU168" s="219" t="s">
        <v>87</v>
      </c>
      <c r="AV168" s="14" t="s">
        <v>87</v>
      </c>
      <c r="AW168" s="14" t="s">
        <v>32</v>
      </c>
      <c r="AX168" s="14" t="s">
        <v>85</v>
      </c>
      <c r="AY168" s="219" t="s">
        <v>152</v>
      </c>
    </row>
    <row r="169" s="2" customFormat="1" ht="24" customHeight="1">
      <c r="A169" s="38"/>
      <c r="B169" s="196"/>
      <c r="C169" s="197" t="s">
        <v>242</v>
      </c>
      <c r="D169" s="197" t="s">
        <v>154</v>
      </c>
      <c r="E169" s="198" t="s">
        <v>1009</v>
      </c>
      <c r="F169" s="199" t="s">
        <v>1010</v>
      </c>
      <c r="G169" s="200" t="s">
        <v>192</v>
      </c>
      <c r="H169" s="201">
        <v>450</v>
      </c>
      <c r="I169" s="202"/>
      <c r="J169" s="203">
        <f>ROUND(I169*H169,2)</f>
        <v>0</v>
      </c>
      <c r="K169" s="199" t="s">
        <v>158</v>
      </c>
      <c r="L169" s="39"/>
      <c r="M169" s="204" t="s">
        <v>1</v>
      </c>
      <c r="N169" s="205" t="s">
        <v>42</v>
      </c>
      <c r="O169" s="77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230</v>
      </c>
      <c r="AT169" s="208" t="s">
        <v>154</v>
      </c>
      <c r="AU169" s="208" t="s">
        <v>87</v>
      </c>
      <c r="AY169" s="19" t="s">
        <v>152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85</v>
      </c>
      <c r="BK169" s="209">
        <f>ROUND(I169*H169,2)</f>
        <v>0</v>
      </c>
      <c r="BL169" s="19" t="s">
        <v>230</v>
      </c>
      <c r="BM169" s="208" t="s">
        <v>1011</v>
      </c>
    </row>
    <row r="170" s="13" customFormat="1">
      <c r="A170" s="13"/>
      <c r="B170" s="210"/>
      <c r="C170" s="13"/>
      <c r="D170" s="211" t="s">
        <v>161</v>
      </c>
      <c r="E170" s="212" t="s">
        <v>1</v>
      </c>
      <c r="F170" s="213" t="s">
        <v>1012</v>
      </c>
      <c r="G170" s="13"/>
      <c r="H170" s="212" t="s">
        <v>1</v>
      </c>
      <c r="I170" s="214"/>
      <c r="J170" s="13"/>
      <c r="K170" s="13"/>
      <c r="L170" s="210"/>
      <c r="M170" s="215"/>
      <c r="N170" s="216"/>
      <c r="O170" s="216"/>
      <c r="P170" s="216"/>
      <c r="Q170" s="216"/>
      <c r="R170" s="216"/>
      <c r="S170" s="216"/>
      <c r="T170" s="21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12" t="s">
        <v>161</v>
      </c>
      <c r="AU170" s="212" t="s">
        <v>87</v>
      </c>
      <c r="AV170" s="13" t="s">
        <v>85</v>
      </c>
      <c r="AW170" s="13" t="s">
        <v>32</v>
      </c>
      <c r="AX170" s="13" t="s">
        <v>77</v>
      </c>
      <c r="AY170" s="212" t="s">
        <v>152</v>
      </c>
    </row>
    <row r="171" s="14" customFormat="1">
      <c r="A171" s="14"/>
      <c r="B171" s="218"/>
      <c r="C171" s="14"/>
      <c r="D171" s="211" t="s">
        <v>161</v>
      </c>
      <c r="E171" s="219" t="s">
        <v>1</v>
      </c>
      <c r="F171" s="220" t="s">
        <v>1013</v>
      </c>
      <c r="G171" s="14"/>
      <c r="H171" s="221">
        <v>450</v>
      </c>
      <c r="I171" s="222"/>
      <c r="J171" s="14"/>
      <c r="K171" s="14"/>
      <c r="L171" s="218"/>
      <c r="M171" s="223"/>
      <c r="N171" s="224"/>
      <c r="O171" s="224"/>
      <c r="P171" s="224"/>
      <c r="Q171" s="224"/>
      <c r="R171" s="224"/>
      <c r="S171" s="224"/>
      <c r="T171" s="22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19" t="s">
        <v>161</v>
      </c>
      <c r="AU171" s="219" t="s">
        <v>87</v>
      </c>
      <c r="AV171" s="14" t="s">
        <v>87</v>
      </c>
      <c r="AW171" s="14" t="s">
        <v>32</v>
      </c>
      <c r="AX171" s="14" t="s">
        <v>77</v>
      </c>
      <c r="AY171" s="219" t="s">
        <v>152</v>
      </c>
    </row>
    <row r="172" s="15" customFormat="1">
      <c r="A172" s="15"/>
      <c r="B172" s="226"/>
      <c r="C172" s="15"/>
      <c r="D172" s="211" t="s">
        <v>161</v>
      </c>
      <c r="E172" s="227" t="s">
        <v>1</v>
      </c>
      <c r="F172" s="228" t="s">
        <v>164</v>
      </c>
      <c r="G172" s="15"/>
      <c r="H172" s="229">
        <v>450</v>
      </c>
      <c r="I172" s="230"/>
      <c r="J172" s="15"/>
      <c r="K172" s="15"/>
      <c r="L172" s="226"/>
      <c r="M172" s="231"/>
      <c r="N172" s="232"/>
      <c r="O172" s="232"/>
      <c r="P172" s="232"/>
      <c r="Q172" s="232"/>
      <c r="R172" s="232"/>
      <c r="S172" s="232"/>
      <c r="T172" s="23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27" t="s">
        <v>161</v>
      </c>
      <c r="AU172" s="227" t="s">
        <v>87</v>
      </c>
      <c r="AV172" s="15" t="s">
        <v>159</v>
      </c>
      <c r="AW172" s="15" t="s">
        <v>32</v>
      </c>
      <c r="AX172" s="15" t="s">
        <v>85</v>
      </c>
      <c r="AY172" s="227" t="s">
        <v>152</v>
      </c>
    </row>
    <row r="173" s="2" customFormat="1" ht="24" customHeight="1">
      <c r="A173" s="38"/>
      <c r="B173" s="196"/>
      <c r="C173" s="197" t="s">
        <v>248</v>
      </c>
      <c r="D173" s="197" t="s">
        <v>154</v>
      </c>
      <c r="E173" s="198" t="s">
        <v>1014</v>
      </c>
      <c r="F173" s="199" t="s">
        <v>1015</v>
      </c>
      <c r="G173" s="200" t="s">
        <v>157</v>
      </c>
      <c r="H173" s="201">
        <v>450</v>
      </c>
      <c r="I173" s="202"/>
      <c r="J173" s="203">
        <f>ROUND(I173*H173,2)</f>
        <v>0</v>
      </c>
      <c r="K173" s="199" t="s">
        <v>158</v>
      </c>
      <c r="L173" s="39"/>
      <c r="M173" s="204" t="s">
        <v>1</v>
      </c>
      <c r="N173" s="205" t="s">
        <v>42</v>
      </c>
      <c r="O173" s="77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230</v>
      </c>
      <c r="AT173" s="208" t="s">
        <v>154</v>
      </c>
      <c r="AU173" s="208" t="s">
        <v>87</v>
      </c>
      <c r="AY173" s="19" t="s">
        <v>152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85</v>
      </c>
      <c r="BK173" s="209">
        <f>ROUND(I173*H173,2)</f>
        <v>0</v>
      </c>
      <c r="BL173" s="19" t="s">
        <v>230</v>
      </c>
      <c r="BM173" s="208" t="s">
        <v>1016</v>
      </c>
    </row>
    <row r="174" s="14" customFormat="1">
      <c r="A174" s="14"/>
      <c r="B174" s="218"/>
      <c r="C174" s="14"/>
      <c r="D174" s="211" t="s">
        <v>161</v>
      </c>
      <c r="E174" s="219" t="s">
        <v>1</v>
      </c>
      <c r="F174" s="220" t="s">
        <v>1017</v>
      </c>
      <c r="G174" s="14"/>
      <c r="H174" s="221">
        <v>450</v>
      </c>
      <c r="I174" s="222"/>
      <c r="J174" s="14"/>
      <c r="K174" s="14"/>
      <c r="L174" s="218"/>
      <c r="M174" s="223"/>
      <c r="N174" s="224"/>
      <c r="O174" s="224"/>
      <c r="P174" s="224"/>
      <c r="Q174" s="224"/>
      <c r="R174" s="224"/>
      <c r="S174" s="224"/>
      <c r="T174" s="22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19" t="s">
        <v>161</v>
      </c>
      <c r="AU174" s="219" t="s">
        <v>87</v>
      </c>
      <c r="AV174" s="14" t="s">
        <v>87</v>
      </c>
      <c r="AW174" s="14" t="s">
        <v>32</v>
      </c>
      <c r="AX174" s="14" t="s">
        <v>85</v>
      </c>
      <c r="AY174" s="219" t="s">
        <v>152</v>
      </c>
    </row>
    <row r="175" s="2" customFormat="1" ht="16.5" customHeight="1">
      <c r="A175" s="38"/>
      <c r="B175" s="196"/>
      <c r="C175" s="237" t="s">
        <v>7</v>
      </c>
      <c r="D175" s="237" t="s">
        <v>314</v>
      </c>
      <c r="E175" s="238" t="s">
        <v>1018</v>
      </c>
      <c r="F175" s="239" t="s">
        <v>1019</v>
      </c>
      <c r="G175" s="240" t="s">
        <v>245</v>
      </c>
      <c r="H175" s="241">
        <v>12.375</v>
      </c>
      <c r="I175" s="242"/>
      <c r="J175" s="243">
        <f>ROUND(I175*H175,2)</f>
        <v>0</v>
      </c>
      <c r="K175" s="239" t="s">
        <v>158</v>
      </c>
      <c r="L175" s="244"/>
      <c r="M175" s="245" t="s">
        <v>1</v>
      </c>
      <c r="N175" s="246" t="s">
        <v>42</v>
      </c>
      <c r="O175" s="77"/>
      <c r="P175" s="206">
        <f>O175*H175</f>
        <v>0</v>
      </c>
      <c r="Q175" s="206">
        <v>0.55000000000000004</v>
      </c>
      <c r="R175" s="206">
        <f>Q175*H175</f>
        <v>6.8062500000000004</v>
      </c>
      <c r="S175" s="206">
        <v>0</v>
      </c>
      <c r="T175" s="20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8" t="s">
        <v>307</v>
      </c>
      <c r="AT175" s="208" t="s">
        <v>314</v>
      </c>
      <c r="AU175" s="208" t="s">
        <v>87</v>
      </c>
      <c r="AY175" s="19" t="s">
        <v>152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9" t="s">
        <v>85</v>
      </c>
      <c r="BK175" s="209">
        <f>ROUND(I175*H175,2)</f>
        <v>0</v>
      </c>
      <c r="BL175" s="19" t="s">
        <v>230</v>
      </c>
      <c r="BM175" s="208" t="s">
        <v>1020</v>
      </c>
    </row>
    <row r="176" s="14" customFormat="1">
      <c r="A176" s="14"/>
      <c r="B176" s="218"/>
      <c r="C176" s="14"/>
      <c r="D176" s="211" t="s">
        <v>161</v>
      </c>
      <c r="E176" s="219" t="s">
        <v>1</v>
      </c>
      <c r="F176" s="220" t="s">
        <v>1021</v>
      </c>
      <c r="G176" s="14"/>
      <c r="H176" s="221">
        <v>12.375</v>
      </c>
      <c r="I176" s="222"/>
      <c r="J176" s="14"/>
      <c r="K176" s="14"/>
      <c r="L176" s="218"/>
      <c r="M176" s="223"/>
      <c r="N176" s="224"/>
      <c r="O176" s="224"/>
      <c r="P176" s="224"/>
      <c r="Q176" s="224"/>
      <c r="R176" s="224"/>
      <c r="S176" s="224"/>
      <c r="T176" s="22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19" t="s">
        <v>161</v>
      </c>
      <c r="AU176" s="219" t="s">
        <v>87</v>
      </c>
      <c r="AV176" s="14" t="s">
        <v>87</v>
      </c>
      <c r="AW176" s="14" t="s">
        <v>32</v>
      </c>
      <c r="AX176" s="14" t="s">
        <v>85</v>
      </c>
      <c r="AY176" s="219" t="s">
        <v>152</v>
      </c>
    </row>
    <row r="177" s="2" customFormat="1" ht="16.5" customHeight="1">
      <c r="A177" s="38"/>
      <c r="B177" s="196"/>
      <c r="C177" s="197" t="s">
        <v>262</v>
      </c>
      <c r="D177" s="197" t="s">
        <v>154</v>
      </c>
      <c r="E177" s="198" t="s">
        <v>1022</v>
      </c>
      <c r="F177" s="199" t="s">
        <v>1023</v>
      </c>
      <c r="G177" s="200" t="s">
        <v>157</v>
      </c>
      <c r="H177" s="201">
        <v>450</v>
      </c>
      <c r="I177" s="202"/>
      <c r="J177" s="203">
        <f>ROUND(I177*H177,2)</f>
        <v>0</v>
      </c>
      <c r="K177" s="199" t="s">
        <v>158</v>
      </c>
      <c r="L177" s="39"/>
      <c r="M177" s="204" t="s">
        <v>1</v>
      </c>
      <c r="N177" s="205" t="s">
        <v>42</v>
      </c>
      <c r="O177" s="77"/>
      <c r="P177" s="206">
        <f>O177*H177</f>
        <v>0</v>
      </c>
      <c r="Q177" s="206">
        <v>0</v>
      </c>
      <c r="R177" s="206">
        <f>Q177*H177</f>
        <v>0</v>
      </c>
      <c r="S177" s="206">
        <v>0.014999999999999999</v>
      </c>
      <c r="T177" s="207">
        <f>S177*H177</f>
        <v>6.75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230</v>
      </c>
      <c r="AT177" s="208" t="s">
        <v>154</v>
      </c>
      <c r="AU177" s="208" t="s">
        <v>87</v>
      </c>
      <c r="AY177" s="19" t="s">
        <v>152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9" t="s">
        <v>85</v>
      </c>
      <c r="BK177" s="209">
        <f>ROUND(I177*H177,2)</f>
        <v>0</v>
      </c>
      <c r="BL177" s="19" t="s">
        <v>230</v>
      </c>
      <c r="BM177" s="208" t="s">
        <v>1024</v>
      </c>
    </row>
    <row r="178" s="13" customFormat="1">
      <c r="A178" s="13"/>
      <c r="B178" s="210"/>
      <c r="C178" s="13"/>
      <c r="D178" s="211" t="s">
        <v>161</v>
      </c>
      <c r="E178" s="212" t="s">
        <v>1</v>
      </c>
      <c r="F178" s="213" t="s">
        <v>188</v>
      </c>
      <c r="G178" s="13"/>
      <c r="H178" s="212" t="s">
        <v>1</v>
      </c>
      <c r="I178" s="214"/>
      <c r="J178" s="13"/>
      <c r="K178" s="13"/>
      <c r="L178" s="210"/>
      <c r="M178" s="215"/>
      <c r="N178" s="216"/>
      <c r="O178" s="216"/>
      <c r="P178" s="216"/>
      <c r="Q178" s="216"/>
      <c r="R178" s="216"/>
      <c r="S178" s="216"/>
      <c r="T178" s="21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12" t="s">
        <v>161</v>
      </c>
      <c r="AU178" s="212" t="s">
        <v>87</v>
      </c>
      <c r="AV178" s="13" t="s">
        <v>85</v>
      </c>
      <c r="AW178" s="13" t="s">
        <v>32</v>
      </c>
      <c r="AX178" s="13" t="s">
        <v>77</v>
      </c>
      <c r="AY178" s="212" t="s">
        <v>152</v>
      </c>
    </row>
    <row r="179" s="14" customFormat="1">
      <c r="A179" s="14"/>
      <c r="B179" s="218"/>
      <c r="C179" s="14"/>
      <c r="D179" s="211" t="s">
        <v>161</v>
      </c>
      <c r="E179" s="219" t="s">
        <v>1</v>
      </c>
      <c r="F179" s="220" t="s">
        <v>1025</v>
      </c>
      <c r="G179" s="14"/>
      <c r="H179" s="221">
        <v>450</v>
      </c>
      <c r="I179" s="222"/>
      <c r="J179" s="14"/>
      <c r="K179" s="14"/>
      <c r="L179" s="218"/>
      <c r="M179" s="223"/>
      <c r="N179" s="224"/>
      <c r="O179" s="224"/>
      <c r="P179" s="224"/>
      <c r="Q179" s="224"/>
      <c r="R179" s="224"/>
      <c r="S179" s="224"/>
      <c r="T179" s="22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19" t="s">
        <v>161</v>
      </c>
      <c r="AU179" s="219" t="s">
        <v>87</v>
      </c>
      <c r="AV179" s="14" t="s">
        <v>87</v>
      </c>
      <c r="AW179" s="14" t="s">
        <v>32</v>
      </c>
      <c r="AX179" s="14" t="s">
        <v>77</v>
      </c>
      <c r="AY179" s="219" t="s">
        <v>152</v>
      </c>
    </row>
    <row r="180" s="15" customFormat="1">
      <c r="A180" s="15"/>
      <c r="B180" s="226"/>
      <c r="C180" s="15"/>
      <c r="D180" s="211" t="s">
        <v>161</v>
      </c>
      <c r="E180" s="227" t="s">
        <v>1</v>
      </c>
      <c r="F180" s="228" t="s">
        <v>164</v>
      </c>
      <c r="G180" s="15"/>
      <c r="H180" s="229">
        <v>450</v>
      </c>
      <c r="I180" s="230"/>
      <c r="J180" s="15"/>
      <c r="K180" s="15"/>
      <c r="L180" s="226"/>
      <c r="M180" s="231"/>
      <c r="N180" s="232"/>
      <c r="O180" s="232"/>
      <c r="P180" s="232"/>
      <c r="Q180" s="232"/>
      <c r="R180" s="232"/>
      <c r="S180" s="232"/>
      <c r="T180" s="23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27" t="s">
        <v>161</v>
      </c>
      <c r="AU180" s="227" t="s">
        <v>87</v>
      </c>
      <c r="AV180" s="15" t="s">
        <v>159</v>
      </c>
      <c r="AW180" s="15" t="s">
        <v>32</v>
      </c>
      <c r="AX180" s="15" t="s">
        <v>85</v>
      </c>
      <c r="AY180" s="227" t="s">
        <v>152</v>
      </c>
    </row>
    <row r="181" s="2" customFormat="1" ht="24" customHeight="1">
      <c r="A181" s="38"/>
      <c r="B181" s="196"/>
      <c r="C181" s="197" t="s">
        <v>266</v>
      </c>
      <c r="D181" s="197" t="s">
        <v>154</v>
      </c>
      <c r="E181" s="198" t="s">
        <v>1026</v>
      </c>
      <c r="F181" s="199" t="s">
        <v>1027</v>
      </c>
      <c r="G181" s="200" t="s">
        <v>192</v>
      </c>
      <c r="H181" s="201">
        <v>1575</v>
      </c>
      <c r="I181" s="202"/>
      <c r="J181" s="203">
        <f>ROUND(I181*H181,2)</f>
        <v>0</v>
      </c>
      <c r="K181" s="199" t="s">
        <v>158</v>
      </c>
      <c r="L181" s="39"/>
      <c r="M181" s="204" t="s">
        <v>1</v>
      </c>
      <c r="N181" s="205" t="s">
        <v>42</v>
      </c>
      <c r="O181" s="77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8" t="s">
        <v>230</v>
      </c>
      <c r="AT181" s="208" t="s">
        <v>154</v>
      </c>
      <c r="AU181" s="208" t="s">
        <v>87</v>
      </c>
      <c r="AY181" s="19" t="s">
        <v>152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9" t="s">
        <v>85</v>
      </c>
      <c r="BK181" s="209">
        <f>ROUND(I181*H181,2)</f>
        <v>0</v>
      </c>
      <c r="BL181" s="19" t="s">
        <v>230</v>
      </c>
      <c r="BM181" s="208" t="s">
        <v>1028</v>
      </c>
    </row>
    <row r="182" s="13" customFormat="1">
      <c r="A182" s="13"/>
      <c r="B182" s="210"/>
      <c r="C182" s="13"/>
      <c r="D182" s="211" t="s">
        <v>161</v>
      </c>
      <c r="E182" s="212" t="s">
        <v>1</v>
      </c>
      <c r="F182" s="213" t="s">
        <v>1029</v>
      </c>
      <c r="G182" s="13"/>
      <c r="H182" s="212" t="s">
        <v>1</v>
      </c>
      <c r="I182" s="214"/>
      <c r="J182" s="13"/>
      <c r="K182" s="13"/>
      <c r="L182" s="210"/>
      <c r="M182" s="215"/>
      <c r="N182" s="216"/>
      <c r="O182" s="216"/>
      <c r="P182" s="216"/>
      <c r="Q182" s="216"/>
      <c r="R182" s="216"/>
      <c r="S182" s="216"/>
      <c r="T182" s="21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12" t="s">
        <v>161</v>
      </c>
      <c r="AU182" s="212" t="s">
        <v>87</v>
      </c>
      <c r="AV182" s="13" t="s">
        <v>85</v>
      </c>
      <c r="AW182" s="13" t="s">
        <v>32</v>
      </c>
      <c r="AX182" s="13" t="s">
        <v>77</v>
      </c>
      <c r="AY182" s="212" t="s">
        <v>152</v>
      </c>
    </row>
    <row r="183" s="13" customFormat="1">
      <c r="A183" s="13"/>
      <c r="B183" s="210"/>
      <c r="C183" s="13"/>
      <c r="D183" s="211" t="s">
        <v>161</v>
      </c>
      <c r="E183" s="212" t="s">
        <v>1</v>
      </c>
      <c r="F183" s="213" t="s">
        <v>1030</v>
      </c>
      <c r="G183" s="13"/>
      <c r="H183" s="212" t="s">
        <v>1</v>
      </c>
      <c r="I183" s="214"/>
      <c r="J183" s="13"/>
      <c r="K183" s="13"/>
      <c r="L183" s="210"/>
      <c r="M183" s="215"/>
      <c r="N183" s="216"/>
      <c r="O183" s="216"/>
      <c r="P183" s="216"/>
      <c r="Q183" s="216"/>
      <c r="R183" s="216"/>
      <c r="S183" s="216"/>
      <c r="T183" s="21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12" t="s">
        <v>161</v>
      </c>
      <c r="AU183" s="212" t="s">
        <v>87</v>
      </c>
      <c r="AV183" s="13" t="s">
        <v>85</v>
      </c>
      <c r="AW183" s="13" t="s">
        <v>32</v>
      </c>
      <c r="AX183" s="13" t="s">
        <v>77</v>
      </c>
      <c r="AY183" s="212" t="s">
        <v>152</v>
      </c>
    </row>
    <row r="184" s="14" customFormat="1">
      <c r="A184" s="14"/>
      <c r="B184" s="218"/>
      <c r="C184" s="14"/>
      <c r="D184" s="211" t="s">
        <v>161</v>
      </c>
      <c r="E184" s="219" t="s">
        <v>1</v>
      </c>
      <c r="F184" s="220" t="s">
        <v>1031</v>
      </c>
      <c r="G184" s="14"/>
      <c r="H184" s="221">
        <v>1575</v>
      </c>
      <c r="I184" s="222"/>
      <c r="J184" s="14"/>
      <c r="K184" s="14"/>
      <c r="L184" s="218"/>
      <c r="M184" s="223"/>
      <c r="N184" s="224"/>
      <c r="O184" s="224"/>
      <c r="P184" s="224"/>
      <c r="Q184" s="224"/>
      <c r="R184" s="224"/>
      <c r="S184" s="224"/>
      <c r="T184" s="22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19" t="s">
        <v>161</v>
      </c>
      <c r="AU184" s="219" t="s">
        <v>87</v>
      </c>
      <c r="AV184" s="14" t="s">
        <v>87</v>
      </c>
      <c r="AW184" s="14" t="s">
        <v>32</v>
      </c>
      <c r="AX184" s="14" t="s">
        <v>77</v>
      </c>
      <c r="AY184" s="219" t="s">
        <v>152</v>
      </c>
    </row>
    <row r="185" s="15" customFormat="1">
      <c r="A185" s="15"/>
      <c r="B185" s="226"/>
      <c r="C185" s="15"/>
      <c r="D185" s="211" t="s">
        <v>161</v>
      </c>
      <c r="E185" s="227" t="s">
        <v>1</v>
      </c>
      <c r="F185" s="228" t="s">
        <v>164</v>
      </c>
      <c r="G185" s="15"/>
      <c r="H185" s="229">
        <v>1575</v>
      </c>
      <c r="I185" s="230"/>
      <c r="J185" s="15"/>
      <c r="K185" s="15"/>
      <c r="L185" s="226"/>
      <c r="M185" s="231"/>
      <c r="N185" s="232"/>
      <c r="O185" s="232"/>
      <c r="P185" s="232"/>
      <c r="Q185" s="232"/>
      <c r="R185" s="232"/>
      <c r="S185" s="232"/>
      <c r="T185" s="23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27" t="s">
        <v>161</v>
      </c>
      <c r="AU185" s="227" t="s">
        <v>87</v>
      </c>
      <c r="AV185" s="15" t="s">
        <v>159</v>
      </c>
      <c r="AW185" s="15" t="s">
        <v>32</v>
      </c>
      <c r="AX185" s="15" t="s">
        <v>85</v>
      </c>
      <c r="AY185" s="227" t="s">
        <v>152</v>
      </c>
    </row>
    <row r="186" s="2" customFormat="1" ht="16.5" customHeight="1">
      <c r="A186" s="38"/>
      <c r="B186" s="196"/>
      <c r="C186" s="237" t="s">
        <v>271</v>
      </c>
      <c r="D186" s="237" t="s">
        <v>314</v>
      </c>
      <c r="E186" s="238" t="s">
        <v>1032</v>
      </c>
      <c r="F186" s="239" t="s">
        <v>1033</v>
      </c>
      <c r="G186" s="240" t="s">
        <v>245</v>
      </c>
      <c r="H186" s="241">
        <v>4.1580000000000004</v>
      </c>
      <c r="I186" s="242"/>
      <c r="J186" s="243">
        <f>ROUND(I186*H186,2)</f>
        <v>0</v>
      </c>
      <c r="K186" s="239" t="s">
        <v>158</v>
      </c>
      <c r="L186" s="244"/>
      <c r="M186" s="245" t="s">
        <v>1</v>
      </c>
      <c r="N186" s="246" t="s">
        <v>42</v>
      </c>
      <c r="O186" s="77"/>
      <c r="P186" s="206">
        <f>O186*H186</f>
        <v>0</v>
      </c>
      <c r="Q186" s="206">
        <v>0.55000000000000004</v>
      </c>
      <c r="R186" s="206">
        <f>Q186*H186</f>
        <v>2.2869000000000006</v>
      </c>
      <c r="S186" s="206">
        <v>0</v>
      </c>
      <c r="T186" s="20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8" t="s">
        <v>307</v>
      </c>
      <c r="AT186" s="208" t="s">
        <v>314</v>
      </c>
      <c r="AU186" s="208" t="s">
        <v>87</v>
      </c>
      <c r="AY186" s="19" t="s">
        <v>152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9" t="s">
        <v>85</v>
      </c>
      <c r="BK186" s="209">
        <f>ROUND(I186*H186,2)</f>
        <v>0</v>
      </c>
      <c r="BL186" s="19" t="s">
        <v>230</v>
      </c>
      <c r="BM186" s="208" t="s">
        <v>1034</v>
      </c>
    </row>
    <row r="187" s="14" customFormat="1">
      <c r="A187" s="14"/>
      <c r="B187" s="218"/>
      <c r="C187" s="14"/>
      <c r="D187" s="211" t="s">
        <v>161</v>
      </c>
      <c r="E187" s="219" t="s">
        <v>1</v>
      </c>
      <c r="F187" s="220" t="s">
        <v>1035</v>
      </c>
      <c r="G187" s="14"/>
      <c r="H187" s="221">
        <v>4.1580000000000004</v>
      </c>
      <c r="I187" s="222"/>
      <c r="J187" s="14"/>
      <c r="K187" s="14"/>
      <c r="L187" s="218"/>
      <c r="M187" s="223"/>
      <c r="N187" s="224"/>
      <c r="O187" s="224"/>
      <c r="P187" s="224"/>
      <c r="Q187" s="224"/>
      <c r="R187" s="224"/>
      <c r="S187" s="224"/>
      <c r="T187" s="22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19" t="s">
        <v>161</v>
      </c>
      <c r="AU187" s="219" t="s">
        <v>87</v>
      </c>
      <c r="AV187" s="14" t="s">
        <v>87</v>
      </c>
      <c r="AW187" s="14" t="s">
        <v>32</v>
      </c>
      <c r="AX187" s="14" t="s">
        <v>85</v>
      </c>
      <c r="AY187" s="219" t="s">
        <v>152</v>
      </c>
    </row>
    <row r="188" s="2" customFormat="1" ht="24" customHeight="1">
      <c r="A188" s="38"/>
      <c r="B188" s="196"/>
      <c r="C188" s="197" t="s">
        <v>275</v>
      </c>
      <c r="D188" s="197" t="s">
        <v>154</v>
      </c>
      <c r="E188" s="198" t="s">
        <v>1036</v>
      </c>
      <c r="F188" s="199" t="s">
        <v>1037</v>
      </c>
      <c r="G188" s="200" t="s">
        <v>245</v>
      </c>
      <c r="H188" s="201">
        <v>16.395</v>
      </c>
      <c r="I188" s="202"/>
      <c r="J188" s="203">
        <f>ROUND(I188*H188,2)</f>
        <v>0</v>
      </c>
      <c r="K188" s="199" t="s">
        <v>158</v>
      </c>
      <c r="L188" s="39"/>
      <c r="M188" s="204" t="s">
        <v>1</v>
      </c>
      <c r="N188" s="205" t="s">
        <v>42</v>
      </c>
      <c r="O188" s="77"/>
      <c r="P188" s="206">
        <f>O188*H188</f>
        <v>0</v>
      </c>
      <c r="Q188" s="206">
        <v>0.023369999999999998</v>
      </c>
      <c r="R188" s="206">
        <f>Q188*H188</f>
        <v>0.38315114999999994</v>
      </c>
      <c r="S188" s="206">
        <v>0</v>
      </c>
      <c r="T188" s="20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8" t="s">
        <v>230</v>
      </c>
      <c r="AT188" s="208" t="s">
        <v>154</v>
      </c>
      <c r="AU188" s="208" t="s">
        <v>87</v>
      </c>
      <c r="AY188" s="19" t="s">
        <v>152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9" t="s">
        <v>85</v>
      </c>
      <c r="BK188" s="209">
        <f>ROUND(I188*H188,2)</f>
        <v>0</v>
      </c>
      <c r="BL188" s="19" t="s">
        <v>230</v>
      </c>
      <c r="BM188" s="208" t="s">
        <v>1038</v>
      </c>
    </row>
    <row r="189" s="14" customFormat="1">
      <c r="A189" s="14"/>
      <c r="B189" s="218"/>
      <c r="C189" s="14"/>
      <c r="D189" s="211" t="s">
        <v>161</v>
      </c>
      <c r="E189" s="219" t="s">
        <v>1</v>
      </c>
      <c r="F189" s="220" t="s">
        <v>1039</v>
      </c>
      <c r="G189" s="14"/>
      <c r="H189" s="221">
        <v>16.395</v>
      </c>
      <c r="I189" s="222"/>
      <c r="J189" s="14"/>
      <c r="K189" s="14"/>
      <c r="L189" s="218"/>
      <c r="M189" s="223"/>
      <c r="N189" s="224"/>
      <c r="O189" s="224"/>
      <c r="P189" s="224"/>
      <c r="Q189" s="224"/>
      <c r="R189" s="224"/>
      <c r="S189" s="224"/>
      <c r="T189" s="22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19" t="s">
        <v>161</v>
      </c>
      <c r="AU189" s="219" t="s">
        <v>87</v>
      </c>
      <c r="AV189" s="14" t="s">
        <v>87</v>
      </c>
      <c r="AW189" s="14" t="s">
        <v>32</v>
      </c>
      <c r="AX189" s="14" t="s">
        <v>85</v>
      </c>
      <c r="AY189" s="219" t="s">
        <v>152</v>
      </c>
    </row>
    <row r="190" s="2" customFormat="1" ht="36" customHeight="1">
      <c r="A190" s="38"/>
      <c r="B190" s="196"/>
      <c r="C190" s="197" t="s">
        <v>279</v>
      </c>
      <c r="D190" s="197" t="s">
        <v>154</v>
      </c>
      <c r="E190" s="198" t="s">
        <v>1040</v>
      </c>
      <c r="F190" s="199" t="s">
        <v>1041</v>
      </c>
      <c r="G190" s="200" t="s">
        <v>157</v>
      </c>
      <c r="H190" s="201">
        <v>135</v>
      </c>
      <c r="I190" s="202"/>
      <c r="J190" s="203">
        <f>ROUND(I190*H190,2)</f>
        <v>0</v>
      </c>
      <c r="K190" s="199" t="s">
        <v>1</v>
      </c>
      <c r="L190" s="39"/>
      <c r="M190" s="204" t="s">
        <v>1</v>
      </c>
      <c r="N190" s="205" t="s">
        <v>42</v>
      </c>
      <c r="O190" s="77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230</v>
      </c>
      <c r="AT190" s="208" t="s">
        <v>154</v>
      </c>
      <c r="AU190" s="208" t="s">
        <v>87</v>
      </c>
      <c r="AY190" s="19" t="s">
        <v>152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85</v>
      </c>
      <c r="BK190" s="209">
        <f>ROUND(I190*H190,2)</f>
        <v>0</v>
      </c>
      <c r="BL190" s="19" t="s">
        <v>230</v>
      </c>
      <c r="BM190" s="208" t="s">
        <v>1042</v>
      </c>
    </row>
    <row r="191" s="14" customFormat="1">
      <c r="A191" s="14"/>
      <c r="B191" s="218"/>
      <c r="C191" s="14"/>
      <c r="D191" s="211" t="s">
        <v>161</v>
      </c>
      <c r="E191" s="219" t="s">
        <v>1</v>
      </c>
      <c r="F191" s="220" t="s">
        <v>1043</v>
      </c>
      <c r="G191" s="14"/>
      <c r="H191" s="221">
        <v>135</v>
      </c>
      <c r="I191" s="222"/>
      <c r="J191" s="14"/>
      <c r="K191" s="14"/>
      <c r="L191" s="218"/>
      <c r="M191" s="223"/>
      <c r="N191" s="224"/>
      <c r="O191" s="224"/>
      <c r="P191" s="224"/>
      <c r="Q191" s="224"/>
      <c r="R191" s="224"/>
      <c r="S191" s="224"/>
      <c r="T191" s="22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19" t="s">
        <v>161</v>
      </c>
      <c r="AU191" s="219" t="s">
        <v>87</v>
      </c>
      <c r="AV191" s="14" t="s">
        <v>87</v>
      </c>
      <c r="AW191" s="14" t="s">
        <v>32</v>
      </c>
      <c r="AX191" s="14" t="s">
        <v>85</v>
      </c>
      <c r="AY191" s="219" t="s">
        <v>152</v>
      </c>
    </row>
    <row r="192" s="2" customFormat="1" ht="24" customHeight="1">
      <c r="A192" s="38"/>
      <c r="B192" s="196"/>
      <c r="C192" s="197" t="s">
        <v>284</v>
      </c>
      <c r="D192" s="197" t="s">
        <v>154</v>
      </c>
      <c r="E192" s="198" t="s">
        <v>1044</v>
      </c>
      <c r="F192" s="199" t="s">
        <v>1045</v>
      </c>
      <c r="G192" s="200" t="s">
        <v>423</v>
      </c>
      <c r="H192" s="201">
        <v>9.5440000000000005</v>
      </c>
      <c r="I192" s="202"/>
      <c r="J192" s="203">
        <f>ROUND(I192*H192,2)</f>
        <v>0</v>
      </c>
      <c r="K192" s="199" t="s">
        <v>158</v>
      </c>
      <c r="L192" s="39"/>
      <c r="M192" s="204" t="s">
        <v>1</v>
      </c>
      <c r="N192" s="205" t="s">
        <v>42</v>
      </c>
      <c r="O192" s="77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8" t="s">
        <v>230</v>
      </c>
      <c r="AT192" s="208" t="s">
        <v>154</v>
      </c>
      <c r="AU192" s="208" t="s">
        <v>87</v>
      </c>
      <c r="AY192" s="19" t="s">
        <v>152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9" t="s">
        <v>85</v>
      </c>
      <c r="BK192" s="209">
        <f>ROUND(I192*H192,2)</f>
        <v>0</v>
      </c>
      <c r="BL192" s="19" t="s">
        <v>230</v>
      </c>
      <c r="BM192" s="208" t="s">
        <v>1046</v>
      </c>
    </row>
    <row r="193" s="12" customFormat="1" ht="22.8" customHeight="1">
      <c r="A193" s="12"/>
      <c r="B193" s="183"/>
      <c r="C193" s="12"/>
      <c r="D193" s="184" t="s">
        <v>76</v>
      </c>
      <c r="E193" s="194" t="s">
        <v>707</v>
      </c>
      <c r="F193" s="194" t="s">
        <v>708</v>
      </c>
      <c r="G193" s="12"/>
      <c r="H193" s="12"/>
      <c r="I193" s="186"/>
      <c r="J193" s="195">
        <f>BK193</f>
        <v>0</v>
      </c>
      <c r="K193" s="12"/>
      <c r="L193" s="183"/>
      <c r="M193" s="188"/>
      <c r="N193" s="189"/>
      <c r="O193" s="189"/>
      <c r="P193" s="190">
        <f>SUM(P194:P205)</f>
        <v>0</v>
      </c>
      <c r="Q193" s="189"/>
      <c r="R193" s="190">
        <f>SUM(R194:R205)</f>
        <v>10.405511499999998</v>
      </c>
      <c r="S193" s="189"/>
      <c r="T193" s="191">
        <f>SUM(T194:T205)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84" t="s">
        <v>87</v>
      </c>
      <c r="AT193" s="192" t="s">
        <v>76</v>
      </c>
      <c r="AU193" s="192" t="s">
        <v>85</v>
      </c>
      <c r="AY193" s="184" t="s">
        <v>152</v>
      </c>
      <c r="BK193" s="193">
        <f>SUM(BK194:BK205)</f>
        <v>0</v>
      </c>
    </row>
    <row r="194" s="2" customFormat="1" ht="24" customHeight="1">
      <c r="A194" s="38"/>
      <c r="B194" s="196"/>
      <c r="C194" s="197" t="s">
        <v>289</v>
      </c>
      <c r="D194" s="197" t="s">
        <v>154</v>
      </c>
      <c r="E194" s="198" t="s">
        <v>1047</v>
      </c>
      <c r="F194" s="199" t="s">
        <v>1048</v>
      </c>
      <c r="G194" s="200" t="s">
        <v>157</v>
      </c>
      <c r="H194" s="201">
        <v>405</v>
      </c>
      <c r="I194" s="202"/>
      <c r="J194" s="203">
        <f>ROUND(I194*H194,2)</f>
        <v>0</v>
      </c>
      <c r="K194" s="199" t="s">
        <v>158</v>
      </c>
      <c r="L194" s="39"/>
      <c r="M194" s="204" t="s">
        <v>1</v>
      </c>
      <c r="N194" s="205" t="s">
        <v>42</v>
      </c>
      <c r="O194" s="77"/>
      <c r="P194" s="206">
        <f>O194*H194</f>
        <v>0</v>
      </c>
      <c r="Q194" s="206">
        <v>0.025149999999999999</v>
      </c>
      <c r="R194" s="206">
        <f>Q194*H194</f>
        <v>10.185749999999999</v>
      </c>
      <c r="S194" s="206">
        <v>0</v>
      </c>
      <c r="T194" s="20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8" t="s">
        <v>230</v>
      </c>
      <c r="AT194" s="208" t="s">
        <v>154</v>
      </c>
      <c r="AU194" s="208" t="s">
        <v>87</v>
      </c>
      <c r="AY194" s="19" t="s">
        <v>152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9" t="s">
        <v>85</v>
      </c>
      <c r="BK194" s="209">
        <f>ROUND(I194*H194,2)</f>
        <v>0</v>
      </c>
      <c r="BL194" s="19" t="s">
        <v>230</v>
      </c>
      <c r="BM194" s="208" t="s">
        <v>1049</v>
      </c>
    </row>
    <row r="195" s="14" customFormat="1">
      <c r="A195" s="14"/>
      <c r="B195" s="218"/>
      <c r="C195" s="14"/>
      <c r="D195" s="211" t="s">
        <v>161</v>
      </c>
      <c r="E195" s="219" t="s">
        <v>1</v>
      </c>
      <c r="F195" s="220" t="s">
        <v>1050</v>
      </c>
      <c r="G195" s="14"/>
      <c r="H195" s="221">
        <v>405</v>
      </c>
      <c r="I195" s="222"/>
      <c r="J195" s="14"/>
      <c r="K195" s="14"/>
      <c r="L195" s="218"/>
      <c r="M195" s="223"/>
      <c r="N195" s="224"/>
      <c r="O195" s="224"/>
      <c r="P195" s="224"/>
      <c r="Q195" s="224"/>
      <c r="R195" s="224"/>
      <c r="S195" s="224"/>
      <c r="T195" s="22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19" t="s">
        <v>161</v>
      </c>
      <c r="AU195" s="219" t="s">
        <v>87</v>
      </c>
      <c r="AV195" s="14" t="s">
        <v>87</v>
      </c>
      <c r="AW195" s="14" t="s">
        <v>32</v>
      </c>
      <c r="AX195" s="14" t="s">
        <v>85</v>
      </c>
      <c r="AY195" s="219" t="s">
        <v>152</v>
      </c>
    </row>
    <row r="196" s="2" customFormat="1" ht="24" customHeight="1">
      <c r="A196" s="38"/>
      <c r="B196" s="196"/>
      <c r="C196" s="197" t="s">
        <v>293</v>
      </c>
      <c r="D196" s="197" t="s">
        <v>154</v>
      </c>
      <c r="E196" s="198" t="s">
        <v>1051</v>
      </c>
      <c r="F196" s="199" t="s">
        <v>1052</v>
      </c>
      <c r="G196" s="200" t="s">
        <v>192</v>
      </c>
      <c r="H196" s="201">
        <v>73.400000000000006</v>
      </c>
      <c r="I196" s="202"/>
      <c r="J196" s="203">
        <f>ROUND(I196*H196,2)</f>
        <v>0</v>
      </c>
      <c r="K196" s="199" t="s">
        <v>158</v>
      </c>
      <c r="L196" s="39"/>
      <c r="M196" s="204" t="s">
        <v>1</v>
      </c>
      <c r="N196" s="205" t="s">
        <v>42</v>
      </c>
      <c r="O196" s="77"/>
      <c r="P196" s="206">
        <f>O196*H196</f>
        <v>0</v>
      </c>
      <c r="Q196" s="206">
        <v>0.00025999999999999998</v>
      </c>
      <c r="R196" s="206">
        <f>Q196*H196</f>
        <v>0.019084</v>
      </c>
      <c r="S196" s="206">
        <v>0</v>
      </c>
      <c r="T196" s="20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8" t="s">
        <v>230</v>
      </c>
      <c r="AT196" s="208" t="s">
        <v>154</v>
      </c>
      <c r="AU196" s="208" t="s">
        <v>87</v>
      </c>
      <c r="AY196" s="19" t="s">
        <v>152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9" t="s">
        <v>85</v>
      </c>
      <c r="BK196" s="209">
        <f>ROUND(I196*H196,2)</f>
        <v>0</v>
      </c>
      <c r="BL196" s="19" t="s">
        <v>230</v>
      </c>
      <c r="BM196" s="208" t="s">
        <v>1053</v>
      </c>
    </row>
    <row r="197" s="14" customFormat="1">
      <c r="A197" s="14"/>
      <c r="B197" s="218"/>
      <c r="C197" s="14"/>
      <c r="D197" s="211" t="s">
        <v>161</v>
      </c>
      <c r="E197" s="219" t="s">
        <v>1</v>
      </c>
      <c r="F197" s="220" t="s">
        <v>1054</v>
      </c>
      <c r="G197" s="14"/>
      <c r="H197" s="221">
        <v>73.400000000000006</v>
      </c>
      <c r="I197" s="222"/>
      <c r="J197" s="14"/>
      <c r="K197" s="14"/>
      <c r="L197" s="218"/>
      <c r="M197" s="223"/>
      <c r="N197" s="224"/>
      <c r="O197" s="224"/>
      <c r="P197" s="224"/>
      <c r="Q197" s="224"/>
      <c r="R197" s="224"/>
      <c r="S197" s="224"/>
      <c r="T197" s="22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19" t="s">
        <v>161</v>
      </c>
      <c r="AU197" s="219" t="s">
        <v>87</v>
      </c>
      <c r="AV197" s="14" t="s">
        <v>87</v>
      </c>
      <c r="AW197" s="14" t="s">
        <v>32</v>
      </c>
      <c r="AX197" s="14" t="s">
        <v>85</v>
      </c>
      <c r="AY197" s="219" t="s">
        <v>152</v>
      </c>
    </row>
    <row r="198" s="2" customFormat="1" ht="16.5" customHeight="1">
      <c r="A198" s="38"/>
      <c r="B198" s="196"/>
      <c r="C198" s="197" t="s">
        <v>299</v>
      </c>
      <c r="D198" s="197" t="s">
        <v>154</v>
      </c>
      <c r="E198" s="198" t="s">
        <v>1055</v>
      </c>
      <c r="F198" s="199" t="s">
        <v>1056</v>
      </c>
      <c r="G198" s="200" t="s">
        <v>157</v>
      </c>
      <c r="H198" s="201">
        <v>405</v>
      </c>
      <c r="I198" s="202"/>
      <c r="J198" s="203">
        <f>ROUND(I198*H198,2)</f>
        <v>0</v>
      </c>
      <c r="K198" s="199" t="s">
        <v>158</v>
      </c>
      <c r="L198" s="39"/>
      <c r="M198" s="204" t="s">
        <v>1</v>
      </c>
      <c r="N198" s="205" t="s">
        <v>42</v>
      </c>
      <c r="O198" s="77"/>
      <c r="P198" s="206">
        <f>O198*H198</f>
        <v>0</v>
      </c>
      <c r="Q198" s="206">
        <v>0.00010000000000000001</v>
      </c>
      <c r="R198" s="206">
        <f>Q198*H198</f>
        <v>0.040500000000000001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230</v>
      </c>
      <c r="AT198" s="208" t="s">
        <v>154</v>
      </c>
      <c r="AU198" s="208" t="s">
        <v>87</v>
      </c>
      <c r="AY198" s="19" t="s">
        <v>152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85</v>
      </c>
      <c r="BK198" s="209">
        <f>ROUND(I198*H198,2)</f>
        <v>0</v>
      </c>
      <c r="BL198" s="19" t="s">
        <v>230</v>
      </c>
      <c r="BM198" s="208" t="s">
        <v>1057</v>
      </c>
    </row>
    <row r="199" s="2" customFormat="1" ht="16.5" customHeight="1">
      <c r="A199" s="38"/>
      <c r="B199" s="196"/>
      <c r="C199" s="197" t="s">
        <v>303</v>
      </c>
      <c r="D199" s="197" t="s">
        <v>154</v>
      </c>
      <c r="E199" s="198" t="s">
        <v>1058</v>
      </c>
      <c r="F199" s="199" t="s">
        <v>1059</v>
      </c>
      <c r="G199" s="200" t="s">
        <v>157</v>
      </c>
      <c r="H199" s="201">
        <v>405</v>
      </c>
      <c r="I199" s="202"/>
      <c r="J199" s="203">
        <f>ROUND(I199*H199,2)</f>
        <v>0</v>
      </c>
      <c r="K199" s="199" t="s">
        <v>158</v>
      </c>
      <c r="L199" s="39"/>
      <c r="M199" s="204" t="s">
        <v>1</v>
      </c>
      <c r="N199" s="205" t="s">
        <v>42</v>
      </c>
      <c r="O199" s="77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8" t="s">
        <v>230</v>
      </c>
      <c r="AT199" s="208" t="s">
        <v>154</v>
      </c>
      <c r="AU199" s="208" t="s">
        <v>87</v>
      </c>
      <c r="AY199" s="19" t="s">
        <v>152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9" t="s">
        <v>85</v>
      </c>
      <c r="BK199" s="209">
        <f>ROUND(I199*H199,2)</f>
        <v>0</v>
      </c>
      <c r="BL199" s="19" t="s">
        <v>230</v>
      </c>
      <c r="BM199" s="208" t="s">
        <v>1060</v>
      </c>
    </row>
    <row r="200" s="14" customFormat="1">
      <c r="A200" s="14"/>
      <c r="B200" s="218"/>
      <c r="C200" s="14"/>
      <c r="D200" s="211" t="s">
        <v>161</v>
      </c>
      <c r="E200" s="219" t="s">
        <v>1</v>
      </c>
      <c r="F200" s="220" t="s">
        <v>1050</v>
      </c>
      <c r="G200" s="14"/>
      <c r="H200" s="221">
        <v>405</v>
      </c>
      <c r="I200" s="222"/>
      <c r="J200" s="14"/>
      <c r="K200" s="14"/>
      <c r="L200" s="218"/>
      <c r="M200" s="223"/>
      <c r="N200" s="224"/>
      <c r="O200" s="224"/>
      <c r="P200" s="224"/>
      <c r="Q200" s="224"/>
      <c r="R200" s="224"/>
      <c r="S200" s="224"/>
      <c r="T200" s="22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19" t="s">
        <v>161</v>
      </c>
      <c r="AU200" s="219" t="s">
        <v>87</v>
      </c>
      <c r="AV200" s="14" t="s">
        <v>87</v>
      </c>
      <c r="AW200" s="14" t="s">
        <v>32</v>
      </c>
      <c r="AX200" s="14" t="s">
        <v>85</v>
      </c>
      <c r="AY200" s="219" t="s">
        <v>152</v>
      </c>
    </row>
    <row r="201" s="2" customFormat="1" ht="16.5" customHeight="1">
      <c r="A201" s="38"/>
      <c r="B201" s="196"/>
      <c r="C201" s="237" t="s">
        <v>307</v>
      </c>
      <c r="D201" s="237" t="s">
        <v>314</v>
      </c>
      <c r="E201" s="238" t="s">
        <v>1061</v>
      </c>
      <c r="F201" s="239" t="s">
        <v>1062</v>
      </c>
      <c r="G201" s="240" t="s">
        <v>157</v>
      </c>
      <c r="H201" s="241">
        <v>465.75</v>
      </c>
      <c r="I201" s="242"/>
      <c r="J201" s="243">
        <f>ROUND(I201*H201,2)</f>
        <v>0</v>
      </c>
      <c r="K201" s="239" t="s">
        <v>158</v>
      </c>
      <c r="L201" s="244"/>
      <c r="M201" s="245" t="s">
        <v>1</v>
      </c>
      <c r="N201" s="246" t="s">
        <v>42</v>
      </c>
      <c r="O201" s="77"/>
      <c r="P201" s="206">
        <f>O201*H201</f>
        <v>0</v>
      </c>
      <c r="Q201" s="206">
        <v>0.00017000000000000001</v>
      </c>
      <c r="R201" s="206">
        <f>Q201*H201</f>
        <v>0.079177500000000012</v>
      </c>
      <c r="S201" s="206">
        <v>0</v>
      </c>
      <c r="T201" s="20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8" t="s">
        <v>307</v>
      </c>
      <c r="AT201" s="208" t="s">
        <v>314</v>
      </c>
      <c r="AU201" s="208" t="s">
        <v>87</v>
      </c>
      <c r="AY201" s="19" t="s">
        <v>152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85</v>
      </c>
      <c r="BK201" s="209">
        <f>ROUND(I201*H201,2)</f>
        <v>0</v>
      </c>
      <c r="BL201" s="19" t="s">
        <v>230</v>
      </c>
      <c r="BM201" s="208" t="s">
        <v>1063</v>
      </c>
    </row>
    <row r="202" s="14" customFormat="1">
      <c r="A202" s="14"/>
      <c r="B202" s="218"/>
      <c r="C202" s="14"/>
      <c r="D202" s="211" t="s">
        <v>161</v>
      </c>
      <c r="E202" s="219" t="s">
        <v>1</v>
      </c>
      <c r="F202" s="220" t="s">
        <v>1064</v>
      </c>
      <c r="G202" s="14"/>
      <c r="H202" s="221">
        <v>465.75</v>
      </c>
      <c r="I202" s="222"/>
      <c r="J202" s="14"/>
      <c r="K202" s="14"/>
      <c r="L202" s="218"/>
      <c r="M202" s="223"/>
      <c r="N202" s="224"/>
      <c r="O202" s="224"/>
      <c r="P202" s="224"/>
      <c r="Q202" s="224"/>
      <c r="R202" s="224"/>
      <c r="S202" s="224"/>
      <c r="T202" s="22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19" t="s">
        <v>161</v>
      </c>
      <c r="AU202" s="219" t="s">
        <v>87</v>
      </c>
      <c r="AV202" s="14" t="s">
        <v>87</v>
      </c>
      <c r="AW202" s="14" t="s">
        <v>32</v>
      </c>
      <c r="AX202" s="14" t="s">
        <v>85</v>
      </c>
      <c r="AY202" s="219" t="s">
        <v>152</v>
      </c>
    </row>
    <row r="203" s="2" customFormat="1" ht="24" customHeight="1">
      <c r="A203" s="38"/>
      <c r="B203" s="196"/>
      <c r="C203" s="197" t="s">
        <v>313</v>
      </c>
      <c r="D203" s="197" t="s">
        <v>154</v>
      </c>
      <c r="E203" s="198" t="s">
        <v>1065</v>
      </c>
      <c r="F203" s="199" t="s">
        <v>1066</v>
      </c>
      <c r="G203" s="200" t="s">
        <v>157</v>
      </c>
      <c r="H203" s="201">
        <v>405</v>
      </c>
      <c r="I203" s="202"/>
      <c r="J203" s="203">
        <f>ROUND(I203*H203,2)</f>
        <v>0</v>
      </c>
      <c r="K203" s="199" t="s">
        <v>158</v>
      </c>
      <c r="L203" s="39"/>
      <c r="M203" s="204" t="s">
        <v>1</v>
      </c>
      <c r="N203" s="205" t="s">
        <v>42</v>
      </c>
      <c r="O203" s="77"/>
      <c r="P203" s="206">
        <f>O203*H203</f>
        <v>0</v>
      </c>
      <c r="Q203" s="206">
        <v>0.00010000000000000001</v>
      </c>
      <c r="R203" s="206">
        <f>Q203*H203</f>
        <v>0.040500000000000001</v>
      </c>
      <c r="S203" s="206">
        <v>0</v>
      </c>
      <c r="T203" s="20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8" t="s">
        <v>230</v>
      </c>
      <c r="AT203" s="208" t="s">
        <v>154</v>
      </c>
      <c r="AU203" s="208" t="s">
        <v>87</v>
      </c>
      <c r="AY203" s="19" t="s">
        <v>152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9" t="s">
        <v>85</v>
      </c>
      <c r="BK203" s="209">
        <f>ROUND(I203*H203,2)</f>
        <v>0</v>
      </c>
      <c r="BL203" s="19" t="s">
        <v>230</v>
      </c>
      <c r="BM203" s="208" t="s">
        <v>1067</v>
      </c>
    </row>
    <row r="204" s="2" customFormat="1" ht="16.5" customHeight="1">
      <c r="A204" s="38"/>
      <c r="B204" s="196"/>
      <c r="C204" s="197" t="s">
        <v>320</v>
      </c>
      <c r="D204" s="197" t="s">
        <v>154</v>
      </c>
      <c r="E204" s="198" t="s">
        <v>1068</v>
      </c>
      <c r="F204" s="199" t="s">
        <v>1069</v>
      </c>
      <c r="G204" s="200" t="s">
        <v>157</v>
      </c>
      <c r="H204" s="201">
        <v>405</v>
      </c>
      <c r="I204" s="202"/>
      <c r="J204" s="203">
        <f>ROUND(I204*H204,2)</f>
        <v>0</v>
      </c>
      <c r="K204" s="199" t="s">
        <v>158</v>
      </c>
      <c r="L204" s="39"/>
      <c r="M204" s="204" t="s">
        <v>1</v>
      </c>
      <c r="N204" s="205" t="s">
        <v>42</v>
      </c>
      <c r="O204" s="77"/>
      <c r="P204" s="206">
        <f>O204*H204</f>
        <v>0</v>
      </c>
      <c r="Q204" s="206">
        <v>0.00010000000000000001</v>
      </c>
      <c r="R204" s="206">
        <f>Q204*H204</f>
        <v>0.040500000000000001</v>
      </c>
      <c r="S204" s="206">
        <v>0</v>
      </c>
      <c r="T204" s="20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8" t="s">
        <v>230</v>
      </c>
      <c r="AT204" s="208" t="s">
        <v>154</v>
      </c>
      <c r="AU204" s="208" t="s">
        <v>87</v>
      </c>
      <c r="AY204" s="19" t="s">
        <v>152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9" t="s">
        <v>85</v>
      </c>
      <c r="BK204" s="209">
        <f>ROUND(I204*H204,2)</f>
        <v>0</v>
      </c>
      <c r="BL204" s="19" t="s">
        <v>230</v>
      </c>
      <c r="BM204" s="208" t="s">
        <v>1070</v>
      </c>
    </row>
    <row r="205" s="2" customFormat="1" ht="24" customHeight="1">
      <c r="A205" s="38"/>
      <c r="B205" s="196"/>
      <c r="C205" s="197" t="s">
        <v>325</v>
      </c>
      <c r="D205" s="197" t="s">
        <v>154</v>
      </c>
      <c r="E205" s="198" t="s">
        <v>732</v>
      </c>
      <c r="F205" s="199" t="s">
        <v>733</v>
      </c>
      <c r="G205" s="200" t="s">
        <v>423</v>
      </c>
      <c r="H205" s="201">
        <v>10.406000000000001</v>
      </c>
      <c r="I205" s="202"/>
      <c r="J205" s="203">
        <f>ROUND(I205*H205,2)</f>
        <v>0</v>
      </c>
      <c r="K205" s="199" t="s">
        <v>158</v>
      </c>
      <c r="L205" s="39"/>
      <c r="M205" s="204" t="s">
        <v>1</v>
      </c>
      <c r="N205" s="205" t="s">
        <v>42</v>
      </c>
      <c r="O205" s="77"/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8" t="s">
        <v>230</v>
      </c>
      <c r="AT205" s="208" t="s">
        <v>154</v>
      </c>
      <c r="AU205" s="208" t="s">
        <v>87</v>
      </c>
      <c r="AY205" s="19" t="s">
        <v>152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9" t="s">
        <v>85</v>
      </c>
      <c r="BK205" s="209">
        <f>ROUND(I205*H205,2)</f>
        <v>0</v>
      </c>
      <c r="BL205" s="19" t="s">
        <v>230</v>
      </c>
      <c r="BM205" s="208" t="s">
        <v>1071</v>
      </c>
    </row>
    <row r="206" s="12" customFormat="1" ht="22.8" customHeight="1">
      <c r="A206" s="12"/>
      <c r="B206" s="183"/>
      <c r="C206" s="12"/>
      <c r="D206" s="184" t="s">
        <v>76</v>
      </c>
      <c r="E206" s="194" t="s">
        <v>882</v>
      </c>
      <c r="F206" s="194" t="s">
        <v>883</v>
      </c>
      <c r="G206" s="12"/>
      <c r="H206" s="12"/>
      <c r="I206" s="186"/>
      <c r="J206" s="195">
        <f>BK206</f>
        <v>0</v>
      </c>
      <c r="K206" s="12"/>
      <c r="L206" s="183"/>
      <c r="M206" s="188"/>
      <c r="N206" s="189"/>
      <c r="O206" s="189"/>
      <c r="P206" s="190">
        <f>SUM(P207:P251)</f>
        <v>0</v>
      </c>
      <c r="Q206" s="189"/>
      <c r="R206" s="190">
        <f>SUM(R207:R251)</f>
        <v>4.481806999999999</v>
      </c>
      <c r="S206" s="189"/>
      <c r="T206" s="191">
        <f>SUM(T207:T251)</f>
        <v>3.7013695000000006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84" t="s">
        <v>87</v>
      </c>
      <c r="AT206" s="192" t="s">
        <v>76</v>
      </c>
      <c r="AU206" s="192" t="s">
        <v>85</v>
      </c>
      <c r="AY206" s="184" t="s">
        <v>152</v>
      </c>
      <c r="BK206" s="193">
        <f>SUM(BK207:BK251)</f>
        <v>0</v>
      </c>
    </row>
    <row r="207" s="2" customFormat="1" ht="16.5" customHeight="1">
      <c r="A207" s="38"/>
      <c r="B207" s="196"/>
      <c r="C207" s="197" t="s">
        <v>331</v>
      </c>
      <c r="D207" s="197" t="s">
        <v>154</v>
      </c>
      <c r="E207" s="198" t="s">
        <v>1072</v>
      </c>
      <c r="F207" s="199" t="s">
        <v>1073</v>
      </c>
      <c r="G207" s="200" t="s">
        <v>157</v>
      </c>
      <c r="H207" s="201">
        <v>450</v>
      </c>
      <c r="I207" s="202"/>
      <c r="J207" s="203">
        <f>ROUND(I207*H207,2)</f>
        <v>0</v>
      </c>
      <c r="K207" s="199" t="s">
        <v>158</v>
      </c>
      <c r="L207" s="39"/>
      <c r="M207" s="204" t="s">
        <v>1</v>
      </c>
      <c r="N207" s="205" t="s">
        <v>42</v>
      </c>
      <c r="O207" s="77"/>
      <c r="P207" s="206">
        <f>O207*H207</f>
        <v>0</v>
      </c>
      <c r="Q207" s="206">
        <v>0</v>
      </c>
      <c r="R207" s="206">
        <f>Q207*H207</f>
        <v>0</v>
      </c>
      <c r="S207" s="206">
        <v>0.00594</v>
      </c>
      <c r="T207" s="207">
        <f>S207*H207</f>
        <v>2.673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8" t="s">
        <v>230</v>
      </c>
      <c r="AT207" s="208" t="s">
        <v>154</v>
      </c>
      <c r="AU207" s="208" t="s">
        <v>87</v>
      </c>
      <c r="AY207" s="19" t="s">
        <v>152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9" t="s">
        <v>85</v>
      </c>
      <c r="BK207" s="209">
        <f>ROUND(I207*H207,2)</f>
        <v>0</v>
      </c>
      <c r="BL207" s="19" t="s">
        <v>230</v>
      </c>
      <c r="BM207" s="208" t="s">
        <v>1074</v>
      </c>
    </row>
    <row r="208" s="13" customFormat="1">
      <c r="A208" s="13"/>
      <c r="B208" s="210"/>
      <c r="C208" s="13"/>
      <c r="D208" s="211" t="s">
        <v>161</v>
      </c>
      <c r="E208" s="212" t="s">
        <v>1</v>
      </c>
      <c r="F208" s="213" t="s">
        <v>188</v>
      </c>
      <c r="G208" s="13"/>
      <c r="H208" s="212" t="s">
        <v>1</v>
      </c>
      <c r="I208" s="214"/>
      <c r="J208" s="13"/>
      <c r="K208" s="13"/>
      <c r="L208" s="210"/>
      <c r="M208" s="215"/>
      <c r="N208" s="216"/>
      <c r="O208" s="216"/>
      <c r="P208" s="216"/>
      <c r="Q208" s="216"/>
      <c r="R208" s="216"/>
      <c r="S208" s="216"/>
      <c r="T208" s="21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12" t="s">
        <v>161</v>
      </c>
      <c r="AU208" s="212" t="s">
        <v>87</v>
      </c>
      <c r="AV208" s="13" t="s">
        <v>85</v>
      </c>
      <c r="AW208" s="13" t="s">
        <v>32</v>
      </c>
      <c r="AX208" s="13" t="s">
        <v>77</v>
      </c>
      <c r="AY208" s="212" t="s">
        <v>152</v>
      </c>
    </row>
    <row r="209" s="14" customFormat="1">
      <c r="A209" s="14"/>
      <c r="B209" s="218"/>
      <c r="C209" s="14"/>
      <c r="D209" s="211" t="s">
        <v>161</v>
      </c>
      <c r="E209" s="219" t="s">
        <v>1</v>
      </c>
      <c r="F209" s="220" t="s">
        <v>1025</v>
      </c>
      <c r="G209" s="14"/>
      <c r="H209" s="221">
        <v>450</v>
      </c>
      <c r="I209" s="222"/>
      <c r="J209" s="14"/>
      <c r="K209" s="14"/>
      <c r="L209" s="218"/>
      <c r="M209" s="223"/>
      <c r="N209" s="224"/>
      <c r="O209" s="224"/>
      <c r="P209" s="224"/>
      <c r="Q209" s="224"/>
      <c r="R209" s="224"/>
      <c r="S209" s="224"/>
      <c r="T209" s="22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19" t="s">
        <v>161</v>
      </c>
      <c r="AU209" s="219" t="s">
        <v>87</v>
      </c>
      <c r="AV209" s="14" t="s">
        <v>87</v>
      </c>
      <c r="AW209" s="14" t="s">
        <v>32</v>
      </c>
      <c r="AX209" s="14" t="s">
        <v>77</v>
      </c>
      <c r="AY209" s="219" t="s">
        <v>152</v>
      </c>
    </row>
    <row r="210" s="15" customFormat="1">
      <c r="A210" s="15"/>
      <c r="B210" s="226"/>
      <c r="C210" s="15"/>
      <c r="D210" s="211" t="s">
        <v>161</v>
      </c>
      <c r="E210" s="227" t="s">
        <v>1</v>
      </c>
      <c r="F210" s="228" t="s">
        <v>164</v>
      </c>
      <c r="G210" s="15"/>
      <c r="H210" s="229">
        <v>450</v>
      </c>
      <c r="I210" s="230"/>
      <c r="J210" s="15"/>
      <c r="K210" s="15"/>
      <c r="L210" s="226"/>
      <c r="M210" s="231"/>
      <c r="N210" s="232"/>
      <c r="O210" s="232"/>
      <c r="P210" s="232"/>
      <c r="Q210" s="232"/>
      <c r="R210" s="232"/>
      <c r="S210" s="232"/>
      <c r="T210" s="23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27" t="s">
        <v>161</v>
      </c>
      <c r="AU210" s="227" t="s">
        <v>87</v>
      </c>
      <c r="AV210" s="15" t="s">
        <v>159</v>
      </c>
      <c r="AW210" s="15" t="s">
        <v>32</v>
      </c>
      <c r="AX210" s="15" t="s">
        <v>85</v>
      </c>
      <c r="AY210" s="227" t="s">
        <v>152</v>
      </c>
    </row>
    <row r="211" s="2" customFormat="1" ht="24" customHeight="1">
      <c r="A211" s="38"/>
      <c r="B211" s="196"/>
      <c r="C211" s="197" t="s">
        <v>339</v>
      </c>
      <c r="D211" s="197" t="s">
        <v>154</v>
      </c>
      <c r="E211" s="198" t="s">
        <v>1075</v>
      </c>
      <c r="F211" s="199" t="s">
        <v>1076</v>
      </c>
      <c r="G211" s="200" t="s">
        <v>192</v>
      </c>
      <c r="H211" s="201">
        <v>44.600000000000001</v>
      </c>
      <c r="I211" s="202"/>
      <c r="J211" s="203">
        <f>ROUND(I211*H211,2)</f>
        <v>0</v>
      </c>
      <c r="K211" s="199" t="s">
        <v>158</v>
      </c>
      <c r="L211" s="39"/>
      <c r="M211" s="204" t="s">
        <v>1</v>
      </c>
      <c r="N211" s="205" t="s">
        <v>42</v>
      </c>
      <c r="O211" s="77"/>
      <c r="P211" s="206">
        <f>O211*H211</f>
        <v>0</v>
      </c>
      <c r="Q211" s="206">
        <v>0</v>
      </c>
      <c r="R211" s="206">
        <f>Q211*H211</f>
        <v>0</v>
      </c>
      <c r="S211" s="206">
        <v>0.0033800000000000002</v>
      </c>
      <c r="T211" s="207">
        <f>S211*H211</f>
        <v>0.15074800000000002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8" t="s">
        <v>230</v>
      </c>
      <c r="AT211" s="208" t="s">
        <v>154</v>
      </c>
      <c r="AU211" s="208" t="s">
        <v>87</v>
      </c>
      <c r="AY211" s="19" t="s">
        <v>152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9" t="s">
        <v>85</v>
      </c>
      <c r="BK211" s="209">
        <f>ROUND(I211*H211,2)</f>
        <v>0</v>
      </c>
      <c r="BL211" s="19" t="s">
        <v>230</v>
      </c>
      <c r="BM211" s="208" t="s">
        <v>1077</v>
      </c>
    </row>
    <row r="212" s="14" customFormat="1">
      <c r="A212" s="14"/>
      <c r="B212" s="218"/>
      <c r="C212" s="14"/>
      <c r="D212" s="211" t="s">
        <v>161</v>
      </c>
      <c r="E212" s="219" t="s">
        <v>1</v>
      </c>
      <c r="F212" s="220" t="s">
        <v>1078</v>
      </c>
      <c r="G212" s="14"/>
      <c r="H212" s="221">
        <v>44.600000000000001</v>
      </c>
      <c r="I212" s="222"/>
      <c r="J212" s="14"/>
      <c r="K212" s="14"/>
      <c r="L212" s="218"/>
      <c r="M212" s="223"/>
      <c r="N212" s="224"/>
      <c r="O212" s="224"/>
      <c r="P212" s="224"/>
      <c r="Q212" s="224"/>
      <c r="R212" s="224"/>
      <c r="S212" s="224"/>
      <c r="T212" s="22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9" t="s">
        <v>161</v>
      </c>
      <c r="AU212" s="219" t="s">
        <v>87</v>
      </c>
      <c r="AV212" s="14" t="s">
        <v>87</v>
      </c>
      <c r="AW212" s="14" t="s">
        <v>32</v>
      </c>
      <c r="AX212" s="14" t="s">
        <v>85</v>
      </c>
      <c r="AY212" s="219" t="s">
        <v>152</v>
      </c>
    </row>
    <row r="213" s="2" customFormat="1" ht="24" customHeight="1">
      <c r="A213" s="38"/>
      <c r="B213" s="196"/>
      <c r="C213" s="197" t="s">
        <v>345</v>
      </c>
      <c r="D213" s="197" t="s">
        <v>154</v>
      </c>
      <c r="E213" s="198" t="s">
        <v>1079</v>
      </c>
      <c r="F213" s="199" t="s">
        <v>1080</v>
      </c>
      <c r="G213" s="200" t="s">
        <v>192</v>
      </c>
      <c r="H213" s="201">
        <v>30.399999999999999</v>
      </c>
      <c r="I213" s="202"/>
      <c r="J213" s="203">
        <f>ROUND(I213*H213,2)</f>
        <v>0</v>
      </c>
      <c r="K213" s="199" t="s">
        <v>158</v>
      </c>
      <c r="L213" s="39"/>
      <c r="M213" s="204" t="s">
        <v>1</v>
      </c>
      <c r="N213" s="205" t="s">
        <v>42</v>
      </c>
      <c r="O213" s="77"/>
      <c r="P213" s="206">
        <f>O213*H213</f>
        <v>0</v>
      </c>
      <c r="Q213" s="206">
        <v>0</v>
      </c>
      <c r="R213" s="206">
        <f>Q213*H213</f>
        <v>0</v>
      </c>
      <c r="S213" s="206">
        <v>0.0033800000000000002</v>
      </c>
      <c r="T213" s="207">
        <f>S213*H213</f>
        <v>0.102752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8" t="s">
        <v>230</v>
      </c>
      <c r="AT213" s="208" t="s">
        <v>154</v>
      </c>
      <c r="AU213" s="208" t="s">
        <v>87</v>
      </c>
      <c r="AY213" s="19" t="s">
        <v>152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9" t="s">
        <v>85</v>
      </c>
      <c r="BK213" s="209">
        <f>ROUND(I213*H213,2)</f>
        <v>0</v>
      </c>
      <c r="BL213" s="19" t="s">
        <v>230</v>
      </c>
      <c r="BM213" s="208" t="s">
        <v>1081</v>
      </c>
    </row>
    <row r="214" s="14" customFormat="1">
      <c r="A214" s="14"/>
      <c r="B214" s="218"/>
      <c r="C214" s="14"/>
      <c r="D214" s="211" t="s">
        <v>161</v>
      </c>
      <c r="E214" s="219" t="s">
        <v>1</v>
      </c>
      <c r="F214" s="220" t="s">
        <v>1082</v>
      </c>
      <c r="G214" s="14"/>
      <c r="H214" s="221">
        <v>30.399999999999999</v>
      </c>
      <c r="I214" s="222"/>
      <c r="J214" s="14"/>
      <c r="K214" s="14"/>
      <c r="L214" s="218"/>
      <c r="M214" s="223"/>
      <c r="N214" s="224"/>
      <c r="O214" s="224"/>
      <c r="P214" s="224"/>
      <c r="Q214" s="224"/>
      <c r="R214" s="224"/>
      <c r="S214" s="224"/>
      <c r="T214" s="22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19" t="s">
        <v>161</v>
      </c>
      <c r="AU214" s="219" t="s">
        <v>87</v>
      </c>
      <c r="AV214" s="14" t="s">
        <v>87</v>
      </c>
      <c r="AW214" s="14" t="s">
        <v>32</v>
      </c>
      <c r="AX214" s="14" t="s">
        <v>85</v>
      </c>
      <c r="AY214" s="219" t="s">
        <v>152</v>
      </c>
    </row>
    <row r="215" s="2" customFormat="1" ht="16.5" customHeight="1">
      <c r="A215" s="38"/>
      <c r="B215" s="196"/>
      <c r="C215" s="197" t="s">
        <v>351</v>
      </c>
      <c r="D215" s="197" t="s">
        <v>154</v>
      </c>
      <c r="E215" s="198" t="s">
        <v>1083</v>
      </c>
      <c r="F215" s="199" t="s">
        <v>1084</v>
      </c>
      <c r="G215" s="200" t="s">
        <v>192</v>
      </c>
      <c r="H215" s="201">
        <v>53.799999999999997</v>
      </c>
      <c r="I215" s="202"/>
      <c r="J215" s="203">
        <f>ROUND(I215*H215,2)</f>
        <v>0</v>
      </c>
      <c r="K215" s="199" t="s">
        <v>158</v>
      </c>
      <c r="L215" s="39"/>
      <c r="M215" s="204" t="s">
        <v>1</v>
      </c>
      <c r="N215" s="205" t="s">
        <v>42</v>
      </c>
      <c r="O215" s="77"/>
      <c r="P215" s="206">
        <f>O215*H215</f>
        <v>0</v>
      </c>
      <c r="Q215" s="206">
        <v>0</v>
      </c>
      <c r="R215" s="206">
        <f>Q215*H215</f>
        <v>0</v>
      </c>
      <c r="S215" s="206">
        <v>0.00348</v>
      </c>
      <c r="T215" s="207">
        <f>S215*H215</f>
        <v>0.187224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8" t="s">
        <v>230</v>
      </c>
      <c r="AT215" s="208" t="s">
        <v>154</v>
      </c>
      <c r="AU215" s="208" t="s">
        <v>87</v>
      </c>
      <c r="AY215" s="19" t="s">
        <v>152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85</v>
      </c>
      <c r="BK215" s="209">
        <f>ROUND(I215*H215,2)</f>
        <v>0</v>
      </c>
      <c r="BL215" s="19" t="s">
        <v>230</v>
      </c>
      <c r="BM215" s="208" t="s">
        <v>1085</v>
      </c>
    </row>
    <row r="216" s="14" customFormat="1">
      <c r="A216" s="14"/>
      <c r="B216" s="218"/>
      <c r="C216" s="14"/>
      <c r="D216" s="211" t="s">
        <v>161</v>
      </c>
      <c r="E216" s="219" t="s">
        <v>1</v>
      </c>
      <c r="F216" s="220" t="s">
        <v>1086</v>
      </c>
      <c r="G216" s="14"/>
      <c r="H216" s="221">
        <v>53.799999999999997</v>
      </c>
      <c r="I216" s="222"/>
      <c r="J216" s="14"/>
      <c r="K216" s="14"/>
      <c r="L216" s="218"/>
      <c r="M216" s="223"/>
      <c r="N216" s="224"/>
      <c r="O216" s="224"/>
      <c r="P216" s="224"/>
      <c r="Q216" s="224"/>
      <c r="R216" s="224"/>
      <c r="S216" s="224"/>
      <c r="T216" s="22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19" t="s">
        <v>161</v>
      </c>
      <c r="AU216" s="219" t="s">
        <v>87</v>
      </c>
      <c r="AV216" s="14" t="s">
        <v>87</v>
      </c>
      <c r="AW216" s="14" t="s">
        <v>32</v>
      </c>
      <c r="AX216" s="14" t="s">
        <v>85</v>
      </c>
      <c r="AY216" s="219" t="s">
        <v>152</v>
      </c>
    </row>
    <row r="217" s="2" customFormat="1" ht="16.5" customHeight="1">
      <c r="A217" s="38"/>
      <c r="B217" s="196"/>
      <c r="C217" s="197" t="s">
        <v>357</v>
      </c>
      <c r="D217" s="197" t="s">
        <v>154</v>
      </c>
      <c r="E217" s="198" t="s">
        <v>1087</v>
      </c>
      <c r="F217" s="199" t="s">
        <v>1088</v>
      </c>
      <c r="G217" s="200" t="s">
        <v>192</v>
      </c>
      <c r="H217" s="201">
        <v>53.799999999999997</v>
      </c>
      <c r="I217" s="202"/>
      <c r="J217" s="203">
        <f>ROUND(I217*H217,2)</f>
        <v>0</v>
      </c>
      <c r="K217" s="199" t="s">
        <v>158</v>
      </c>
      <c r="L217" s="39"/>
      <c r="M217" s="204" t="s">
        <v>1</v>
      </c>
      <c r="N217" s="205" t="s">
        <v>42</v>
      </c>
      <c r="O217" s="77"/>
      <c r="P217" s="206">
        <f>O217*H217</f>
        <v>0</v>
      </c>
      <c r="Q217" s="206">
        <v>0</v>
      </c>
      <c r="R217" s="206">
        <f>Q217*H217</f>
        <v>0</v>
      </c>
      <c r="S217" s="206">
        <v>0.0016999999999999999</v>
      </c>
      <c r="T217" s="207">
        <f>S217*H217</f>
        <v>0.091459999999999986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8" t="s">
        <v>230</v>
      </c>
      <c r="AT217" s="208" t="s">
        <v>154</v>
      </c>
      <c r="AU217" s="208" t="s">
        <v>87</v>
      </c>
      <c r="AY217" s="19" t="s">
        <v>152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9" t="s">
        <v>85</v>
      </c>
      <c r="BK217" s="209">
        <f>ROUND(I217*H217,2)</f>
        <v>0</v>
      </c>
      <c r="BL217" s="19" t="s">
        <v>230</v>
      </c>
      <c r="BM217" s="208" t="s">
        <v>1089</v>
      </c>
    </row>
    <row r="218" s="14" customFormat="1">
      <c r="A218" s="14"/>
      <c r="B218" s="218"/>
      <c r="C218" s="14"/>
      <c r="D218" s="211" t="s">
        <v>161</v>
      </c>
      <c r="E218" s="219" t="s">
        <v>1</v>
      </c>
      <c r="F218" s="220" t="s">
        <v>1086</v>
      </c>
      <c r="G218" s="14"/>
      <c r="H218" s="221">
        <v>53.799999999999997</v>
      </c>
      <c r="I218" s="222"/>
      <c r="J218" s="14"/>
      <c r="K218" s="14"/>
      <c r="L218" s="218"/>
      <c r="M218" s="223"/>
      <c r="N218" s="224"/>
      <c r="O218" s="224"/>
      <c r="P218" s="224"/>
      <c r="Q218" s="224"/>
      <c r="R218" s="224"/>
      <c r="S218" s="224"/>
      <c r="T218" s="22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19" t="s">
        <v>161</v>
      </c>
      <c r="AU218" s="219" t="s">
        <v>87</v>
      </c>
      <c r="AV218" s="14" t="s">
        <v>87</v>
      </c>
      <c r="AW218" s="14" t="s">
        <v>32</v>
      </c>
      <c r="AX218" s="14" t="s">
        <v>85</v>
      </c>
      <c r="AY218" s="219" t="s">
        <v>152</v>
      </c>
    </row>
    <row r="219" s="2" customFormat="1" ht="24" customHeight="1">
      <c r="A219" s="38"/>
      <c r="B219" s="196"/>
      <c r="C219" s="197" t="s">
        <v>364</v>
      </c>
      <c r="D219" s="197" t="s">
        <v>154</v>
      </c>
      <c r="E219" s="198" t="s">
        <v>1090</v>
      </c>
      <c r="F219" s="199" t="s">
        <v>1091</v>
      </c>
      <c r="G219" s="200" t="s">
        <v>192</v>
      </c>
      <c r="H219" s="201">
        <v>59.75</v>
      </c>
      <c r="I219" s="202"/>
      <c r="J219" s="203">
        <f>ROUND(I219*H219,2)</f>
        <v>0</v>
      </c>
      <c r="K219" s="199" t="s">
        <v>158</v>
      </c>
      <c r="L219" s="39"/>
      <c r="M219" s="204" t="s">
        <v>1</v>
      </c>
      <c r="N219" s="205" t="s">
        <v>42</v>
      </c>
      <c r="O219" s="77"/>
      <c r="P219" s="206">
        <f>O219*H219</f>
        <v>0</v>
      </c>
      <c r="Q219" s="206">
        <v>0</v>
      </c>
      <c r="R219" s="206">
        <f>Q219*H219</f>
        <v>0</v>
      </c>
      <c r="S219" s="206">
        <v>0.0017700000000000001</v>
      </c>
      <c r="T219" s="207">
        <f>S219*H219</f>
        <v>0.1057575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8" t="s">
        <v>230</v>
      </c>
      <c r="AT219" s="208" t="s">
        <v>154</v>
      </c>
      <c r="AU219" s="208" t="s">
        <v>87</v>
      </c>
      <c r="AY219" s="19" t="s">
        <v>152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9" t="s">
        <v>85</v>
      </c>
      <c r="BK219" s="209">
        <f>ROUND(I219*H219,2)</f>
        <v>0</v>
      </c>
      <c r="BL219" s="19" t="s">
        <v>230</v>
      </c>
      <c r="BM219" s="208" t="s">
        <v>1092</v>
      </c>
    </row>
    <row r="220" s="14" customFormat="1">
      <c r="A220" s="14"/>
      <c r="B220" s="218"/>
      <c r="C220" s="14"/>
      <c r="D220" s="211" t="s">
        <v>161</v>
      </c>
      <c r="E220" s="219" t="s">
        <v>1</v>
      </c>
      <c r="F220" s="220" t="s">
        <v>1093</v>
      </c>
      <c r="G220" s="14"/>
      <c r="H220" s="221">
        <v>59.75</v>
      </c>
      <c r="I220" s="222"/>
      <c r="J220" s="14"/>
      <c r="K220" s="14"/>
      <c r="L220" s="218"/>
      <c r="M220" s="223"/>
      <c r="N220" s="224"/>
      <c r="O220" s="224"/>
      <c r="P220" s="224"/>
      <c r="Q220" s="224"/>
      <c r="R220" s="224"/>
      <c r="S220" s="224"/>
      <c r="T220" s="22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19" t="s">
        <v>161</v>
      </c>
      <c r="AU220" s="219" t="s">
        <v>87</v>
      </c>
      <c r="AV220" s="14" t="s">
        <v>87</v>
      </c>
      <c r="AW220" s="14" t="s">
        <v>32</v>
      </c>
      <c r="AX220" s="14" t="s">
        <v>85</v>
      </c>
      <c r="AY220" s="219" t="s">
        <v>152</v>
      </c>
    </row>
    <row r="221" s="2" customFormat="1" ht="16.5" customHeight="1">
      <c r="A221" s="38"/>
      <c r="B221" s="196"/>
      <c r="C221" s="197" t="s">
        <v>368</v>
      </c>
      <c r="D221" s="197" t="s">
        <v>154</v>
      </c>
      <c r="E221" s="198" t="s">
        <v>1094</v>
      </c>
      <c r="F221" s="199" t="s">
        <v>1095</v>
      </c>
      <c r="G221" s="200" t="s">
        <v>157</v>
      </c>
      <c r="H221" s="201">
        <v>2</v>
      </c>
      <c r="I221" s="202"/>
      <c r="J221" s="203">
        <f>ROUND(I221*H221,2)</f>
        <v>0</v>
      </c>
      <c r="K221" s="199" t="s">
        <v>158</v>
      </c>
      <c r="L221" s="39"/>
      <c r="M221" s="204" t="s">
        <v>1</v>
      </c>
      <c r="N221" s="205" t="s">
        <v>42</v>
      </c>
      <c r="O221" s="77"/>
      <c r="P221" s="206">
        <f>O221*H221</f>
        <v>0</v>
      </c>
      <c r="Q221" s="206">
        <v>0</v>
      </c>
      <c r="R221" s="206">
        <f>Q221*H221</f>
        <v>0</v>
      </c>
      <c r="S221" s="206">
        <v>0.0058399999999999997</v>
      </c>
      <c r="T221" s="207">
        <f>S221*H221</f>
        <v>0.011679999999999999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8" t="s">
        <v>230</v>
      </c>
      <c r="AT221" s="208" t="s">
        <v>154</v>
      </c>
      <c r="AU221" s="208" t="s">
        <v>87</v>
      </c>
      <c r="AY221" s="19" t="s">
        <v>152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9" t="s">
        <v>85</v>
      </c>
      <c r="BK221" s="209">
        <f>ROUND(I221*H221,2)</f>
        <v>0</v>
      </c>
      <c r="BL221" s="19" t="s">
        <v>230</v>
      </c>
      <c r="BM221" s="208" t="s">
        <v>1096</v>
      </c>
    </row>
    <row r="222" s="14" customFormat="1">
      <c r="A222" s="14"/>
      <c r="B222" s="218"/>
      <c r="C222" s="14"/>
      <c r="D222" s="211" t="s">
        <v>161</v>
      </c>
      <c r="E222" s="219" t="s">
        <v>1</v>
      </c>
      <c r="F222" s="220" t="s">
        <v>1097</v>
      </c>
      <c r="G222" s="14"/>
      <c r="H222" s="221">
        <v>2</v>
      </c>
      <c r="I222" s="222"/>
      <c r="J222" s="14"/>
      <c r="K222" s="14"/>
      <c r="L222" s="218"/>
      <c r="M222" s="223"/>
      <c r="N222" s="224"/>
      <c r="O222" s="224"/>
      <c r="P222" s="224"/>
      <c r="Q222" s="224"/>
      <c r="R222" s="224"/>
      <c r="S222" s="224"/>
      <c r="T222" s="22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9" t="s">
        <v>161</v>
      </c>
      <c r="AU222" s="219" t="s">
        <v>87</v>
      </c>
      <c r="AV222" s="14" t="s">
        <v>87</v>
      </c>
      <c r="AW222" s="14" t="s">
        <v>32</v>
      </c>
      <c r="AX222" s="14" t="s">
        <v>85</v>
      </c>
      <c r="AY222" s="219" t="s">
        <v>152</v>
      </c>
    </row>
    <row r="223" s="2" customFormat="1" ht="16.5" customHeight="1">
      <c r="A223" s="38"/>
      <c r="B223" s="196"/>
      <c r="C223" s="197" t="s">
        <v>372</v>
      </c>
      <c r="D223" s="197" t="s">
        <v>154</v>
      </c>
      <c r="E223" s="198" t="s">
        <v>1098</v>
      </c>
      <c r="F223" s="199" t="s">
        <v>1099</v>
      </c>
      <c r="G223" s="200" t="s">
        <v>192</v>
      </c>
      <c r="H223" s="201">
        <v>59.75</v>
      </c>
      <c r="I223" s="202"/>
      <c r="J223" s="203">
        <f>ROUND(I223*H223,2)</f>
        <v>0</v>
      </c>
      <c r="K223" s="199" t="s">
        <v>158</v>
      </c>
      <c r="L223" s="39"/>
      <c r="M223" s="204" t="s">
        <v>1</v>
      </c>
      <c r="N223" s="205" t="s">
        <v>42</v>
      </c>
      <c r="O223" s="77"/>
      <c r="P223" s="206">
        <f>O223*H223</f>
        <v>0</v>
      </c>
      <c r="Q223" s="206">
        <v>0</v>
      </c>
      <c r="R223" s="206">
        <f>Q223*H223</f>
        <v>0</v>
      </c>
      <c r="S223" s="206">
        <v>0.0025999999999999999</v>
      </c>
      <c r="T223" s="207">
        <f>S223*H223</f>
        <v>0.15534999999999999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08" t="s">
        <v>230</v>
      </c>
      <c r="AT223" s="208" t="s">
        <v>154</v>
      </c>
      <c r="AU223" s="208" t="s">
        <v>87</v>
      </c>
      <c r="AY223" s="19" t="s">
        <v>152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9" t="s">
        <v>85</v>
      </c>
      <c r="BK223" s="209">
        <f>ROUND(I223*H223,2)</f>
        <v>0</v>
      </c>
      <c r="BL223" s="19" t="s">
        <v>230</v>
      </c>
      <c r="BM223" s="208" t="s">
        <v>1100</v>
      </c>
    </row>
    <row r="224" s="14" customFormat="1">
      <c r="A224" s="14"/>
      <c r="B224" s="218"/>
      <c r="C224" s="14"/>
      <c r="D224" s="211" t="s">
        <v>161</v>
      </c>
      <c r="E224" s="219" t="s">
        <v>1</v>
      </c>
      <c r="F224" s="220" t="s">
        <v>1093</v>
      </c>
      <c r="G224" s="14"/>
      <c r="H224" s="221">
        <v>59.75</v>
      </c>
      <c r="I224" s="222"/>
      <c r="J224" s="14"/>
      <c r="K224" s="14"/>
      <c r="L224" s="218"/>
      <c r="M224" s="223"/>
      <c r="N224" s="224"/>
      <c r="O224" s="224"/>
      <c r="P224" s="224"/>
      <c r="Q224" s="224"/>
      <c r="R224" s="224"/>
      <c r="S224" s="224"/>
      <c r="T224" s="22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19" t="s">
        <v>161</v>
      </c>
      <c r="AU224" s="219" t="s">
        <v>87</v>
      </c>
      <c r="AV224" s="14" t="s">
        <v>87</v>
      </c>
      <c r="AW224" s="14" t="s">
        <v>32</v>
      </c>
      <c r="AX224" s="14" t="s">
        <v>85</v>
      </c>
      <c r="AY224" s="219" t="s">
        <v>152</v>
      </c>
    </row>
    <row r="225" s="2" customFormat="1" ht="16.5" customHeight="1">
      <c r="A225" s="38"/>
      <c r="B225" s="196"/>
      <c r="C225" s="197" t="s">
        <v>378</v>
      </c>
      <c r="D225" s="197" t="s">
        <v>154</v>
      </c>
      <c r="E225" s="198" t="s">
        <v>1101</v>
      </c>
      <c r="F225" s="199" t="s">
        <v>1102</v>
      </c>
      <c r="G225" s="200" t="s">
        <v>192</v>
      </c>
      <c r="H225" s="201">
        <v>56.700000000000003</v>
      </c>
      <c r="I225" s="202"/>
      <c r="J225" s="203">
        <f>ROUND(I225*H225,2)</f>
        <v>0</v>
      </c>
      <c r="K225" s="199" t="s">
        <v>158</v>
      </c>
      <c r="L225" s="39"/>
      <c r="M225" s="204" t="s">
        <v>1</v>
      </c>
      <c r="N225" s="205" t="s">
        <v>42</v>
      </c>
      <c r="O225" s="77"/>
      <c r="P225" s="206">
        <f>O225*H225</f>
        <v>0</v>
      </c>
      <c r="Q225" s="206">
        <v>0</v>
      </c>
      <c r="R225" s="206">
        <f>Q225*H225</f>
        <v>0</v>
      </c>
      <c r="S225" s="206">
        <v>0.0039399999999999999</v>
      </c>
      <c r="T225" s="207">
        <f>S225*H225</f>
        <v>0.22339800000000001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8" t="s">
        <v>230</v>
      </c>
      <c r="AT225" s="208" t="s">
        <v>154</v>
      </c>
      <c r="AU225" s="208" t="s">
        <v>87</v>
      </c>
      <c r="AY225" s="19" t="s">
        <v>152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9" t="s">
        <v>85</v>
      </c>
      <c r="BK225" s="209">
        <f>ROUND(I225*H225,2)</f>
        <v>0</v>
      </c>
      <c r="BL225" s="19" t="s">
        <v>230</v>
      </c>
      <c r="BM225" s="208" t="s">
        <v>1103</v>
      </c>
    </row>
    <row r="226" s="14" customFormat="1">
      <c r="A226" s="14"/>
      <c r="B226" s="218"/>
      <c r="C226" s="14"/>
      <c r="D226" s="211" t="s">
        <v>161</v>
      </c>
      <c r="E226" s="219" t="s">
        <v>1</v>
      </c>
      <c r="F226" s="220" t="s">
        <v>1104</v>
      </c>
      <c r="G226" s="14"/>
      <c r="H226" s="221">
        <v>56.700000000000003</v>
      </c>
      <c r="I226" s="222"/>
      <c r="J226" s="14"/>
      <c r="K226" s="14"/>
      <c r="L226" s="218"/>
      <c r="M226" s="223"/>
      <c r="N226" s="224"/>
      <c r="O226" s="224"/>
      <c r="P226" s="224"/>
      <c r="Q226" s="224"/>
      <c r="R226" s="224"/>
      <c r="S226" s="224"/>
      <c r="T226" s="22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19" t="s">
        <v>161</v>
      </c>
      <c r="AU226" s="219" t="s">
        <v>87</v>
      </c>
      <c r="AV226" s="14" t="s">
        <v>87</v>
      </c>
      <c r="AW226" s="14" t="s">
        <v>32</v>
      </c>
      <c r="AX226" s="14" t="s">
        <v>85</v>
      </c>
      <c r="AY226" s="219" t="s">
        <v>152</v>
      </c>
    </row>
    <row r="227" s="2" customFormat="1" ht="24" customHeight="1">
      <c r="A227" s="38"/>
      <c r="B227" s="196"/>
      <c r="C227" s="197" t="s">
        <v>382</v>
      </c>
      <c r="D227" s="197" t="s">
        <v>154</v>
      </c>
      <c r="E227" s="198" t="s">
        <v>1105</v>
      </c>
      <c r="F227" s="199" t="s">
        <v>1106</v>
      </c>
      <c r="G227" s="200" t="s">
        <v>157</v>
      </c>
      <c r="H227" s="201">
        <v>450</v>
      </c>
      <c r="I227" s="202"/>
      <c r="J227" s="203">
        <f>ROUND(I227*H227,2)</f>
        <v>0</v>
      </c>
      <c r="K227" s="199" t="s">
        <v>158</v>
      </c>
      <c r="L227" s="39"/>
      <c r="M227" s="204" t="s">
        <v>1</v>
      </c>
      <c r="N227" s="205" t="s">
        <v>42</v>
      </c>
      <c r="O227" s="77"/>
      <c r="P227" s="206">
        <f>O227*H227</f>
        <v>0</v>
      </c>
      <c r="Q227" s="206">
        <v>0.0076</v>
      </c>
      <c r="R227" s="206">
        <f>Q227*H227</f>
        <v>3.4199999999999999</v>
      </c>
      <c r="S227" s="206">
        <v>0</v>
      </c>
      <c r="T227" s="20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08" t="s">
        <v>230</v>
      </c>
      <c r="AT227" s="208" t="s">
        <v>154</v>
      </c>
      <c r="AU227" s="208" t="s">
        <v>87</v>
      </c>
      <c r="AY227" s="19" t="s">
        <v>152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9" t="s">
        <v>85</v>
      </c>
      <c r="BK227" s="209">
        <f>ROUND(I227*H227,2)</f>
        <v>0</v>
      </c>
      <c r="BL227" s="19" t="s">
        <v>230</v>
      </c>
      <c r="BM227" s="208" t="s">
        <v>1107</v>
      </c>
    </row>
    <row r="228" s="13" customFormat="1">
      <c r="A228" s="13"/>
      <c r="B228" s="210"/>
      <c r="C228" s="13"/>
      <c r="D228" s="211" t="s">
        <v>161</v>
      </c>
      <c r="E228" s="212" t="s">
        <v>1</v>
      </c>
      <c r="F228" s="213" t="s">
        <v>188</v>
      </c>
      <c r="G228" s="13"/>
      <c r="H228" s="212" t="s">
        <v>1</v>
      </c>
      <c r="I228" s="214"/>
      <c r="J228" s="13"/>
      <c r="K228" s="13"/>
      <c r="L228" s="210"/>
      <c r="M228" s="215"/>
      <c r="N228" s="216"/>
      <c r="O228" s="216"/>
      <c r="P228" s="216"/>
      <c r="Q228" s="216"/>
      <c r="R228" s="216"/>
      <c r="S228" s="216"/>
      <c r="T228" s="21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12" t="s">
        <v>161</v>
      </c>
      <c r="AU228" s="212" t="s">
        <v>87</v>
      </c>
      <c r="AV228" s="13" t="s">
        <v>85</v>
      </c>
      <c r="AW228" s="13" t="s">
        <v>32</v>
      </c>
      <c r="AX228" s="13" t="s">
        <v>77</v>
      </c>
      <c r="AY228" s="212" t="s">
        <v>152</v>
      </c>
    </row>
    <row r="229" s="14" customFormat="1">
      <c r="A229" s="14"/>
      <c r="B229" s="218"/>
      <c r="C229" s="14"/>
      <c r="D229" s="211" t="s">
        <v>161</v>
      </c>
      <c r="E229" s="219" t="s">
        <v>1</v>
      </c>
      <c r="F229" s="220" t="s">
        <v>1025</v>
      </c>
      <c r="G229" s="14"/>
      <c r="H229" s="221">
        <v>450</v>
      </c>
      <c r="I229" s="222"/>
      <c r="J229" s="14"/>
      <c r="K229" s="14"/>
      <c r="L229" s="218"/>
      <c r="M229" s="223"/>
      <c r="N229" s="224"/>
      <c r="O229" s="224"/>
      <c r="P229" s="224"/>
      <c r="Q229" s="224"/>
      <c r="R229" s="224"/>
      <c r="S229" s="224"/>
      <c r="T229" s="22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19" t="s">
        <v>161</v>
      </c>
      <c r="AU229" s="219" t="s">
        <v>87</v>
      </c>
      <c r="AV229" s="14" t="s">
        <v>87</v>
      </c>
      <c r="AW229" s="14" t="s">
        <v>32</v>
      </c>
      <c r="AX229" s="14" t="s">
        <v>77</v>
      </c>
      <c r="AY229" s="219" t="s">
        <v>152</v>
      </c>
    </row>
    <row r="230" s="15" customFormat="1">
      <c r="A230" s="15"/>
      <c r="B230" s="226"/>
      <c r="C230" s="15"/>
      <c r="D230" s="211" t="s">
        <v>161</v>
      </c>
      <c r="E230" s="227" t="s">
        <v>1</v>
      </c>
      <c r="F230" s="228" t="s">
        <v>164</v>
      </c>
      <c r="G230" s="15"/>
      <c r="H230" s="229">
        <v>450</v>
      </c>
      <c r="I230" s="230"/>
      <c r="J230" s="15"/>
      <c r="K230" s="15"/>
      <c r="L230" s="226"/>
      <c r="M230" s="231"/>
      <c r="N230" s="232"/>
      <c r="O230" s="232"/>
      <c r="P230" s="232"/>
      <c r="Q230" s="232"/>
      <c r="R230" s="232"/>
      <c r="S230" s="232"/>
      <c r="T230" s="23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27" t="s">
        <v>161</v>
      </c>
      <c r="AU230" s="227" t="s">
        <v>87</v>
      </c>
      <c r="AV230" s="15" t="s">
        <v>159</v>
      </c>
      <c r="AW230" s="15" t="s">
        <v>32</v>
      </c>
      <c r="AX230" s="15" t="s">
        <v>85</v>
      </c>
      <c r="AY230" s="227" t="s">
        <v>152</v>
      </c>
    </row>
    <row r="231" s="2" customFormat="1" ht="24" customHeight="1">
      <c r="A231" s="38"/>
      <c r="B231" s="196"/>
      <c r="C231" s="197" t="s">
        <v>388</v>
      </c>
      <c r="D231" s="197" t="s">
        <v>154</v>
      </c>
      <c r="E231" s="198" t="s">
        <v>1108</v>
      </c>
      <c r="F231" s="199" t="s">
        <v>1109</v>
      </c>
      <c r="G231" s="200" t="s">
        <v>192</v>
      </c>
      <c r="H231" s="201">
        <v>44.600000000000001</v>
      </c>
      <c r="I231" s="202"/>
      <c r="J231" s="203">
        <f>ROUND(I231*H231,2)</f>
        <v>0</v>
      </c>
      <c r="K231" s="199" t="s">
        <v>158</v>
      </c>
      <c r="L231" s="39"/>
      <c r="M231" s="204" t="s">
        <v>1</v>
      </c>
      <c r="N231" s="205" t="s">
        <v>42</v>
      </c>
      <c r="O231" s="77"/>
      <c r="P231" s="206">
        <f>O231*H231</f>
        <v>0</v>
      </c>
      <c r="Q231" s="206">
        <v>0.0012700000000000001</v>
      </c>
      <c r="R231" s="206">
        <f>Q231*H231</f>
        <v>0.056642000000000005</v>
      </c>
      <c r="S231" s="206">
        <v>0</v>
      </c>
      <c r="T231" s="20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08" t="s">
        <v>230</v>
      </c>
      <c r="AT231" s="208" t="s">
        <v>154</v>
      </c>
      <c r="AU231" s="208" t="s">
        <v>87</v>
      </c>
      <c r="AY231" s="19" t="s">
        <v>152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9" t="s">
        <v>85</v>
      </c>
      <c r="BK231" s="209">
        <f>ROUND(I231*H231,2)</f>
        <v>0</v>
      </c>
      <c r="BL231" s="19" t="s">
        <v>230</v>
      </c>
      <c r="BM231" s="208" t="s">
        <v>1110</v>
      </c>
    </row>
    <row r="232" s="14" customFormat="1">
      <c r="A232" s="14"/>
      <c r="B232" s="218"/>
      <c r="C232" s="14"/>
      <c r="D232" s="211" t="s">
        <v>161</v>
      </c>
      <c r="E232" s="219" t="s">
        <v>1</v>
      </c>
      <c r="F232" s="220" t="s">
        <v>1078</v>
      </c>
      <c r="G232" s="14"/>
      <c r="H232" s="221">
        <v>44.600000000000001</v>
      </c>
      <c r="I232" s="222"/>
      <c r="J232" s="14"/>
      <c r="K232" s="14"/>
      <c r="L232" s="218"/>
      <c r="M232" s="223"/>
      <c r="N232" s="224"/>
      <c r="O232" s="224"/>
      <c r="P232" s="224"/>
      <c r="Q232" s="224"/>
      <c r="R232" s="224"/>
      <c r="S232" s="224"/>
      <c r="T232" s="22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19" t="s">
        <v>161</v>
      </c>
      <c r="AU232" s="219" t="s">
        <v>87</v>
      </c>
      <c r="AV232" s="14" t="s">
        <v>87</v>
      </c>
      <c r="AW232" s="14" t="s">
        <v>32</v>
      </c>
      <c r="AX232" s="14" t="s">
        <v>85</v>
      </c>
      <c r="AY232" s="219" t="s">
        <v>152</v>
      </c>
    </row>
    <row r="233" s="2" customFormat="1" ht="24" customHeight="1">
      <c r="A233" s="38"/>
      <c r="B233" s="196"/>
      <c r="C233" s="197" t="s">
        <v>393</v>
      </c>
      <c r="D233" s="197" t="s">
        <v>154</v>
      </c>
      <c r="E233" s="198" t="s">
        <v>1111</v>
      </c>
      <c r="F233" s="199" t="s">
        <v>1112</v>
      </c>
      <c r="G233" s="200" t="s">
        <v>192</v>
      </c>
      <c r="H233" s="201">
        <v>30.399999999999999</v>
      </c>
      <c r="I233" s="202"/>
      <c r="J233" s="203">
        <f>ROUND(I233*H233,2)</f>
        <v>0</v>
      </c>
      <c r="K233" s="199" t="s">
        <v>158</v>
      </c>
      <c r="L233" s="39"/>
      <c r="M233" s="204" t="s">
        <v>1</v>
      </c>
      <c r="N233" s="205" t="s">
        <v>42</v>
      </c>
      <c r="O233" s="77"/>
      <c r="P233" s="206">
        <f>O233*H233</f>
        <v>0</v>
      </c>
      <c r="Q233" s="206">
        <v>0.0042199999999999998</v>
      </c>
      <c r="R233" s="206">
        <f>Q233*H233</f>
        <v>0.12828799999999999</v>
      </c>
      <c r="S233" s="206">
        <v>0</v>
      </c>
      <c r="T233" s="20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08" t="s">
        <v>230</v>
      </c>
      <c r="AT233" s="208" t="s">
        <v>154</v>
      </c>
      <c r="AU233" s="208" t="s">
        <v>87</v>
      </c>
      <c r="AY233" s="19" t="s">
        <v>152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9" t="s">
        <v>85</v>
      </c>
      <c r="BK233" s="209">
        <f>ROUND(I233*H233,2)</f>
        <v>0</v>
      </c>
      <c r="BL233" s="19" t="s">
        <v>230</v>
      </c>
      <c r="BM233" s="208" t="s">
        <v>1113</v>
      </c>
    </row>
    <row r="234" s="14" customFormat="1">
      <c r="A234" s="14"/>
      <c r="B234" s="218"/>
      <c r="C234" s="14"/>
      <c r="D234" s="211" t="s">
        <v>161</v>
      </c>
      <c r="E234" s="219" t="s">
        <v>1</v>
      </c>
      <c r="F234" s="220" t="s">
        <v>1082</v>
      </c>
      <c r="G234" s="14"/>
      <c r="H234" s="221">
        <v>30.399999999999999</v>
      </c>
      <c r="I234" s="222"/>
      <c r="J234" s="14"/>
      <c r="K234" s="14"/>
      <c r="L234" s="218"/>
      <c r="M234" s="223"/>
      <c r="N234" s="224"/>
      <c r="O234" s="224"/>
      <c r="P234" s="224"/>
      <c r="Q234" s="224"/>
      <c r="R234" s="224"/>
      <c r="S234" s="224"/>
      <c r="T234" s="22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19" t="s">
        <v>161</v>
      </c>
      <c r="AU234" s="219" t="s">
        <v>87</v>
      </c>
      <c r="AV234" s="14" t="s">
        <v>87</v>
      </c>
      <c r="AW234" s="14" t="s">
        <v>32</v>
      </c>
      <c r="AX234" s="14" t="s">
        <v>85</v>
      </c>
      <c r="AY234" s="219" t="s">
        <v>152</v>
      </c>
    </row>
    <row r="235" s="2" customFormat="1" ht="24" customHeight="1">
      <c r="A235" s="38"/>
      <c r="B235" s="196"/>
      <c r="C235" s="197" t="s">
        <v>397</v>
      </c>
      <c r="D235" s="197" t="s">
        <v>154</v>
      </c>
      <c r="E235" s="198" t="s">
        <v>1114</v>
      </c>
      <c r="F235" s="199" t="s">
        <v>1115</v>
      </c>
      <c r="G235" s="200" t="s">
        <v>192</v>
      </c>
      <c r="H235" s="201">
        <v>53.799999999999997</v>
      </c>
      <c r="I235" s="202"/>
      <c r="J235" s="203">
        <f>ROUND(I235*H235,2)</f>
        <v>0</v>
      </c>
      <c r="K235" s="199" t="s">
        <v>158</v>
      </c>
      <c r="L235" s="39"/>
      <c r="M235" s="204" t="s">
        <v>1</v>
      </c>
      <c r="N235" s="205" t="s">
        <v>42</v>
      </c>
      <c r="O235" s="77"/>
      <c r="P235" s="206">
        <f>O235*H235</f>
        <v>0</v>
      </c>
      <c r="Q235" s="206">
        <v>0.0043899999999999998</v>
      </c>
      <c r="R235" s="206">
        <f>Q235*H235</f>
        <v>0.23618199999999998</v>
      </c>
      <c r="S235" s="206">
        <v>0</v>
      </c>
      <c r="T235" s="20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8" t="s">
        <v>230</v>
      </c>
      <c r="AT235" s="208" t="s">
        <v>154</v>
      </c>
      <c r="AU235" s="208" t="s">
        <v>87</v>
      </c>
      <c r="AY235" s="19" t="s">
        <v>152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9" t="s">
        <v>85</v>
      </c>
      <c r="BK235" s="209">
        <f>ROUND(I235*H235,2)</f>
        <v>0</v>
      </c>
      <c r="BL235" s="19" t="s">
        <v>230</v>
      </c>
      <c r="BM235" s="208" t="s">
        <v>1116</v>
      </c>
    </row>
    <row r="236" s="14" customFormat="1">
      <c r="A236" s="14"/>
      <c r="B236" s="218"/>
      <c r="C236" s="14"/>
      <c r="D236" s="211" t="s">
        <v>161</v>
      </c>
      <c r="E236" s="219" t="s">
        <v>1</v>
      </c>
      <c r="F236" s="220" t="s">
        <v>1086</v>
      </c>
      <c r="G236" s="14"/>
      <c r="H236" s="221">
        <v>53.799999999999997</v>
      </c>
      <c r="I236" s="222"/>
      <c r="J236" s="14"/>
      <c r="K236" s="14"/>
      <c r="L236" s="218"/>
      <c r="M236" s="223"/>
      <c r="N236" s="224"/>
      <c r="O236" s="224"/>
      <c r="P236" s="224"/>
      <c r="Q236" s="224"/>
      <c r="R236" s="224"/>
      <c r="S236" s="224"/>
      <c r="T236" s="22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19" t="s">
        <v>161</v>
      </c>
      <c r="AU236" s="219" t="s">
        <v>87</v>
      </c>
      <c r="AV236" s="14" t="s">
        <v>87</v>
      </c>
      <c r="AW236" s="14" t="s">
        <v>32</v>
      </c>
      <c r="AX236" s="14" t="s">
        <v>85</v>
      </c>
      <c r="AY236" s="219" t="s">
        <v>152</v>
      </c>
    </row>
    <row r="237" s="2" customFormat="1" ht="24" customHeight="1">
      <c r="A237" s="38"/>
      <c r="B237" s="196"/>
      <c r="C237" s="197" t="s">
        <v>402</v>
      </c>
      <c r="D237" s="197" t="s">
        <v>154</v>
      </c>
      <c r="E237" s="198" t="s">
        <v>1117</v>
      </c>
      <c r="F237" s="199" t="s">
        <v>1118</v>
      </c>
      <c r="G237" s="200" t="s">
        <v>192</v>
      </c>
      <c r="H237" s="201">
        <v>53.799999999999997</v>
      </c>
      <c r="I237" s="202"/>
      <c r="J237" s="203">
        <f>ROUND(I237*H237,2)</f>
        <v>0</v>
      </c>
      <c r="K237" s="199" t="s">
        <v>158</v>
      </c>
      <c r="L237" s="39"/>
      <c r="M237" s="204" t="s">
        <v>1</v>
      </c>
      <c r="N237" s="205" t="s">
        <v>42</v>
      </c>
      <c r="O237" s="77"/>
      <c r="P237" s="206">
        <f>O237*H237</f>
        <v>0</v>
      </c>
      <c r="Q237" s="206">
        <v>0.00115</v>
      </c>
      <c r="R237" s="206">
        <f>Q237*H237</f>
        <v>0.061869999999999994</v>
      </c>
      <c r="S237" s="206">
        <v>0</v>
      </c>
      <c r="T237" s="20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08" t="s">
        <v>230</v>
      </c>
      <c r="AT237" s="208" t="s">
        <v>154</v>
      </c>
      <c r="AU237" s="208" t="s">
        <v>87</v>
      </c>
      <c r="AY237" s="19" t="s">
        <v>152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9" t="s">
        <v>85</v>
      </c>
      <c r="BK237" s="209">
        <f>ROUND(I237*H237,2)</f>
        <v>0</v>
      </c>
      <c r="BL237" s="19" t="s">
        <v>230</v>
      </c>
      <c r="BM237" s="208" t="s">
        <v>1119</v>
      </c>
    </row>
    <row r="238" s="2" customFormat="1" ht="24" customHeight="1">
      <c r="A238" s="38"/>
      <c r="B238" s="196"/>
      <c r="C238" s="197" t="s">
        <v>407</v>
      </c>
      <c r="D238" s="197" t="s">
        <v>154</v>
      </c>
      <c r="E238" s="198" t="s">
        <v>1120</v>
      </c>
      <c r="F238" s="199" t="s">
        <v>1121</v>
      </c>
      <c r="G238" s="200" t="s">
        <v>192</v>
      </c>
      <c r="H238" s="201">
        <v>53.799999999999997</v>
      </c>
      <c r="I238" s="202"/>
      <c r="J238" s="203">
        <f>ROUND(I238*H238,2)</f>
        <v>0</v>
      </c>
      <c r="K238" s="199" t="s">
        <v>158</v>
      </c>
      <c r="L238" s="39"/>
      <c r="M238" s="204" t="s">
        <v>1</v>
      </c>
      <c r="N238" s="205" t="s">
        <v>42</v>
      </c>
      <c r="O238" s="77"/>
      <c r="P238" s="206">
        <f>O238*H238</f>
        <v>0</v>
      </c>
      <c r="Q238" s="206">
        <v>0.0028700000000000002</v>
      </c>
      <c r="R238" s="206">
        <f>Q238*H238</f>
        <v>0.15440599999999999</v>
      </c>
      <c r="S238" s="206">
        <v>0</v>
      </c>
      <c r="T238" s="20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8" t="s">
        <v>230</v>
      </c>
      <c r="AT238" s="208" t="s">
        <v>154</v>
      </c>
      <c r="AU238" s="208" t="s">
        <v>87</v>
      </c>
      <c r="AY238" s="19" t="s">
        <v>152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9" t="s">
        <v>85</v>
      </c>
      <c r="BK238" s="209">
        <f>ROUND(I238*H238,2)</f>
        <v>0</v>
      </c>
      <c r="BL238" s="19" t="s">
        <v>230</v>
      </c>
      <c r="BM238" s="208" t="s">
        <v>1122</v>
      </c>
    </row>
    <row r="239" s="14" customFormat="1">
      <c r="A239" s="14"/>
      <c r="B239" s="218"/>
      <c r="C239" s="14"/>
      <c r="D239" s="211" t="s">
        <v>161</v>
      </c>
      <c r="E239" s="219" t="s">
        <v>1</v>
      </c>
      <c r="F239" s="220" t="s">
        <v>1086</v>
      </c>
      <c r="G239" s="14"/>
      <c r="H239" s="221">
        <v>53.799999999999997</v>
      </c>
      <c r="I239" s="222"/>
      <c r="J239" s="14"/>
      <c r="K239" s="14"/>
      <c r="L239" s="218"/>
      <c r="M239" s="223"/>
      <c r="N239" s="224"/>
      <c r="O239" s="224"/>
      <c r="P239" s="224"/>
      <c r="Q239" s="224"/>
      <c r="R239" s="224"/>
      <c r="S239" s="224"/>
      <c r="T239" s="22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19" t="s">
        <v>161</v>
      </c>
      <c r="AU239" s="219" t="s">
        <v>87</v>
      </c>
      <c r="AV239" s="14" t="s">
        <v>87</v>
      </c>
      <c r="AW239" s="14" t="s">
        <v>32</v>
      </c>
      <c r="AX239" s="14" t="s">
        <v>85</v>
      </c>
      <c r="AY239" s="219" t="s">
        <v>152</v>
      </c>
    </row>
    <row r="240" s="2" customFormat="1" ht="24" customHeight="1">
      <c r="A240" s="38"/>
      <c r="B240" s="196"/>
      <c r="C240" s="197" t="s">
        <v>413</v>
      </c>
      <c r="D240" s="197" t="s">
        <v>154</v>
      </c>
      <c r="E240" s="198" t="s">
        <v>1123</v>
      </c>
      <c r="F240" s="199" t="s">
        <v>1124</v>
      </c>
      <c r="G240" s="200" t="s">
        <v>192</v>
      </c>
      <c r="H240" s="201">
        <v>59.75</v>
      </c>
      <c r="I240" s="202"/>
      <c r="J240" s="203">
        <f>ROUND(I240*H240,2)</f>
        <v>0</v>
      </c>
      <c r="K240" s="199" t="s">
        <v>158</v>
      </c>
      <c r="L240" s="39"/>
      <c r="M240" s="204" t="s">
        <v>1</v>
      </c>
      <c r="N240" s="205" t="s">
        <v>42</v>
      </c>
      <c r="O240" s="77"/>
      <c r="P240" s="206">
        <f>O240*H240</f>
        <v>0</v>
      </c>
      <c r="Q240" s="206">
        <v>0.00296</v>
      </c>
      <c r="R240" s="206">
        <f>Q240*H240</f>
        <v>0.17685999999999999</v>
      </c>
      <c r="S240" s="206">
        <v>0</v>
      </c>
      <c r="T240" s="20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08" t="s">
        <v>230</v>
      </c>
      <c r="AT240" s="208" t="s">
        <v>154</v>
      </c>
      <c r="AU240" s="208" t="s">
        <v>87</v>
      </c>
      <c r="AY240" s="19" t="s">
        <v>152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9" t="s">
        <v>85</v>
      </c>
      <c r="BK240" s="209">
        <f>ROUND(I240*H240,2)</f>
        <v>0</v>
      </c>
      <c r="BL240" s="19" t="s">
        <v>230</v>
      </c>
      <c r="BM240" s="208" t="s">
        <v>1125</v>
      </c>
    </row>
    <row r="241" s="14" customFormat="1">
      <c r="A241" s="14"/>
      <c r="B241" s="218"/>
      <c r="C241" s="14"/>
      <c r="D241" s="211" t="s">
        <v>161</v>
      </c>
      <c r="E241" s="219" t="s">
        <v>1</v>
      </c>
      <c r="F241" s="220" t="s">
        <v>1093</v>
      </c>
      <c r="G241" s="14"/>
      <c r="H241" s="221">
        <v>59.75</v>
      </c>
      <c r="I241" s="222"/>
      <c r="J241" s="14"/>
      <c r="K241" s="14"/>
      <c r="L241" s="218"/>
      <c r="M241" s="223"/>
      <c r="N241" s="224"/>
      <c r="O241" s="224"/>
      <c r="P241" s="224"/>
      <c r="Q241" s="224"/>
      <c r="R241" s="224"/>
      <c r="S241" s="224"/>
      <c r="T241" s="22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19" t="s">
        <v>161</v>
      </c>
      <c r="AU241" s="219" t="s">
        <v>87</v>
      </c>
      <c r="AV241" s="14" t="s">
        <v>87</v>
      </c>
      <c r="AW241" s="14" t="s">
        <v>32</v>
      </c>
      <c r="AX241" s="14" t="s">
        <v>85</v>
      </c>
      <c r="AY241" s="219" t="s">
        <v>152</v>
      </c>
    </row>
    <row r="242" s="2" customFormat="1" ht="24" customHeight="1">
      <c r="A242" s="38"/>
      <c r="B242" s="196"/>
      <c r="C242" s="197" t="s">
        <v>420</v>
      </c>
      <c r="D242" s="197" t="s">
        <v>154</v>
      </c>
      <c r="E242" s="198" t="s">
        <v>1126</v>
      </c>
      <c r="F242" s="199" t="s">
        <v>1127</v>
      </c>
      <c r="G242" s="200" t="s">
        <v>157</v>
      </c>
      <c r="H242" s="201">
        <v>2</v>
      </c>
      <c r="I242" s="202"/>
      <c r="J242" s="203">
        <f>ROUND(I242*H242,2)</f>
        <v>0</v>
      </c>
      <c r="K242" s="199" t="s">
        <v>158</v>
      </c>
      <c r="L242" s="39"/>
      <c r="M242" s="204" t="s">
        <v>1</v>
      </c>
      <c r="N242" s="205" t="s">
        <v>42</v>
      </c>
      <c r="O242" s="77"/>
      <c r="P242" s="206">
        <f>O242*H242</f>
        <v>0</v>
      </c>
      <c r="Q242" s="206">
        <v>0.01082</v>
      </c>
      <c r="R242" s="206">
        <f>Q242*H242</f>
        <v>0.02164</v>
      </c>
      <c r="S242" s="206">
        <v>0</v>
      </c>
      <c r="T242" s="20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08" t="s">
        <v>230</v>
      </c>
      <c r="AT242" s="208" t="s">
        <v>154</v>
      </c>
      <c r="AU242" s="208" t="s">
        <v>87</v>
      </c>
      <c r="AY242" s="19" t="s">
        <v>152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9" t="s">
        <v>85</v>
      </c>
      <c r="BK242" s="209">
        <f>ROUND(I242*H242,2)</f>
        <v>0</v>
      </c>
      <c r="BL242" s="19" t="s">
        <v>230</v>
      </c>
      <c r="BM242" s="208" t="s">
        <v>1128</v>
      </c>
    </row>
    <row r="243" s="14" customFormat="1">
      <c r="A243" s="14"/>
      <c r="B243" s="218"/>
      <c r="C243" s="14"/>
      <c r="D243" s="211" t="s">
        <v>161</v>
      </c>
      <c r="E243" s="219" t="s">
        <v>1</v>
      </c>
      <c r="F243" s="220" t="s">
        <v>1097</v>
      </c>
      <c r="G243" s="14"/>
      <c r="H243" s="221">
        <v>2</v>
      </c>
      <c r="I243" s="222"/>
      <c r="J243" s="14"/>
      <c r="K243" s="14"/>
      <c r="L243" s="218"/>
      <c r="M243" s="223"/>
      <c r="N243" s="224"/>
      <c r="O243" s="224"/>
      <c r="P243" s="224"/>
      <c r="Q243" s="224"/>
      <c r="R243" s="224"/>
      <c r="S243" s="224"/>
      <c r="T243" s="22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19" t="s">
        <v>161</v>
      </c>
      <c r="AU243" s="219" t="s">
        <v>87</v>
      </c>
      <c r="AV243" s="14" t="s">
        <v>87</v>
      </c>
      <c r="AW243" s="14" t="s">
        <v>32</v>
      </c>
      <c r="AX243" s="14" t="s">
        <v>85</v>
      </c>
      <c r="AY243" s="219" t="s">
        <v>152</v>
      </c>
    </row>
    <row r="244" s="2" customFormat="1" ht="24" customHeight="1">
      <c r="A244" s="38"/>
      <c r="B244" s="196"/>
      <c r="C244" s="197" t="s">
        <v>425</v>
      </c>
      <c r="D244" s="197" t="s">
        <v>154</v>
      </c>
      <c r="E244" s="198" t="s">
        <v>1129</v>
      </c>
      <c r="F244" s="199" t="s">
        <v>1130</v>
      </c>
      <c r="G244" s="200" t="s">
        <v>192</v>
      </c>
      <c r="H244" s="201">
        <v>59.75</v>
      </c>
      <c r="I244" s="202"/>
      <c r="J244" s="203">
        <f>ROUND(I244*H244,2)</f>
        <v>0</v>
      </c>
      <c r="K244" s="199" t="s">
        <v>158</v>
      </c>
      <c r="L244" s="39"/>
      <c r="M244" s="204" t="s">
        <v>1</v>
      </c>
      <c r="N244" s="205" t="s">
        <v>42</v>
      </c>
      <c r="O244" s="77"/>
      <c r="P244" s="206">
        <f>O244*H244</f>
        <v>0</v>
      </c>
      <c r="Q244" s="206">
        <v>0.00174</v>
      </c>
      <c r="R244" s="206">
        <f>Q244*H244</f>
        <v>0.103965</v>
      </c>
      <c r="S244" s="206">
        <v>0</v>
      </c>
      <c r="T244" s="20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8" t="s">
        <v>230</v>
      </c>
      <c r="AT244" s="208" t="s">
        <v>154</v>
      </c>
      <c r="AU244" s="208" t="s">
        <v>87</v>
      </c>
      <c r="AY244" s="19" t="s">
        <v>152</v>
      </c>
      <c r="BE244" s="209">
        <f>IF(N244="základní",J244,0)</f>
        <v>0</v>
      </c>
      <c r="BF244" s="209">
        <f>IF(N244="snížená",J244,0)</f>
        <v>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9" t="s">
        <v>85</v>
      </c>
      <c r="BK244" s="209">
        <f>ROUND(I244*H244,2)</f>
        <v>0</v>
      </c>
      <c r="BL244" s="19" t="s">
        <v>230</v>
      </c>
      <c r="BM244" s="208" t="s">
        <v>1131</v>
      </c>
    </row>
    <row r="245" s="14" customFormat="1">
      <c r="A245" s="14"/>
      <c r="B245" s="218"/>
      <c r="C245" s="14"/>
      <c r="D245" s="211" t="s">
        <v>161</v>
      </c>
      <c r="E245" s="219" t="s">
        <v>1</v>
      </c>
      <c r="F245" s="220" t="s">
        <v>1093</v>
      </c>
      <c r="G245" s="14"/>
      <c r="H245" s="221">
        <v>59.75</v>
      </c>
      <c r="I245" s="222"/>
      <c r="J245" s="14"/>
      <c r="K245" s="14"/>
      <c r="L245" s="218"/>
      <c r="M245" s="223"/>
      <c r="N245" s="224"/>
      <c r="O245" s="224"/>
      <c r="P245" s="224"/>
      <c r="Q245" s="224"/>
      <c r="R245" s="224"/>
      <c r="S245" s="224"/>
      <c r="T245" s="22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19" t="s">
        <v>161</v>
      </c>
      <c r="AU245" s="219" t="s">
        <v>87</v>
      </c>
      <c r="AV245" s="14" t="s">
        <v>87</v>
      </c>
      <c r="AW245" s="14" t="s">
        <v>32</v>
      </c>
      <c r="AX245" s="14" t="s">
        <v>85</v>
      </c>
      <c r="AY245" s="219" t="s">
        <v>152</v>
      </c>
    </row>
    <row r="246" s="2" customFormat="1" ht="24" customHeight="1">
      <c r="A246" s="38"/>
      <c r="B246" s="196"/>
      <c r="C246" s="197" t="s">
        <v>429</v>
      </c>
      <c r="D246" s="197" t="s">
        <v>154</v>
      </c>
      <c r="E246" s="198" t="s">
        <v>1132</v>
      </c>
      <c r="F246" s="199" t="s">
        <v>1133</v>
      </c>
      <c r="G246" s="200" t="s">
        <v>204</v>
      </c>
      <c r="H246" s="201">
        <v>7</v>
      </c>
      <c r="I246" s="202"/>
      <c r="J246" s="203">
        <f>ROUND(I246*H246,2)</f>
        <v>0</v>
      </c>
      <c r="K246" s="199" t="s">
        <v>158</v>
      </c>
      <c r="L246" s="39"/>
      <c r="M246" s="204" t="s">
        <v>1</v>
      </c>
      <c r="N246" s="205" t="s">
        <v>42</v>
      </c>
      <c r="O246" s="77"/>
      <c r="P246" s="206">
        <f>O246*H246</f>
        <v>0</v>
      </c>
      <c r="Q246" s="206">
        <v>0.00025000000000000001</v>
      </c>
      <c r="R246" s="206">
        <f>Q246*H246</f>
        <v>0.00175</v>
      </c>
      <c r="S246" s="206">
        <v>0</v>
      </c>
      <c r="T246" s="20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08" t="s">
        <v>230</v>
      </c>
      <c r="AT246" s="208" t="s">
        <v>154</v>
      </c>
      <c r="AU246" s="208" t="s">
        <v>87</v>
      </c>
      <c r="AY246" s="19" t="s">
        <v>152</v>
      </c>
      <c r="BE246" s="209">
        <f>IF(N246="základní",J246,0)</f>
        <v>0</v>
      </c>
      <c r="BF246" s="209">
        <f>IF(N246="snížená",J246,0)</f>
        <v>0</v>
      </c>
      <c r="BG246" s="209">
        <f>IF(N246="zákl. přenesená",J246,0)</f>
        <v>0</v>
      </c>
      <c r="BH246" s="209">
        <f>IF(N246="sníž. přenesená",J246,0)</f>
        <v>0</v>
      </c>
      <c r="BI246" s="209">
        <f>IF(N246="nulová",J246,0)</f>
        <v>0</v>
      </c>
      <c r="BJ246" s="19" t="s">
        <v>85</v>
      </c>
      <c r="BK246" s="209">
        <f>ROUND(I246*H246,2)</f>
        <v>0</v>
      </c>
      <c r="BL246" s="19" t="s">
        <v>230</v>
      </c>
      <c r="BM246" s="208" t="s">
        <v>1134</v>
      </c>
    </row>
    <row r="247" s="2" customFormat="1" ht="24" customHeight="1">
      <c r="A247" s="38"/>
      <c r="B247" s="196"/>
      <c r="C247" s="197" t="s">
        <v>434</v>
      </c>
      <c r="D247" s="197" t="s">
        <v>154</v>
      </c>
      <c r="E247" s="198" t="s">
        <v>1135</v>
      </c>
      <c r="F247" s="199" t="s">
        <v>1136</v>
      </c>
      <c r="G247" s="200" t="s">
        <v>192</v>
      </c>
      <c r="H247" s="201">
        <v>56.700000000000003</v>
      </c>
      <c r="I247" s="202"/>
      <c r="J247" s="203">
        <f>ROUND(I247*H247,2)</f>
        <v>0</v>
      </c>
      <c r="K247" s="199" t="s">
        <v>158</v>
      </c>
      <c r="L247" s="39"/>
      <c r="M247" s="204" t="s">
        <v>1</v>
      </c>
      <c r="N247" s="205" t="s">
        <v>42</v>
      </c>
      <c r="O247" s="77"/>
      <c r="P247" s="206">
        <f>O247*H247</f>
        <v>0</v>
      </c>
      <c r="Q247" s="206">
        <v>0.0021199999999999999</v>
      </c>
      <c r="R247" s="206">
        <f>Q247*H247</f>
        <v>0.12020400000000001</v>
      </c>
      <c r="S247" s="206">
        <v>0</v>
      </c>
      <c r="T247" s="20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08" t="s">
        <v>230</v>
      </c>
      <c r="AT247" s="208" t="s">
        <v>154</v>
      </c>
      <c r="AU247" s="208" t="s">
        <v>87</v>
      </c>
      <c r="AY247" s="19" t="s">
        <v>152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9" t="s">
        <v>85</v>
      </c>
      <c r="BK247" s="209">
        <f>ROUND(I247*H247,2)</f>
        <v>0</v>
      </c>
      <c r="BL247" s="19" t="s">
        <v>230</v>
      </c>
      <c r="BM247" s="208" t="s">
        <v>1137</v>
      </c>
    </row>
    <row r="248" s="14" customFormat="1">
      <c r="A248" s="14"/>
      <c r="B248" s="218"/>
      <c r="C248" s="14"/>
      <c r="D248" s="211" t="s">
        <v>161</v>
      </c>
      <c r="E248" s="219" t="s">
        <v>1</v>
      </c>
      <c r="F248" s="220" t="s">
        <v>1104</v>
      </c>
      <c r="G248" s="14"/>
      <c r="H248" s="221">
        <v>56.700000000000003</v>
      </c>
      <c r="I248" s="222"/>
      <c r="J248" s="14"/>
      <c r="K248" s="14"/>
      <c r="L248" s="218"/>
      <c r="M248" s="223"/>
      <c r="N248" s="224"/>
      <c r="O248" s="224"/>
      <c r="P248" s="224"/>
      <c r="Q248" s="224"/>
      <c r="R248" s="224"/>
      <c r="S248" s="224"/>
      <c r="T248" s="22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19" t="s">
        <v>161</v>
      </c>
      <c r="AU248" s="219" t="s">
        <v>87</v>
      </c>
      <c r="AV248" s="14" t="s">
        <v>87</v>
      </c>
      <c r="AW248" s="14" t="s">
        <v>32</v>
      </c>
      <c r="AX248" s="14" t="s">
        <v>85</v>
      </c>
      <c r="AY248" s="219" t="s">
        <v>152</v>
      </c>
    </row>
    <row r="249" s="2" customFormat="1" ht="48" customHeight="1">
      <c r="A249" s="38"/>
      <c r="B249" s="196"/>
      <c r="C249" s="197" t="s">
        <v>440</v>
      </c>
      <c r="D249" s="197" t="s">
        <v>154</v>
      </c>
      <c r="E249" s="198" t="s">
        <v>1138</v>
      </c>
      <c r="F249" s="199" t="s">
        <v>1139</v>
      </c>
      <c r="G249" s="200" t="s">
        <v>204</v>
      </c>
      <c r="H249" s="201">
        <v>1</v>
      </c>
      <c r="I249" s="202"/>
      <c r="J249" s="203">
        <f>ROUND(I249*H249,2)</f>
        <v>0</v>
      </c>
      <c r="K249" s="199" t="s">
        <v>1</v>
      </c>
      <c r="L249" s="39"/>
      <c r="M249" s="204" t="s">
        <v>1</v>
      </c>
      <c r="N249" s="205" t="s">
        <v>42</v>
      </c>
      <c r="O249" s="77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08" t="s">
        <v>230</v>
      </c>
      <c r="AT249" s="208" t="s">
        <v>154</v>
      </c>
      <c r="AU249" s="208" t="s">
        <v>87</v>
      </c>
      <c r="AY249" s="19" t="s">
        <v>152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9" t="s">
        <v>85</v>
      </c>
      <c r="BK249" s="209">
        <f>ROUND(I249*H249,2)</f>
        <v>0</v>
      </c>
      <c r="BL249" s="19" t="s">
        <v>230</v>
      </c>
      <c r="BM249" s="208" t="s">
        <v>1140</v>
      </c>
    </row>
    <row r="250" s="2" customFormat="1">
      <c r="A250" s="38"/>
      <c r="B250" s="39"/>
      <c r="C250" s="38"/>
      <c r="D250" s="211" t="s">
        <v>186</v>
      </c>
      <c r="E250" s="38"/>
      <c r="F250" s="234" t="s">
        <v>740</v>
      </c>
      <c r="G250" s="38"/>
      <c r="H250" s="38"/>
      <c r="I250" s="132"/>
      <c r="J250" s="38"/>
      <c r="K250" s="38"/>
      <c r="L250" s="39"/>
      <c r="M250" s="235"/>
      <c r="N250" s="236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186</v>
      </c>
      <c r="AU250" s="19" t="s">
        <v>87</v>
      </c>
    </row>
    <row r="251" s="2" customFormat="1" ht="24" customHeight="1">
      <c r="A251" s="38"/>
      <c r="B251" s="196"/>
      <c r="C251" s="197" t="s">
        <v>448</v>
      </c>
      <c r="D251" s="197" t="s">
        <v>154</v>
      </c>
      <c r="E251" s="198" t="s">
        <v>898</v>
      </c>
      <c r="F251" s="199" t="s">
        <v>899</v>
      </c>
      <c r="G251" s="200" t="s">
        <v>423</v>
      </c>
      <c r="H251" s="201">
        <v>4.4820000000000002</v>
      </c>
      <c r="I251" s="202"/>
      <c r="J251" s="203">
        <f>ROUND(I251*H251,2)</f>
        <v>0</v>
      </c>
      <c r="K251" s="199" t="s">
        <v>158</v>
      </c>
      <c r="L251" s="39"/>
      <c r="M251" s="204" t="s">
        <v>1</v>
      </c>
      <c r="N251" s="205" t="s">
        <v>42</v>
      </c>
      <c r="O251" s="77"/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8" t="s">
        <v>230</v>
      </c>
      <c r="AT251" s="208" t="s">
        <v>154</v>
      </c>
      <c r="AU251" s="208" t="s">
        <v>87</v>
      </c>
      <c r="AY251" s="19" t="s">
        <v>152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9" t="s">
        <v>85</v>
      </c>
      <c r="BK251" s="209">
        <f>ROUND(I251*H251,2)</f>
        <v>0</v>
      </c>
      <c r="BL251" s="19" t="s">
        <v>230</v>
      </c>
      <c r="BM251" s="208" t="s">
        <v>1141</v>
      </c>
    </row>
    <row r="252" s="12" customFormat="1" ht="22.8" customHeight="1">
      <c r="A252" s="12"/>
      <c r="B252" s="183"/>
      <c r="C252" s="12"/>
      <c r="D252" s="184" t="s">
        <v>76</v>
      </c>
      <c r="E252" s="194" t="s">
        <v>1142</v>
      </c>
      <c r="F252" s="194" t="s">
        <v>1143</v>
      </c>
      <c r="G252" s="12"/>
      <c r="H252" s="12"/>
      <c r="I252" s="186"/>
      <c r="J252" s="195">
        <f>BK252</f>
        <v>0</v>
      </c>
      <c r="K252" s="12"/>
      <c r="L252" s="183"/>
      <c r="M252" s="188"/>
      <c r="N252" s="189"/>
      <c r="O252" s="189"/>
      <c r="P252" s="190">
        <f>SUM(P253:P263)</f>
        <v>0</v>
      </c>
      <c r="Q252" s="189"/>
      <c r="R252" s="190">
        <f>SUM(R253:R263)</f>
        <v>0.059400000000000001</v>
      </c>
      <c r="S252" s="189"/>
      <c r="T252" s="191">
        <f>SUM(T253:T263)</f>
        <v>0.058499999999999996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84" t="s">
        <v>87</v>
      </c>
      <c r="AT252" s="192" t="s">
        <v>76</v>
      </c>
      <c r="AU252" s="192" t="s">
        <v>85</v>
      </c>
      <c r="AY252" s="184" t="s">
        <v>152</v>
      </c>
      <c r="BK252" s="193">
        <f>SUM(BK253:BK263)</f>
        <v>0</v>
      </c>
    </row>
    <row r="253" s="2" customFormat="1" ht="24" customHeight="1">
      <c r="A253" s="38"/>
      <c r="B253" s="196"/>
      <c r="C253" s="197" t="s">
        <v>455</v>
      </c>
      <c r="D253" s="197" t="s">
        <v>154</v>
      </c>
      <c r="E253" s="198" t="s">
        <v>1144</v>
      </c>
      <c r="F253" s="199" t="s">
        <v>1145</v>
      </c>
      <c r="G253" s="200" t="s">
        <v>157</v>
      </c>
      <c r="H253" s="201">
        <v>450</v>
      </c>
      <c r="I253" s="202"/>
      <c r="J253" s="203">
        <f>ROUND(I253*H253,2)</f>
        <v>0</v>
      </c>
      <c r="K253" s="199" t="s">
        <v>158</v>
      </c>
      <c r="L253" s="39"/>
      <c r="M253" s="204" t="s">
        <v>1</v>
      </c>
      <c r="N253" s="205" t="s">
        <v>42</v>
      </c>
      <c r="O253" s="77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8" t="s">
        <v>230</v>
      </c>
      <c r="AT253" s="208" t="s">
        <v>154</v>
      </c>
      <c r="AU253" s="208" t="s">
        <v>87</v>
      </c>
      <c r="AY253" s="19" t="s">
        <v>152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9" t="s">
        <v>85</v>
      </c>
      <c r="BK253" s="209">
        <f>ROUND(I253*H253,2)</f>
        <v>0</v>
      </c>
      <c r="BL253" s="19" t="s">
        <v>230</v>
      </c>
      <c r="BM253" s="208" t="s">
        <v>1146</v>
      </c>
    </row>
    <row r="254" s="13" customFormat="1">
      <c r="A254" s="13"/>
      <c r="B254" s="210"/>
      <c r="C254" s="13"/>
      <c r="D254" s="211" t="s">
        <v>161</v>
      </c>
      <c r="E254" s="212" t="s">
        <v>1</v>
      </c>
      <c r="F254" s="213" t="s">
        <v>188</v>
      </c>
      <c r="G254" s="13"/>
      <c r="H254" s="212" t="s">
        <v>1</v>
      </c>
      <c r="I254" s="214"/>
      <c r="J254" s="13"/>
      <c r="K254" s="13"/>
      <c r="L254" s="210"/>
      <c r="M254" s="215"/>
      <c r="N254" s="216"/>
      <c r="O254" s="216"/>
      <c r="P254" s="216"/>
      <c r="Q254" s="216"/>
      <c r="R254" s="216"/>
      <c r="S254" s="216"/>
      <c r="T254" s="21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12" t="s">
        <v>161</v>
      </c>
      <c r="AU254" s="212" t="s">
        <v>87</v>
      </c>
      <c r="AV254" s="13" t="s">
        <v>85</v>
      </c>
      <c r="AW254" s="13" t="s">
        <v>32</v>
      </c>
      <c r="AX254" s="13" t="s">
        <v>77</v>
      </c>
      <c r="AY254" s="212" t="s">
        <v>152</v>
      </c>
    </row>
    <row r="255" s="14" customFormat="1">
      <c r="A255" s="14"/>
      <c r="B255" s="218"/>
      <c r="C255" s="14"/>
      <c r="D255" s="211" t="s">
        <v>161</v>
      </c>
      <c r="E255" s="219" t="s">
        <v>1</v>
      </c>
      <c r="F255" s="220" t="s">
        <v>1025</v>
      </c>
      <c r="G255" s="14"/>
      <c r="H255" s="221">
        <v>450</v>
      </c>
      <c r="I255" s="222"/>
      <c r="J255" s="14"/>
      <c r="K255" s="14"/>
      <c r="L255" s="218"/>
      <c r="M255" s="223"/>
      <c r="N255" s="224"/>
      <c r="O255" s="224"/>
      <c r="P255" s="224"/>
      <c r="Q255" s="224"/>
      <c r="R255" s="224"/>
      <c r="S255" s="224"/>
      <c r="T255" s="22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19" t="s">
        <v>161</v>
      </c>
      <c r="AU255" s="219" t="s">
        <v>87</v>
      </c>
      <c r="AV255" s="14" t="s">
        <v>87</v>
      </c>
      <c r="AW255" s="14" t="s">
        <v>32</v>
      </c>
      <c r="AX255" s="14" t="s">
        <v>77</v>
      </c>
      <c r="AY255" s="219" t="s">
        <v>152</v>
      </c>
    </row>
    <row r="256" s="15" customFormat="1">
      <c r="A256" s="15"/>
      <c r="B256" s="226"/>
      <c r="C256" s="15"/>
      <c r="D256" s="211" t="s">
        <v>161</v>
      </c>
      <c r="E256" s="227" t="s">
        <v>1</v>
      </c>
      <c r="F256" s="228" t="s">
        <v>164</v>
      </c>
      <c r="G256" s="15"/>
      <c r="H256" s="229">
        <v>450</v>
      </c>
      <c r="I256" s="230"/>
      <c r="J256" s="15"/>
      <c r="K256" s="15"/>
      <c r="L256" s="226"/>
      <c r="M256" s="231"/>
      <c r="N256" s="232"/>
      <c r="O256" s="232"/>
      <c r="P256" s="232"/>
      <c r="Q256" s="232"/>
      <c r="R256" s="232"/>
      <c r="S256" s="232"/>
      <c r="T256" s="23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27" t="s">
        <v>161</v>
      </c>
      <c r="AU256" s="227" t="s">
        <v>87</v>
      </c>
      <c r="AV256" s="15" t="s">
        <v>159</v>
      </c>
      <c r="AW256" s="15" t="s">
        <v>32</v>
      </c>
      <c r="AX256" s="15" t="s">
        <v>85</v>
      </c>
      <c r="AY256" s="227" t="s">
        <v>152</v>
      </c>
    </row>
    <row r="257" s="2" customFormat="1" ht="24" customHeight="1">
      <c r="A257" s="38"/>
      <c r="B257" s="196"/>
      <c r="C257" s="237" t="s">
        <v>460</v>
      </c>
      <c r="D257" s="237" t="s">
        <v>314</v>
      </c>
      <c r="E257" s="238" t="s">
        <v>1147</v>
      </c>
      <c r="F257" s="239" t="s">
        <v>1148</v>
      </c>
      <c r="G257" s="240" t="s">
        <v>157</v>
      </c>
      <c r="H257" s="241">
        <v>495</v>
      </c>
      <c r="I257" s="242"/>
      <c r="J257" s="243">
        <f>ROUND(I257*H257,2)</f>
        <v>0</v>
      </c>
      <c r="K257" s="239" t="s">
        <v>158</v>
      </c>
      <c r="L257" s="244"/>
      <c r="M257" s="245" t="s">
        <v>1</v>
      </c>
      <c r="N257" s="246" t="s">
        <v>42</v>
      </c>
      <c r="O257" s="77"/>
      <c r="P257" s="206">
        <f>O257*H257</f>
        <v>0</v>
      </c>
      <c r="Q257" s="206">
        <v>0.00012</v>
      </c>
      <c r="R257" s="206">
        <f>Q257*H257</f>
        <v>0.059400000000000001</v>
      </c>
      <c r="S257" s="206">
        <v>0</v>
      </c>
      <c r="T257" s="20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08" t="s">
        <v>307</v>
      </c>
      <c r="AT257" s="208" t="s">
        <v>314</v>
      </c>
      <c r="AU257" s="208" t="s">
        <v>87</v>
      </c>
      <c r="AY257" s="19" t="s">
        <v>152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9" t="s">
        <v>85</v>
      </c>
      <c r="BK257" s="209">
        <f>ROUND(I257*H257,2)</f>
        <v>0</v>
      </c>
      <c r="BL257" s="19" t="s">
        <v>230</v>
      </c>
      <c r="BM257" s="208" t="s">
        <v>1149</v>
      </c>
    </row>
    <row r="258" s="14" customFormat="1">
      <c r="A258" s="14"/>
      <c r="B258" s="218"/>
      <c r="C258" s="14"/>
      <c r="D258" s="211" t="s">
        <v>161</v>
      </c>
      <c r="E258" s="219" t="s">
        <v>1</v>
      </c>
      <c r="F258" s="220" t="s">
        <v>1150</v>
      </c>
      <c r="G258" s="14"/>
      <c r="H258" s="221">
        <v>495</v>
      </c>
      <c r="I258" s="222"/>
      <c r="J258" s="14"/>
      <c r="K258" s="14"/>
      <c r="L258" s="218"/>
      <c r="M258" s="223"/>
      <c r="N258" s="224"/>
      <c r="O258" s="224"/>
      <c r="P258" s="224"/>
      <c r="Q258" s="224"/>
      <c r="R258" s="224"/>
      <c r="S258" s="224"/>
      <c r="T258" s="22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19" t="s">
        <v>161</v>
      </c>
      <c r="AU258" s="219" t="s">
        <v>87</v>
      </c>
      <c r="AV258" s="14" t="s">
        <v>87</v>
      </c>
      <c r="AW258" s="14" t="s">
        <v>32</v>
      </c>
      <c r="AX258" s="14" t="s">
        <v>85</v>
      </c>
      <c r="AY258" s="219" t="s">
        <v>152</v>
      </c>
    </row>
    <row r="259" s="2" customFormat="1" ht="24" customHeight="1">
      <c r="A259" s="38"/>
      <c r="B259" s="196"/>
      <c r="C259" s="197" t="s">
        <v>466</v>
      </c>
      <c r="D259" s="197" t="s">
        <v>154</v>
      </c>
      <c r="E259" s="198" t="s">
        <v>1151</v>
      </c>
      <c r="F259" s="199" t="s">
        <v>1152</v>
      </c>
      <c r="G259" s="200" t="s">
        <v>157</v>
      </c>
      <c r="H259" s="201">
        <v>450</v>
      </c>
      <c r="I259" s="202"/>
      <c r="J259" s="203">
        <f>ROUND(I259*H259,2)</f>
        <v>0</v>
      </c>
      <c r="K259" s="199" t="s">
        <v>158</v>
      </c>
      <c r="L259" s="39"/>
      <c r="M259" s="204" t="s">
        <v>1</v>
      </c>
      <c r="N259" s="205" t="s">
        <v>42</v>
      </c>
      <c r="O259" s="77"/>
      <c r="P259" s="206">
        <f>O259*H259</f>
        <v>0</v>
      </c>
      <c r="Q259" s="206">
        <v>0</v>
      </c>
      <c r="R259" s="206">
        <f>Q259*H259</f>
        <v>0</v>
      </c>
      <c r="S259" s="206">
        <v>0.00012999999999999999</v>
      </c>
      <c r="T259" s="207">
        <f>S259*H259</f>
        <v>0.058499999999999996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08" t="s">
        <v>230</v>
      </c>
      <c r="AT259" s="208" t="s">
        <v>154</v>
      </c>
      <c r="AU259" s="208" t="s">
        <v>87</v>
      </c>
      <c r="AY259" s="19" t="s">
        <v>152</v>
      </c>
      <c r="BE259" s="209">
        <f>IF(N259="základní",J259,0)</f>
        <v>0</v>
      </c>
      <c r="BF259" s="209">
        <f>IF(N259="snížená",J259,0)</f>
        <v>0</v>
      </c>
      <c r="BG259" s="209">
        <f>IF(N259="zákl. přenesená",J259,0)</f>
        <v>0</v>
      </c>
      <c r="BH259" s="209">
        <f>IF(N259="sníž. přenesená",J259,0)</f>
        <v>0</v>
      </c>
      <c r="BI259" s="209">
        <f>IF(N259="nulová",J259,0)</f>
        <v>0</v>
      </c>
      <c r="BJ259" s="19" t="s">
        <v>85</v>
      </c>
      <c r="BK259" s="209">
        <f>ROUND(I259*H259,2)</f>
        <v>0</v>
      </c>
      <c r="BL259" s="19" t="s">
        <v>230</v>
      </c>
      <c r="BM259" s="208" t="s">
        <v>1153</v>
      </c>
    </row>
    <row r="260" s="13" customFormat="1">
      <c r="A260" s="13"/>
      <c r="B260" s="210"/>
      <c r="C260" s="13"/>
      <c r="D260" s="211" t="s">
        <v>161</v>
      </c>
      <c r="E260" s="212" t="s">
        <v>1</v>
      </c>
      <c r="F260" s="213" t="s">
        <v>188</v>
      </c>
      <c r="G260" s="13"/>
      <c r="H260" s="212" t="s">
        <v>1</v>
      </c>
      <c r="I260" s="214"/>
      <c r="J260" s="13"/>
      <c r="K260" s="13"/>
      <c r="L260" s="210"/>
      <c r="M260" s="215"/>
      <c r="N260" s="216"/>
      <c r="O260" s="216"/>
      <c r="P260" s="216"/>
      <c r="Q260" s="216"/>
      <c r="R260" s="216"/>
      <c r="S260" s="216"/>
      <c r="T260" s="21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12" t="s">
        <v>161</v>
      </c>
      <c r="AU260" s="212" t="s">
        <v>87</v>
      </c>
      <c r="AV260" s="13" t="s">
        <v>85</v>
      </c>
      <c r="AW260" s="13" t="s">
        <v>32</v>
      </c>
      <c r="AX260" s="13" t="s">
        <v>77</v>
      </c>
      <c r="AY260" s="212" t="s">
        <v>152</v>
      </c>
    </row>
    <row r="261" s="14" customFormat="1">
      <c r="A261" s="14"/>
      <c r="B261" s="218"/>
      <c r="C261" s="14"/>
      <c r="D261" s="211" t="s">
        <v>161</v>
      </c>
      <c r="E261" s="219" t="s">
        <v>1</v>
      </c>
      <c r="F261" s="220" t="s">
        <v>1025</v>
      </c>
      <c r="G261" s="14"/>
      <c r="H261" s="221">
        <v>450</v>
      </c>
      <c r="I261" s="222"/>
      <c r="J261" s="14"/>
      <c r="K261" s="14"/>
      <c r="L261" s="218"/>
      <c r="M261" s="223"/>
      <c r="N261" s="224"/>
      <c r="O261" s="224"/>
      <c r="P261" s="224"/>
      <c r="Q261" s="224"/>
      <c r="R261" s="224"/>
      <c r="S261" s="224"/>
      <c r="T261" s="22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19" t="s">
        <v>161</v>
      </c>
      <c r="AU261" s="219" t="s">
        <v>87</v>
      </c>
      <c r="AV261" s="14" t="s">
        <v>87</v>
      </c>
      <c r="AW261" s="14" t="s">
        <v>32</v>
      </c>
      <c r="AX261" s="14" t="s">
        <v>77</v>
      </c>
      <c r="AY261" s="219" t="s">
        <v>152</v>
      </c>
    </row>
    <row r="262" s="15" customFormat="1">
      <c r="A262" s="15"/>
      <c r="B262" s="226"/>
      <c r="C262" s="15"/>
      <c r="D262" s="211" t="s">
        <v>161</v>
      </c>
      <c r="E262" s="227" t="s">
        <v>1</v>
      </c>
      <c r="F262" s="228" t="s">
        <v>164</v>
      </c>
      <c r="G262" s="15"/>
      <c r="H262" s="229">
        <v>450</v>
      </c>
      <c r="I262" s="230"/>
      <c r="J262" s="15"/>
      <c r="K262" s="15"/>
      <c r="L262" s="226"/>
      <c r="M262" s="231"/>
      <c r="N262" s="232"/>
      <c r="O262" s="232"/>
      <c r="P262" s="232"/>
      <c r="Q262" s="232"/>
      <c r="R262" s="232"/>
      <c r="S262" s="232"/>
      <c r="T262" s="23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27" t="s">
        <v>161</v>
      </c>
      <c r="AU262" s="227" t="s">
        <v>87</v>
      </c>
      <c r="AV262" s="15" t="s">
        <v>159</v>
      </c>
      <c r="AW262" s="15" t="s">
        <v>32</v>
      </c>
      <c r="AX262" s="15" t="s">
        <v>85</v>
      </c>
      <c r="AY262" s="227" t="s">
        <v>152</v>
      </c>
    </row>
    <row r="263" s="2" customFormat="1" ht="24" customHeight="1">
      <c r="A263" s="38"/>
      <c r="B263" s="196"/>
      <c r="C263" s="197" t="s">
        <v>472</v>
      </c>
      <c r="D263" s="197" t="s">
        <v>154</v>
      </c>
      <c r="E263" s="198" t="s">
        <v>1154</v>
      </c>
      <c r="F263" s="199" t="s">
        <v>1155</v>
      </c>
      <c r="G263" s="200" t="s">
        <v>423</v>
      </c>
      <c r="H263" s="201">
        <v>0.058999999999999997</v>
      </c>
      <c r="I263" s="202"/>
      <c r="J263" s="203">
        <f>ROUND(I263*H263,2)</f>
        <v>0</v>
      </c>
      <c r="K263" s="199" t="s">
        <v>158</v>
      </c>
      <c r="L263" s="39"/>
      <c r="M263" s="204" t="s">
        <v>1</v>
      </c>
      <c r="N263" s="205" t="s">
        <v>42</v>
      </c>
      <c r="O263" s="77"/>
      <c r="P263" s="206">
        <f>O263*H263</f>
        <v>0</v>
      </c>
      <c r="Q263" s="206">
        <v>0</v>
      </c>
      <c r="R263" s="206">
        <f>Q263*H263</f>
        <v>0</v>
      </c>
      <c r="S263" s="206">
        <v>0</v>
      </c>
      <c r="T263" s="20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08" t="s">
        <v>230</v>
      </c>
      <c r="AT263" s="208" t="s">
        <v>154</v>
      </c>
      <c r="AU263" s="208" t="s">
        <v>87</v>
      </c>
      <c r="AY263" s="19" t="s">
        <v>152</v>
      </c>
      <c r="BE263" s="209">
        <f>IF(N263="základní",J263,0)</f>
        <v>0</v>
      </c>
      <c r="BF263" s="209">
        <f>IF(N263="snížená",J263,0)</f>
        <v>0</v>
      </c>
      <c r="BG263" s="209">
        <f>IF(N263="zákl. přenesená",J263,0)</f>
        <v>0</v>
      </c>
      <c r="BH263" s="209">
        <f>IF(N263="sníž. přenesená",J263,0)</f>
        <v>0</v>
      </c>
      <c r="BI263" s="209">
        <f>IF(N263="nulová",J263,0)</f>
        <v>0</v>
      </c>
      <c r="BJ263" s="19" t="s">
        <v>85</v>
      </c>
      <c r="BK263" s="209">
        <f>ROUND(I263*H263,2)</f>
        <v>0</v>
      </c>
      <c r="BL263" s="19" t="s">
        <v>230</v>
      </c>
      <c r="BM263" s="208" t="s">
        <v>1156</v>
      </c>
    </row>
    <row r="264" s="12" customFormat="1" ht="22.8" customHeight="1">
      <c r="A264" s="12"/>
      <c r="B264" s="183"/>
      <c r="C264" s="12"/>
      <c r="D264" s="184" t="s">
        <v>76</v>
      </c>
      <c r="E264" s="194" t="s">
        <v>1157</v>
      </c>
      <c r="F264" s="194" t="s">
        <v>1158</v>
      </c>
      <c r="G264" s="12"/>
      <c r="H264" s="12"/>
      <c r="I264" s="186"/>
      <c r="J264" s="195">
        <f>BK264</f>
        <v>0</v>
      </c>
      <c r="K264" s="12"/>
      <c r="L264" s="183"/>
      <c r="M264" s="188"/>
      <c r="N264" s="189"/>
      <c r="O264" s="189"/>
      <c r="P264" s="190">
        <f>SUM(P265:P266)</f>
        <v>0</v>
      </c>
      <c r="Q264" s="189"/>
      <c r="R264" s="190">
        <f>SUM(R265:R266)</f>
        <v>0</v>
      </c>
      <c r="S264" s="189"/>
      <c r="T264" s="191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84" t="s">
        <v>87</v>
      </c>
      <c r="AT264" s="192" t="s">
        <v>76</v>
      </c>
      <c r="AU264" s="192" t="s">
        <v>85</v>
      </c>
      <c r="AY264" s="184" t="s">
        <v>152</v>
      </c>
      <c r="BK264" s="193">
        <f>SUM(BK265:BK266)</f>
        <v>0</v>
      </c>
    </row>
    <row r="265" s="2" customFormat="1" ht="48" customHeight="1">
      <c r="A265" s="38"/>
      <c r="B265" s="196"/>
      <c r="C265" s="197" t="s">
        <v>481</v>
      </c>
      <c r="D265" s="197" t="s">
        <v>154</v>
      </c>
      <c r="E265" s="198" t="s">
        <v>1159</v>
      </c>
      <c r="F265" s="199" t="s">
        <v>1160</v>
      </c>
      <c r="G265" s="200" t="s">
        <v>204</v>
      </c>
      <c r="H265" s="201">
        <v>1</v>
      </c>
      <c r="I265" s="202"/>
      <c r="J265" s="203">
        <f>ROUND(I265*H265,2)</f>
        <v>0</v>
      </c>
      <c r="K265" s="199" t="s">
        <v>1</v>
      </c>
      <c r="L265" s="39"/>
      <c r="M265" s="204" t="s">
        <v>1</v>
      </c>
      <c r="N265" s="205" t="s">
        <v>42</v>
      </c>
      <c r="O265" s="77"/>
      <c r="P265" s="206">
        <f>O265*H265</f>
        <v>0</v>
      </c>
      <c r="Q265" s="206">
        <v>0</v>
      </c>
      <c r="R265" s="206">
        <f>Q265*H265</f>
        <v>0</v>
      </c>
      <c r="S265" s="206">
        <v>0</v>
      </c>
      <c r="T265" s="20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08" t="s">
        <v>230</v>
      </c>
      <c r="AT265" s="208" t="s">
        <v>154</v>
      </c>
      <c r="AU265" s="208" t="s">
        <v>87</v>
      </c>
      <c r="AY265" s="19" t="s">
        <v>152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9" t="s">
        <v>85</v>
      </c>
      <c r="BK265" s="209">
        <f>ROUND(I265*H265,2)</f>
        <v>0</v>
      </c>
      <c r="BL265" s="19" t="s">
        <v>230</v>
      </c>
      <c r="BM265" s="208" t="s">
        <v>1161</v>
      </c>
    </row>
    <row r="266" s="2" customFormat="1">
      <c r="A266" s="38"/>
      <c r="B266" s="39"/>
      <c r="C266" s="38"/>
      <c r="D266" s="211" t="s">
        <v>186</v>
      </c>
      <c r="E266" s="38"/>
      <c r="F266" s="234" t="s">
        <v>740</v>
      </c>
      <c r="G266" s="38"/>
      <c r="H266" s="38"/>
      <c r="I266" s="132"/>
      <c r="J266" s="38"/>
      <c r="K266" s="38"/>
      <c r="L266" s="39"/>
      <c r="M266" s="235"/>
      <c r="N266" s="236"/>
      <c r="O266" s="77"/>
      <c r="P266" s="77"/>
      <c r="Q266" s="77"/>
      <c r="R266" s="77"/>
      <c r="S266" s="77"/>
      <c r="T266" s="7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9" t="s">
        <v>186</v>
      </c>
      <c r="AU266" s="19" t="s">
        <v>87</v>
      </c>
    </row>
    <row r="267" s="12" customFormat="1" ht="22.8" customHeight="1">
      <c r="A267" s="12"/>
      <c r="B267" s="183"/>
      <c r="C267" s="12"/>
      <c r="D267" s="184" t="s">
        <v>76</v>
      </c>
      <c r="E267" s="194" t="s">
        <v>802</v>
      </c>
      <c r="F267" s="194" t="s">
        <v>803</v>
      </c>
      <c r="G267" s="12"/>
      <c r="H267" s="12"/>
      <c r="I267" s="186"/>
      <c r="J267" s="195">
        <f>BK267</f>
        <v>0</v>
      </c>
      <c r="K267" s="12"/>
      <c r="L267" s="183"/>
      <c r="M267" s="188"/>
      <c r="N267" s="189"/>
      <c r="O267" s="189"/>
      <c r="P267" s="190">
        <f>SUM(P268:P271)</f>
        <v>0</v>
      </c>
      <c r="Q267" s="189"/>
      <c r="R267" s="190">
        <f>SUM(R268:R271)</f>
        <v>0.19845000000000002</v>
      </c>
      <c r="S267" s="189"/>
      <c r="T267" s="191">
        <f>SUM(T268:T271)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84" t="s">
        <v>87</v>
      </c>
      <c r="AT267" s="192" t="s">
        <v>76</v>
      </c>
      <c r="AU267" s="192" t="s">
        <v>85</v>
      </c>
      <c r="AY267" s="184" t="s">
        <v>152</v>
      </c>
      <c r="BK267" s="193">
        <f>SUM(BK268:BK271)</f>
        <v>0</v>
      </c>
    </row>
    <row r="268" s="2" customFormat="1" ht="24" customHeight="1">
      <c r="A268" s="38"/>
      <c r="B268" s="196"/>
      <c r="C268" s="197" t="s">
        <v>487</v>
      </c>
      <c r="D268" s="197" t="s">
        <v>154</v>
      </c>
      <c r="E268" s="198" t="s">
        <v>804</v>
      </c>
      <c r="F268" s="199" t="s">
        <v>805</v>
      </c>
      <c r="G268" s="200" t="s">
        <v>157</v>
      </c>
      <c r="H268" s="201">
        <v>405</v>
      </c>
      <c r="I268" s="202"/>
      <c r="J268" s="203">
        <f>ROUND(I268*H268,2)</f>
        <v>0</v>
      </c>
      <c r="K268" s="199" t="s">
        <v>158</v>
      </c>
      <c r="L268" s="39"/>
      <c r="M268" s="204" t="s">
        <v>1</v>
      </c>
      <c r="N268" s="205" t="s">
        <v>42</v>
      </c>
      <c r="O268" s="77"/>
      <c r="P268" s="206">
        <f>O268*H268</f>
        <v>0</v>
      </c>
      <c r="Q268" s="206">
        <v>0.00020000000000000001</v>
      </c>
      <c r="R268" s="206">
        <f>Q268*H268</f>
        <v>0.081000000000000003</v>
      </c>
      <c r="S268" s="206">
        <v>0</v>
      </c>
      <c r="T268" s="20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08" t="s">
        <v>230</v>
      </c>
      <c r="AT268" s="208" t="s">
        <v>154</v>
      </c>
      <c r="AU268" s="208" t="s">
        <v>87</v>
      </c>
      <c r="AY268" s="19" t="s">
        <v>152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9" t="s">
        <v>85</v>
      </c>
      <c r="BK268" s="209">
        <f>ROUND(I268*H268,2)</f>
        <v>0</v>
      </c>
      <c r="BL268" s="19" t="s">
        <v>230</v>
      </c>
      <c r="BM268" s="208" t="s">
        <v>1162</v>
      </c>
    </row>
    <row r="269" s="14" customFormat="1">
      <c r="A269" s="14"/>
      <c r="B269" s="218"/>
      <c r="C269" s="14"/>
      <c r="D269" s="211" t="s">
        <v>161</v>
      </c>
      <c r="E269" s="219" t="s">
        <v>1</v>
      </c>
      <c r="F269" s="220" t="s">
        <v>1163</v>
      </c>
      <c r="G269" s="14"/>
      <c r="H269" s="221">
        <v>405</v>
      </c>
      <c r="I269" s="222"/>
      <c r="J269" s="14"/>
      <c r="K269" s="14"/>
      <c r="L269" s="218"/>
      <c r="M269" s="223"/>
      <c r="N269" s="224"/>
      <c r="O269" s="224"/>
      <c r="P269" s="224"/>
      <c r="Q269" s="224"/>
      <c r="R269" s="224"/>
      <c r="S269" s="224"/>
      <c r="T269" s="22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19" t="s">
        <v>161</v>
      </c>
      <c r="AU269" s="219" t="s">
        <v>87</v>
      </c>
      <c r="AV269" s="14" t="s">
        <v>87</v>
      </c>
      <c r="AW269" s="14" t="s">
        <v>32</v>
      </c>
      <c r="AX269" s="14" t="s">
        <v>77</v>
      </c>
      <c r="AY269" s="219" t="s">
        <v>152</v>
      </c>
    </row>
    <row r="270" s="15" customFormat="1">
      <c r="A270" s="15"/>
      <c r="B270" s="226"/>
      <c r="C270" s="15"/>
      <c r="D270" s="211" t="s">
        <v>161</v>
      </c>
      <c r="E270" s="227" t="s">
        <v>1</v>
      </c>
      <c r="F270" s="228" t="s">
        <v>164</v>
      </c>
      <c r="G270" s="15"/>
      <c r="H270" s="229">
        <v>405</v>
      </c>
      <c r="I270" s="230"/>
      <c r="J270" s="15"/>
      <c r="K270" s="15"/>
      <c r="L270" s="226"/>
      <c r="M270" s="231"/>
      <c r="N270" s="232"/>
      <c r="O270" s="232"/>
      <c r="P270" s="232"/>
      <c r="Q270" s="232"/>
      <c r="R270" s="232"/>
      <c r="S270" s="232"/>
      <c r="T270" s="23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27" t="s">
        <v>161</v>
      </c>
      <c r="AU270" s="227" t="s">
        <v>87</v>
      </c>
      <c r="AV270" s="15" t="s">
        <v>159</v>
      </c>
      <c r="AW270" s="15" t="s">
        <v>32</v>
      </c>
      <c r="AX270" s="15" t="s">
        <v>85</v>
      </c>
      <c r="AY270" s="227" t="s">
        <v>152</v>
      </c>
    </row>
    <row r="271" s="2" customFormat="1" ht="24" customHeight="1">
      <c r="A271" s="38"/>
      <c r="B271" s="196"/>
      <c r="C271" s="197" t="s">
        <v>493</v>
      </c>
      <c r="D271" s="197" t="s">
        <v>154</v>
      </c>
      <c r="E271" s="198" t="s">
        <v>810</v>
      </c>
      <c r="F271" s="199" t="s">
        <v>811</v>
      </c>
      <c r="G271" s="200" t="s">
        <v>157</v>
      </c>
      <c r="H271" s="201">
        <v>405</v>
      </c>
      <c r="I271" s="202"/>
      <c r="J271" s="203">
        <f>ROUND(I271*H271,2)</f>
        <v>0</v>
      </c>
      <c r="K271" s="199" t="s">
        <v>158</v>
      </c>
      <c r="L271" s="39"/>
      <c r="M271" s="258" t="s">
        <v>1</v>
      </c>
      <c r="N271" s="259" t="s">
        <v>42</v>
      </c>
      <c r="O271" s="260"/>
      <c r="P271" s="261">
        <f>O271*H271</f>
        <v>0</v>
      </c>
      <c r="Q271" s="261">
        <v>0.00029</v>
      </c>
      <c r="R271" s="261">
        <f>Q271*H271</f>
        <v>0.11745</v>
      </c>
      <c r="S271" s="261">
        <v>0</v>
      </c>
      <c r="T271" s="26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08" t="s">
        <v>230</v>
      </c>
      <c r="AT271" s="208" t="s">
        <v>154</v>
      </c>
      <c r="AU271" s="208" t="s">
        <v>87</v>
      </c>
      <c r="AY271" s="19" t="s">
        <v>152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9" t="s">
        <v>85</v>
      </c>
      <c r="BK271" s="209">
        <f>ROUND(I271*H271,2)</f>
        <v>0</v>
      </c>
      <c r="BL271" s="19" t="s">
        <v>230</v>
      </c>
      <c r="BM271" s="208" t="s">
        <v>1164</v>
      </c>
    </row>
    <row r="272" s="2" customFormat="1" ht="6.96" customHeight="1">
      <c r="A272" s="38"/>
      <c r="B272" s="60"/>
      <c r="C272" s="61"/>
      <c r="D272" s="61"/>
      <c r="E272" s="61"/>
      <c r="F272" s="61"/>
      <c r="G272" s="61"/>
      <c r="H272" s="61"/>
      <c r="I272" s="156"/>
      <c r="J272" s="61"/>
      <c r="K272" s="61"/>
      <c r="L272" s="39"/>
      <c r="M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</row>
  </sheetData>
  <autoFilter ref="C128:K27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115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2" customFormat="1" ht="12" customHeight="1">
      <c r="A8" s="38"/>
      <c r="B8" s="39"/>
      <c r="C8" s="38"/>
      <c r="D8" s="32" t="s">
        <v>116</v>
      </c>
      <c r="E8" s="38"/>
      <c r="F8" s="38"/>
      <c r="G8" s="38"/>
      <c r="H8" s="38"/>
      <c r="I8" s="132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1165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133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133" t="s">
        <v>22</v>
      </c>
      <c r="J12" s="69" t="str">
        <f>'Rekapitulace stavby'!AN8</f>
        <v>2. 9. 2019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32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133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133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32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133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33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32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133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133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32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133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133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32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132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25.5" customHeight="1">
      <c r="A27" s="134"/>
      <c r="B27" s="135"/>
      <c r="C27" s="134"/>
      <c r="D27" s="134"/>
      <c r="E27" s="36" t="s">
        <v>1166</v>
      </c>
      <c r="F27" s="36"/>
      <c r="G27" s="36"/>
      <c r="H27" s="36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8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9" t="s">
        <v>37</v>
      </c>
      <c r="E30" s="38"/>
      <c r="F30" s="38"/>
      <c r="G30" s="38"/>
      <c r="H30" s="38"/>
      <c r="I30" s="132"/>
      <c r="J30" s="96">
        <f>ROUND(J124,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140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41" t="s">
        <v>41</v>
      </c>
      <c r="E33" s="32" t="s">
        <v>42</v>
      </c>
      <c r="F33" s="142">
        <f>ROUND((SUM(BE124:BE274)),  2)</f>
        <v>0</v>
      </c>
      <c r="G33" s="38"/>
      <c r="H33" s="38"/>
      <c r="I33" s="143">
        <v>0.20999999999999999</v>
      </c>
      <c r="J33" s="142">
        <f>ROUND(((SUM(BE124:BE274))*I33),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42">
        <f>ROUND((SUM(BF124:BF274)),  2)</f>
        <v>0</v>
      </c>
      <c r="G34" s="38"/>
      <c r="H34" s="38"/>
      <c r="I34" s="143">
        <v>0.14999999999999999</v>
      </c>
      <c r="J34" s="142">
        <f>ROUND(((SUM(BF124:BF274))*I34),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42">
        <f>ROUND((SUM(BG124:BG274)),  2)</f>
        <v>0</v>
      </c>
      <c r="G35" s="38"/>
      <c r="H35" s="38"/>
      <c r="I35" s="143">
        <v>0.20999999999999999</v>
      </c>
      <c r="J35" s="14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42">
        <f>ROUND((SUM(BH124:BH274)),  2)</f>
        <v>0</v>
      </c>
      <c r="G36" s="38"/>
      <c r="H36" s="38"/>
      <c r="I36" s="143">
        <v>0.14999999999999999</v>
      </c>
      <c r="J36" s="142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42">
        <f>ROUND((SUM(BI124:BI274)),  2)</f>
        <v>0</v>
      </c>
      <c r="G37" s="38"/>
      <c r="H37" s="38"/>
      <c r="I37" s="143">
        <v>0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32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44"/>
      <c r="D39" s="145" t="s">
        <v>47</v>
      </c>
      <c r="E39" s="81"/>
      <c r="F39" s="81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8"/>
      <c r="L41" s="22"/>
    </row>
    <row r="42" s="1" customFormat="1" ht="14.4" customHeight="1">
      <c r="B42" s="22"/>
      <c r="I42" s="128"/>
      <c r="L42" s="22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38"/>
      <c r="E86" s="38"/>
      <c r="F86" s="38"/>
      <c r="G86" s="38"/>
      <c r="H86" s="38"/>
      <c r="I86" s="132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05-REVA - Zpevněné plochy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Palackého náměstí 38</v>
      </c>
      <c r="G89" s="38"/>
      <c r="H89" s="38"/>
      <c r="I89" s="133" t="s">
        <v>22</v>
      </c>
      <c r="J89" s="69" t="str">
        <f>IF(J12="","",J12)</f>
        <v>2. 9. 2019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24</v>
      </c>
      <c r="D91" s="38"/>
      <c r="E91" s="38"/>
      <c r="F91" s="27" t="str">
        <f>E15</f>
        <v>Město Kostelec nad Orlicí</v>
      </c>
      <c r="G91" s="38"/>
      <c r="H91" s="38"/>
      <c r="I91" s="133" t="s">
        <v>30</v>
      </c>
      <c r="J91" s="36" t="str">
        <f>E21</f>
        <v>OBCHODNÍ PROJEKT HRADEC KRÁLOVÉ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133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32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8" t="s">
        <v>120</v>
      </c>
      <c r="D94" s="144"/>
      <c r="E94" s="144"/>
      <c r="F94" s="144"/>
      <c r="G94" s="144"/>
      <c r="H94" s="144"/>
      <c r="I94" s="159"/>
      <c r="J94" s="160" t="s">
        <v>121</v>
      </c>
      <c r="K94" s="144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61" t="s">
        <v>122</v>
      </c>
      <c r="D96" s="38"/>
      <c r="E96" s="38"/>
      <c r="F96" s="38"/>
      <c r="G96" s="38"/>
      <c r="H96" s="38"/>
      <c r="I96" s="132"/>
      <c r="J96" s="96">
        <f>J124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123</v>
      </c>
    </row>
    <row r="97" s="9" customFormat="1" ht="24.96" customHeight="1">
      <c r="A97" s="9"/>
      <c r="B97" s="162"/>
      <c r="C97" s="9"/>
      <c r="D97" s="163" t="s">
        <v>124</v>
      </c>
      <c r="E97" s="164"/>
      <c r="F97" s="164"/>
      <c r="G97" s="164"/>
      <c r="H97" s="164"/>
      <c r="I97" s="165"/>
      <c r="J97" s="166">
        <f>J125</f>
        <v>0</v>
      </c>
      <c r="K97" s="9"/>
      <c r="L97" s="16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7"/>
      <c r="C98" s="10"/>
      <c r="D98" s="168" t="s">
        <v>125</v>
      </c>
      <c r="E98" s="169"/>
      <c r="F98" s="169"/>
      <c r="G98" s="169"/>
      <c r="H98" s="169"/>
      <c r="I98" s="170"/>
      <c r="J98" s="171">
        <f>J126</f>
        <v>0</v>
      </c>
      <c r="K98" s="10"/>
      <c r="L98" s="16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7"/>
      <c r="C99" s="10"/>
      <c r="D99" s="168" t="s">
        <v>126</v>
      </c>
      <c r="E99" s="169"/>
      <c r="F99" s="169"/>
      <c r="G99" s="169"/>
      <c r="H99" s="169"/>
      <c r="I99" s="170"/>
      <c r="J99" s="171">
        <f>J200</f>
        <v>0</v>
      </c>
      <c r="K99" s="10"/>
      <c r="L99" s="16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7"/>
      <c r="C100" s="10"/>
      <c r="D100" s="168" t="s">
        <v>127</v>
      </c>
      <c r="E100" s="169"/>
      <c r="F100" s="169"/>
      <c r="G100" s="169"/>
      <c r="H100" s="169"/>
      <c r="I100" s="170"/>
      <c r="J100" s="171">
        <f>J203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129</v>
      </c>
      <c r="E101" s="169"/>
      <c r="F101" s="169"/>
      <c r="G101" s="169"/>
      <c r="H101" s="169"/>
      <c r="I101" s="170"/>
      <c r="J101" s="171">
        <f>J207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131</v>
      </c>
      <c r="E102" s="169"/>
      <c r="F102" s="169"/>
      <c r="G102" s="169"/>
      <c r="H102" s="169"/>
      <c r="I102" s="170"/>
      <c r="J102" s="171">
        <f>J247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132</v>
      </c>
      <c r="E103" s="169"/>
      <c r="F103" s="169"/>
      <c r="G103" s="169"/>
      <c r="H103" s="169"/>
      <c r="I103" s="170"/>
      <c r="J103" s="171">
        <f>J263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133</v>
      </c>
      <c r="E104" s="169"/>
      <c r="F104" s="169"/>
      <c r="G104" s="169"/>
      <c r="H104" s="169"/>
      <c r="I104" s="170"/>
      <c r="J104" s="171">
        <f>J270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132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156"/>
      <c r="J106" s="61"/>
      <c r="K106" s="61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2"/>
      <c r="C110" s="63"/>
      <c r="D110" s="63"/>
      <c r="E110" s="63"/>
      <c r="F110" s="63"/>
      <c r="G110" s="63"/>
      <c r="H110" s="63"/>
      <c r="I110" s="157"/>
      <c r="J110" s="63"/>
      <c r="K110" s="63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137</v>
      </c>
      <c r="D111" s="38"/>
      <c r="E111" s="38"/>
      <c r="F111" s="38"/>
      <c r="G111" s="38"/>
      <c r="H111" s="38"/>
      <c r="I111" s="132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31" t="str">
        <f>E7</f>
        <v>Revitalizace centra dětí a mládeže Kostelec nad Orlicí</v>
      </c>
      <c r="F114" s="32"/>
      <c r="G114" s="32"/>
      <c r="H114" s="32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116</v>
      </c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67" t="str">
        <f>E9</f>
        <v>05-REVA - Zpevněné plochy</v>
      </c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38"/>
      <c r="E118" s="38"/>
      <c r="F118" s="27" t="str">
        <f>F12</f>
        <v>Palackého náměstí 38</v>
      </c>
      <c r="G118" s="38"/>
      <c r="H118" s="38"/>
      <c r="I118" s="133" t="s">
        <v>22</v>
      </c>
      <c r="J118" s="69" t="str">
        <f>IF(J12="","",J12)</f>
        <v>2. 9. 2019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58.2" customHeight="1">
      <c r="A120" s="38"/>
      <c r="B120" s="39"/>
      <c r="C120" s="32" t="s">
        <v>24</v>
      </c>
      <c r="D120" s="38"/>
      <c r="E120" s="38"/>
      <c r="F120" s="27" t="str">
        <f>E15</f>
        <v>Město Kostelec nad Orlicí</v>
      </c>
      <c r="G120" s="38"/>
      <c r="H120" s="38"/>
      <c r="I120" s="133" t="s">
        <v>30</v>
      </c>
      <c r="J120" s="36" t="str">
        <f>E21</f>
        <v>OBCHODNÍ PROJEKT HRADEC KRÁLOVÉ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38"/>
      <c r="E121" s="38"/>
      <c r="F121" s="27" t="str">
        <f>IF(E18="","",E18)</f>
        <v>Vyplň údaj</v>
      </c>
      <c r="G121" s="38"/>
      <c r="H121" s="38"/>
      <c r="I121" s="133" t="s">
        <v>33</v>
      </c>
      <c r="J121" s="36" t="str">
        <f>E24</f>
        <v xml:space="preserve"> 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72"/>
      <c r="B123" s="173"/>
      <c r="C123" s="174" t="s">
        <v>138</v>
      </c>
      <c r="D123" s="175" t="s">
        <v>62</v>
      </c>
      <c r="E123" s="175" t="s">
        <v>58</v>
      </c>
      <c r="F123" s="175" t="s">
        <v>59</v>
      </c>
      <c r="G123" s="175" t="s">
        <v>139</v>
      </c>
      <c r="H123" s="175" t="s">
        <v>140</v>
      </c>
      <c r="I123" s="176" t="s">
        <v>141</v>
      </c>
      <c r="J123" s="175" t="s">
        <v>121</v>
      </c>
      <c r="K123" s="177" t="s">
        <v>142</v>
      </c>
      <c r="L123" s="178"/>
      <c r="M123" s="86" t="s">
        <v>1</v>
      </c>
      <c r="N123" s="87" t="s">
        <v>41</v>
      </c>
      <c r="O123" s="87" t="s">
        <v>143</v>
      </c>
      <c r="P123" s="87" t="s">
        <v>144</v>
      </c>
      <c r="Q123" s="87" t="s">
        <v>145</v>
      </c>
      <c r="R123" s="87" t="s">
        <v>146</v>
      </c>
      <c r="S123" s="87" t="s">
        <v>147</v>
      </c>
      <c r="T123" s="88" t="s">
        <v>148</v>
      </c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</row>
    <row r="124" s="2" customFormat="1" ht="22.8" customHeight="1">
      <c r="A124" s="38"/>
      <c r="B124" s="39"/>
      <c r="C124" s="93" t="s">
        <v>149</v>
      </c>
      <c r="D124" s="38"/>
      <c r="E124" s="38"/>
      <c r="F124" s="38"/>
      <c r="G124" s="38"/>
      <c r="H124" s="38"/>
      <c r="I124" s="132"/>
      <c r="J124" s="179">
        <f>BK124</f>
        <v>0</v>
      </c>
      <c r="K124" s="38"/>
      <c r="L124" s="39"/>
      <c r="M124" s="89"/>
      <c r="N124" s="73"/>
      <c r="O124" s="90"/>
      <c r="P124" s="180">
        <f>P125</f>
        <v>0</v>
      </c>
      <c r="Q124" s="90"/>
      <c r="R124" s="180">
        <f>R125</f>
        <v>448.59540409999994</v>
      </c>
      <c r="S124" s="90"/>
      <c r="T124" s="181">
        <f>T125</f>
        <v>278.59685999999999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76</v>
      </c>
      <c r="AU124" s="19" t="s">
        <v>123</v>
      </c>
      <c r="BK124" s="182">
        <f>BK125</f>
        <v>0</v>
      </c>
    </row>
    <row r="125" s="12" customFormat="1" ht="25.92" customHeight="1">
      <c r="A125" s="12"/>
      <c r="B125" s="183"/>
      <c r="C125" s="12"/>
      <c r="D125" s="184" t="s">
        <v>76</v>
      </c>
      <c r="E125" s="185" t="s">
        <v>150</v>
      </c>
      <c r="F125" s="185" t="s">
        <v>151</v>
      </c>
      <c r="G125" s="12"/>
      <c r="H125" s="12"/>
      <c r="I125" s="186"/>
      <c r="J125" s="187">
        <f>BK125</f>
        <v>0</v>
      </c>
      <c r="K125" s="12"/>
      <c r="L125" s="183"/>
      <c r="M125" s="188"/>
      <c r="N125" s="189"/>
      <c r="O125" s="189"/>
      <c r="P125" s="190">
        <f>P126+P200+P203+P207+P247+P263+P270</f>
        <v>0</v>
      </c>
      <c r="Q125" s="189"/>
      <c r="R125" s="190">
        <f>R126+R200+R203+R207+R247+R263+R270</f>
        <v>448.59540409999994</v>
      </c>
      <c r="S125" s="189"/>
      <c r="T125" s="191">
        <f>T126+T200+T203+T207+T247+T263+T270</f>
        <v>278.59685999999999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84" t="s">
        <v>85</v>
      </c>
      <c r="AT125" s="192" t="s">
        <v>76</v>
      </c>
      <c r="AU125" s="192" t="s">
        <v>77</v>
      </c>
      <c r="AY125" s="184" t="s">
        <v>152</v>
      </c>
      <c r="BK125" s="193">
        <f>BK126+BK200+BK203+BK207+BK247+BK263+BK270</f>
        <v>0</v>
      </c>
    </row>
    <row r="126" s="12" customFormat="1" ht="22.8" customHeight="1">
      <c r="A126" s="12"/>
      <c r="B126" s="183"/>
      <c r="C126" s="12"/>
      <c r="D126" s="184" t="s">
        <v>76</v>
      </c>
      <c r="E126" s="194" t="s">
        <v>85</v>
      </c>
      <c r="F126" s="194" t="s">
        <v>153</v>
      </c>
      <c r="G126" s="12"/>
      <c r="H126" s="12"/>
      <c r="I126" s="186"/>
      <c r="J126" s="195">
        <f>BK126</f>
        <v>0</v>
      </c>
      <c r="K126" s="12"/>
      <c r="L126" s="183"/>
      <c r="M126" s="188"/>
      <c r="N126" s="189"/>
      <c r="O126" s="189"/>
      <c r="P126" s="190">
        <f>SUM(P127:P199)</f>
        <v>0</v>
      </c>
      <c r="Q126" s="189"/>
      <c r="R126" s="190">
        <f>SUM(R127:R199)</f>
        <v>10.273304999999997</v>
      </c>
      <c r="S126" s="189"/>
      <c r="T126" s="191">
        <f>SUM(T127:T199)</f>
        <v>278.59685999999999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84" t="s">
        <v>85</v>
      </c>
      <c r="AT126" s="192" t="s">
        <v>76</v>
      </c>
      <c r="AU126" s="192" t="s">
        <v>85</v>
      </c>
      <c r="AY126" s="184" t="s">
        <v>152</v>
      </c>
      <c r="BK126" s="193">
        <f>SUM(BK127:BK199)</f>
        <v>0</v>
      </c>
    </row>
    <row r="127" s="2" customFormat="1" ht="24" customHeight="1">
      <c r="A127" s="38"/>
      <c r="B127" s="196"/>
      <c r="C127" s="197" t="s">
        <v>85</v>
      </c>
      <c r="D127" s="197" t="s">
        <v>154</v>
      </c>
      <c r="E127" s="198" t="s">
        <v>171</v>
      </c>
      <c r="F127" s="199" t="s">
        <v>1167</v>
      </c>
      <c r="G127" s="200" t="s">
        <v>157</v>
      </c>
      <c r="H127" s="201">
        <v>325.72000000000003</v>
      </c>
      <c r="I127" s="202"/>
      <c r="J127" s="203">
        <f>ROUND(I127*H127,2)</f>
        <v>0</v>
      </c>
      <c r="K127" s="199" t="s">
        <v>158</v>
      </c>
      <c r="L127" s="39"/>
      <c r="M127" s="204" t="s">
        <v>1</v>
      </c>
      <c r="N127" s="205" t="s">
        <v>42</v>
      </c>
      <c r="O127" s="77"/>
      <c r="P127" s="206">
        <f>O127*H127</f>
        <v>0</v>
      </c>
      <c r="Q127" s="206">
        <v>0</v>
      </c>
      <c r="R127" s="206">
        <f>Q127*H127</f>
        <v>0</v>
      </c>
      <c r="S127" s="206">
        <v>0.62</v>
      </c>
      <c r="T127" s="207">
        <f>S127*H127</f>
        <v>201.94640000000001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159</v>
      </c>
      <c r="AT127" s="208" t="s">
        <v>154</v>
      </c>
      <c r="AU127" s="208" t="s">
        <v>87</v>
      </c>
      <c r="AY127" s="19" t="s">
        <v>152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9" t="s">
        <v>85</v>
      </c>
      <c r="BK127" s="209">
        <f>ROUND(I127*H127,2)</f>
        <v>0</v>
      </c>
      <c r="BL127" s="19" t="s">
        <v>159</v>
      </c>
      <c r="BM127" s="208" t="s">
        <v>1168</v>
      </c>
    </row>
    <row r="128" s="13" customFormat="1">
      <c r="A128" s="13"/>
      <c r="B128" s="210"/>
      <c r="C128" s="13"/>
      <c r="D128" s="211" t="s">
        <v>161</v>
      </c>
      <c r="E128" s="212" t="s">
        <v>1</v>
      </c>
      <c r="F128" s="213" t="s">
        <v>1169</v>
      </c>
      <c r="G128" s="13"/>
      <c r="H128" s="212" t="s">
        <v>1</v>
      </c>
      <c r="I128" s="214"/>
      <c r="J128" s="13"/>
      <c r="K128" s="13"/>
      <c r="L128" s="210"/>
      <c r="M128" s="215"/>
      <c r="N128" s="216"/>
      <c r="O128" s="216"/>
      <c r="P128" s="216"/>
      <c r="Q128" s="216"/>
      <c r="R128" s="216"/>
      <c r="S128" s="216"/>
      <c r="T128" s="21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12" t="s">
        <v>161</v>
      </c>
      <c r="AU128" s="212" t="s">
        <v>87</v>
      </c>
      <c r="AV128" s="13" t="s">
        <v>85</v>
      </c>
      <c r="AW128" s="13" t="s">
        <v>32</v>
      </c>
      <c r="AX128" s="13" t="s">
        <v>77</v>
      </c>
      <c r="AY128" s="212" t="s">
        <v>152</v>
      </c>
    </row>
    <row r="129" s="14" customFormat="1">
      <c r="A129" s="14"/>
      <c r="B129" s="218"/>
      <c r="C129" s="14"/>
      <c r="D129" s="211" t="s">
        <v>161</v>
      </c>
      <c r="E129" s="219" t="s">
        <v>1</v>
      </c>
      <c r="F129" s="220" t="s">
        <v>1170</v>
      </c>
      <c r="G129" s="14"/>
      <c r="H129" s="221">
        <v>251.72</v>
      </c>
      <c r="I129" s="222"/>
      <c r="J129" s="14"/>
      <c r="K129" s="14"/>
      <c r="L129" s="218"/>
      <c r="M129" s="223"/>
      <c r="N129" s="224"/>
      <c r="O129" s="224"/>
      <c r="P129" s="224"/>
      <c r="Q129" s="224"/>
      <c r="R129" s="224"/>
      <c r="S129" s="224"/>
      <c r="T129" s="22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19" t="s">
        <v>161</v>
      </c>
      <c r="AU129" s="219" t="s">
        <v>87</v>
      </c>
      <c r="AV129" s="14" t="s">
        <v>87</v>
      </c>
      <c r="AW129" s="14" t="s">
        <v>32</v>
      </c>
      <c r="AX129" s="14" t="s">
        <v>77</v>
      </c>
      <c r="AY129" s="219" t="s">
        <v>152</v>
      </c>
    </row>
    <row r="130" s="14" customFormat="1">
      <c r="A130" s="14"/>
      <c r="B130" s="218"/>
      <c r="C130" s="14"/>
      <c r="D130" s="211" t="s">
        <v>161</v>
      </c>
      <c r="E130" s="219" t="s">
        <v>1</v>
      </c>
      <c r="F130" s="220" t="s">
        <v>1171</v>
      </c>
      <c r="G130" s="14"/>
      <c r="H130" s="221">
        <v>74</v>
      </c>
      <c r="I130" s="222"/>
      <c r="J130" s="14"/>
      <c r="K130" s="14"/>
      <c r="L130" s="218"/>
      <c r="M130" s="223"/>
      <c r="N130" s="224"/>
      <c r="O130" s="224"/>
      <c r="P130" s="224"/>
      <c r="Q130" s="224"/>
      <c r="R130" s="224"/>
      <c r="S130" s="224"/>
      <c r="T130" s="22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19" t="s">
        <v>161</v>
      </c>
      <c r="AU130" s="219" t="s">
        <v>87</v>
      </c>
      <c r="AV130" s="14" t="s">
        <v>87</v>
      </c>
      <c r="AW130" s="14" t="s">
        <v>32</v>
      </c>
      <c r="AX130" s="14" t="s">
        <v>77</v>
      </c>
      <c r="AY130" s="219" t="s">
        <v>152</v>
      </c>
    </row>
    <row r="131" s="15" customFormat="1">
      <c r="A131" s="15"/>
      <c r="B131" s="226"/>
      <c r="C131" s="15"/>
      <c r="D131" s="211" t="s">
        <v>161</v>
      </c>
      <c r="E131" s="227" t="s">
        <v>1</v>
      </c>
      <c r="F131" s="228" t="s">
        <v>164</v>
      </c>
      <c r="G131" s="15"/>
      <c r="H131" s="229">
        <v>325.72000000000003</v>
      </c>
      <c r="I131" s="230"/>
      <c r="J131" s="15"/>
      <c r="K131" s="15"/>
      <c r="L131" s="226"/>
      <c r="M131" s="231"/>
      <c r="N131" s="232"/>
      <c r="O131" s="232"/>
      <c r="P131" s="232"/>
      <c r="Q131" s="232"/>
      <c r="R131" s="232"/>
      <c r="S131" s="232"/>
      <c r="T131" s="23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27" t="s">
        <v>161</v>
      </c>
      <c r="AU131" s="227" t="s">
        <v>87</v>
      </c>
      <c r="AV131" s="15" t="s">
        <v>159</v>
      </c>
      <c r="AW131" s="15" t="s">
        <v>32</v>
      </c>
      <c r="AX131" s="15" t="s">
        <v>85</v>
      </c>
      <c r="AY131" s="227" t="s">
        <v>152</v>
      </c>
    </row>
    <row r="132" s="2" customFormat="1" ht="16.5" customHeight="1">
      <c r="A132" s="38"/>
      <c r="B132" s="196"/>
      <c r="C132" s="197" t="s">
        <v>87</v>
      </c>
      <c r="D132" s="197" t="s">
        <v>154</v>
      </c>
      <c r="E132" s="198" t="s">
        <v>1172</v>
      </c>
      <c r="F132" s="199" t="s">
        <v>1173</v>
      </c>
      <c r="G132" s="200" t="s">
        <v>157</v>
      </c>
      <c r="H132" s="201">
        <v>155.31</v>
      </c>
      <c r="I132" s="202"/>
      <c r="J132" s="203">
        <f>ROUND(I132*H132,2)</f>
        <v>0</v>
      </c>
      <c r="K132" s="199" t="s">
        <v>158</v>
      </c>
      <c r="L132" s="39"/>
      <c r="M132" s="204" t="s">
        <v>1</v>
      </c>
      <c r="N132" s="205" t="s">
        <v>42</v>
      </c>
      <c r="O132" s="77"/>
      <c r="P132" s="206">
        <f>O132*H132</f>
        <v>0</v>
      </c>
      <c r="Q132" s="206">
        <v>0</v>
      </c>
      <c r="R132" s="206">
        <f>Q132*H132</f>
        <v>0</v>
      </c>
      <c r="S132" s="206">
        <v>0.316</v>
      </c>
      <c r="T132" s="207">
        <f>S132*H132</f>
        <v>49.077960000000004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159</v>
      </c>
      <c r="AT132" s="208" t="s">
        <v>154</v>
      </c>
      <c r="AU132" s="208" t="s">
        <v>87</v>
      </c>
      <c r="AY132" s="19" t="s">
        <v>152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85</v>
      </c>
      <c r="BK132" s="209">
        <f>ROUND(I132*H132,2)</f>
        <v>0</v>
      </c>
      <c r="BL132" s="19" t="s">
        <v>159</v>
      </c>
      <c r="BM132" s="208" t="s">
        <v>1174</v>
      </c>
    </row>
    <row r="133" s="13" customFormat="1">
      <c r="A133" s="13"/>
      <c r="B133" s="210"/>
      <c r="C133" s="13"/>
      <c r="D133" s="211" t="s">
        <v>161</v>
      </c>
      <c r="E133" s="212" t="s">
        <v>1</v>
      </c>
      <c r="F133" s="213" t="s">
        <v>1169</v>
      </c>
      <c r="G133" s="13"/>
      <c r="H133" s="212" t="s">
        <v>1</v>
      </c>
      <c r="I133" s="214"/>
      <c r="J133" s="13"/>
      <c r="K133" s="13"/>
      <c r="L133" s="210"/>
      <c r="M133" s="215"/>
      <c r="N133" s="216"/>
      <c r="O133" s="216"/>
      <c r="P133" s="216"/>
      <c r="Q133" s="216"/>
      <c r="R133" s="216"/>
      <c r="S133" s="216"/>
      <c r="T133" s="21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12" t="s">
        <v>161</v>
      </c>
      <c r="AU133" s="212" t="s">
        <v>87</v>
      </c>
      <c r="AV133" s="13" t="s">
        <v>85</v>
      </c>
      <c r="AW133" s="13" t="s">
        <v>32</v>
      </c>
      <c r="AX133" s="13" t="s">
        <v>77</v>
      </c>
      <c r="AY133" s="212" t="s">
        <v>152</v>
      </c>
    </row>
    <row r="134" s="14" customFormat="1">
      <c r="A134" s="14"/>
      <c r="B134" s="218"/>
      <c r="C134" s="14"/>
      <c r="D134" s="211" t="s">
        <v>161</v>
      </c>
      <c r="E134" s="219" t="s">
        <v>1</v>
      </c>
      <c r="F134" s="220" t="s">
        <v>1175</v>
      </c>
      <c r="G134" s="14"/>
      <c r="H134" s="221">
        <v>155.31</v>
      </c>
      <c r="I134" s="222"/>
      <c r="J134" s="14"/>
      <c r="K134" s="14"/>
      <c r="L134" s="218"/>
      <c r="M134" s="223"/>
      <c r="N134" s="224"/>
      <c r="O134" s="224"/>
      <c r="P134" s="224"/>
      <c r="Q134" s="224"/>
      <c r="R134" s="224"/>
      <c r="S134" s="224"/>
      <c r="T134" s="22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19" t="s">
        <v>161</v>
      </c>
      <c r="AU134" s="219" t="s">
        <v>87</v>
      </c>
      <c r="AV134" s="14" t="s">
        <v>87</v>
      </c>
      <c r="AW134" s="14" t="s">
        <v>32</v>
      </c>
      <c r="AX134" s="14" t="s">
        <v>77</v>
      </c>
      <c r="AY134" s="219" t="s">
        <v>152</v>
      </c>
    </row>
    <row r="135" s="15" customFormat="1">
      <c r="A135" s="15"/>
      <c r="B135" s="226"/>
      <c r="C135" s="15"/>
      <c r="D135" s="211" t="s">
        <v>161</v>
      </c>
      <c r="E135" s="227" t="s">
        <v>1</v>
      </c>
      <c r="F135" s="228" t="s">
        <v>164</v>
      </c>
      <c r="G135" s="15"/>
      <c r="H135" s="229">
        <v>155.31</v>
      </c>
      <c r="I135" s="230"/>
      <c r="J135" s="15"/>
      <c r="K135" s="15"/>
      <c r="L135" s="226"/>
      <c r="M135" s="231"/>
      <c r="N135" s="232"/>
      <c r="O135" s="232"/>
      <c r="P135" s="232"/>
      <c r="Q135" s="232"/>
      <c r="R135" s="232"/>
      <c r="S135" s="232"/>
      <c r="T135" s="23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27" t="s">
        <v>161</v>
      </c>
      <c r="AU135" s="227" t="s">
        <v>87</v>
      </c>
      <c r="AV135" s="15" t="s">
        <v>159</v>
      </c>
      <c r="AW135" s="15" t="s">
        <v>32</v>
      </c>
      <c r="AX135" s="15" t="s">
        <v>85</v>
      </c>
      <c r="AY135" s="227" t="s">
        <v>152</v>
      </c>
    </row>
    <row r="136" s="2" customFormat="1" ht="16.5" customHeight="1">
      <c r="A136" s="38"/>
      <c r="B136" s="196"/>
      <c r="C136" s="197" t="s">
        <v>170</v>
      </c>
      <c r="D136" s="197" t="s">
        <v>154</v>
      </c>
      <c r="E136" s="198" t="s">
        <v>1176</v>
      </c>
      <c r="F136" s="199" t="s">
        <v>1177</v>
      </c>
      <c r="G136" s="200" t="s">
        <v>192</v>
      </c>
      <c r="H136" s="201">
        <v>134.5</v>
      </c>
      <c r="I136" s="202"/>
      <c r="J136" s="203">
        <f>ROUND(I136*H136,2)</f>
        <v>0</v>
      </c>
      <c r="K136" s="199" t="s">
        <v>158</v>
      </c>
      <c r="L136" s="39"/>
      <c r="M136" s="204" t="s">
        <v>1</v>
      </c>
      <c r="N136" s="205" t="s">
        <v>42</v>
      </c>
      <c r="O136" s="77"/>
      <c r="P136" s="206">
        <f>O136*H136</f>
        <v>0</v>
      </c>
      <c r="Q136" s="206">
        <v>0</v>
      </c>
      <c r="R136" s="206">
        <f>Q136*H136</f>
        <v>0</v>
      </c>
      <c r="S136" s="206">
        <v>0.20499999999999999</v>
      </c>
      <c r="T136" s="207">
        <f>S136*H136</f>
        <v>27.572499999999998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8" t="s">
        <v>159</v>
      </c>
      <c r="AT136" s="208" t="s">
        <v>154</v>
      </c>
      <c r="AU136" s="208" t="s">
        <v>87</v>
      </c>
      <c r="AY136" s="19" t="s">
        <v>152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85</v>
      </c>
      <c r="BK136" s="209">
        <f>ROUND(I136*H136,2)</f>
        <v>0</v>
      </c>
      <c r="BL136" s="19" t="s">
        <v>159</v>
      </c>
      <c r="BM136" s="208" t="s">
        <v>1178</v>
      </c>
    </row>
    <row r="137" s="13" customFormat="1">
      <c r="A137" s="13"/>
      <c r="B137" s="210"/>
      <c r="C137" s="13"/>
      <c r="D137" s="211" t="s">
        <v>161</v>
      </c>
      <c r="E137" s="212" t="s">
        <v>1</v>
      </c>
      <c r="F137" s="213" t="s">
        <v>1179</v>
      </c>
      <c r="G137" s="13"/>
      <c r="H137" s="212" t="s">
        <v>1</v>
      </c>
      <c r="I137" s="214"/>
      <c r="J137" s="13"/>
      <c r="K137" s="13"/>
      <c r="L137" s="210"/>
      <c r="M137" s="215"/>
      <c r="N137" s="216"/>
      <c r="O137" s="216"/>
      <c r="P137" s="216"/>
      <c r="Q137" s="216"/>
      <c r="R137" s="216"/>
      <c r="S137" s="216"/>
      <c r="T137" s="21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12" t="s">
        <v>161</v>
      </c>
      <c r="AU137" s="212" t="s">
        <v>87</v>
      </c>
      <c r="AV137" s="13" t="s">
        <v>85</v>
      </c>
      <c r="AW137" s="13" t="s">
        <v>32</v>
      </c>
      <c r="AX137" s="13" t="s">
        <v>77</v>
      </c>
      <c r="AY137" s="212" t="s">
        <v>152</v>
      </c>
    </row>
    <row r="138" s="14" customFormat="1">
      <c r="A138" s="14"/>
      <c r="B138" s="218"/>
      <c r="C138" s="14"/>
      <c r="D138" s="211" t="s">
        <v>161</v>
      </c>
      <c r="E138" s="219" t="s">
        <v>1</v>
      </c>
      <c r="F138" s="220" t="s">
        <v>1180</v>
      </c>
      <c r="G138" s="14"/>
      <c r="H138" s="221">
        <v>134.5</v>
      </c>
      <c r="I138" s="222"/>
      <c r="J138" s="14"/>
      <c r="K138" s="14"/>
      <c r="L138" s="218"/>
      <c r="M138" s="223"/>
      <c r="N138" s="224"/>
      <c r="O138" s="224"/>
      <c r="P138" s="224"/>
      <c r="Q138" s="224"/>
      <c r="R138" s="224"/>
      <c r="S138" s="224"/>
      <c r="T138" s="22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9" t="s">
        <v>161</v>
      </c>
      <c r="AU138" s="219" t="s">
        <v>87</v>
      </c>
      <c r="AV138" s="14" t="s">
        <v>87</v>
      </c>
      <c r="AW138" s="14" t="s">
        <v>32</v>
      </c>
      <c r="AX138" s="14" t="s">
        <v>77</v>
      </c>
      <c r="AY138" s="219" t="s">
        <v>152</v>
      </c>
    </row>
    <row r="139" s="15" customFormat="1">
      <c r="A139" s="15"/>
      <c r="B139" s="226"/>
      <c r="C139" s="15"/>
      <c r="D139" s="211" t="s">
        <v>161</v>
      </c>
      <c r="E139" s="227" t="s">
        <v>1</v>
      </c>
      <c r="F139" s="228" t="s">
        <v>164</v>
      </c>
      <c r="G139" s="15"/>
      <c r="H139" s="229">
        <v>134.5</v>
      </c>
      <c r="I139" s="230"/>
      <c r="J139" s="15"/>
      <c r="K139" s="15"/>
      <c r="L139" s="226"/>
      <c r="M139" s="231"/>
      <c r="N139" s="232"/>
      <c r="O139" s="232"/>
      <c r="P139" s="232"/>
      <c r="Q139" s="232"/>
      <c r="R139" s="232"/>
      <c r="S139" s="232"/>
      <c r="T139" s="23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27" t="s">
        <v>161</v>
      </c>
      <c r="AU139" s="227" t="s">
        <v>87</v>
      </c>
      <c r="AV139" s="15" t="s">
        <v>159</v>
      </c>
      <c r="AW139" s="15" t="s">
        <v>32</v>
      </c>
      <c r="AX139" s="15" t="s">
        <v>85</v>
      </c>
      <c r="AY139" s="227" t="s">
        <v>152</v>
      </c>
    </row>
    <row r="140" s="2" customFormat="1" ht="24" customHeight="1">
      <c r="A140" s="38"/>
      <c r="B140" s="196"/>
      <c r="C140" s="197" t="s">
        <v>159</v>
      </c>
      <c r="D140" s="197" t="s">
        <v>154</v>
      </c>
      <c r="E140" s="198" t="s">
        <v>1181</v>
      </c>
      <c r="F140" s="199" t="s">
        <v>184</v>
      </c>
      <c r="G140" s="200" t="s">
        <v>157</v>
      </c>
      <c r="H140" s="201">
        <v>54</v>
      </c>
      <c r="I140" s="202"/>
      <c r="J140" s="203">
        <f>ROUND(I140*H140,2)</f>
        <v>0</v>
      </c>
      <c r="K140" s="199" t="s">
        <v>1</v>
      </c>
      <c r="L140" s="39"/>
      <c r="M140" s="204" t="s">
        <v>1</v>
      </c>
      <c r="N140" s="205" t="s">
        <v>42</v>
      </c>
      <c r="O140" s="77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159</v>
      </c>
      <c r="AT140" s="208" t="s">
        <v>154</v>
      </c>
      <c r="AU140" s="208" t="s">
        <v>87</v>
      </c>
      <c r="AY140" s="19" t="s">
        <v>152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85</v>
      </c>
      <c r="BK140" s="209">
        <f>ROUND(I140*H140,2)</f>
        <v>0</v>
      </c>
      <c r="BL140" s="19" t="s">
        <v>159</v>
      </c>
      <c r="BM140" s="208" t="s">
        <v>1182</v>
      </c>
    </row>
    <row r="141" s="2" customFormat="1">
      <c r="A141" s="38"/>
      <c r="B141" s="39"/>
      <c r="C141" s="38"/>
      <c r="D141" s="211" t="s">
        <v>186</v>
      </c>
      <c r="E141" s="38"/>
      <c r="F141" s="234" t="s">
        <v>187</v>
      </c>
      <c r="G141" s="38"/>
      <c r="H141" s="38"/>
      <c r="I141" s="132"/>
      <c r="J141" s="38"/>
      <c r="K141" s="38"/>
      <c r="L141" s="39"/>
      <c r="M141" s="235"/>
      <c r="N141" s="236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186</v>
      </c>
      <c r="AU141" s="19" t="s">
        <v>87</v>
      </c>
    </row>
    <row r="142" s="13" customFormat="1">
      <c r="A142" s="13"/>
      <c r="B142" s="210"/>
      <c r="C142" s="13"/>
      <c r="D142" s="211" t="s">
        <v>161</v>
      </c>
      <c r="E142" s="212" t="s">
        <v>1</v>
      </c>
      <c r="F142" s="213" t="s">
        <v>1183</v>
      </c>
      <c r="G142" s="13"/>
      <c r="H142" s="212" t="s">
        <v>1</v>
      </c>
      <c r="I142" s="214"/>
      <c r="J142" s="13"/>
      <c r="K142" s="13"/>
      <c r="L142" s="210"/>
      <c r="M142" s="215"/>
      <c r="N142" s="216"/>
      <c r="O142" s="216"/>
      <c r="P142" s="216"/>
      <c r="Q142" s="216"/>
      <c r="R142" s="216"/>
      <c r="S142" s="216"/>
      <c r="T142" s="21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12" t="s">
        <v>161</v>
      </c>
      <c r="AU142" s="212" t="s">
        <v>87</v>
      </c>
      <c r="AV142" s="13" t="s">
        <v>85</v>
      </c>
      <c r="AW142" s="13" t="s">
        <v>32</v>
      </c>
      <c r="AX142" s="13" t="s">
        <v>77</v>
      </c>
      <c r="AY142" s="212" t="s">
        <v>152</v>
      </c>
    </row>
    <row r="143" s="14" customFormat="1">
      <c r="A143" s="14"/>
      <c r="B143" s="218"/>
      <c r="C143" s="14"/>
      <c r="D143" s="211" t="s">
        <v>161</v>
      </c>
      <c r="E143" s="219" t="s">
        <v>1</v>
      </c>
      <c r="F143" s="220" t="s">
        <v>1184</v>
      </c>
      <c r="G143" s="14"/>
      <c r="H143" s="221">
        <v>54</v>
      </c>
      <c r="I143" s="222"/>
      <c r="J143" s="14"/>
      <c r="K143" s="14"/>
      <c r="L143" s="218"/>
      <c r="M143" s="223"/>
      <c r="N143" s="224"/>
      <c r="O143" s="224"/>
      <c r="P143" s="224"/>
      <c r="Q143" s="224"/>
      <c r="R143" s="224"/>
      <c r="S143" s="224"/>
      <c r="T143" s="22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19" t="s">
        <v>161</v>
      </c>
      <c r="AU143" s="219" t="s">
        <v>87</v>
      </c>
      <c r="AV143" s="14" t="s">
        <v>87</v>
      </c>
      <c r="AW143" s="14" t="s">
        <v>32</v>
      </c>
      <c r="AX143" s="14" t="s">
        <v>77</v>
      </c>
      <c r="AY143" s="219" t="s">
        <v>152</v>
      </c>
    </row>
    <row r="144" s="15" customFormat="1">
      <c r="A144" s="15"/>
      <c r="B144" s="226"/>
      <c r="C144" s="15"/>
      <c r="D144" s="211" t="s">
        <v>161</v>
      </c>
      <c r="E144" s="227" t="s">
        <v>1</v>
      </c>
      <c r="F144" s="228" t="s">
        <v>164</v>
      </c>
      <c r="G144" s="15"/>
      <c r="H144" s="229">
        <v>54</v>
      </c>
      <c r="I144" s="230"/>
      <c r="J144" s="15"/>
      <c r="K144" s="15"/>
      <c r="L144" s="226"/>
      <c r="M144" s="231"/>
      <c r="N144" s="232"/>
      <c r="O144" s="232"/>
      <c r="P144" s="232"/>
      <c r="Q144" s="232"/>
      <c r="R144" s="232"/>
      <c r="S144" s="232"/>
      <c r="T144" s="23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27" t="s">
        <v>161</v>
      </c>
      <c r="AU144" s="227" t="s">
        <v>87</v>
      </c>
      <c r="AV144" s="15" t="s">
        <v>159</v>
      </c>
      <c r="AW144" s="15" t="s">
        <v>32</v>
      </c>
      <c r="AX144" s="15" t="s">
        <v>85</v>
      </c>
      <c r="AY144" s="227" t="s">
        <v>152</v>
      </c>
    </row>
    <row r="145" s="2" customFormat="1" ht="24" customHeight="1">
      <c r="A145" s="38"/>
      <c r="B145" s="196"/>
      <c r="C145" s="197" t="s">
        <v>178</v>
      </c>
      <c r="D145" s="197" t="s">
        <v>154</v>
      </c>
      <c r="E145" s="198" t="s">
        <v>197</v>
      </c>
      <c r="F145" s="199" t="s">
        <v>198</v>
      </c>
      <c r="G145" s="200" t="s">
        <v>192</v>
      </c>
      <c r="H145" s="201">
        <v>89.5</v>
      </c>
      <c r="I145" s="202"/>
      <c r="J145" s="203">
        <f>ROUND(I145*H145,2)</f>
        <v>0</v>
      </c>
      <c r="K145" s="199" t="s">
        <v>158</v>
      </c>
      <c r="L145" s="39"/>
      <c r="M145" s="204" t="s">
        <v>1</v>
      </c>
      <c r="N145" s="205" t="s">
        <v>42</v>
      </c>
      <c r="O145" s="77"/>
      <c r="P145" s="206">
        <f>O145*H145</f>
        <v>0</v>
      </c>
      <c r="Q145" s="206">
        <v>0.10775</v>
      </c>
      <c r="R145" s="206">
        <f>Q145*H145</f>
        <v>9.6436250000000001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159</v>
      </c>
      <c r="AT145" s="208" t="s">
        <v>154</v>
      </c>
      <c r="AU145" s="208" t="s">
        <v>87</v>
      </c>
      <c r="AY145" s="19" t="s">
        <v>152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85</v>
      </c>
      <c r="BK145" s="209">
        <f>ROUND(I145*H145,2)</f>
        <v>0</v>
      </c>
      <c r="BL145" s="19" t="s">
        <v>159</v>
      </c>
      <c r="BM145" s="208" t="s">
        <v>1185</v>
      </c>
    </row>
    <row r="146" s="14" customFormat="1">
      <c r="A146" s="14"/>
      <c r="B146" s="218"/>
      <c r="C146" s="14"/>
      <c r="D146" s="211" t="s">
        <v>161</v>
      </c>
      <c r="E146" s="219" t="s">
        <v>1</v>
      </c>
      <c r="F146" s="220" t="s">
        <v>1186</v>
      </c>
      <c r="G146" s="14"/>
      <c r="H146" s="221">
        <v>89.5</v>
      </c>
      <c r="I146" s="222"/>
      <c r="J146" s="14"/>
      <c r="K146" s="14"/>
      <c r="L146" s="218"/>
      <c r="M146" s="223"/>
      <c r="N146" s="224"/>
      <c r="O146" s="224"/>
      <c r="P146" s="224"/>
      <c r="Q146" s="224"/>
      <c r="R146" s="224"/>
      <c r="S146" s="224"/>
      <c r="T146" s="22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19" t="s">
        <v>161</v>
      </c>
      <c r="AU146" s="219" t="s">
        <v>87</v>
      </c>
      <c r="AV146" s="14" t="s">
        <v>87</v>
      </c>
      <c r="AW146" s="14" t="s">
        <v>32</v>
      </c>
      <c r="AX146" s="14" t="s">
        <v>85</v>
      </c>
      <c r="AY146" s="219" t="s">
        <v>152</v>
      </c>
    </row>
    <row r="147" s="2" customFormat="1" ht="24" customHeight="1">
      <c r="A147" s="38"/>
      <c r="B147" s="196"/>
      <c r="C147" s="197" t="s">
        <v>182</v>
      </c>
      <c r="D147" s="197" t="s">
        <v>154</v>
      </c>
      <c r="E147" s="198" t="s">
        <v>202</v>
      </c>
      <c r="F147" s="199" t="s">
        <v>203</v>
      </c>
      <c r="G147" s="200" t="s">
        <v>204</v>
      </c>
      <c r="H147" s="201">
        <v>5</v>
      </c>
      <c r="I147" s="202"/>
      <c r="J147" s="203">
        <f>ROUND(I147*H147,2)</f>
        <v>0</v>
      </c>
      <c r="K147" s="199" t="s">
        <v>158</v>
      </c>
      <c r="L147" s="39"/>
      <c r="M147" s="204" t="s">
        <v>1</v>
      </c>
      <c r="N147" s="205" t="s">
        <v>42</v>
      </c>
      <c r="O147" s="77"/>
      <c r="P147" s="206">
        <f>O147*H147</f>
        <v>0</v>
      </c>
      <c r="Q147" s="206">
        <v>0.00064999999999999997</v>
      </c>
      <c r="R147" s="206">
        <f>Q147*H147</f>
        <v>0.0032499999999999999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159</v>
      </c>
      <c r="AT147" s="208" t="s">
        <v>154</v>
      </c>
      <c r="AU147" s="208" t="s">
        <v>87</v>
      </c>
      <c r="AY147" s="19" t="s">
        <v>152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85</v>
      </c>
      <c r="BK147" s="209">
        <f>ROUND(I147*H147,2)</f>
        <v>0</v>
      </c>
      <c r="BL147" s="19" t="s">
        <v>159</v>
      </c>
      <c r="BM147" s="208" t="s">
        <v>1187</v>
      </c>
    </row>
    <row r="148" s="13" customFormat="1">
      <c r="A148" s="13"/>
      <c r="B148" s="210"/>
      <c r="C148" s="13"/>
      <c r="D148" s="211" t="s">
        <v>161</v>
      </c>
      <c r="E148" s="212" t="s">
        <v>1</v>
      </c>
      <c r="F148" s="213" t="s">
        <v>1188</v>
      </c>
      <c r="G148" s="13"/>
      <c r="H148" s="212" t="s">
        <v>1</v>
      </c>
      <c r="I148" s="214"/>
      <c r="J148" s="13"/>
      <c r="K148" s="13"/>
      <c r="L148" s="210"/>
      <c r="M148" s="215"/>
      <c r="N148" s="216"/>
      <c r="O148" s="216"/>
      <c r="P148" s="216"/>
      <c r="Q148" s="216"/>
      <c r="R148" s="216"/>
      <c r="S148" s="216"/>
      <c r="T148" s="21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12" t="s">
        <v>161</v>
      </c>
      <c r="AU148" s="212" t="s">
        <v>87</v>
      </c>
      <c r="AV148" s="13" t="s">
        <v>85</v>
      </c>
      <c r="AW148" s="13" t="s">
        <v>32</v>
      </c>
      <c r="AX148" s="13" t="s">
        <v>77</v>
      </c>
      <c r="AY148" s="212" t="s">
        <v>152</v>
      </c>
    </row>
    <row r="149" s="14" customFormat="1">
      <c r="A149" s="14"/>
      <c r="B149" s="218"/>
      <c r="C149" s="14"/>
      <c r="D149" s="211" t="s">
        <v>161</v>
      </c>
      <c r="E149" s="219" t="s">
        <v>1</v>
      </c>
      <c r="F149" s="220" t="s">
        <v>178</v>
      </c>
      <c r="G149" s="14"/>
      <c r="H149" s="221">
        <v>5</v>
      </c>
      <c r="I149" s="222"/>
      <c r="J149" s="14"/>
      <c r="K149" s="14"/>
      <c r="L149" s="218"/>
      <c r="M149" s="223"/>
      <c r="N149" s="224"/>
      <c r="O149" s="224"/>
      <c r="P149" s="224"/>
      <c r="Q149" s="224"/>
      <c r="R149" s="224"/>
      <c r="S149" s="224"/>
      <c r="T149" s="22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9" t="s">
        <v>161</v>
      </c>
      <c r="AU149" s="219" t="s">
        <v>87</v>
      </c>
      <c r="AV149" s="14" t="s">
        <v>87</v>
      </c>
      <c r="AW149" s="14" t="s">
        <v>32</v>
      </c>
      <c r="AX149" s="14" t="s">
        <v>77</v>
      </c>
      <c r="AY149" s="219" t="s">
        <v>152</v>
      </c>
    </row>
    <row r="150" s="15" customFormat="1">
      <c r="A150" s="15"/>
      <c r="B150" s="226"/>
      <c r="C150" s="15"/>
      <c r="D150" s="211" t="s">
        <v>161</v>
      </c>
      <c r="E150" s="227" t="s">
        <v>1</v>
      </c>
      <c r="F150" s="228" t="s">
        <v>164</v>
      </c>
      <c r="G150" s="15"/>
      <c r="H150" s="229">
        <v>5</v>
      </c>
      <c r="I150" s="230"/>
      <c r="J150" s="15"/>
      <c r="K150" s="15"/>
      <c r="L150" s="226"/>
      <c r="M150" s="231"/>
      <c r="N150" s="232"/>
      <c r="O150" s="232"/>
      <c r="P150" s="232"/>
      <c r="Q150" s="232"/>
      <c r="R150" s="232"/>
      <c r="S150" s="232"/>
      <c r="T150" s="23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27" t="s">
        <v>161</v>
      </c>
      <c r="AU150" s="227" t="s">
        <v>87</v>
      </c>
      <c r="AV150" s="15" t="s">
        <v>159</v>
      </c>
      <c r="AW150" s="15" t="s">
        <v>32</v>
      </c>
      <c r="AX150" s="15" t="s">
        <v>85</v>
      </c>
      <c r="AY150" s="227" t="s">
        <v>152</v>
      </c>
    </row>
    <row r="151" s="2" customFormat="1" ht="24" customHeight="1">
      <c r="A151" s="38"/>
      <c r="B151" s="196"/>
      <c r="C151" s="197" t="s">
        <v>189</v>
      </c>
      <c r="D151" s="197" t="s">
        <v>154</v>
      </c>
      <c r="E151" s="198" t="s">
        <v>207</v>
      </c>
      <c r="F151" s="199" t="s">
        <v>208</v>
      </c>
      <c r="G151" s="200" t="s">
        <v>204</v>
      </c>
      <c r="H151" s="201">
        <v>5</v>
      </c>
      <c r="I151" s="202"/>
      <c r="J151" s="203">
        <f>ROUND(I151*H151,2)</f>
        <v>0</v>
      </c>
      <c r="K151" s="199" t="s">
        <v>158</v>
      </c>
      <c r="L151" s="39"/>
      <c r="M151" s="204" t="s">
        <v>1</v>
      </c>
      <c r="N151" s="205" t="s">
        <v>42</v>
      </c>
      <c r="O151" s="77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159</v>
      </c>
      <c r="AT151" s="208" t="s">
        <v>154</v>
      </c>
      <c r="AU151" s="208" t="s">
        <v>87</v>
      </c>
      <c r="AY151" s="19" t="s">
        <v>152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85</v>
      </c>
      <c r="BK151" s="209">
        <f>ROUND(I151*H151,2)</f>
        <v>0</v>
      </c>
      <c r="BL151" s="19" t="s">
        <v>159</v>
      </c>
      <c r="BM151" s="208" t="s">
        <v>1189</v>
      </c>
    </row>
    <row r="152" s="2" customFormat="1" ht="24" customHeight="1">
      <c r="A152" s="38"/>
      <c r="B152" s="196"/>
      <c r="C152" s="197" t="s">
        <v>196</v>
      </c>
      <c r="D152" s="197" t="s">
        <v>154</v>
      </c>
      <c r="E152" s="198" t="s">
        <v>211</v>
      </c>
      <c r="F152" s="199" t="s">
        <v>1190</v>
      </c>
      <c r="G152" s="200" t="s">
        <v>157</v>
      </c>
      <c r="H152" s="201">
        <v>20</v>
      </c>
      <c r="I152" s="202"/>
      <c r="J152" s="203">
        <f>ROUND(I152*H152,2)</f>
        <v>0</v>
      </c>
      <c r="K152" s="199" t="s">
        <v>158</v>
      </c>
      <c r="L152" s="39"/>
      <c r="M152" s="204" t="s">
        <v>1</v>
      </c>
      <c r="N152" s="205" t="s">
        <v>42</v>
      </c>
      <c r="O152" s="77"/>
      <c r="P152" s="206">
        <f>O152*H152</f>
        <v>0</v>
      </c>
      <c r="Q152" s="206">
        <v>0.001</v>
      </c>
      <c r="R152" s="206">
        <f>Q152*H152</f>
        <v>0.02</v>
      </c>
      <c r="S152" s="206">
        <v>0</v>
      </c>
      <c r="T152" s="2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159</v>
      </c>
      <c r="AT152" s="208" t="s">
        <v>154</v>
      </c>
      <c r="AU152" s="208" t="s">
        <v>87</v>
      </c>
      <c r="AY152" s="19" t="s">
        <v>152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85</v>
      </c>
      <c r="BK152" s="209">
        <f>ROUND(I152*H152,2)</f>
        <v>0</v>
      </c>
      <c r="BL152" s="19" t="s">
        <v>159</v>
      </c>
      <c r="BM152" s="208" t="s">
        <v>1191</v>
      </c>
    </row>
    <row r="153" s="2" customFormat="1" ht="24" customHeight="1">
      <c r="A153" s="38"/>
      <c r="B153" s="196"/>
      <c r="C153" s="197" t="s">
        <v>201</v>
      </c>
      <c r="D153" s="197" t="s">
        <v>154</v>
      </c>
      <c r="E153" s="198" t="s">
        <v>215</v>
      </c>
      <c r="F153" s="199" t="s">
        <v>1192</v>
      </c>
      <c r="G153" s="200" t="s">
        <v>157</v>
      </c>
      <c r="H153" s="201">
        <v>20</v>
      </c>
      <c r="I153" s="202"/>
      <c r="J153" s="203">
        <f>ROUND(I153*H153,2)</f>
        <v>0</v>
      </c>
      <c r="K153" s="199" t="s">
        <v>158</v>
      </c>
      <c r="L153" s="39"/>
      <c r="M153" s="204" t="s">
        <v>1</v>
      </c>
      <c r="N153" s="205" t="s">
        <v>42</v>
      </c>
      <c r="O153" s="77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159</v>
      </c>
      <c r="AT153" s="208" t="s">
        <v>154</v>
      </c>
      <c r="AU153" s="208" t="s">
        <v>87</v>
      </c>
      <c r="AY153" s="19" t="s">
        <v>152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85</v>
      </c>
      <c r="BK153" s="209">
        <f>ROUND(I153*H153,2)</f>
        <v>0</v>
      </c>
      <c r="BL153" s="19" t="s">
        <v>159</v>
      </c>
      <c r="BM153" s="208" t="s">
        <v>1193</v>
      </c>
    </row>
    <row r="154" s="2" customFormat="1" ht="24" customHeight="1">
      <c r="A154" s="38"/>
      <c r="B154" s="196"/>
      <c r="C154" s="197" t="s">
        <v>206</v>
      </c>
      <c r="D154" s="197" t="s">
        <v>154</v>
      </c>
      <c r="E154" s="198" t="s">
        <v>219</v>
      </c>
      <c r="F154" s="199" t="s">
        <v>1194</v>
      </c>
      <c r="G154" s="200" t="s">
        <v>157</v>
      </c>
      <c r="H154" s="201">
        <v>15</v>
      </c>
      <c r="I154" s="202"/>
      <c r="J154" s="203">
        <f>ROUND(I154*H154,2)</f>
        <v>0</v>
      </c>
      <c r="K154" s="199" t="s">
        <v>158</v>
      </c>
      <c r="L154" s="39"/>
      <c r="M154" s="204" t="s">
        <v>1</v>
      </c>
      <c r="N154" s="205" t="s">
        <v>42</v>
      </c>
      <c r="O154" s="77"/>
      <c r="P154" s="206">
        <f>O154*H154</f>
        <v>0</v>
      </c>
      <c r="Q154" s="206">
        <v>0.017129999999999999</v>
      </c>
      <c r="R154" s="206">
        <f>Q154*H154</f>
        <v>0.25695000000000001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159</v>
      </c>
      <c r="AT154" s="208" t="s">
        <v>154</v>
      </c>
      <c r="AU154" s="208" t="s">
        <v>87</v>
      </c>
      <c r="AY154" s="19" t="s">
        <v>152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85</v>
      </c>
      <c r="BK154" s="209">
        <f>ROUND(I154*H154,2)</f>
        <v>0</v>
      </c>
      <c r="BL154" s="19" t="s">
        <v>159</v>
      </c>
      <c r="BM154" s="208" t="s">
        <v>1195</v>
      </c>
    </row>
    <row r="155" s="2" customFormat="1" ht="24" customHeight="1">
      <c r="A155" s="38"/>
      <c r="B155" s="196"/>
      <c r="C155" s="197" t="s">
        <v>210</v>
      </c>
      <c r="D155" s="197" t="s">
        <v>154</v>
      </c>
      <c r="E155" s="198" t="s">
        <v>223</v>
      </c>
      <c r="F155" s="199" t="s">
        <v>1196</v>
      </c>
      <c r="G155" s="200" t="s">
        <v>157</v>
      </c>
      <c r="H155" s="201">
        <v>15</v>
      </c>
      <c r="I155" s="202"/>
      <c r="J155" s="203">
        <f>ROUND(I155*H155,2)</f>
        <v>0</v>
      </c>
      <c r="K155" s="199" t="s">
        <v>158</v>
      </c>
      <c r="L155" s="39"/>
      <c r="M155" s="204" t="s">
        <v>1</v>
      </c>
      <c r="N155" s="205" t="s">
        <v>42</v>
      </c>
      <c r="O155" s="77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159</v>
      </c>
      <c r="AT155" s="208" t="s">
        <v>154</v>
      </c>
      <c r="AU155" s="208" t="s">
        <v>87</v>
      </c>
      <c r="AY155" s="19" t="s">
        <v>152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85</v>
      </c>
      <c r="BK155" s="209">
        <f>ROUND(I155*H155,2)</f>
        <v>0</v>
      </c>
      <c r="BL155" s="19" t="s">
        <v>159</v>
      </c>
      <c r="BM155" s="208" t="s">
        <v>1197</v>
      </c>
    </row>
    <row r="156" s="2" customFormat="1" ht="16.5" customHeight="1">
      <c r="A156" s="38"/>
      <c r="B156" s="196"/>
      <c r="C156" s="197" t="s">
        <v>214</v>
      </c>
      <c r="D156" s="197" t="s">
        <v>154</v>
      </c>
      <c r="E156" s="198" t="s">
        <v>226</v>
      </c>
      <c r="F156" s="199" t="s">
        <v>227</v>
      </c>
      <c r="G156" s="200" t="s">
        <v>192</v>
      </c>
      <c r="H156" s="201">
        <v>164</v>
      </c>
      <c r="I156" s="202"/>
      <c r="J156" s="203">
        <f>ROUND(I156*H156,2)</f>
        <v>0</v>
      </c>
      <c r="K156" s="199" t="s">
        <v>158</v>
      </c>
      <c r="L156" s="39"/>
      <c r="M156" s="204" t="s">
        <v>1</v>
      </c>
      <c r="N156" s="205" t="s">
        <v>42</v>
      </c>
      <c r="O156" s="77"/>
      <c r="P156" s="206">
        <f>O156*H156</f>
        <v>0</v>
      </c>
      <c r="Q156" s="206">
        <v>0.00055000000000000003</v>
      </c>
      <c r="R156" s="206">
        <f>Q156*H156</f>
        <v>0.090200000000000002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159</v>
      </c>
      <c r="AT156" s="208" t="s">
        <v>154</v>
      </c>
      <c r="AU156" s="208" t="s">
        <v>87</v>
      </c>
      <c r="AY156" s="19" t="s">
        <v>152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9" t="s">
        <v>85</v>
      </c>
      <c r="BK156" s="209">
        <f>ROUND(I156*H156,2)</f>
        <v>0</v>
      </c>
      <c r="BL156" s="19" t="s">
        <v>159</v>
      </c>
      <c r="BM156" s="208" t="s">
        <v>1198</v>
      </c>
    </row>
    <row r="157" s="13" customFormat="1">
      <c r="A157" s="13"/>
      <c r="B157" s="210"/>
      <c r="C157" s="13"/>
      <c r="D157" s="211" t="s">
        <v>161</v>
      </c>
      <c r="E157" s="212" t="s">
        <v>1</v>
      </c>
      <c r="F157" s="213" t="s">
        <v>1199</v>
      </c>
      <c r="G157" s="13"/>
      <c r="H157" s="212" t="s">
        <v>1</v>
      </c>
      <c r="I157" s="214"/>
      <c r="J157" s="13"/>
      <c r="K157" s="13"/>
      <c r="L157" s="210"/>
      <c r="M157" s="215"/>
      <c r="N157" s="216"/>
      <c r="O157" s="216"/>
      <c r="P157" s="216"/>
      <c r="Q157" s="216"/>
      <c r="R157" s="216"/>
      <c r="S157" s="216"/>
      <c r="T157" s="21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12" t="s">
        <v>161</v>
      </c>
      <c r="AU157" s="212" t="s">
        <v>87</v>
      </c>
      <c r="AV157" s="13" t="s">
        <v>85</v>
      </c>
      <c r="AW157" s="13" t="s">
        <v>32</v>
      </c>
      <c r="AX157" s="13" t="s">
        <v>77</v>
      </c>
      <c r="AY157" s="212" t="s">
        <v>152</v>
      </c>
    </row>
    <row r="158" s="14" customFormat="1">
      <c r="A158" s="14"/>
      <c r="B158" s="218"/>
      <c r="C158" s="14"/>
      <c r="D158" s="211" t="s">
        <v>161</v>
      </c>
      <c r="E158" s="219" t="s">
        <v>1</v>
      </c>
      <c r="F158" s="220" t="s">
        <v>1200</v>
      </c>
      <c r="G158" s="14"/>
      <c r="H158" s="221">
        <v>164</v>
      </c>
      <c r="I158" s="222"/>
      <c r="J158" s="14"/>
      <c r="K158" s="14"/>
      <c r="L158" s="218"/>
      <c r="M158" s="223"/>
      <c r="N158" s="224"/>
      <c r="O158" s="224"/>
      <c r="P158" s="224"/>
      <c r="Q158" s="224"/>
      <c r="R158" s="224"/>
      <c r="S158" s="224"/>
      <c r="T158" s="22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19" t="s">
        <v>161</v>
      </c>
      <c r="AU158" s="219" t="s">
        <v>87</v>
      </c>
      <c r="AV158" s="14" t="s">
        <v>87</v>
      </c>
      <c r="AW158" s="14" t="s">
        <v>32</v>
      </c>
      <c r="AX158" s="14" t="s">
        <v>77</v>
      </c>
      <c r="AY158" s="219" t="s">
        <v>152</v>
      </c>
    </row>
    <row r="159" s="15" customFormat="1">
      <c r="A159" s="15"/>
      <c r="B159" s="226"/>
      <c r="C159" s="15"/>
      <c r="D159" s="211" t="s">
        <v>161</v>
      </c>
      <c r="E159" s="227" t="s">
        <v>1</v>
      </c>
      <c r="F159" s="228" t="s">
        <v>164</v>
      </c>
      <c r="G159" s="15"/>
      <c r="H159" s="229">
        <v>164</v>
      </c>
      <c r="I159" s="230"/>
      <c r="J159" s="15"/>
      <c r="K159" s="15"/>
      <c r="L159" s="226"/>
      <c r="M159" s="231"/>
      <c r="N159" s="232"/>
      <c r="O159" s="232"/>
      <c r="P159" s="232"/>
      <c r="Q159" s="232"/>
      <c r="R159" s="232"/>
      <c r="S159" s="232"/>
      <c r="T159" s="23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27" t="s">
        <v>161</v>
      </c>
      <c r="AU159" s="227" t="s">
        <v>87</v>
      </c>
      <c r="AV159" s="15" t="s">
        <v>159</v>
      </c>
      <c r="AW159" s="15" t="s">
        <v>32</v>
      </c>
      <c r="AX159" s="15" t="s">
        <v>85</v>
      </c>
      <c r="AY159" s="227" t="s">
        <v>152</v>
      </c>
    </row>
    <row r="160" s="2" customFormat="1" ht="16.5" customHeight="1">
      <c r="A160" s="38"/>
      <c r="B160" s="196"/>
      <c r="C160" s="197" t="s">
        <v>218</v>
      </c>
      <c r="D160" s="197" t="s">
        <v>154</v>
      </c>
      <c r="E160" s="198" t="s">
        <v>231</v>
      </c>
      <c r="F160" s="199" t="s">
        <v>232</v>
      </c>
      <c r="G160" s="200" t="s">
        <v>192</v>
      </c>
      <c r="H160" s="201">
        <v>164</v>
      </c>
      <c r="I160" s="202"/>
      <c r="J160" s="203">
        <f>ROUND(I160*H160,2)</f>
        <v>0</v>
      </c>
      <c r="K160" s="199" t="s">
        <v>158</v>
      </c>
      <c r="L160" s="39"/>
      <c r="M160" s="204" t="s">
        <v>1</v>
      </c>
      <c r="N160" s="205" t="s">
        <v>42</v>
      </c>
      <c r="O160" s="77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8" t="s">
        <v>159</v>
      </c>
      <c r="AT160" s="208" t="s">
        <v>154</v>
      </c>
      <c r="AU160" s="208" t="s">
        <v>87</v>
      </c>
      <c r="AY160" s="19" t="s">
        <v>152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9" t="s">
        <v>85</v>
      </c>
      <c r="BK160" s="209">
        <f>ROUND(I160*H160,2)</f>
        <v>0</v>
      </c>
      <c r="BL160" s="19" t="s">
        <v>159</v>
      </c>
      <c r="BM160" s="208" t="s">
        <v>1201</v>
      </c>
    </row>
    <row r="161" s="2" customFormat="1" ht="24" customHeight="1">
      <c r="A161" s="38"/>
      <c r="B161" s="196"/>
      <c r="C161" s="197" t="s">
        <v>222</v>
      </c>
      <c r="D161" s="197" t="s">
        <v>154</v>
      </c>
      <c r="E161" s="198" t="s">
        <v>1202</v>
      </c>
      <c r="F161" s="199" t="s">
        <v>1203</v>
      </c>
      <c r="G161" s="200" t="s">
        <v>192</v>
      </c>
      <c r="H161" s="201">
        <v>164</v>
      </c>
      <c r="I161" s="202"/>
      <c r="J161" s="203">
        <f>ROUND(I161*H161,2)</f>
        <v>0</v>
      </c>
      <c r="K161" s="199" t="s">
        <v>158</v>
      </c>
      <c r="L161" s="39"/>
      <c r="M161" s="204" t="s">
        <v>1</v>
      </c>
      <c r="N161" s="205" t="s">
        <v>42</v>
      </c>
      <c r="O161" s="77"/>
      <c r="P161" s="206">
        <f>O161*H161</f>
        <v>0</v>
      </c>
      <c r="Q161" s="206">
        <v>0.00013999999999999999</v>
      </c>
      <c r="R161" s="206">
        <f>Q161*H161</f>
        <v>0.022959999999999998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159</v>
      </c>
      <c r="AT161" s="208" t="s">
        <v>154</v>
      </c>
      <c r="AU161" s="208" t="s">
        <v>87</v>
      </c>
      <c r="AY161" s="19" t="s">
        <v>152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9" t="s">
        <v>85</v>
      </c>
      <c r="BK161" s="209">
        <f>ROUND(I161*H161,2)</f>
        <v>0</v>
      </c>
      <c r="BL161" s="19" t="s">
        <v>159</v>
      </c>
      <c r="BM161" s="208" t="s">
        <v>1204</v>
      </c>
    </row>
    <row r="162" s="13" customFormat="1">
      <c r="A162" s="13"/>
      <c r="B162" s="210"/>
      <c r="C162" s="13"/>
      <c r="D162" s="211" t="s">
        <v>161</v>
      </c>
      <c r="E162" s="212" t="s">
        <v>1</v>
      </c>
      <c r="F162" s="213" t="s">
        <v>1205</v>
      </c>
      <c r="G162" s="13"/>
      <c r="H162" s="212" t="s">
        <v>1</v>
      </c>
      <c r="I162" s="214"/>
      <c r="J162" s="13"/>
      <c r="K162" s="13"/>
      <c r="L162" s="210"/>
      <c r="M162" s="215"/>
      <c r="N162" s="216"/>
      <c r="O162" s="216"/>
      <c r="P162" s="216"/>
      <c r="Q162" s="216"/>
      <c r="R162" s="216"/>
      <c r="S162" s="216"/>
      <c r="T162" s="21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12" t="s">
        <v>161</v>
      </c>
      <c r="AU162" s="212" t="s">
        <v>87</v>
      </c>
      <c r="AV162" s="13" t="s">
        <v>85</v>
      </c>
      <c r="AW162" s="13" t="s">
        <v>32</v>
      </c>
      <c r="AX162" s="13" t="s">
        <v>77</v>
      </c>
      <c r="AY162" s="212" t="s">
        <v>152</v>
      </c>
    </row>
    <row r="163" s="14" customFormat="1">
      <c r="A163" s="14"/>
      <c r="B163" s="218"/>
      <c r="C163" s="14"/>
      <c r="D163" s="211" t="s">
        <v>161</v>
      </c>
      <c r="E163" s="219" t="s">
        <v>1</v>
      </c>
      <c r="F163" s="220" t="s">
        <v>1200</v>
      </c>
      <c r="G163" s="14"/>
      <c r="H163" s="221">
        <v>164</v>
      </c>
      <c r="I163" s="222"/>
      <c r="J163" s="14"/>
      <c r="K163" s="14"/>
      <c r="L163" s="218"/>
      <c r="M163" s="223"/>
      <c r="N163" s="224"/>
      <c r="O163" s="224"/>
      <c r="P163" s="224"/>
      <c r="Q163" s="224"/>
      <c r="R163" s="224"/>
      <c r="S163" s="224"/>
      <c r="T163" s="22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9" t="s">
        <v>161</v>
      </c>
      <c r="AU163" s="219" t="s">
        <v>87</v>
      </c>
      <c r="AV163" s="14" t="s">
        <v>87</v>
      </c>
      <c r="AW163" s="14" t="s">
        <v>32</v>
      </c>
      <c r="AX163" s="14" t="s">
        <v>77</v>
      </c>
      <c r="AY163" s="219" t="s">
        <v>152</v>
      </c>
    </row>
    <row r="164" s="15" customFormat="1">
      <c r="A164" s="15"/>
      <c r="B164" s="226"/>
      <c r="C164" s="15"/>
      <c r="D164" s="211" t="s">
        <v>161</v>
      </c>
      <c r="E164" s="227" t="s">
        <v>1</v>
      </c>
      <c r="F164" s="228" t="s">
        <v>164</v>
      </c>
      <c r="G164" s="15"/>
      <c r="H164" s="229">
        <v>164</v>
      </c>
      <c r="I164" s="230"/>
      <c r="J164" s="15"/>
      <c r="K164" s="15"/>
      <c r="L164" s="226"/>
      <c r="M164" s="231"/>
      <c r="N164" s="232"/>
      <c r="O164" s="232"/>
      <c r="P164" s="232"/>
      <c r="Q164" s="232"/>
      <c r="R164" s="232"/>
      <c r="S164" s="232"/>
      <c r="T164" s="23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27" t="s">
        <v>161</v>
      </c>
      <c r="AU164" s="227" t="s">
        <v>87</v>
      </c>
      <c r="AV164" s="15" t="s">
        <v>159</v>
      </c>
      <c r="AW164" s="15" t="s">
        <v>32</v>
      </c>
      <c r="AX164" s="15" t="s">
        <v>85</v>
      </c>
      <c r="AY164" s="227" t="s">
        <v>152</v>
      </c>
    </row>
    <row r="165" s="2" customFormat="1" ht="24" customHeight="1">
      <c r="A165" s="38"/>
      <c r="B165" s="196"/>
      <c r="C165" s="197" t="s">
        <v>8</v>
      </c>
      <c r="D165" s="197" t="s">
        <v>154</v>
      </c>
      <c r="E165" s="198" t="s">
        <v>1206</v>
      </c>
      <c r="F165" s="199" t="s">
        <v>1207</v>
      </c>
      <c r="G165" s="200" t="s">
        <v>192</v>
      </c>
      <c r="H165" s="201">
        <v>164</v>
      </c>
      <c r="I165" s="202"/>
      <c r="J165" s="203">
        <f>ROUND(I165*H165,2)</f>
        <v>0</v>
      </c>
      <c r="K165" s="199" t="s">
        <v>158</v>
      </c>
      <c r="L165" s="39"/>
      <c r="M165" s="204" t="s">
        <v>1</v>
      </c>
      <c r="N165" s="205" t="s">
        <v>42</v>
      </c>
      <c r="O165" s="77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159</v>
      </c>
      <c r="AT165" s="208" t="s">
        <v>154</v>
      </c>
      <c r="AU165" s="208" t="s">
        <v>87</v>
      </c>
      <c r="AY165" s="19" t="s">
        <v>152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85</v>
      </c>
      <c r="BK165" s="209">
        <f>ROUND(I165*H165,2)</f>
        <v>0</v>
      </c>
      <c r="BL165" s="19" t="s">
        <v>159</v>
      </c>
      <c r="BM165" s="208" t="s">
        <v>1208</v>
      </c>
    </row>
    <row r="166" s="2" customFormat="1" ht="24" customHeight="1">
      <c r="A166" s="38"/>
      <c r="B166" s="196"/>
      <c r="C166" s="197" t="s">
        <v>230</v>
      </c>
      <c r="D166" s="197" t="s">
        <v>154</v>
      </c>
      <c r="E166" s="198" t="s">
        <v>243</v>
      </c>
      <c r="F166" s="199" t="s">
        <v>1209</v>
      </c>
      <c r="G166" s="200" t="s">
        <v>245</v>
      </c>
      <c r="H166" s="201">
        <v>22</v>
      </c>
      <c r="I166" s="202"/>
      <c r="J166" s="203">
        <f>ROUND(I166*H166,2)</f>
        <v>0</v>
      </c>
      <c r="K166" s="199" t="s">
        <v>1</v>
      </c>
      <c r="L166" s="39"/>
      <c r="M166" s="204" t="s">
        <v>1</v>
      </c>
      <c r="N166" s="205" t="s">
        <v>42</v>
      </c>
      <c r="O166" s="77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8" t="s">
        <v>159</v>
      </c>
      <c r="AT166" s="208" t="s">
        <v>154</v>
      </c>
      <c r="AU166" s="208" t="s">
        <v>87</v>
      </c>
      <c r="AY166" s="19" t="s">
        <v>152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9" t="s">
        <v>85</v>
      </c>
      <c r="BK166" s="209">
        <f>ROUND(I166*H166,2)</f>
        <v>0</v>
      </c>
      <c r="BL166" s="19" t="s">
        <v>159</v>
      </c>
      <c r="BM166" s="208" t="s">
        <v>1210</v>
      </c>
    </row>
    <row r="167" s="14" customFormat="1">
      <c r="A167" s="14"/>
      <c r="B167" s="218"/>
      <c r="C167" s="14"/>
      <c r="D167" s="211" t="s">
        <v>161</v>
      </c>
      <c r="E167" s="219" t="s">
        <v>1</v>
      </c>
      <c r="F167" s="220" t="s">
        <v>262</v>
      </c>
      <c r="G167" s="14"/>
      <c r="H167" s="221">
        <v>22</v>
      </c>
      <c r="I167" s="222"/>
      <c r="J167" s="14"/>
      <c r="K167" s="14"/>
      <c r="L167" s="218"/>
      <c r="M167" s="223"/>
      <c r="N167" s="224"/>
      <c r="O167" s="224"/>
      <c r="P167" s="224"/>
      <c r="Q167" s="224"/>
      <c r="R167" s="224"/>
      <c r="S167" s="224"/>
      <c r="T167" s="22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19" t="s">
        <v>161</v>
      </c>
      <c r="AU167" s="219" t="s">
        <v>87</v>
      </c>
      <c r="AV167" s="14" t="s">
        <v>87</v>
      </c>
      <c r="AW167" s="14" t="s">
        <v>32</v>
      </c>
      <c r="AX167" s="14" t="s">
        <v>85</v>
      </c>
      <c r="AY167" s="219" t="s">
        <v>152</v>
      </c>
    </row>
    <row r="168" s="2" customFormat="1" ht="16.5" customHeight="1">
      <c r="A168" s="38"/>
      <c r="B168" s="196"/>
      <c r="C168" s="197" t="s">
        <v>234</v>
      </c>
      <c r="D168" s="197" t="s">
        <v>154</v>
      </c>
      <c r="E168" s="198" t="s">
        <v>1211</v>
      </c>
      <c r="F168" s="199" t="s">
        <v>1212</v>
      </c>
      <c r="G168" s="200" t="s">
        <v>245</v>
      </c>
      <c r="H168" s="201">
        <v>36.600000000000001</v>
      </c>
      <c r="I168" s="202"/>
      <c r="J168" s="203">
        <f>ROUND(I168*H168,2)</f>
        <v>0</v>
      </c>
      <c r="K168" s="199" t="s">
        <v>158</v>
      </c>
      <c r="L168" s="39"/>
      <c r="M168" s="204" t="s">
        <v>1</v>
      </c>
      <c r="N168" s="205" t="s">
        <v>42</v>
      </c>
      <c r="O168" s="77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159</v>
      </c>
      <c r="AT168" s="208" t="s">
        <v>154</v>
      </c>
      <c r="AU168" s="208" t="s">
        <v>87</v>
      </c>
      <c r="AY168" s="19" t="s">
        <v>152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9" t="s">
        <v>85</v>
      </c>
      <c r="BK168" s="209">
        <f>ROUND(I168*H168,2)</f>
        <v>0</v>
      </c>
      <c r="BL168" s="19" t="s">
        <v>159</v>
      </c>
      <c r="BM168" s="208" t="s">
        <v>1213</v>
      </c>
    </row>
    <row r="169" s="13" customFormat="1">
      <c r="A169" s="13"/>
      <c r="B169" s="210"/>
      <c r="C169" s="13"/>
      <c r="D169" s="211" t="s">
        <v>161</v>
      </c>
      <c r="E169" s="212" t="s">
        <v>1</v>
      </c>
      <c r="F169" s="213" t="s">
        <v>1214</v>
      </c>
      <c r="G169" s="13"/>
      <c r="H169" s="212" t="s">
        <v>1</v>
      </c>
      <c r="I169" s="214"/>
      <c r="J169" s="13"/>
      <c r="K169" s="13"/>
      <c r="L169" s="210"/>
      <c r="M169" s="215"/>
      <c r="N169" s="216"/>
      <c r="O169" s="216"/>
      <c r="P169" s="216"/>
      <c r="Q169" s="216"/>
      <c r="R169" s="216"/>
      <c r="S169" s="216"/>
      <c r="T169" s="21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12" t="s">
        <v>161</v>
      </c>
      <c r="AU169" s="212" t="s">
        <v>87</v>
      </c>
      <c r="AV169" s="13" t="s">
        <v>85</v>
      </c>
      <c r="AW169" s="13" t="s">
        <v>32</v>
      </c>
      <c r="AX169" s="13" t="s">
        <v>77</v>
      </c>
      <c r="AY169" s="212" t="s">
        <v>152</v>
      </c>
    </row>
    <row r="170" s="14" customFormat="1">
      <c r="A170" s="14"/>
      <c r="B170" s="218"/>
      <c r="C170" s="14"/>
      <c r="D170" s="211" t="s">
        <v>161</v>
      </c>
      <c r="E170" s="219" t="s">
        <v>1</v>
      </c>
      <c r="F170" s="220" t="s">
        <v>1215</v>
      </c>
      <c r="G170" s="14"/>
      <c r="H170" s="221">
        <v>18</v>
      </c>
      <c r="I170" s="222"/>
      <c r="J170" s="14"/>
      <c r="K170" s="14"/>
      <c r="L170" s="218"/>
      <c r="M170" s="223"/>
      <c r="N170" s="224"/>
      <c r="O170" s="224"/>
      <c r="P170" s="224"/>
      <c r="Q170" s="224"/>
      <c r="R170" s="224"/>
      <c r="S170" s="224"/>
      <c r="T170" s="22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19" t="s">
        <v>161</v>
      </c>
      <c r="AU170" s="219" t="s">
        <v>87</v>
      </c>
      <c r="AV170" s="14" t="s">
        <v>87</v>
      </c>
      <c r="AW170" s="14" t="s">
        <v>32</v>
      </c>
      <c r="AX170" s="14" t="s">
        <v>77</v>
      </c>
      <c r="AY170" s="219" t="s">
        <v>152</v>
      </c>
    </row>
    <row r="171" s="14" customFormat="1">
      <c r="A171" s="14"/>
      <c r="B171" s="218"/>
      <c r="C171" s="14"/>
      <c r="D171" s="211" t="s">
        <v>161</v>
      </c>
      <c r="E171" s="219" t="s">
        <v>1</v>
      </c>
      <c r="F171" s="220" t="s">
        <v>1216</v>
      </c>
      <c r="G171" s="14"/>
      <c r="H171" s="221">
        <v>18.600000000000001</v>
      </c>
      <c r="I171" s="222"/>
      <c r="J171" s="14"/>
      <c r="K171" s="14"/>
      <c r="L171" s="218"/>
      <c r="M171" s="223"/>
      <c r="N171" s="224"/>
      <c r="O171" s="224"/>
      <c r="P171" s="224"/>
      <c r="Q171" s="224"/>
      <c r="R171" s="224"/>
      <c r="S171" s="224"/>
      <c r="T171" s="22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19" t="s">
        <v>161</v>
      </c>
      <c r="AU171" s="219" t="s">
        <v>87</v>
      </c>
      <c r="AV171" s="14" t="s">
        <v>87</v>
      </c>
      <c r="AW171" s="14" t="s">
        <v>32</v>
      </c>
      <c r="AX171" s="14" t="s">
        <v>77</v>
      </c>
      <c r="AY171" s="219" t="s">
        <v>152</v>
      </c>
    </row>
    <row r="172" s="15" customFormat="1">
      <c r="A172" s="15"/>
      <c r="B172" s="226"/>
      <c r="C172" s="15"/>
      <c r="D172" s="211" t="s">
        <v>161</v>
      </c>
      <c r="E172" s="227" t="s">
        <v>1</v>
      </c>
      <c r="F172" s="228" t="s">
        <v>164</v>
      </c>
      <c r="G172" s="15"/>
      <c r="H172" s="229">
        <v>36.600000000000001</v>
      </c>
      <c r="I172" s="230"/>
      <c r="J172" s="15"/>
      <c r="K172" s="15"/>
      <c r="L172" s="226"/>
      <c r="M172" s="231"/>
      <c r="N172" s="232"/>
      <c r="O172" s="232"/>
      <c r="P172" s="232"/>
      <c r="Q172" s="232"/>
      <c r="R172" s="232"/>
      <c r="S172" s="232"/>
      <c r="T172" s="23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27" t="s">
        <v>161</v>
      </c>
      <c r="AU172" s="227" t="s">
        <v>87</v>
      </c>
      <c r="AV172" s="15" t="s">
        <v>159</v>
      </c>
      <c r="AW172" s="15" t="s">
        <v>32</v>
      </c>
      <c r="AX172" s="15" t="s">
        <v>85</v>
      </c>
      <c r="AY172" s="227" t="s">
        <v>152</v>
      </c>
    </row>
    <row r="173" s="2" customFormat="1" ht="24" customHeight="1">
      <c r="A173" s="38"/>
      <c r="B173" s="196"/>
      <c r="C173" s="197" t="s">
        <v>238</v>
      </c>
      <c r="D173" s="197" t="s">
        <v>154</v>
      </c>
      <c r="E173" s="198" t="s">
        <v>1217</v>
      </c>
      <c r="F173" s="199" t="s">
        <v>1218</v>
      </c>
      <c r="G173" s="200" t="s">
        <v>245</v>
      </c>
      <c r="H173" s="201">
        <v>61.759999999999998</v>
      </c>
      <c r="I173" s="202"/>
      <c r="J173" s="203">
        <f>ROUND(I173*H173,2)</f>
        <v>0</v>
      </c>
      <c r="K173" s="199" t="s">
        <v>158</v>
      </c>
      <c r="L173" s="39"/>
      <c r="M173" s="204" t="s">
        <v>1</v>
      </c>
      <c r="N173" s="205" t="s">
        <v>42</v>
      </c>
      <c r="O173" s="77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159</v>
      </c>
      <c r="AT173" s="208" t="s">
        <v>154</v>
      </c>
      <c r="AU173" s="208" t="s">
        <v>87</v>
      </c>
      <c r="AY173" s="19" t="s">
        <v>152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85</v>
      </c>
      <c r="BK173" s="209">
        <f>ROUND(I173*H173,2)</f>
        <v>0</v>
      </c>
      <c r="BL173" s="19" t="s">
        <v>159</v>
      </c>
      <c r="BM173" s="208" t="s">
        <v>1219</v>
      </c>
    </row>
    <row r="174" s="13" customFormat="1">
      <c r="A174" s="13"/>
      <c r="B174" s="210"/>
      <c r="C174" s="13"/>
      <c r="D174" s="211" t="s">
        <v>161</v>
      </c>
      <c r="E174" s="212" t="s">
        <v>1</v>
      </c>
      <c r="F174" s="213" t="s">
        <v>1220</v>
      </c>
      <c r="G174" s="13"/>
      <c r="H174" s="212" t="s">
        <v>1</v>
      </c>
      <c r="I174" s="214"/>
      <c r="J174" s="13"/>
      <c r="K174" s="13"/>
      <c r="L174" s="210"/>
      <c r="M174" s="215"/>
      <c r="N174" s="216"/>
      <c r="O174" s="216"/>
      <c r="P174" s="216"/>
      <c r="Q174" s="216"/>
      <c r="R174" s="216"/>
      <c r="S174" s="216"/>
      <c r="T174" s="21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12" t="s">
        <v>161</v>
      </c>
      <c r="AU174" s="212" t="s">
        <v>87</v>
      </c>
      <c r="AV174" s="13" t="s">
        <v>85</v>
      </c>
      <c r="AW174" s="13" t="s">
        <v>32</v>
      </c>
      <c r="AX174" s="13" t="s">
        <v>77</v>
      </c>
      <c r="AY174" s="212" t="s">
        <v>152</v>
      </c>
    </row>
    <row r="175" s="14" customFormat="1">
      <c r="A175" s="14"/>
      <c r="B175" s="218"/>
      <c r="C175" s="14"/>
      <c r="D175" s="211" t="s">
        <v>161</v>
      </c>
      <c r="E175" s="219" t="s">
        <v>1</v>
      </c>
      <c r="F175" s="220" t="s">
        <v>1221</v>
      </c>
      <c r="G175" s="14"/>
      <c r="H175" s="221">
        <v>22.079999999999998</v>
      </c>
      <c r="I175" s="222"/>
      <c r="J175" s="14"/>
      <c r="K175" s="14"/>
      <c r="L175" s="218"/>
      <c r="M175" s="223"/>
      <c r="N175" s="224"/>
      <c r="O175" s="224"/>
      <c r="P175" s="224"/>
      <c r="Q175" s="224"/>
      <c r="R175" s="224"/>
      <c r="S175" s="224"/>
      <c r="T175" s="22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9" t="s">
        <v>161</v>
      </c>
      <c r="AU175" s="219" t="s">
        <v>87</v>
      </c>
      <c r="AV175" s="14" t="s">
        <v>87</v>
      </c>
      <c r="AW175" s="14" t="s">
        <v>32</v>
      </c>
      <c r="AX175" s="14" t="s">
        <v>77</v>
      </c>
      <c r="AY175" s="219" t="s">
        <v>152</v>
      </c>
    </row>
    <row r="176" s="13" customFormat="1">
      <c r="A176" s="13"/>
      <c r="B176" s="210"/>
      <c r="C176" s="13"/>
      <c r="D176" s="211" t="s">
        <v>161</v>
      </c>
      <c r="E176" s="212" t="s">
        <v>1</v>
      </c>
      <c r="F176" s="213" t="s">
        <v>1222</v>
      </c>
      <c r="G176" s="13"/>
      <c r="H176" s="212" t="s">
        <v>1</v>
      </c>
      <c r="I176" s="214"/>
      <c r="J176" s="13"/>
      <c r="K176" s="13"/>
      <c r="L176" s="210"/>
      <c r="M176" s="215"/>
      <c r="N176" s="216"/>
      <c r="O176" s="216"/>
      <c r="P176" s="216"/>
      <c r="Q176" s="216"/>
      <c r="R176" s="216"/>
      <c r="S176" s="216"/>
      <c r="T176" s="21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12" t="s">
        <v>161</v>
      </c>
      <c r="AU176" s="212" t="s">
        <v>87</v>
      </c>
      <c r="AV176" s="13" t="s">
        <v>85</v>
      </c>
      <c r="AW176" s="13" t="s">
        <v>32</v>
      </c>
      <c r="AX176" s="13" t="s">
        <v>77</v>
      </c>
      <c r="AY176" s="212" t="s">
        <v>152</v>
      </c>
    </row>
    <row r="177" s="14" customFormat="1">
      <c r="A177" s="14"/>
      <c r="B177" s="218"/>
      <c r="C177" s="14"/>
      <c r="D177" s="211" t="s">
        <v>161</v>
      </c>
      <c r="E177" s="219" t="s">
        <v>1</v>
      </c>
      <c r="F177" s="220" t="s">
        <v>1223</v>
      </c>
      <c r="G177" s="14"/>
      <c r="H177" s="221">
        <v>39.68</v>
      </c>
      <c r="I177" s="222"/>
      <c r="J177" s="14"/>
      <c r="K177" s="14"/>
      <c r="L177" s="218"/>
      <c r="M177" s="223"/>
      <c r="N177" s="224"/>
      <c r="O177" s="224"/>
      <c r="P177" s="224"/>
      <c r="Q177" s="224"/>
      <c r="R177" s="224"/>
      <c r="S177" s="224"/>
      <c r="T177" s="22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19" t="s">
        <v>161</v>
      </c>
      <c r="AU177" s="219" t="s">
        <v>87</v>
      </c>
      <c r="AV177" s="14" t="s">
        <v>87</v>
      </c>
      <c r="AW177" s="14" t="s">
        <v>32</v>
      </c>
      <c r="AX177" s="14" t="s">
        <v>77</v>
      </c>
      <c r="AY177" s="219" t="s">
        <v>152</v>
      </c>
    </row>
    <row r="178" s="15" customFormat="1">
      <c r="A178" s="15"/>
      <c r="B178" s="226"/>
      <c r="C178" s="15"/>
      <c r="D178" s="211" t="s">
        <v>161</v>
      </c>
      <c r="E178" s="227" t="s">
        <v>1</v>
      </c>
      <c r="F178" s="228" t="s">
        <v>164</v>
      </c>
      <c r="G178" s="15"/>
      <c r="H178" s="229">
        <v>61.759999999999998</v>
      </c>
      <c r="I178" s="230"/>
      <c r="J178" s="15"/>
      <c r="K178" s="15"/>
      <c r="L178" s="226"/>
      <c r="M178" s="231"/>
      <c r="N178" s="232"/>
      <c r="O178" s="232"/>
      <c r="P178" s="232"/>
      <c r="Q178" s="232"/>
      <c r="R178" s="232"/>
      <c r="S178" s="232"/>
      <c r="T178" s="23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27" t="s">
        <v>161</v>
      </c>
      <c r="AU178" s="227" t="s">
        <v>87</v>
      </c>
      <c r="AV178" s="15" t="s">
        <v>159</v>
      </c>
      <c r="AW178" s="15" t="s">
        <v>32</v>
      </c>
      <c r="AX178" s="15" t="s">
        <v>85</v>
      </c>
      <c r="AY178" s="227" t="s">
        <v>152</v>
      </c>
    </row>
    <row r="179" s="2" customFormat="1" ht="24" customHeight="1">
      <c r="A179" s="38"/>
      <c r="B179" s="196"/>
      <c r="C179" s="197" t="s">
        <v>242</v>
      </c>
      <c r="D179" s="197" t="s">
        <v>154</v>
      </c>
      <c r="E179" s="198" t="s">
        <v>1224</v>
      </c>
      <c r="F179" s="199" t="s">
        <v>1225</v>
      </c>
      <c r="G179" s="200" t="s">
        <v>245</v>
      </c>
      <c r="H179" s="201">
        <v>61.759999999999998</v>
      </c>
      <c r="I179" s="202"/>
      <c r="J179" s="203">
        <f>ROUND(I179*H179,2)</f>
        <v>0</v>
      </c>
      <c r="K179" s="199" t="s">
        <v>158</v>
      </c>
      <c r="L179" s="39"/>
      <c r="M179" s="204" t="s">
        <v>1</v>
      </c>
      <c r="N179" s="205" t="s">
        <v>42</v>
      </c>
      <c r="O179" s="77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8" t="s">
        <v>159</v>
      </c>
      <c r="AT179" s="208" t="s">
        <v>154</v>
      </c>
      <c r="AU179" s="208" t="s">
        <v>87</v>
      </c>
      <c r="AY179" s="19" t="s">
        <v>152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9" t="s">
        <v>85</v>
      </c>
      <c r="BK179" s="209">
        <f>ROUND(I179*H179,2)</f>
        <v>0</v>
      </c>
      <c r="BL179" s="19" t="s">
        <v>159</v>
      </c>
      <c r="BM179" s="208" t="s">
        <v>1226</v>
      </c>
    </row>
    <row r="180" s="2" customFormat="1" ht="24" customHeight="1">
      <c r="A180" s="38"/>
      <c r="B180" s="196"/>
      <c r="C180" s="197" t="s">
        <v>248</v>
      </c>
      <c r="D180" s="197" t="s">
        <v>154</v>
      </c>
      <c r="E180" s="198" t="s">
        <v>1227</v>
      </c>
      <c r="F180" s="199" t="s">
        <v>1228</v>
      </c>
      <c r="G180" s="200" t="s">
        <v>245</v>
      </c>
      <c r="H180" s="201">
        <v>44.159999999999997</v>
      </c>
      <c r="I180" s="202"/>
      <c r="J180" s="203">
        <f>ROUND(I180*H180,2)</f>
        <v>0</v>
      </c>
      <c r="K180" s="199" t="s">
        <v>158</v>
      </c>
      <c r="L180" s="39"/>
      <c r="M180" s="204" t="s">
        <v>1</v>
      </c>
      <c r="N180" s="205" t="s">
        <v>42</v>
      </c>
      <c r="O180" s="77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8" t="s">
        <v>159</v>
      </c>
      <c r="AT180" s="208" t="s">
        <v>154</v>
      </c>
      <c r="AU180" s="208" t="s">
        <v>87</v>
      </c>
      <c r="AY180" s="19" t="s">
        <v>152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9" t="s">
        <v>85</v>
      </c>
      <c r="BK180" s="209">
        <f>ROUND(I180*H180,2)</f>
        <v>0</v>
      </c>
      <c r="BL180" s="19" t="s">
        <v>159</v>
      </c>
      <c r="BM180" s="208" t="s">
        <v>1229</v>
      </c>
    </row>
    <row r="181" s="14" customFormat="1">
      <c r="A181" s="14"/>
      <c r="B181" s="218"/>
      <c r="C181" s="14"/>
      <c r="D181" s="211" t="s">
        <v>161</v>
      </c>
      <c r="E181" s="219" t="s">
        <v>1</v>
      </c>
      <c r="F181" s="220" t="s">
        <v>1230</v>
      </c>
      <c r="G181" s="14"/>
      <c r="H181" s="221">
        <v>44.159999999999997</v>
      </c>
      <c r="I181" s="222"/>
      <c r="J181" s="14"/>
      <c r="K181" s="14"/>
      <c r="L181" s="218"/>
      <c r="M181" s="223"/>
      <c r="N181" s="224"/>
      <c r="O181" s="224"/>
      <c r="P181" s="224"/>
      <c r="Q181" s="224"/>
      <c r="R181" s="224"/>
      <c r="S181" s="224"/>
      <c r="T181" s="22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19" t="s">
        <v>161</v>
      </c>
      <c r="AU181" s="219" t="s">
        <v>87</v>
      </c>
      <c r="AV181" s="14" t="s">
        <v>87</v>
      </c>
      <c r="AW181" s="14" t="s">
        <v>32</v>
      </c>
      <c r="AX181" s="14" t="s">
        <v>85</v>
      </c>
      <c r="AY181" s="219" t="s">
        <v>152</v>
      </c>
    </row>
    <row r="182" s="2" customFormat="1" ht="24" customHeight="1">
      <c r="A182" s="38"/>
      <c r="B182" s="196"/>
      <c r="C182" s="197" t="s">
        <v>7</v>
      </c>
      <c r="D182" s="197" t="s">
        <v>154</v>
      </c>
      <c r="E182" s="198" t="s">
        <v>1231</v>
      </c>
      <c r="F182" s="199" t="s">
        <v>1232</v>
      </c>
      <c r="G182" s="200" t="s">
        <v>245</v>
      </c>
      <c r="H182" s="201">
        <v>39.68</v>
      </c>
      <c r="I182" s="202"/>
      <c r="J182" s="203">
        <f>ROUND(I182*H182,2)</f>
        <v>0</v>
      </c>
      <c r="K182" s="199" t="s">
        <v>158</v>
      </c>
      <c r="L182" s="39"/>
      <c r="M182" s="204" t="s">
        <v>1</v>
      </c>
      <c r="N182" s="205" t="s">
        <v>42</v>
      </c>
      <c r="O182" s="77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159</v>
      </c>
      <c r="AT182" s="208" t="s">
        <v>154</v>
      </c>
      <c r="AU182" s="208" t="s">
        <v>87</v>
      </c>
      <c r="AY182" s="19" t="s">
        <v>152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9" t="s">
        <v>85</v>
      </c>
      <c r="BK182" s="209">
        <f>ROUND(I182*H182,2)</f>
        <v>0</v>
      </c>
      <c r="BL182" s="19" t="s">
        <v>159</v>
      </c>
      <c r="BM182" s="208" t="s">
        <v>1233</v>
      </c>
    </row>
    <row r="183" s="13" customFormat="1">
      <c r="A183" s="13"/>
      <c r="B183" s="210"/>
      <c r="C183" s="13"/>
      <c r="D183" s="211" t="s">
        <v>161</v>
      </c>
      <c r="E183" s="212" t="s">
        <v>1</v>
      </c>
      <c r="F183" s="213" t="s">
        <v>1234</v>
      </c>
      <c r="G183" s="13"/>
      <c r="H183" s="212" t="s">
        <v>1</v>
      </c>
      <c r="I183" s="214"/>
      <c r="J183" s="13"/>
      <c r="K183" s="13"/>
      <c r="L183" s="210"/>
      <c r="M183" s="215"/>
      <c r="N183" s="216"/>
      <c r="O183" s="216"/>
      <c r="P183" s="216"/>
      <c r="Q183" s="216"/>
      <c r="R183" s="216"/>
      <c r="S183" s="216"/>
      <c r="T183" s="21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12" t="s">
        <v>161</v>
      </c>
      <c r="AU183" s="212" t="s">
        <v>87</v>
      </c>
      <c r="AV183" s="13" t="s">
        <v>85</v>
      </c>
      <c r="AW183" s="13" t="s">
        <v>32</v>
      </c>
      <c r="AX183" s="13" t="s">
        <v>77</v>
      </c>
      <c r="AY183" s="212" t="s">
        <v>152</v>
      </c>
    </row>
    <row r="184" s="14" customFormat="1">
      <c r="A184" s="14"/>
      <c r="B184" s="218"/>
      <c r="C184" s="14"/>
      <c r="D184" s="211" t="s">
        <v>161</v>
      </c>
      <c r="E184" s="219" t="s">
        <v>1</v>
      </c>
      <c r="F184" s="220" t="s">
        <v>1235</v>
      </c>
      <c r="G184" s="14"/>
      <c r="H184" s="221">
        <v>39.68</v>
      </c>
      <c r="I184" s="222"/>
      <c r="J184" s="14"/>
      <c r="K184" s="14"/>
      <c r="L184" s="218"/>
      <c r="M184" s="223"/>
      <c r="N184" s="224"/>
      <c r="O184" s="224"/>
      <c r="P184" s="224"/>
      <c r="Q184" s="224"/>
      <c r="R184" s="224"/>
      <c r="S184" s="224"/>
      <c r="T184" s="22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19" t="s">
        <v>161</v>
      </c>
      <c r="AU184" s="219" t="s">
        <v>87</v>
      </c>
      <c r="AV184" s="14" t="s">
        <v>87</v>
      </c>
      <c r="AW184" s="14" t="s">
        <v>32</v>
      </c>
      <c r="AX184" s="14" t="s">
        <v>77</v>
      </c>
      <c r="AY184" s="219" t="s">
        <v>152</v>
      </c>
    </row>
    <row r="185" s="15" customFormat="1">
      <c r="A185" s="15"/>
      <c r="B185" s="226"/>
      <c r="C185" s="15"/>
      <c r="D185" s="211" t="s">
        <v>161</v>
      </c>
      <c r="E185" s="227" t="s">
        <v>1</v>
      </c>
      <c r="F185" s="228" t="s">
        <v>164</v>
      </c>
      <c r="G185" s="15"/>
      <c r="H185" s="229">
        <v>39.68</v>
      </c>
      <c r="I185" s="230"/>
      <c r="J185" s="15"/>
      <c r="K185" s="15"/>
      <c r="L185" s="226"/>
      <c r="M185" s="231"/>
      <c r="N185" s="232"/>
      <c r="O185" s="232"/>
      <c r="P185" s="232"/>
      <c r="Q185" s="232"/>
      <c r="R185" s="232"/>
      <c r="S185" s="232"/>
      <c r="T185" s="23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27" t="s">
        <v>161</v>
      </c>
      <c r="AU185" s="227" t="s">
        <v>87</v>
      </c>
      <c r="AV185" s="15" t="s">
        <v>159</v>
      </c>
      <c r="AW185" s="15" t="s">
        <v>32</v>
      </c>
      <c r="AX185" s="15" t="s">
        <v>85</v>
      </c>
      <c r="AY185" s="227" t="s">
        <v>152</v>
      </c>
    </row>
    <row r="186" s="2" customFormat="1" ht="24" customHeight="1">
      <c r="A186" s="38"/>
      <c r="B186" s="196"/>
      <c r="C186" s="197" t="s">
        <v>262</v>
      </c>
      <c r="D186" s="197" t="s">
        <v>154</v>
      </c>
      <c r="E186" s="198" t="s">
        <v>1236</v>
      </c>
      <c r="F186" s="199" t="s">
        <v>1237</v>
      </c>
      <c r="G186" s="200" t="s">
        <v>157</v>
      </c>
      <c r="H186" s="201">
        <v>590.79999999999995</v>
      </c>
      <c r="I186" s="202"/>
      <c r="J186" s="203">
        <f>ROUND(I186*H186,2)</f>
        <v>0</v>
      </c>
      <c r="K186" s="199" t="s">
        <v>158</v>
      </c>
      <c r="L186" s="39"/>
      <c r="M186" s="204" t="s">
        <v>1</v>
      </c>
      <c r="N186" s="205" t="s">
        <v>42</v>
      </c>
      <c r="O186" s="77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8" t="s">
        <v>159</v>
      </c>
      <c r="AT186" s="208" t="s">
        <v>154</v>
      </c>
      <c r="AU186" s="208" t="s">
        <v>87</v>
      </c>
      <c r="AY186" s="19" t="s">
        <v>152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9" t="s">
        <v>85</v>
      </c>
      <c r="BK186" s="209">
        <f>ROUND(I186*H186,2)</f>
        <v>0</v>
      </c>
      <c r="BL186" s="19" t="s">
        <v>159</v>
      </c>
      <c r="BM186" s="208" t="s">
        <v>1238</v>
      </c>
    </row>
    <row r="187" s="14" customFormat="1">
      <c r="A187" s="14"/>
      <c r="B187" s="218"/>
      <c r="C187" s="14"/>
      <c r="D187" s="211" t="s">
        <v>161</v>
      </c>
      <c r="E187" s="219" t="s">
        <v>1</v>
      </c>
      <c r="F187" s="220" t="s">
        <v>1239</v>
      </c>
      <c r="G187" s="14"/>
      <c r="H187" s="221">
        <v>220.80000000000001</v>
      </c>
      <c r="I187" s="222"/>
      <c r="J187" s="14"/>
      <c r="K187" s="14"/>
      <c r="L187" s="218"/>
      <c r="M187" s="223"/>
      <c r="N187" s="224"/>
      <c r="O187" s="224"/>
      <c r="P187" s="224"/>
      <c r="Q187" s="224"/>
      <c r="R187" s="224"/>
      <c r="S187" s="224"/>
      <c r="T187" s="22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19" t="s">
        <v>161</v>
      </c>
      <c r="AU187" s="219" t="s">
        <v>87</v>
      </c>
      <c r="AV187" s="14" t="s">
        <v>87</v>
      </c>
      <c r="AW187" s="14" t="s">
        <v>32</v>
      </c>
      <c r="AX187" s="14" t="s">
        <v>77</v>
      </c>
      <c r="AY187" s="219" t="s">
        <v>152</v>
      </c>
    </row>
    <row r="188" s="14" customFormat="1">
      <c r="A188" s="14"/>
      <c r="B188" s="218"/>
      <c r="C188" s="14"/>
      <c r="D188" s="211" t="s">
        <v>161</v>
      </c>
      <c r="E188" s="219" t="s">
        <v>1</v>
      </c>
      <c r="F188" s="220" t="s">
        <v>1240</v>
      </c>
      <c r="G188" s="14"/>
      <c r="H188" s="221">
        <v>370</v>
      </c>
      <c r="I188" s="222"/>
      <c r="J188" s="14"/>
      <c r="K188" s="14"/>
      <c r="L188" s="218"/>
      <c r="M188" s="223"/>
      <c r="N188" s="224"/>
      <c r="O188" s="224"/>
      <c r="P188" s="224"/>
      <c r="Q188" s="224"/>
      <c r="R188" s="224"/>
      <c r="S188" s="224"/>
      <c r="T188" s="22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9" t="s">
        <v>161</v>
      </c>
      <c r="AU188" s="219" t="s">
        <v>87</v>
      </c>
      <c r="AV188" s="14" t="s">
        <v>87</v>
      </c>
      <c r="AW188" s="14" t="s">
        <v>32</v>
      </c>
      <c r="AX188" s="14" t="s">
        <v>77</v>
      </c>
      <c r="AY188" s="219" t="s">
        <v>152</v>
      </c>
    </row>
    <row r="189" s="15" customFormat="1">
      <c r="A189" s="15"/>
      <c r="B189" s="226"/>
      <c r="C189" s="15"/>
      <c r="D189" s="211" t="s">
        <v>161</v>
      </c>
      <c r="E189" s="227" t="s">
        <v>1</v>
      </c>
      <c r="F189" s="228" t="s">
        <v>164</v>
      </c>
      <c r="G189" s="15"/>
      <c r="H189" s="229">
        <v>590.79999999999995</v>
      </c>
      <c r="I189" s="230"/>
      <c r="J189" s="15"/>
      <c r="K189" s="15"/>
      <c r="L189" s="226"/>
      <c r="M189" s="231"/>
      <c r="N189" s="232"/>
      <c r="O189" s="232"/>
      <c r="P189" s="232"/>
      <c r="Q189" s="232"/>
      <c r="R189" s="232"/>
      <c r="S189" s="232"/>
      <c r="T189" s="23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27" t="s">
        <v>161</v>
      </c>
      <c r="AU189" s="227" t="s">
        <v>87</v>
      </c>
      <c r="AV189" s="15" t="s">
        <v>159</v>
      </c>
      <c r="AW189" s="15" t="s">
        <v>32</v>
      </c>
      <c r="AX189" s="15" t="s">
        <v>85</v>
      </c>
      <c r="AY189" s="227" t="s">
        <v>152</v>
      </c>
    </row>
    <row r="190" s="2" customFormat="1" ht="24" customHeight="1">
      <c r="A190" s="38"/>
      <c r="B190" s="196"/>
      <c r="C190" s="197" t="s">
        <v>266</v>
      </c>
      <c r="D190" s="197" t="s">
        <v>154</v>
      </c>
      <c r="E190" s="198" t="s">
        <v>1241</v>
      </c>
      <c r="F190" s="199" t="s">
        <v>1242</v>
      </c>
      <c r="G190" s="200" t="s">
        <v>157</v>
      </c>
      <c r="H190" s="201">
        <v>590.79999999999995</v>
      </c>
      <c r="I190" s="202"/>
      <c r="J190" s="203">
        <f>ROUND(I190*H190,2)</f>
        <v>0</v>
      </c>
      <c r="K190" s="199" t="s">
        <v>158</v>
      </c>
      <c r="L190" s="39"/>
      <c r="M190" s="204" t="s">
        <v>1</v>
      </c>
      <c r="N190" s="205" t="s">
        <v>42</v>
      </c>
      <c r="O190" s="77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159</v>
      </c>
      <c r="AT190" s="208" t="s">
        <v>154</v>
      </c>
      <c r="AU190" s="208" t="s">
        <v>87</v>
      </c>
      <c r="AY190" s="19" t="s">
        <v>152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85</v>
      </c>
      <c r="BK190" s="209">
        <f>ROUND(I190*H190,2)</f>
        <v>0</v>
      </c>
      <c r="BL190" s="19" t="s">
        <v>159</v>
      </c>
      <c r="BM190" s="208" t="s">
        <v>1243</v>
      </c>
    </row>
    <row r="191" s="13" customFormat="1">
      <c r="A191" s="13"/>
      <c r="B191" s="210"/>
      <c r="C191" s="13"/>
      <c r="D191" s="211" t="s">
        <v>161</v>
      </c>
      <c r="E191" s="212" t="s">
        <v>1</v>
      </c>
      <c r="F191" s="213" t="s">
        <v>1244</v>
      </c>
      <c r="G191" s="13"/>
      <c r="H191" s="212" t="s">
        <v>1</v>
      </c>
      <c r="I191" s="214"/>
      <c r="J191" s="13"/>
      <c r="K191" s="13"/>
      <c r="L191" s="210"/>
      <c r="M191" s="215"/>
      <c r="N191" s="216"/>
      <c r="O191" s="216"/>
      <c r="P191" s="216"/>
      <c r="Q191" s="216"/>
      <c r="R191" s="216"/>
      <c r="S191" s="216"/>
      <c r="T191" s="21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12" t="s">
        <v>161</v>
      </c>
      <c r="AU191" s="212" t="s">
        <v>87</v>
      </c>
      <c r="AV191" s="13" t="s">
        <v>85</v>
      </c>
      <c r="AW191" s="13" t="s">
        <v>32</v>
      </c>
      <c r="AX191" s="13" t="s">
        <v>77</v>
      </c>
      <c r="AY191" s="212" t="s">
        <v>152</v>
      </c>
    </row>
    <row r="192" s="14" customFormat="1">
      <c r="A192" s="14"/>
      <c r="B192" s="218"/>
      <c r="C192" s="14"/>
      <c r="D192" s="211" t="s">
        <v>161</v>
      </c>
      <c r="E192" s="219" t="s">
        <v>1</v>
      </c>
      <c r="F192" s="220" t="s">
        <v>1245</v>
      </c>
      <c r="G192" s="14"/>
      <c r="H192" s="221">
        <v>590.79999999999995</v>
      </c>
      <c r="I192" s="222"/>
      <c r="J192" s="14"/>
      <c r="K192" s="14"/>
      <c r="L192" s="218"/>
      <c r="M192" s="223"/>
      <c r="N192" s="224"/>
      <c r="O192" s="224"/>
      <c r="P192" s="224"/>
      <c r="Q192" s="224"/>
      <c r="R192" s="224"/>
      <c r="S192" s="224"/>
      <c r="T192" s="22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19" t="s">
        <v>161</v>
      </c>
      <c r="AU192" s="219" t="s">
        <v>87</v>
      </c>
      <c r="AV192" s="14" t="s">
        <v>87</v>
      </c>
      <c r="AW192" s="14" t="s">
        <v>32</v>
      </c>
      <c r="AX192" s="14" t="s">
        <v>77</v>
      </c>
      <c r="AY192" s="219" t="s">
        <v>152</v>
      </c>
    </row>
    <row r="193" s="15" customFormat="1">
      <c r="A193" s="15"/>
      <c r="B193" s="226"/>
      <c r="C193" s="15"/>
      <c r="D193" s="211" t="s">
        <v>161</v>
      </c>
      <c r="E193" s="227" t="s">
        <v>1</v>
      </c>
      <c r="F193" s="228" t="s">
        <v>164</v>
      </c>
      <c r="G193" s="15"/>
      <c r="H193" s="229">
        <v>590.79999999999995</v>
      </c>
      <c r="I193" s="230"/>
      <c r="J193" s="15"/>
      <c r="K193" s="15"/>
      <c r="L193" s="226"/>
      <c r="M193" s="231"/>
      <c r="N193" s="232"/>
      <c r="O193" s="232"/>
      <c r="P193" s="232"/>
      <c r="Q193" s="232"/>
      <c r="R193" s="232"/>
      <c r="S193" s="232"/>
      <c r="T193" s="23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27" t="s">
        <v>161</v>
      </c>
      <c r="AU193" s="227" t="s">
        <v>87</v>
      </c>
      <c r="AV193" s="15" t="s">
        <v>159</v>
      </c>
      <c r="AW193" s="15" t="s">
        <v>32</v>
      </c>
      <c r="AX193" s="15" t="s">
        <v>85</v>
      </c>
      <c r="AY193" s="227" t="s">
        <v>152</v>
      </c>
    </row>
    <row r="194" s="2" customFormat="1" ht="16.5" customHeight="1">
      <c r="A194" s="38"/>
      <c r="B194" s="196"/>
      <c r="C194" s="237" t="s">
        <v>271</v>
      </c>
      <c r="D194" s="237" t="s">
        <v>314</v>
      </c>
      <c r="E194" s="238" t="s">
        <v>1246</v>
      </c>
      <c r="F194" s="239" t="s">
        <v>1247</v>
      </c>
      <c r="G194" s="240" t="s">
        <v>317</v>
      </c>
      <c r="H194" s="241">
        <v>236.31999999999999</v>
      </c>
      <c r="I194" s="242"/>
      <c r="J194" s="243">
        <f>ROUND(I194*H194,2)</f>
        <v>0</v>
      </c>
      <c r="K194" s="239" t="s">
        <v>158</v>
      </c>
      <c r="L194" s="244"/>
      <c r="M194" s="245" t="s">
        <v>1</v>
      </c>
      <c r="N194" s="246" t="s">
        <v>42</v>
      </c>
      <c r="O194" s="77"/>
      <c r="P194" s="206">
        <f>O194*H194</f>
        <v>0</v>
      </c>
      <c r="Q194" s="206">
        <v>0.001</v>
      </c>
      <c r="R194" s="206">
        <f>Q194*H194</f>
        <v>0.23632</v>
      </c>
      <c r="S194" s="206">
        <v>0</v>
      </c>
      <c r="T194" s="20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8" t="s">
        <v>196</v>
      </c>
      <c r="AT194" s="208" t="s">
        <v>314</v>
      </c>
      <c r="AU194" s="208" t="s">
        <v>87</v>
      </c>
      <c r="AY194" s="19" t="s">
        <v>152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9" t="s">
        <v>85</v>
      </c>
      <c r="BK194" s="209">
        <f>ROUND(I194*H194,2)</f>
        <v>0</v>
      </c>
      <c r="BL194" s="19" t="s">
        <v>159</v>
      </c>
      <c r="BM194" s="208" t="s">
        <v>1248</v>
      </c>
    </row>
    <row r="195" s="14" customFormat="1">
      <c r="A195" s="14"/>
      <c r="B195" s="218"/>
      <c r="C195" s="14"/>
      <c r="D195" s="211" t="s">
        <v>161</v>
      </c>
      <c r="E195" s="219" t="s">
        <v>1</v>
      </c>
      <c r="F195" s="220" t="s">
        <v>1249</v>
      </c>
      <c r="G195" s="14"/>
      <c r="H195" s="221">
        <v>236.31999999999999</v>
      </c>
      <c r="I195" s="222"/>
      <c r="J195" s="14"/>
      <c r="K195" s="14"/>
      <c r="L195" s="218"/>
      <c r="M195" s="223"/>
      <c r="N195" s="224"/>
      <c r="O195" s="224"/>
      <c r="P195" s="224"/>
      <c r="Q195" s="224"/>
      <c r="R195" s="224"/>
      <c r="S195" s="224"/>
      <c r="T195" s="22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19" t="s">
        <v>161</v>
      </c>
      <c r="AU195" s="219" t="s">
        <v>87</v>
      </c>
      <c r="AV195" s="14" t="s">
        <v>87</v>
      </c>
      <c r="AW195" s="14" t="s">
        <v>32</v>
      </c>
      <c r="AX195" s="14" t="s">
        <v>85</v>
      </c>
      <c r="AY195" s="219" t="s">
        <v>152</v>
      </c>
    </row>
    <row r="196" s="2" customFormat="1" ht="16.5" customHeight="1">
      <c r="A196" s="38"/>
      <c r="B196" s="196"/>
      <c r="C196" s="197" t="s">
        <v>275</v>
      </c>
      <c r="D196" s="197" t="s">
        <v>154</v>
      </c>
      <c r="E196" s="198" t="s">
        <v>304</v>
      </c>
      <c r="F196" s="199" t="s">
        <v>305</v>
      </c>
      <c r="G196" s="200" t="s">
        <v>157</v>
      </c>
      <c r="H196" s="201">
        <v>590.79999999999995</v>
      </c>
      <c r="I196" s="202"/>
      <c r="J196" s="203">
        <f>ROUND(I196*H196,2)</f>
        <v>0</v>
      </c>
      <c r="K196" s="199" t="s">
        <v>158</v>
      </c>
      <c r="L196" s="39"/>
      <c r="M196" s="204" t="s">
        <v>1</v>
      </c>
      <c r="N196" s="205" t="s">
        <v>42</v>
      </c>
      <c r="O196" s="77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8" t="s">
        <v>159</v>
      </c>
      <c r="AT196" s="208" t="s">
        <v>154</v>
      </c>
      <c r="AU196" s="208" t="s">
        <v>87</v>
      </c>
      <c r="AY196" s="19" t="s">
        <v>152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9" t="s">
        <v>85</v>
      </c>
      <c r="BK196" s="209">
        <f>ROUND(I196*H196,2)</f>
        <v>0</v>
      </c>
      <c r="BL196" s="19" t="s">
        <v>159</v>
      </c>
      <c r="BM196" s="208" t="s">
        <v>1250</v>
      </c>
    </row>
    <row r="197" s="2" customFormat="1" ht="16.5" customHeight="1">
      <c r="A197" s="38"/>
      <c r="B197" s="196"/>
      <c r="C197" s="197" t="s">
        <v>279</v>
      </c>
      <c r="D197" s="197" t="s">
        <v>154</v>
      </c>
      <c r="E197" s="198" t="s">
        <v>1251</v>
      </c>
      <c r="F197" s="199" t="s">
        <v>1252</v>
      </c>
      <c r="G197" s="200" t="s">
        <v>157</v>
      </c>
      <c r="H197" s="201">
        <v>590.79999999999995</v>
      </c>
      <c r="I197" s="202"/>
      <c r="J197" s="203">
        <f>ROUND(I197*H197,2)</f>
        <v>0</v>
      </c>
      <c r="K197" s="199" t="s">
        <v>158</v>
      </c>
      <c r="L197" s="39"/>
      <c r="M197" s="204" t="s">
        <v>1</v>
      </c>
      <c r="N197" s="205" t="s">
        <v>42</v>
      </c>
      <c r="O197" s="77"/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08" t="s">
        <v>159</v>
      </c>
      <c r="AT197" s="208" t="s">
        <v>154</v>
      </c>
      <c r="AU197" s="208" t="s">
        <v>87</v>
      </c>
      <c r="AY197" s="19" t="s">
        <v>152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9" t="s">
        <v>85</v>
      </c>
      <c r="BK197" s="209">
        <f>ROUND(I197*H197,2)</f>
        <v>0</v>
      </c>
      <c r="BL197" s="19" t="s">
        <v>159</v>
      </c>
      <c r="BM197" s="208" t="s">
        <v>1253</v>
      </c>
    </row>
    <row r="198" s="2" customFormat="1" ht="16.5" customHeight="1">
      <c r="A198" s="38"/>
      <c r="B198" s="196"/>
      <c r="C198" s="197" t="s">
        <v>284</v>
      </c>
      <c r="D198" s="197" t="s">
        <v>154</v>
      </c>
      <c r="E198" s="198" t="s">
        <v>1254</v>
      </c>
      <c r="F198" s="199" t="s">
        <v>1255</v>
      </c>
      <c r="G198" s="200" t="s">
        <v>157</v>
      </c>
      <c r="H198" s="201">
        <v>590.79999999999995</v>
      </c>
      <c r="I198" s="202"/>
      <c r="J198" s="203">
        <f>ROUND(I198*H198,2)</f>
        <v>0</v>
      </c>
      <c r="K198" s="199" t="s">
        <v>158</v>
      </c>
      <c r="L198" s="39"/>
      <c r="M198" s="204" t="s">
        <v>1</v>
      </c>
      <c r="N198" s="205" t="s">
        <v>42</v>
      </c>
      <c r="O198" s="77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159</v>
      </c>
      <c r="AT198" s="208" t="s">
        <v>154</v>
      </c>
      <c r="AU198" s="208" t="s">
        <v>87</v>
      </c>
      <c r="AY198" s="19" t="s">
        <v>152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85</v>
      </c>
      <c r="BK198" s="209">
        <f>ROUND(I198*H198,2)</f>
        <v>0</v>
      </c>
      <c r="BL198" s="19" t="s">
        <v>159</v>
      </c>
      <c r="BM198" s="208" t="s">
        <v>1256</v>
      </c>
    </row>
    <row r="199" s="2" customFormat="1" ht="16.5" customHeight="1">
      <c r="A199" s="38"/>
      <c r="B199" s="196"/>
      <c r="C199" s="197" t="s">
        <v>289</v>
      </c>
      <c r="D199" s="197" t="s">
        <v>154</v>
      </c>
      <c r="E199" s="198" t="s">
        <v>1257</v>
      </c>
      <c r="F199" s="199" t="s">
        <v>1258</v>
      </c>
      <c r="G199" s="200" t="s">
        <v>157</v>
      </c>
      <c r="H199" s="201">
        <v>590.79999999999995</v>
      </c>
      <c r="I199" s="202"/>
      <c r="J199" s="203">
        <f>ROUND(I199*H199,2)</f>
        <v>0</v>
      </c>
      <c r="K199" s="199" t="s">
        <v>158</v>
      </c>
      <c r="L199" s="39"/>
      <c r="M199" s="204" t="s">
        <v>1</v>
      </c>
      <c r="N199" s="205" t="s">
        <v>42</v>
      </c>
      <c r="O199" s="77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8" t="s">
        <v>159</v>
      </c>
      <c r="AT199" s="208" t="s">
        <v>154</v>
      </c>
      <c r="AU199" s="208" t="s">
        <v>87</v>
      </c>
      <c r="AY199" s="19" t="s">
        <v>152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9" t="s">
        <v>85</v>
      </c>
      <c r="BK199" s="209">
        <f>ROUND(I199*H199,2)</f>
        <v>0</v>
      </c>
      <c r="BL199" s="19" t="s">
        <v>159</v>
      </c>
      <c r="BM199" s="208" t="s">
        <v>1259</v>
      </c>
    </row>
    <row r="200" s="12" customFormat="1" ht="22.8" customHeight="1">
      <c r="A200" s="12"/>
      <c r="B200" s="183"/>
      <c r="C200" s="12"/>
      <c r="D200" s="184" t="s">
        <v>76</v>
      </c>
      <c r="E200" s="194" t="s">
        <v>87</v>
      </c>
      <c r="F200" s="194" t="s">
        <v>324</v>
      </c>
      <c r="G200" s="12"/>
      <c r="H200" s="12"/>
      <c r="I200" s="186"/>
      <c r="J200" s="195">
        <f>BK200</f>
        <v>0</v>
      </c>
      <c r="K200" s="12"/>
      <c r="L200" s="183"/>
      <c r="M200" s="188"/>
      <c r="N200" s="189"/>
      <c r="O200" s="189"/>
      <c r="P200" s="190">
        <f>SUM(P201:P202)</f>
        <v>0</v>
      </c>
      <c r="Q200" s="189"/>
      <c r="R200" s="190">
        <f>SUM(R201:R202)</f>
        <v>0</v>
      </c>
      <c r="S200" s="189"/>
      <c r="T200" s="191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84" t="s">
        <v>85</v>
      </c>
      <c r="AT200" s="192" t="s">
        <v>76</v>
      </c>
      <c r="AU200" s="192" t="s">
        <v>85</v>
      </c>
      <c r="AY200" s="184" t="s">
        <v>152</v>
      </c>
      <c r="BK200" s="193">
        <f>SUM(BK201:BK202)</f>
        <v>0</v>
      </c>
    </row>
    <row r="201" s="2" customFormat="1" ht="24" customHeight="1">
      <c r="A201" s="38"/>
      <c r="B201" s="196"/>
      <c r="C201" s="197" t="s">
        <v>293</v>
      </c>
      <c r="D201" s="197" t="s">
        <v>154</v>
      </c>
      <c r="E201" s="198" t="s">
        <v>326</v>
      </c>
      <c r="F201" s="199" t="s">
        <v>327</v>
      </c>
      <c r="G201" s="200" t="s">
        <v>157</v>
      </c>
      <c r="H201" s="201">
        <v>1628.5999999999999</v>
      </c>
      <c r="I201" s="202"/>
      <c r="J201" s="203">
        <f>ROUND(I201*H201,2)</f>
        <v>0</v>
      </c>
      <c r="K201" s="199" t="s">
        <v>158</v>
      </c>
      <c r="L201" s="39"/>
      <c r="M201" s="204" t="s">
        <v>1</v>
      </c>
      <c r="N201" s="205" t="s">
        <v>42</v>
      </c>
      <c r="O201" s="77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8" t="s">
        <v>159</v>
      </c>
      <c r="AT201" s="208" t="s">
        <v>154</v>
      </c>
      <c r="AU201" s="208" t="s">
        <v>87</v>
      </c>
      <c r="AY201" s="19" t="s">
        <v>152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85</v>
      </c>
      <c r="BK201" s="209">
        <f>ROUND(I201*H201,2)</f>
        <v>0</v>
      </c>
      <c r="BL201" s="19" t="s">
        <v>159</v>
      </c>
      <c r="BM201" s="208" t="s">
        <v>1260</v>
      </c>
    </row>
    <row r="202" s="14" customFormat="1">
      <c r="A202" s="14"/>
      <c r="B202" s="218"/>
      <c r="C202" s="14"/>
      <c r="D202" s="211" t="s">
        <v>161</v>
      </c>
      <c r="E202" s="219" t="s">
        <v>1</v>
      </c>
      <c r="F202" s="220" t="s">
        <v>1261</v>
      </c>
      <c r="G202" s="14"/>
      <c r="H202" s="221">
        <v>1628.5999999999999</v>
      </c>
      <c r="I202" s="222"/>
      <c r="J202" s="14"/>
      <c r="K202" s="14"/>
      <c r="L202" s="218"/>
      <c r="M202" s="223"/>
      <c r="N202" s="224"/>
      <c r="O202" s="224"/>
      <c r="P202" s="224"/>
      <c r="Q202" s="224"/>
      <c r="R202" s="224"/>
      <c r="S202" s="224"/>
      <c r="T202" s="22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19" t="s">
        <v>161</v>
      </c>
      <c r="AU202" s="219" t="s">
        <v>87</v>
      </c>
      <c r="AV202" s="14" t="s">
        <v>87</v>
      </c>
      <c r="AW202" s="14" t="s">
        <v>32</v>
      </c>
      <c r="AX202" s="14" t="s">
        <v>85</v>
      </c>
      <c r="AY202" s="219" t="s">
        <v>152</v>
      </c>
    </row>
    <row r="203" s="12" customFormat="1" ht="22.8" customHeight="1">
      <c r="A203" s="12"/>
      <c r="B203" s="183"/>
      <c r="C203" s="12"/>
      <c r="D203" s="184" t="s">
        <v>76</v>
      </c>
      <c r="E203" s="194" t="s">
        <v>170</v>
      </c>
      <c r="F203" s="194" t="s">
        <v>330</v>
      </c>
      <c r="G203" s="12"/>
      <c r="H203" s="12"/>
      <c r="I203" s="186"/>
      <c r="J203" s="195">
        <f>BK203</f>
        <v>0</v>
      </c>
      <c r="K203" s="12"/>
      <c r="L203" s="183"/>
      <c r="M203" s="188"/>
      <c r="N203" s="189"/>
      <c r="O203" s="189"/>
      <c r="P203" s="190">
        <f>SUM(P204:P206)</f>
        <v>0</v>
      </c>
      <c r="Q203" s="189"/>
      <c r="R203" s="190">
        <f>SUM(R204:R206)</f>
        <v>14.724792000000001</v>
      </c>
      <c r="S203" s="189"/>
      <c r="T203" s="191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84" t="s">
        <v>85</v>
      </c>
      <c r="AT203" s="192" t="s">
        <v>76</v>
      </c>
      <c r="AU203" s="192" t="s">
        <v>85</v>
      </c>
      <c r="AY203" s="184" t="s">
        <v>152</v>
      </c>
      <c r="BK203" s="193">
        <f>SUM(BK204:BK206)</f>
        <v>0</v>
      </c>
    </row>
    <row r="204" s="2" customFormat="1" ht="36" customHeight="1">
      <c r="A204" s="38"/>
      <c r="B204" s="196"/>
      <c r="C204" s="197" t="s">
        <v>299</v>
      </c>
      <c r="D204" s="197" t="s">
        <v>154</v>
      </c>
      <c r="E204" s="198" t="s">
        <v>1262</v>
      </c>
      <c r="F204" s="199" t="s">
        <v>1263</v>
      </c>
      <c r="G204" s="200" t="s">
        <v>192</v>
      </c>
      <c r="H204" s="201">
        <v>24.800000000000001</v>
      </c>
      <c r="I204" s="202"/>
      <c r="J204" s="203">
        <f>ROUND(I204*H204,2)</f>
        <v>0</v>
      </c>
      <c r="K204" s="199" t="s">
        <v>158</v>
      </c>
      <c r="L204" s="39"/>
      <c r="M204" s="204" t="s">
        <v>1</v>
      </c>
      <c r="N204" s="205" t="s">
        <v>42</v>
      </c>
      <c r="O204" s="77"/>
      <c r="P204" s="206">
        <f>O204*H204</f>
        <v>0</v>
      </c>
      <c r="Q204" s="206">
        <v>0.55374000000000001</v>
      </c>
      <c r="R204" s="206">
        <f>Q204*H204</f>
        <v>13.732752000000001</v>
      </c>
      <c r="S204" s="206">
        <v>0</v>
      </c>
      <c r="T204" s="20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8" t="s">
        <v>159</v>
      </c>
      <c r="AT204" s="208" t="s">
        <v>154</v>
      </c>
      <c r="AU204" s="208" t="s">
        <v>87</v>
      </c>
      <c r="AY204" s="19" t="s">
        <v>152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9" t="s">
        <v>85</v>
      </c>
      <c r="BK204" s="209">
        <f>ROUND(I204*H204,2)</f>
        <v>0</v>
      </c>
      <c r="BL204" s="19" t="s">
        <v>159</v>
      </c>
      <c r="BM204" s="208" t="s">
        <v>1264</v>
      </c>
    </row>
    <row r="205" s="14" customFormat="1">
      <c r="A205" s="14"/>
      <c r="B205" s="218"/>
      <c r="C205" s="14"/>
      <c r="D205" s="211" t="s">
        <v>161</v>
      </c>
      <c r="E205" s="219" t="s">
        <v>1</v>
      </c>
      <c r="F205" s="220" t="s">
        <v>1265</v>
      </c>
      <c r="G205" s="14"/>
      <c r="H205" s="221">
        <v>24.800000000000001</v>
      </c>
      <c r="I205" s="222"/>
      <c r="J205" s="14"/>
      <c r="K205" s="14"/>
      <c r="L205" s="218"/>
      <c r="M205" s="223"/>
      <c r="N205" s="224"/>
      <c r="O205" s="224"/>
      <c r="P205" s="224"/>
      <c r="Q205" s="224"/>
      <c r="R205" s="224"/>
      <c r="S205" s="224"/>
      <c r="T205" s="22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19" t="s">
        <v>161</v>
      </c>
      <c r="AU205" s="219" t="s">
        <v>87</v>
      </c>
      <c r="AV205" s="14" t="s">
        <v>87</v>
      </c>
      <c r="AW205" s="14" t="s">
        <v>32</v>
      </c>
      <c r="AX205" s="14" t="s">
        <v>85</v>
      </c>
      <c r="AY205" s="219" t="s">
        <v>152</v>
      </c>
    </row>
    <row r="206" s="2" customFormat="1" ht="36" customHeight="1">
      <c r="A206" s="38"/>
      <c r="B206" s="196"/>
      <c r="C206" s="197" t="s">
        <v>303</v>
      </c>
      <c r="D206" s="197" t="s">
        <v>154</v>
      </c>
      <c r="E206" s="198" t="s">
        <v>1266</v>
      </c>
      <c r="F206" s="199" t="s">
        <v>1267</v>
      </c>
      <c r="G206" s="200" t="s">
        <v>204</v>
      </c>
      <c r="H206" s="201">
        <v>2</v>
      </c>
      <c r="I206" s="202"/>
      <c r="J206" s="203">
        <f>ROUND(I206*H206,2)</f>
        <v>0</v>
      </c>
      <c r="K206" s="199" t="s">
        <v>158</v>
      </c>
      <c r="L206" s="39"/>
      <c r="M206" s="204" t="s">
        <v>1</v>
      </c>
      <c r="N206" s="205" t="s">
        <v>42</v>
      </c>
      <c r="O206" s="77"/>
      <c r="P206" s="206">
        <f>O206*H206</f>
        <v>0</v>
      </c>
      <c r="Q206" s="206">
        <v>0.49602000000000002</v>
      </c>
      <c r="R206" s="206">
        <f>Q206*H206</f>
        <v>0.99204000000000003</v>
      </c>
      <c r="S206" s="206">
        <v>0</v>
      </c>
      <c r="T206" s="20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8" t="s">
        <v>159</v>
      </c>
      <c r="AT206" s="208" t="s">
        <v>154</v>
      </c>
      <c r="AU206" s="208" t="s">
        <v>87</v>
      </c>
      <c r="AY206" s="19" t="s">
        <v>152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9" t="s">
        <v>85</v>
      </c>
      <c r="BK206" s="209">
        <f>ROUND(I206*H206,2)</f>
        <v>0</v>
      </c>
      <c r="BL206" s="19" t="s">
        <v>159</v>
      </c>
      <c r="BM206" s="208" t="s">
        <v>1268</v>
      </c>
    </row>
    <row r="207" s="12" customFormat="1" ht="22.8" customHeight="1">
      <c r="A207" s="12"/>
      <c r="B207" s="183"/>
      <c r="C207" s="12"/>
      <c r="D207" s="184" t="s">
        <v>76</v>
      </c>
      <c r="E207" s="194" t="s">
        <v>178</v>
      </c>
      <c r="F207" s="194" t="s">
        <v>344</v>
      </c>
      <c r="G207" s="12"/>
      <c r="H207" s="12"/>
      <c r="I207" s="186"/>
      <c r="J207" s="195">
        <f>BK207</f>
        <v>0</v>
      </c>
      <c r="K207" s="12"/>
      <c r="L207" s="183"/>
      <c r="M207" s="188"/>
      <c r="N207" s="189"/>
      <c r="O207" s="189"/>
      <c r="P207" s="190">
        <f>SUM(P208:P246)</f>
        <v>0</v>
      </c>
      <c r="Q207" s="189"/>
      <c r="R207" s="190">
        <f>SUM(R208:R246)</f>
        <v>350.99894269999999</v>
      </c>
      <c r="S207" s="189"/>
      <c r="T207" s="191">
        <f>SUM(T208:T246)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84" t="s">
        <v>85</v>
      </c>
      <c r="AT207" s="192" t="s">
        <v>76</v>
      </c>
      <c r="AU207" s="192" t="s">
        <v>85</v>
      </c>
      <c r="AY207" s="184" t="s">
        <v>152</v>
      </c>
      <c r="BK207" s="193">
        <f>SUM(BK208:BK246)</f>
        <v>0</v>
      </c>
    </row>
    <row r="208" s="2" customFormat="1" ht="16.5" customHeight="1">
      <c r="A208" s="38"/>
      <c r="B208" s="196"/>
      <c r="C208" s="197" t="s">
        <v>307</v>
      </c>
      <c r="D208" s="197" t="s">
        <v>154</v>
      </c>
      <c r="E208" s="198" t="s">
        <v>1269</v>
      </c>
      <c r="F208" s="199" t="s">
        <v>1270</v>
      </c>
      <c r="G208" s="200" t="s">
        <v>157</v>
      </c>
      <c r="H208" s="201">
        <v>248.93000000000001</v>
      </c>
      <c r="I208" s="202"/>
      <c r="J208" s="203">
        <f>ROUND(I208*H208,2)</f>
        <v>0</v>
      </c>
      <c r="K208" s="199" t="s">
        <v>158</v>
      </c>
      <c r="L208" s="39"/>
      <c r="M208" s="204" t="s">
        <v>1</v>
      </c>
      <c r="N208" s="205" t="s">
        <v>42</v>
      </c>
      <c r="O208" s="77"/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8" t="s">
        <v>159</v>
      </c>
      <c r="AT208" s="208" t="s">
        <v>154</v>
      </c>
      <c r="AU208" s="208" t="s">
        <v>87</v>
      </c>
      <c r="AY208" s="19" t="s">
        <v>152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9" t="s">
        <v>85</v>
      </c>
      <c r="BK208" s="209">
        <f>ROUND(I208*H208,2)</f>
        <v>0</v>
      </c>
      <c r="BL208" s="19" t="s">
        <v>159</v>
      </c>
      <c r="BM208" s="208" t="s">
        <v>1271</v>
      </c>
    </row>
    <row r="209" s="13" customFormat="1">
      <c r="A209" s="13"/>
      <c r="B209" s="210"/>
      <c r="C209" s="13"/>
      <c r="D209" s="211" t="s">
        <v>161</v>
      </c>
      <c r="E209" s="212" t="s">
        <v>1</v>
      </c>
      <c r="F209" s="213" t="s">
        <v>1272</v>
      </c>
      <c r="G209" s="13"/>
      <c r="H209" s="212" t="s">
        <v>1</v>
      </c>
      <c r="I209" s="214"/>
      <c r="J209" s="13"/>
      <c r="K209" s="13"/>
      <c r="L209" s="210"/>
      <c r="M209" s="215"/>
      <c r="N209" s="216"/>
      <c r="O209" s="216"/>
      <c r="P209" s="216"/>
      <c r="Q209" s="216"/>
      <c r="R209" s="216"/>
      <c r="S209" s="216"/>
      <c r="T209" s="21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12" t="s">
        <v>161</v>
      </c>
      <c r="AU209" s="212" t="s">
        <v>87</v>
      </c>
      <c r="AV209" s="13" t="s">
        <v>85</v>
      </c>
      <c r="AW209" s="13" t="s">
        <v>32</v>
      </c>
      <c r="AX209" s="13" t="s">
        <v>77</v>
      </c>
      <c r="AY209" s="212" t="s">
        <v>152</v>
      </c>
    </row>
    <row r="210" s="14" customFormat="1">
      <c r="A210" s="14"/>
      <c r="B210" s="218"/>
      <c r="C210" s="14"/>
      <c r="D210" s="211" t="s">
        <v>161</v>
      </c>
      <c r="E210" s="219" t="s">
        <v>1</v>
      </c>
      <c r="F210" s="220" t="s">
        <v>1273</v>
      </c>
      <c r="G210" s="14"/>
      <c r="H210" s="221">
        <v>248.93000000000001</v>
      </c>
      <c r="I210" s="222"/>
      <c r="J210" s="14"/>
      <c r="K210" s="14"/>
      <c r="L210" s="218"/>
      <c r="M210" s="223"/>
      <c r="N210" s="224"/>
      <c r="O210" s="224"/>
      <c r="P210" s="224"/>
      <c r="Q210" s="224"/>
      <c r="R210" s="224"/>
      <c r="S210" s="224"/>
      <c r="T210" s="22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19" t="s">
        <v>161</v>
      </c>
      <c r="AU210" s="219" t="s">
        <v>87</v>
      </c>
      <c r="AV210" s="14" t="s">
        <v>87</v>
      </c>
      <c r="AW210" s="14" t="s">
        <v>32</v>
      </c>
      <c r="AX210" s="14" t="s">
        <v>77</v>
      </c>
      <c r="AY210" s="219" t="s">
        <v>152</v>
      </c>
    </row>
    <row r="211" s="15" customFormat="1">
      <c r="A211" s="15"/>
      <c r="B211" s="226"/>
      <c r="C211" s="15"/>
      <c r="D211" s="211" t="s">
        <v>161</v>
      </c>
      <c r="E211" s="227" t="s">
        <v>1</v>
      </c>
      <c r="F211" s="228" t="s">
        <v>164</v>
      </c>
      <c r="G211" s="15"/>
      <c r="H211" s="229">
        <v>248.93000000000001</v>
      </c>
      <c r="I211" s="230"/>
      <c r="J211" s="15"/>
      <c r="K211" s="15"/>
      <c r="L211" s="226"/>
      <c r="M211" s="231"/>
      <c r="N211" s="232"/>
      <c r="O211" s="232"/>
      <c r="P211" s="232"/>
      <c r="Q211" s="232"/>
      <c r="R211" s="232"/>
      <c r="S211" s="232"/>
      <c r="T211" s="23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27" t="s">
        <v>161</v>
      </c>
      <c r="AU211" s="227" t="s">
        <v>87</v>
      </c>
      <c r="AV211" s="15" t="s">
        <v>159</v>
      </c>
      <c r="AW211" s="15" t="s">
        <v>32</v>
      </c>
      <c r="AX211" s="15" t="s">
        <v>85</v>
      </c>
      <c r="AY211" s="227" t="s">
        <v>152</v>
      </c>
    </row>
    <row r="212" s="2" customFormat="1" ht="16.5" customHeight="1">
      <c r="A212" s="38"/>
      <c r="B212" s="196"/>
      <c r="C212" s="237" t="s">
        <v>313</v>
      </c>
      <c r="D212" s="237" t="s">
        <v>314</v>
      </c>
      <c r="E212" s="238" t="s">
        <v>1274</v>
      </c>
      <c r="F212" s="239" t="s">
        <v>1275</v>
      </c>
      <c r="G212" s="240" t="s">
        <v>423</v>
      </c>
      <c r="H212" s="241">
        <v>82.147000000000006</v>
      </c>
      <c r="I212" s="242"/>
      <c r="J212" s="243">
        <f>ROUND(I212*H212,2)</f>
        <v>0</v>
      </c>
      <c r="K212" s="239" t="s">
        <v>158</v>
      </c>
      <c r="L212" s="244"/>
      <c r="M212" s="245" t="s">
        <v>1</v>
      </c>
      <c r="N212" s="246" t="s">
        <v>42</v>
      </c>
      <c r="O212" s="77"/>
      <c r="P212" s="206">
        <f>O212*H212</f>
        <v>0</v>
      </c>
      <c r="Q212" s="206">
        <v>1</v>
      </c>
      <c r="R212" s="206">
        <f>Q212*H212</f>
        <v>82.147000000000006</v>
      </c>
      <c r="S212" s="206">
        <v>0</v>
      </c>
      <c r="T212" s="20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08" t="s">
        <v>196</v>
      </c>
      <c r="AT212" s="208" t="s">
        <v>314</v>
      </c>
      <c r="AU212" s="208" t="s">
        <v>87</v>
      </c>
      <c r="AY212" s="19" t="s">
        <v>152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9" t="s">
        <v>85</v>
      </c>
      <c r="BK212" s="209">
        <f>ROUND(I212*H212,2)</f>
        <v>0</v>
      </c>
      <c r="BL212" s="19" t="s">
        <v>159</v>
      </c>
      <c r="BM212" s="208" t="s">
        <v>1276</v>
      </c>
    </row>
    <row r="213" s="14" customFormat="1">
      <c r="A213" s="14"/>
      <c r="B213" s="218"/>
      <c r="C213" s="14"/>
      <c r="D213" s="211" t="s">
        <v>161</v>
      </c>
      <c r="E213" s="219" t="s">
        <v>1</v>
      </c>
      <c r="F213" s="220" t="s">
        <v>1277</v>
      </c>
      <c r="G213" s="14"/>
      <c r="H213" s="221">
        <v>82.147000000000006</v>
      </c>
      <c r="I213" s="222"/>
      <c r="J213" s="14"/>
      <c r="K213" s="14"/>
      <c r="L213" s="218"/>
      <c r="M213" s="223"/>
      <c r="N213" s="224"/>
      <c r="O213" s="224"/>
      <c r="P213" s="224"/>
      <c r="Q213" s="224"/>
      <c r="R213" s="224"/>
      <c r="S213" s="224"/>
      <c r="T213" s="22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19" t="s">
        <v>161</v>
      </c>
      <c r="AU213" s="219" t="s">
        <v>87</v>
      </c>
      <c r="AV213" s="14" t="s">
        <v>87</v>
      </c>
      <c r="AW213" s="14" t="s">
        <v>32</v>
      </c>
      <c r="AX213" s="14" t="s">
        <v>77</v>
      </c>
      <c r="AY213" s="219" t="s">
        <v>152</v>
      </c>
    </row>
    <row r="214" s="15" customFormat="1">
      <c r="A214" s="15"/>
      <c r="B214" s="226"/>
      <c r="C214" s="15"/>
      <c r="D214" s="211" t="s">
        <v>161</v>
      </c>
      <c r="E214" s="227" t="s">
        <v>1</v>
      </c>
      <c r="F214" s="228" t="s">
        <v>164</v>
      </c>
      <c r="G214" s="15"/>
      <c r="H214" s="229">
        <v>82.147000000000006</v>
      </c>
      <c r="I214" s="230"/>
      <c r="J214" s="15"/>
      <c r="K214" s="15"/>
      <c r="L214" s="226"/>
      <c r="M214" s="231"/>
      <c r="N214" s="232"/>
      <c r="O214" s="232"/>
      <c r="P214" s="232"/>
      <c r="Q214" s="232"/>
      <c r="R214" s="232"/>
      <c r="S214" s="232"/>
      <c r="T214" s="23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27" t="s">
        <v>161</v>
      </c>
      <c r="AU214" s="227" t="s">
        <v>87</v>
      </c>
      <c r="AV214" s="15" t="s">
        <v>159</v>
      </c>
      <c r="AW214" s="15" t="s">
        <v>32</v>
      </c>
      <c r="AX214" s="15" t="s">
        <v>85</v>
      </c>
      <c r="AY214" s="227" t="s">
        <v>152</v>
      </c>
    </row>
    <row r="215" s="2" customFormat="1" ht="16.5" customHeight="1">
      <c r="A215" s="38"/>
      <c r="B215" s="196"/>
      <c r="C215" s="197" t="s">
        <v>320</v>
      </c>
      <c r="D215" s="197" t="s">
        <v>154</v>
      </c>
      <c r="E215" s="198" t="s">
        <v>1278</v>
      </c>
      <c r="F215" s="199" t="s">
        <v>1279</v>
      </c>
      <c r="G215" s="200" t="s">
        <v>157</v>
      </c>
      <c r="H215" s="201">
        <v>74</v>
      </c>
      <c r="I215" s="202"/>
      <c r="J215" s="203">
        <f>ROUND(I215*H215,2)</f>
        <v>0</v>
      </c>
      <c r="K215" s="199" t="s">
        <v>158</v>
      </c>
      <c r="L215" s="39"/>
      <c r="M215" s="204" t="s">
        <v>1</v>
      </c>
      <c r="N215" s="205" t="s">
        <v>42</v>
      </c>
      <c r="O215" s="77"/>
      <c r="P215" s="206">
        <f>O215*H215</f>
        <v>0</v>
      </c>
      <c r="Q215" s="206">
        <v>0.080960000000000004</v>
      </c>
      <c r="R215" s="206">
        <f>Q215*H215</f>
        <v>5.9910399999999999</v>
      </c>
      <c r="S215" s="206">
        <v>0</v>
      </c>
      <c r="T215" s="20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8" t="s">
        <v>159</v>
      </c>
      <c r="AT215" s="208" t="s">
        <v>154</v>
      </c>
      <c r="AU215" s="208" t="s">
        <v>87</v>
      </c>
      <c r="AY215" s="19" t="s">
        <v>152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85</v>
      </c>
      <c r="BK215" s="209">
        <f>ROUND(I215*H215,2)</f>
        <v>0</v>
      </c>
      <c r="BL215" s="19" t="s">
        <v>159</v>
      </c>
      <c r="BM215" s="208" t="s">
        <v>1280</v>
      </c>
    </row>
    <row r="216" s="14" customFormat="1">
      <c r="A216" s="14"/>
      <c r="B216" s="218"/>
      <c r="C216" s="14"/>
      <c r="D216" s="211" t="s">
        <v>161</v>
      </c>
      <c r="E216" s="219" t="s">
        <v>1</v>
      </c>
      <c r="F216" s="220" t="s">
        <v>1281</v>
      </c>
      <c r="G216" s="14"/>
      <c r="H216" s="221">
        <v>74</v>
      </c>
      <c r="I216" s="222"/>
      <c r="J216" s="14"/>
      <c r="K216" s="14"/>
      <c r="L216" s="218"/>
      <c r="M216" s="223"/>
      <c r="N216" s="224"/>
      <c r="O216" s="224"/>
      <c r="P216" s="224"/>
      <c r="Q216" s="224"/>
      <c r="R216" s="224"/>
      <c r="S216" s="224"/>
      <c r="T216" s="22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19" t="s">
        <v>161</v>
      </c>
      <c r="AU216" s="219" t="s">
        <v>87</v>
      </c>
      <c r="AV216" s="14" t="s">
        <v>87</v>
      </c>
      <c r="AW216" s="14" t="s">
        <v>32</v>
      </c>
      <c r="AX216" s="14" t="s">
        <v>85</v>
      </c>
      <c r="AY216" s="219" t="s">
        <v>152</v>
      </c>
    </row>
    <row r="217" s="2" customFormat="1" ht="16.5" customHeight="1">
      <c r="A217" s="38"/>
      <c r="B217" s="196"/>
      <c r="C217" s="197" t="s">
        <v>325</v>
      </c>
      <c r="D217" s="197" t="s">
        <v>154</v>
      </c>
      <c r="E217" s="198" t="s">
        <v>1282</v>
      </c>
      <c r="F217" s="199" t="s">
        <v>1283</v>
      </c>
      <c r="G217" s="200" t="s">
        <v>157</v>
      </c>
      <c r="H217" s="201">
        <v>248.93000000000001</v>
      </c>
      <c r="I217" s="202"/>
      <c r="J217" s="203">
        <f>ROUND(I217*H217,2)</f>
        <v>0</v>
      </c>
      <c r="K217" s="199" t="s">
        <v>158</v>
      </c>
      <c r="L217" s="39"/>
      <c r="M217" s="204" t="s">
        <v>1</v>
      </c>
      <c r="N217" s="205" t="s">
        <v>42</v>
      </c>
      <c r="O217" s="77"/>
      <c r="P217" s="206">
        <f>O217*H217</f>
        <v>0</v>
      </c>
      <c r="Q217" s="206">
        <v>0.106</v>
      </c>
      <c r="R217" s="206">
        <f>Q217*H217</f>
        <v>26.386579999999999</v>
      </c>
      <c r="S217" s="206">
        <v>0</v>
      </c>
      <c r="T217" s="20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8" t="s">
        <v>159</v>
      </c>
      <c r="AT217" s="208" t="s">
        <v>154</v>
      </c>
      <c r="AU217" s="208" t="s">
        <v>87</v>
      </c>
      <c r="AY217" s="19" t="s">
        <v>152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9" t="s">
        <v>85</v>
      </c>
      <c r="BK217" s="209">
        <f>ROUND(I217*H217,2)</f>
        <v>0</v>
      </c>
      <c r="BL217" s="19" t="s">
        <v>159</v>
      </c>
      <c r="BM217" s="208" t="s">
        <v>1284</v>
      </c>
    </row>
    <row r="218" s="13" customFormat="1">
      <c r="A218" s="13"/>
      <c r="B218" s="210"/>
      <c r="C218" s="13"/>
      <c r="D218" s="211" t="s">
        <v>161</v>
      </c>
      <c r="E218" s="212" t="s">
        <v>1</v>
      </c>
      <c r="F218" s="213" t="s">
        <v>1272</v>
      </c>
      <c r="G218" s="13"/>
      <c r="H218" s="212" t="s">
        <v>1</v>
      </c>
      <c r="I218" s="214"/>
      <c r="J218" s="13"/>
      <c r="K218" s="13"/>
      <c r="L218" s="210"/>
      <c r="M218" s="215"/>
      <c r="N218" s="216"/>
      <c r="O218" s="216"/>
      <c r="P218" s="216"/>
      <c r="Q218" s="216"/>
      <c r="R218" s="216"/>
      <c r="S218" s="216"/>
      <c r="T218" s="21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12" t="s">
        <v>161</v>
      </c>
      <c r="AU218" s="212" t="s">
        <v>87</v>
      </c>
      <c r="AV218" s="13" t="s">
        <v>85</v>
      </c>
      <c r="AW218" s="13" t="s">
        <v>32</v>
      </c>
      <c r="AX218" s="13" t="s">
        <v>77</v>
      </c>
      <c r="AY218" s="212" t="s">
        <v>152</v>
      </c>
    </row>
    <row r="219" s="14" customFormat="1">
      <c r="A219" s="14"/>
      <c r="B219" s="218"/>
      <c r="C219" s="14"/>
      <c r="D219" s="211" t="s">
        <v>161</v>
      </c>
      <c r="E219" s="219" t="s">
        <v>1</v>
      </c>
      <c r="F219" s="220" t="s">
        <v>1273</v>
      </c>
      <c r="G219" s="14"/>
      <c r="H219" s="221">
        <v>248.93000000000001</v>
      </c>
      <c r="I219" s="222"/>
      <c r="J219" s="14"/>
      <c r="K219" s="14"/>
      <c r="L219" s="218"/>
      <c r="M219" s="223"/>
      <c r="N219" s="224"/>
      <c r="O219" s="224"/>
      <c r="P219" s="224"/>
      <c r="Q219" s="224"/>
      <c r="R219" s="224"/>
      <c r="S219" s="224"/>
      <c r="T219" s="22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19" t="s">
        <v>161</v>
      </c>
      <c r="AU219" s="219" t="s">
        <v>87</v>
      </c>
      <c r="AV219" s="14" t="s">
        <v>87</v>
      </c>
      <c r="AW219" s="14" t="s">
        <v>32</v>
      </c>
      <c r="AX219" s="14" t="s">
        <v>77</v>
      </c>
      <c r="AY219" s="219" t="s">
        <v>152</v>
      </c>
    </row>
    <row r="220" s="15" customFormat="1">
      <c r="A220" s="15"/>
      <c r="B220" s="226"/>
      <c r="C220" s="15"/>
      <c r="D220" s="211" t="s">
        <v>161</v>
      </c>
      <c r="E220" s="227" t="s">
        <v>1</v>
      </c>
      <c r="F220" s="228" t="s">
        <v>164</v>
      </c>
      <c r="G220" s="15"/>
      <c r="H220" s="229">
        <v>248.93000000000001</v>
      </c>
      <c r="I220" s="230"/>
      <c r="J220" s="15"/>
      <c r="K220" s="15"/>
      <c r="L220" s="226"/>
      <c r="M220" s="231"/>
      <c r="N220" s="232"/>
      <c r="O220" s="232"/>
      <c r="P220" s="232"/>
      <c r="Q220" s="232"/>
      <c r="R220" s="232"/>
      <c r="S220" s="232"/>
      <c r="T220" s="23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27" t="s">
        <v>161</v>
      </c>
      <c r="AU220" s="227" t="s">
        <v>87</v>
      </c>
      <c r="AV220" s="15" t="s">
        <v>159</v>
      </c>
      <c r="AW220" s="15" t="s">
        <v>32</v>
      </c>
      <c r="AX220" s="15" t="s">
        <v>85</v>
      </c>
      <c r="AY220" s="227" t="s">
        <v>152</v>
      </c>
    </row>
    <row r="221" s="2" customFormat="1" ht="16.5" customHeight="1">
      <c r="A221" s="38"/>
      <c r="B221" s="196"/>
      <c r="C221" s="197" t="s">
        <v>331</v>
      </c>
      <c r="D221" s="197" t="s">
        <v>154</v>
      </c>
      <c r="E221" s="198" t="s">
        <v>1285</v>
      </c>
      <c r="F221" s="199" t="s">
        <v>1286</v>
      </c>
      <c r="G221" s="200" t="s">
        <v>157</v>
      </c>
      <c r="H221" s="201">
        <v>54</v>
      </c>
      <c r="I221" s="202"/>
      <c r="J221" s="203">
        <f>ROUND(I221*H221,2)</f>
        <v>0</v>
      </c>
      <c r="K221" s="199" t="s">
        <v>158</v>
      </c>
      <c r="L221" s="39"/>
      <c r="M221" s="204" t="s">
        <v>1</v>
      </c>
      <c r="N221" s="205" t="s">
        <v>42</v>
      </c>
      <c r="O221" s="77"/>
      <c r="P221" s="206">
        <f>O221*H221</f>
        <v>0</v>
      </c>
      <c r="Q221" s="206">
        <v>0.27994000000000002</v>
      </c>
      <c r="R221" s="206">
        <f>Q221*H221</f>
        <v>15.116760000000001</v>
      </c>
      <c r="S221" s="206">
        <v>0</v>
      </c>
      <c r="T221" s="20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8" t="s">
        <v>159</v>
      </c>
      <c r="AT221" s="208" t="s">
        <v>154</v>
      </c>
      <c r="AU221" s="208" t="s">
        <v>87</v>
      </c>
      <c r="AY221" s="19" t="s">
        <v>152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9" t="s">
        <v>85</v>
      </c>
      <c r="BK221" s="209">
        <f>ROUND(I221*H221,2)</f>
        <v>0</v>
      </c>
      <c r="BL221" s="19" t="s">
        <v>159</v>
      </c>
      <c r="BM221" s="208" t="s">
        <v>1287</v>
      </c>
    </row>
    <row r="222" s="13" customFormat="1">
      <c r="A222" s="13"/>
      <c r="B222" s="210"/>
      <c r="C222" s="13"/>
      <c r="D222" s="211" t="s">
        <v>161</v>
      </c>
      <c r="E222" s="212" t="s">
        <v>1</v>
      </c>
      <c r="F222" s="213" t="s">
        <v>1288</v>
      </c>
      <c r="G222" s="13"/>
      <c r="H222" s="212" t="s">
        <v>1</v>
      </c>
      <c r="I222" s="214"/>
      <c r="J222" s="13"/>
      <c r="K222" s="13"/>
      <c r="L222" s="210"/>
      <c r="M222" s="215"/>
      <c r="N222" s="216"/>
      <c r="O222" s="216"/>
      <c r="P222" s="216"/>
      <c r="Q222" s="216"/>
      <c r="R222" s="216"/>
      <c r="S222" s="216"/>
      <c r="T222" s="21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12" t="s">
        <v>161</v>
      </c>
      <c r="AU222" s="212" t="s">
        <v>87</v>
      </c>
      <c r="AV222" s="13" t="s">
        <v>85</v>
      </c>
      <c r="AW222" s="13" t="s">
        <v>32</v>
      </c>
      <c r="AX222" s="13" t="s">
        <v>77</v>
      </c>
      <c r="AY222" s="212" t="s">
        <v>152</v>
      </c>
    </row>
    <row r="223" s="14" customFormat="1">
      <c r="A223" s="14"/>
      <c r="B223" s="218"/>
      <c r="C223" s="14"/>
      <c r="D223" s="211" t="s">
        <v>161</v>
      </c>
      <c r="E223" s="219" t="s">
        <v>1</v>
      </c>
      <c r="F223" s="220" t="s">
        <v>1184</v>
      </c>
      <c r="G223" s="14"/>
      <c r="H223" s="221">
        <v>54</v>
      </c>
      <c r="I223" s="222"/>
      <c r="J223" s="14"/>
      <c r="K223" s="14"/>
      <c r="L223" s="218"/>
      <c r="M223" s="223"/>
      <c r="N223" s="224"/>
      <c r="O223" s="224"/>
      <c r="P223" s="224"/>
      <c r="Q223" s="224"/>
      <c r="R223" s="224"/>
      <c r="S223" s="224"/>
      <c r="T223" s="22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19" t="s">
        <v>161</v>
      </c>
      <c r="AU223" s="219" t="s">
        <v>87</v>
      </c>
      <c r="AV223" s="14" t="s">
        <v>87</v>
      </c>
      <c r="AW223" s="14" t="s">
        <v>32</v>
      </c>
      <c r="AX223" s="14" t="s">
        <v>77</v>
      </c>
      <c r="AY223" s="219" t="s">
        <v>152</v>
      </c>
    </row>
    <row r="224" s="15" customFormat="1">
      <c r="A224" s="15"/>
      <c r="B224" s="226"/>
      <c r="C224" s="15"/>
      <c r="D224" s="211" t="s">
        <v>161</v>
      </c>
      <c r="E224" s="227" t="s">
        <v>1</v>
      </c>
      <c r="F224" s="228" t="s">
        <v>164</v>
      </c>
      <c r="G224" s="15"/>
      <c r="H224" s="229">
        <v>54</v>
      </c>
      <c r="I224" s="230"/>
      <c r="J224" s="15"/>
      <c r="K224" s="15"/>
      <c r="L224" s="226"/>
      <c r="M224" s="231"/>
      <c r="N224" s="232"/>
      <c r="O224" s="232"/>
      <c r="P224" s="232"/>
      <c r="Q224" s="232"/>
      <c r="R224" s="232"/>
      <c r="S224" s="232"/>
      <c r="T224" s="23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27" t="s">
        <v>161</v>
      </c>
      <c r="AU224" s="227" t="s">
        <v>87</v>
      </c>
      <c r="AV224" s="15" t="s">
        <v>159</v>
      </c>
      <c r="AW224" s="15" t="s">
        <v>32</v>
      </c>
      <c r="AX224" s="15" t="s">
        <v>85</v>
      </c>
      <c r="AY224" s="227" t="s">
        <v>152</v>
      </c>
    </row>
    <row r="225" s="2" customFormat="1" ht="16.5" customHeight="1">
      <c r="A225" s="38"/>
      <c r="B225" s="196"/>
      <c r="C225" s="197" t="s">
        <v>339</v>
      </c>
      <c r="D225" s="197" t="s">
        <v>154</v>
      </c>
      <c r="E225" s="198" t="s">
        <v>1289</v>
      </c>
      <c r="F225" s="199" t="s">
        <v>1290</v>
      </c>
      <c r="G225" s="200" t="s">
        <v>157</v>
      </c>
      <c r="H225" s="201">
        <v>74</v>
      </c>
      <c r="I225" s="202"/>
      <c r="J225" s="203">
        <f>ROUND(I225*H225,2)</f>
        <v>0</v>
      </c>
      <c r="K225" s="199" t="s">
        <v>158</v>
      </c>
      <c r="L225" s="39"/>
      <c r="M225" s="204" t="s">
        <v>1</v>
      </c>
      <c r="N225" s="205" t="s">
        <v>42</v>
      </c>
      <c r="O225" s="77"/>
      <c r="P225" s="206">
        <f>O225*H225</f>
        <v>0</v>
      </c>
      <c r="Q225" s="206">
        <v>0.47260000000000002</v>
      </c>
      <c r="R225" s="206">
        <f>Q225*H225</f>
        <v>34.9724</v>
      </c>
      <c r="S225" s="206">
        <v>0</v>
      </c>
      <c r="T225" s="20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8" t="s">
        <v>159</v>
      </c>
      <c r="AT225" s="208" t="s">
        <v>154</v>
      </c>
      <c r="AU225" s="208" t="s">
        <v>87</v>
      </c>
      <c r="AY225" s="19" t="s">
        <v>152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9" t="s">
        <v>85</v>
      </c>
      <c r="BK225" s="209">
        <f>ROUND(I225*H225,2)</f>
        <v>0</v>
      </c>
      <c r="BL225" s="19" t="s">
        <v>159</v>
      </c>
      <c r="BM225" s="208" t="s">
        <v>1291</v>
      </c>
    </row>
    <row r="226" s="14" customFormat="1">
      <c r="A226" s="14"/>
      <c r="B226" s="218"/>
      <c r="C226" s="14"/>
      <c r="D226" s="211" t="s">
        <v>161</v>
      </c>
      <c r="E226" s="219" t="s">
        <v>1</v>
      </c>
      <c r="F226" s="220" t="s">
        <v>1292</v>
      </c>
      <c r="G226" s="14"/>
      <c r="H226" s="221">
        <v>74</v>
      </c>
      <c r="I226" s="222"/>
      <c r="J226" s="14"/>
      <c r="K226" s="14"/>
      <c r="L226" s="218"/>
      <c r="M226" s="223"/>
      <c r="N226" s="224"/>
      <c r="O226" s="224"/>
      <c r="P226" s="224"/>
      <c r="Q226" s="224"/>
      <c r="R226" s="224"/>
      <c r="S226" s="224"/>
      <c r="T226" s="22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19" t="s">
        <v>161</v>
      </c>
      <c r="AU226" s="219" t="s">
        <v>87</v>
      </c>
      <c r="AV226" s="14" t="s">
        <v>87</v>
      </c>
      <c r="AW226" s="14" t="s">
        <v>32</v>
      </c>
      <c r="AX226" s="14" t="s">
        <v>85</v>
      </c>
      <c r="AY226" s="219" t="s">
        <v>152</v>
      </c>
    </row>
    <row r="227" s="2" customFormat="1" ht="24" customHeight="1">
      <c r="A227" s="38"/>
      <c r="B227" s="196"/>
      <c r="C227" s="197" t="s">
        <v>345</v>
      </c>
      <c r="D227" s="197" t="s">
        <v>154</v>
      </c>
      <c r="E227" s="198" t="s">
        <v>1293</v>
      </c>
      <c r="F227" s="199" t="s">
        <v>1294</v>
      </c>
      <c r="G227" s="200" t="s">
        <v>157</v>
      </c>
      <c r="H227" s="201">
        <v>248.93000000000001</v>
      </c>
      <c r="I227" s="202"/>
      <c r="J227" s="203">
        <f>ROUND(I227*H227,2)</f>
        <v>0</v>
      </c>
      <c r="K227" s="199" t="s">
        <v>158</v>
      </c>
      <c r="L227" s="39"/>
      <c r="M227" s="204" t="s">
        <v>1</v>
      </c>
      <c r="N227" s="205" t="s">
        <v>42</v>
      </c>
      <c r="O227" s="77"/>
      <c r="P227" s="206">
        <f>O227*H227</f>
        <v>0</v>
      </c>
      <c r="Q227" s="206">
        <v>0.27668999999999999</v>
      </c>
      <c r="R227" s="206">
        <f>Q227*H227</f>
        <v>68.876441700000001</v>
      </c>
      <c r="S227" s="206">
        <v>0</v>
      </c>
      <c r="T227" s="20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08" t="s">
        <v>159</v>
      </c>
      <c r="AT227" s="208" t="s">
        <v>154</v>
      </c>
      <c r="AU227" s="208" t="s">
        <v>87</v>
      </c>
      <c r="AY227" s="19" t="s">
        <v>152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9" t="s">
        <v>85</v>
      </c>
      <c r="BK227" s="209">
        <f>ROUND(I227*H227,2)</f>
        <v>0</v>
      </c>
      <c r="BL227" s="19" t="s">
        <v>159</v>
      </c>
      <c r="BM227" s="208" t="s">
        <v>1295</v>
      </c>
    </row>
    <row r="228" s="13" customFormat="1">
      <c r="A228" s="13"/>
      <c r="B228" s="210"/>
      <c r="C228" s="13"/>
      <c r="D228" s="211" t="s">
        <v>161</v>
      </c>
      <c r="E228" s="212" t="s">
        <v>1</v>
      </c>
      <c r="F228" s="213" t="s">
        <v>1272</v>
      </c>
      <c r="G228" s="13"/>
      <c r="H228" s="212" t="s">
        <v>1</v>
      </c>
      <c r="I228" s="214"/>
      <c r="J228" s="13"/>
      <c r="K228" s="13"/>
      <c r="L228" s="210"/>
      <c r="M228" s="215"/>
      <c r="N228" s="216"/>
      <c r="O228" s="216"/>
      <c r="P228" s="216"/>
      <c r="Q228" s="216"/>
      <c r="R228" s="216"/>
      <c r="S228" s="216"/>
      <c r="T228" s="21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12" t="s">
        <v>161</v>
      </c>
      <c r="AU228" s="212" t="s">
        <v>87</v>
      </c>
      <c r="AV228" s="13" t="s">
        <v>85</v>
      </c>
      <c r="AW228" s="13" t="s">
        <v>32</v>
      </c>
      <c r="AX228" s="13" t="s">
        <v>77</v>
      </c>
      <c r="AY228" s="212" t="s">
        <v>152</v>
      </c>
    </row>
    <row r="229" s="14" customFormat="1">
      <c r="A229" s="14"/>
      <c r="B229" s="218"/>
      <c r="C229" s="14"/>
      <c r="D229" s="211" t="s">
        <v>161</v>
      </c>
      <c r="E229" s="219" t="s">
        <v>1</v>
      </c>
      <c r="F229" s="220" t="s">
        <v>1273</v>
      </c>
      <c r="G229" s="14"/>
      <c r="H229" s="221">
        <v>248.93000000000001</v>
      </c>
      <c r="I229" s="222"/>
      <c r="J229" s="14"/>
      <c r="K229" s="14"/>
      <c r="L229" s="218"/>
      <c r="M229" s="223"/>
      <c r="N229" s="224"/>
      <c r="O229" s="224"/>
      <c r="P229" s="224"/>
      <c r="Q229" s="224"/>
      <c r="R229" s="224"/>
      <c r="S229" s="224"/>
      <c r="T229" s="22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19" t="s">
        <v>161</v>
      </c>
      <c r="AU229" s="219" t="s">
        <v>87</v>
      </c>
      <c r="AV229" s="14" t="s">
        <v>87</v>
      </c>
      <c r="AW229" s="14" t="s">
        <v>32</v>
      </c>
      <c r="AX229" s="14" t="s">
        <v>77</v>
      </c>
      <c r="AY229" s="219" t="s">
        <v>152</v>
      </c>
    </row>
    <row r="230" s="15" customFormat="1">
      <c r="A230" s="15"/>
      <c r="B230" s="226"/>
      <c r="C230" s="15"/>
      <c r="D230" s="211" t="s">
        <v>161</v>
      </c>
      <c r="E230" s="227" t="s">
        <v>1</v>
      </c>
      <c r="F230" s="228" t="s">
        <v>164</v>
      </c>
      <c r="G230" s="15"/>
      <c r="H230" s="229">
        <v>248.93000000000001</v>
      </c>
      <c r="I230" s="230"/>
      <c r="J230" s="15"/>
      <c r="K230" s="15"/>
      <c r="L230" s="226"/>
      <c r="M230" s="231"/>
      <c r="N230" s="232"/>
      <c r="O230" s="232"/>
      <c r="P230" s="232"/>
      <c r="Q230" s="232"/>
      <c r="R230" s="232"/>
      <c r="S230" s="232"/>
      <c r="T230" s="23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27" t="s">
        <v>161</v>
      </c>
      <c r="AU230" s="227" t="s">
        <v>87</v>
      </c>
      <c r="AV230" s="15" t="s">
        <v>159</v>
      </c>
      <c r="AW230" s="15" t="s">
        <v>32</v>
      </c>
      <c r="AX230" s="15" t="s">
        <v>85</v>
      </c>
      <c r="AY230" s="227" t="s">
        <v>152</v>
      </c>
    </row>
    <row r="231" s="2" customFormat="1" ht="24" customHeight="1">
      <c r="A231" s="38"/>
      <c r="B231" s="196"/>
      <c r="C231" s="197" t="s">
        <v>351</v>
      </c>
      <c r="D231" s="197" t="s">
        <v>154</v>
      </c>
      <c r="E231" s="198" t="s">
        <v>1296</v>
      </c>
      <c r="F231" s="199" t="s">
        <v>1297</v>
      </c>
      <c r="G231" s="200" t="s">
        <v>157</v>
      </c>
      <c r="H231" s="201">
        <v>248.93000000000001</v>
      </c>
      <c r="I231" s="202"/>
      <c r="J231" s="203">
        <f>ROUND(I231*H231,2)</f>
        <v>0</v>
      </c>
      <c r="K231" s="199" t="s">
        <v>158</v>
      </c>
      <c r="L231" s="39"/>
      <c r="M231" s="204" t="s">
        <v>1</v>
      </c>
      <c r="N231" s="205" t="s">
        <v>42</v>
      </c>
      <c r="O231" s="77"/>
      <c r="P231" s="206">
        <f>O231*H231</f>
        <v>0</v>
      </c>
      <c r="Q231" s="206">
        <v>0.1837</v>
      </c>
      <c r="R231" s="206">
        <f>Q231*H231</f>
        <v>45.728441000000004</v>
      </c>
      <c r="S231" s="206">
        <v>0</v>
      </c>
      <c r="T231" s="20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08" t="s">
        <v>159</v>
      </c>
      <c r="AT231" s="208" t="s">
        <v>154</v>
      </c>
      <c r="AU231" s="208" t="s">
        <v>87</v>
      </c>
      <c r="AY231" s="19" t="s">
        <v>152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9" t="s">
        <v>85</v>
      </c>
      <c r="BK231" s="209">
        <f>ROUND(I231*H231,2)</f>
        <v>0</v>
      </c>
      <c r="BL231" s="19" t="s">
        <v>159</v>
      </c>
      <c r="BM231" s="208" t="s">
        <v>1298</v>
      </c>
    </row>
    <row r="232" s="13" customFormat="1">
      <c r="A232" s="13"/>
      <c r="B232" s="210"/>
      <c r="C232" s="13"/>
      <c r="D232" s="211" t="s">
        <v>161</v>
      </c>
      <c r="E232" s="212" t="s">
        <v>1</v>
      </c>
      <c r="F232" s="213" t="s">
        <v>1272</v>
      </c>
      <c r="G232" s="13"/>
      <c r="H232" s="212" t="s">
        <v>1</v>
      </c>
      <c r="I232" s="214"/>
      <c r="J232" s="13"/>
      <c r="K232" s="13"/>
      <c r="L232" s="210"/>
      <c r="M232" s="215"/>
      <c r="N232" s="216"/>
      <c r="O232" s="216"/>
      <c r="P232" s="216"/>
      <c r="Q232" s="216"/>
      <c r="R232" s="216"/>
      <c r="S232" s="216"/>
      <c r="T232" s="21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12" t="s">
        <v>161</v>
      </c>
      <c r="AU232" s="212" t="s">
        <v>87</v>
      </c>
      <c r="AV232" s="13" t="s">
        <v>85</v>
      </c>
      <c r="AW232" s="13" t="s">
        <v>32</v>
      </c>
      <c r="AX232" s="13" t="s">
        <v>77</v>
      </c>
      <c r="AY232" s="212" t="s">
        <v>152</v>
      </c>
    </row>
    <row r="233" s="14" customFormat="1">
      <c r="A233" s="14"/>
      <c r="B233" s="218"/>
      <c r="C233" s="14"/>
      <c r="D233" s="211" t="s">
        <v>161</v>
      </c>
      <c r="E233" s="219" t="s">
        <v>1</v>
      </c>
      <c r="F233" s="220" t="s">
        <v>1273</v>
      </c>
      <c r="G233" s="14"/>
      <c r="H233" s="221">
        <v>248.93000000000001</v>
      </c>
      <c r="I233" s="222"/>
      <c r="J233" s="14"/>
      <c r="K233" s="14"/>
      <c r="L233" s="218"/>
      <c r="M233" s="223"/>
      <c r="N233" s="224"/>
      <c r="O233" s="224"/>
      <c r="P233" s="224"/>
      <c r="Q233" s="224"/>
      <c r="R233" s="224"/>
      <c r="S233" s="224"/>
      <c r="T233" s="22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19" t="s">
        <v>161</v>
      </c>
      <c r="AU233" s="219" t="s">
        <v>87</v>
      </c>
      <c r="AV233" s="14" t="s">
        <v>87</v>
      </c>
      <c r="AW233" s="14" t="s">
        <v>32</v>
      </c>
      <c r="AX233" s="14" t="s">
        <v>77</v>
      </c>
      <c r="AY233" s="219" t="s">
        <v>152</v>
      </c>
    </row>
    <row r="234" s="15" customFormat="1">
      <c r="A234" s="15"/>
      <c r="B234" s="226"/>
      <c r="C234" s="15"/>
      <c r="D234" s="211" t="s">
        <v>161</v>
      </c>
      <c r="E234" s="227" t="s">
        <v>1</v>
      </c>
      <c r="F234" s="228" t="s">
        <v>164</v>
      </c>
      <c r="G234" s="15"/>
      <c r="H234" s="229">
        <v>248.93000000000001</v>
      </c>
      <c r="I234" s="230"/>
      <c r="J234" s="15"/>
      <c r="K234" s="15"/>
      <c r="L234" s="226"/>
      <c r="M234" s="231"/>
      <c r="N234" s="232"/>
      <c r="O234" s="232"/>
      <c r="P234" s="232"/>
      <c r="Q234" s="232"/>
      <c r="R234" s="232"/>
      <c r="S234" s="232"/>
      <c r="T234" s="23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27" t="s">
        <v>161</v>
      </c>
      <c r="AU234" s="227" t="s">
        <v>87</v>
      </c>
      <c r="AV234" s="15" t="s">
        <v>159</v>
      </c>
      <c r="AW234" s="15" t="s">
        <v>32</v>
      </c>
      <c r="AX234" s="15" t="s">
        <v>85</v>
      </c>
      <c r="AY234" s="227" t="s">
        <v>152</v>
      </c>
    </row>
    <row r="235" s="2" customFormat="1" ht="16.5" customHeight="1">
      <c r="A235" s="38"/>
      <c r="B235" s="196"/>
      <c r="C235" s="237" t="s">
        <v>357</v>
      </c>
      <c r="D235" s="237" t="s">
        <v>314</v>
      </c>
      <c r="E235" s="238" t="s">
        <v>1299</v>
      </c>
      <c r="F235" s="239" t="s">
        <v>1300</v>
      </c>
      <c r="G235" s="240" t="s">
        <v>423</v>
      </c>
      <c r="H235" s="241">
        <v>49.786000000000001</v>
      </c>
      <c r="I235" s="242"/>
      <c r="J235" s="243">
        <f>ROUND(I235*H235,2)</f>
        <v>0</v>
      </c>
      <c r="K235" s="239" t="s">
        <v>158</v>
      </c>
      <c r="L235" s="244"/>
      <c r="M235" s="245" t="s">
        <v>1</v>
      </c>
      <c r="N235" s="246" t="s">
        <v>42</v>
      </c>
      <c r="O235" s="77"/>
      <c r="P235" s="206">
        <f>O235*H235</f>
        <v>0</v>
      </c>
      <c r="Q235" s="206">
        <v>1</v>
      </c>
      <c r="R235" s="206">
        <f>Q235*H235</f>
        <v>49.786000000000001</v>
      </c>
      <c r="S235" s="206">
        <v>0</v>
      </c>
      <c r="T235" s="20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8" t="s">
        <v>196</v>
      </c>
      <c r="AT235" s="208" t="s">
        <v>314</v>
      </c>
      <c r="AU235" s="208" t="s">
        <v>87</v>
      </c>
      <c r="AY235" s="19" t="s">
        <v>152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9" t="s">
        <v>85</v>
      </c>
      <c r="BK235" s="209">
        <f>ROUND(I235*H235,2)</f>
        <v>0</v>
      </c>
      <c r="BL235" s="19" t="s">
        <v>159</v>
      </c>
      <c r="BM235" s="208" t="s">
        <v>1301</v>
      </c>
    </row>
    <row r="236" s="14" customFormat="1">
      <c r="A236" s="14"/>
      <c r="B236" s="218"/>
      <c r="C236" s="14"/>
      <c r="D236" s="211" t="s">
        <v>161</v>
      </c>
      <c r="E236" s="219" t="s">
        <v>1</v>
      </c>
      <c r="F236" s="220" t="s">
        <v>1302</v>
      </c>
      <c r="G236" s="14"/>
      <c r="H236" s="221">
        <v>248.93000000000001</v>
      </c>
      <c r="I236" s="222"/>
      <c r="J236" s="14"/>
      <c r="K236" s="14"/>
      <c r="L236" s="218"/>
      <c r="M236" s="223"/>
      <c r="N236" s="224"/>
      <c r="O236" s="224"/>
      <c r="P236" s="224"/>
      <c r="Q236" s="224"/>
      <c r="R236" s="224"/>
      <c r="S236" s="224"/>
      <c r="T236" s="22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19" t="s">
        <v>161</v>
      </c>
      <c r="AU236" s="219" t="s">
        <v>87</v>
      </c>
      <c r="AV236" s="14" t="s">
        <v>87</v>
      </c>
      <c r="AW236" s="14" t="s">
        <v>32</v>
      </c>
      <c r="AX236" s="14" t="s">
        <v>85</v>
      </c>
      <c r="AY236" s="219" t="s">
        <v>152</v>
      </c>
    </row>
    <row r="237" s="14" customFormat="1">
      <c r="A237" s="14"/>
      <c r="B237" s="218"/>
      <c r="C237" s="14"/>
      <c r="D237" s="211" t="s">
        <v>161</v>
      </c>
      <c r="E237" s="14"/>
      <c r="F237" s="220" t="s">
        <v>1303</v>
      </c>
      <c r="G237" s="14"/>
      <c r="H237" s="221">
        <v>49.786000000000001</v>
      </c>
      <c r="I237" s="222"/>
      <c r="J237" s="14"/>
      <c r="K237" s="14"/>
      <c r="L237" s="218"/>
      <c r="M237" s="223"/>
      <c r="N237" s="224"/>
      <c r="O237" s="224"/>
      <c r="P237" s="224"/>
      <c r="Q237" s="224"/>
      <c r="R237" s="224"/>
      <c r="S237" s="224"/>
      <c r="T237" s="22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19" t="s">
        <v>161</v>
      </c>
      <c r="AU237" s="219" t="s">
        <v>87</v>
      </c>
      <c r="AV237" s="14" t="s">
        <v>87</v>
      </c>
      <c r="AW237" s="14" t="s">
        <v>3</v>
      </c>
      <c r="AX237" s="14" t="s">
        <v>85</v>
      </c>
      <c r="AY237" s="219" t="s">
        <v>152</v>
      </c>
    </row>
    <row r="238" s="2" customFormat="1" ht="60" customHeight="1">
      <c r="A238" s="38"/>
      <c r="B238" s="196"/>
      <c r="C238" s="197" t="s">
        <v>364</v>
      </c>
      <c r="D238" s="197" t="s">
        <v>154</v>
      </c>
      <c r="E238" s="198" t="s">
        <v>1304</v>
      </c>
      <c r="F238" s="199" t="s">
        <v>1305</v>
      </c>
      <c r="G238" s="200" t="s">
        <v>157</v>
      </c>
      <c r="H238" s="201">
        <v>54</v>
      </c>
      <c r="I238" s="202"/>
      <c r="J238" s="203">
        <f>ROUND(I238*H238,2)</f>
        <v>0</v>
      </c>
      <c r="K238" s="199" t="s">
        <v>1</v>
      </c>
      <c r="L238" s="39"/>
      <c r="M238" s="204" t="s">
        <v>1</v>
      </c>
      <c r="N238" s="205" t="s">
        <v>42</v>
      </c>
      <c r="O238" s="77"/>
      <c r="P238" s="206">
        <f>O238*H238</f>
        <v>0</v>
      </c>
      <c r="Q238" s="206">
        <v>0</v>
      </c>
      <c r="R238" s="206">
        <f>Q238*H238</f>
        <v>0</v>
      </c>
      <c r="S238" s="206">
        <v>0</v>
      </c>
      <c r="T238" s="20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8" t="s">
        <v>159</v>
      </c>
      <c r="AT238" s="208" t="s">
        <v>154</v>
      </c>
      <c r="AU238" s="208" t="s">
        <v>87</v>
      </c>
      <c r="AY238" s="19" t="s">
        <v>152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9" t="s">
        <v>85</v>
      </c>
      <c r="BK238" s="209">
        <f>ROUND(I238*H238,2)</f>
        <v>0</v>
      </c>
      <c r="BL238" s="19" t="s">
        <v>159</v>
      </c>
      <c r="BM238" s="208" t="s">
        <v>1306</v>
      </c>
    </row>
    <row r="239" s="2" customFormat="1">
      <c r="A239" s="38"/>
      <c r="B239" s="39"/>
      <c r="C239" s="38"/>
      <c r="D239" s="211" t="s">
        <v>186</v>
      </c>
      <c r="E239" s="38"/>
      <c r="F239" s="234" t="s">
        <v>1307</v>
      </c>
      <c r="G239" s="38"/>
      <c r="H239" s="38"/>
      <c r="I239" s="132"/>
      <c r="J239" s="38"/>
      <c r="K239" s="38"/>
      <c r="L239" s="39"/>
      <c r="M239" s="235"/>
      <c r="N239" s="236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186</v>
      </c>
      <c r="AU239" s="19" t="s">
        <v>87</v>
      </c>
    </row>
    <row r="240" s="13" customFormat="1">
      <c r="A240" s="13"/>
      <c r="B240" s="210"/>
      <c r="C240" s="13"/>
      <c r="D240" s="211" t="s">
        <v>161</v>
      </c>
      <c r="E240" s="212" t="s">
        <v>1</v>
      </c>
      <c r="F240" s="213" t="s">
        <v>1308</v>
      </c>
      <c r="G240" s="13"/>
      <c r="H240" s="212" t="s">
        <v>1</v>
      </c>
      <c r="I240" s="214"/>
      <c r="J240" s="13"/>
      <c r="K240" s="13"/>
      <c r="L240" s="210"/>
      <c r="M240" s="215"/>
      <c r="N240" s="216"/>
      <c r="O240" s="216"/>
      <c r="P240" s="216"/>
      <c r="Q240" s="216"/>
      <c r="R240" s="216"/>
      <c r="S240" s="216"/>
      <c r="T240" s="21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12" t="s">
        <v>161</v>
      </c>
      <c r="AU240" s="212" t="s">
        <v>87</v>
      </c>
      <c r="AV240" s="13" t="s">
        <v>85</v>
      </c>
      <c r="AW240" s="13" t="s">
        <v>32</v>
      </c>
      <c r="AX240" s="13" t="s">
        <v>77</v>
      </c>
      <c r="AY240" s="212" t="s">
        <v>152</v>
      </c>
    </row>
    <row r="241" s="14" customFormat="1">
      <c r="A241" s="14"/>
      <c r="B241" s="218"/>
      <c r="C241" s="14"/>
      <c r="D241" s="211" t="s">
        <v>161</v>
      </c>
      <c r="E241" s="219" t="s">
        <v>1</v>
      </c>
      <c r="F241" s="220" t="s">
        <v>1184</v>
      </c>
      <c r="G241" s="14"/>
      <c r="H241" s="221">
        <v>54</v>
      </c>
      <c r="I241" s="222"/>
      <c r="J241" s="14"/>
      <c r="K241" s="14"/>
      <c r="L241" s="218"/>
      <c r="M241" s="223"/>
      <c r="N241" s="224"/>
      <c r="O241" s="224"/>
      <c r="P241" s="224"/>
      <c r="Q241" s="224"/>
      <c r="R241" s="224"/>
      <c r="S241" s="224"/>
      <c r="T241" s="22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19" t="s">
        <v>161</v>
      </c>
      <c r="AU241" s="219" t="s">
        <v>87</v>
      </c>
      <c r="AV241" s="14" t="s">
        <v>87</v>
      </c>
      <c r="AW241" s="14" t="s">
        <v>32</v>
      </c>
      <c r="AX241" s="14" t="s">
        <v>77</v>
      </c>
      <c r="AY241" s="219" t="s">
        <v>152</v>
      </c>
    </row>
    <row r="242" s="15" customFormat="1">
      <c r="A242" s="15"/>
      <c r="B242" s="226"/>
      <c r="C242" s="15"/>
      <c r="D242" s="211" t="s">
        <v>161</v>
      </c>
      <c r="E242" s="227" t="s">
        <v>1</v>
      </c>
      <c r="F242" s="228" t="s">
        <v>164</v>
      </c>
      <c r="G242" s="15"/>
      <c r="H242" s="229">
        <v>54</v>
      </c>
      <c r="I242" s="230"/>
      <c r="J242" s="15"/>
      <c r="K242" s="15"/>
      <c r="L242" s="226"/>
      <c r="M242" s="231"/>
      <c r="N242" s="232"/>
      <c r="O242" s="232"/>
      <c r="P242" s="232"/>
      <c r="Q242" s="232"/>
      <c r="R242" s="232"/>
      <c r="S242" s="232"/>
      <c r="T242" s="23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27" t="s">
        <v>161</v>
      </c>
      <c r="AU242" s="227" t="s">
        <v>87</v>
      </c>
      <c r="AV242" s="15" t="s">
        <v>159</v>
      </c>
      <c r="AW242" s="15" t="s">
        <v>32</v>
      </c>
      <c r="AX242" s="15" t="s">
        <v>85</v>
      </c>
      <c r="AY242" s="227" t="s">
        <v>152</v>
      </c>
    </row>
    <row r="243" s="2" customFormat="1" ht="24" customHeight="1">
      <c r="A243" s="38"/>
      <c r="B243" s="196"/>
      <c r="C243" s="197" t="s">
        <v>368</v>
      </c>
      <c r="D243" s="197" t="s">
        <v>154</v>
      </c>
      <c r="E243" s="198" t="s">
        <v>1309</v>
      </c>
      <c r="F243" s="199" t="s">
        <v>1310</v>
      </c>
      <c r="G243" s="200" t="s">
        <v>157</v>
      </c>
      <c r="H243" s="201">
        <v>74</v>
      </c>
      <c r="I243" s="202"/>
      <c r="J243" s="203">
        <f>ROUND(I243*H243,2)</f>
        <v>0</v>
      </c>
      <c r="K243" s="199" t="s">
        <v>158</v>
      </c>
      <c r="L243" s="39"/>
      <c r="M243" s="204" t="s">
        <v>1</v>
      </c>
      <c r="N243" s="205" t="s">
        <v>42</v>
      </c>
      <c r="O243" s="77"/>
      <c r="P243" s="206">
        <f>O243*H243</f>
        <v>0</v>
      </c>
      <c r="Q243" s="206">
        <v>0.10362</v>
      </c>
      <c r="R243" s="206">
        <f>Q243*H243</f>
        <v>7.6678800000000003</v>
      </c>
      <c r="S243" s="206">
        <v>0</v>
      </c>
      <c r="T243" s="20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08" t="s">
        <v>159</v>
      </c>
      <c r="AT243" s="208" t="s">
        <v>154</v>
      </c>
      <c r="AU243" s="208" t="s">
        <v>87</v>
      </c>
      <c r="AY243" s="19" t="s">
        <v>152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9" t="s">
        <v>85</v>
      </c>
      <c r="BK243" s="209">
        <f>ROUND(I243*H243,2)</f>
        <v>0</v>
      </c>
      <c r="BL243" s="19" t="s">
        <v>159</v>
      </c>
      <c r="BM243" s="208" t="s">
        <v>1311</v>
      </c>
    </row>
    <row r="244" s="14" customFormat="1">
      <c r="A244" s="14"/>
      <c r="B244" s="218"/>
      <c r="C244" s="14"/>
      <c r="D244" s="211" t="s">
        <v>161</v>
      </c>
      <c r="E244" s="219" t="s">
        <v>1</v>
      </c>
      <c r="F244" s="220" t="s">
        <v>1312</v>
      </c>
      <c r="G244" s="14"/>
      <c r="H244" s="221">
        <v>74</v>
      </c>
      <c r="I244" s="222"/>
      <c r="J244" s="14"/>
      <c r="K244" s="14"/>
      <c r="L244" s="218"/>
      <c r="M244" s="223"/>
      <c r="N244" s="224"/>
      <c r="O244" s="224"/>
      <c r="P244" s="224"/>
      <c r="Q244" s="224"/>
      <c r="R244" s="224"/>
      <c r="S244" s="224"/>
      <c r="T244" s="22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19" t="s">
        <v>161</v>
      </c>
      <c r="AU244" s="219" t="s">
        <v>87</v>
      </c>
      <c r="AV244" s="14" t="s">
        <v>87</v>
      </c>
      <c r="AW244" s="14" t="s">
        <v>32</v>
      </c>
      <c r="AX244" s="14" t="s">
        <v>85</v>
      </c>
      <c r="AY244" s="219" t="s">
        <v>152</v>
      </c>
    </row>
    <row r="245" s="2" customFormat="1" ht="24" customHeight="1">
      <c r="A245" s="38"/>
      <c r="B245" s="196"/>
      <c r="C245" s="237" t="s">
        <v>372</v>
      </c>
      <c r="D245" s="237" t="s">
        <v>314</v>
      </c>
      <c r="E245" s="238" t="s">
        <v>1313</v>
      </c>
      <c r="F245" s="239" t="s">
        <v>1314</v>
      </c>
      <c r="G245" s="240" t="s">
        <v>157</v>
      </c>
      <c r="H245" s="241">
        <v>81.400000000000006</v>
      </c>
      <c r="I245" s="242"/>
      <c r="J245" s="243">
        <f>ROUND(I245*H245,2)</f>
        <v>0</v>
      </c>
      <c r="K245" s="239" t="s">
        <v>158</v>
      </c>
      <c r="L245" s="244"/>
      <c r="M245" s="245" t="s">
        <v>1</v>
      </c>
      <c r="N245" s="246" t="s">
        <v>42</v>
      </c>
      <c r="O245" s="77"/>
      <c r="P245" s="206">
        <f>O245*H245</f>
        <v>0</v>
      </c>
      <c r="Q245" s="206">
        <v>0.17599999999999999</v>
      </c>
      <c r="R245" s="206">
        <f>Q245*H245</f>
        <v>14.3264</v>
      </c>
      <c r="S245" s="206">
        <v>0</v>
      </c>
      <c r="T245" s="20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8" t="s">
        <v>196</v>
      </c>
      <c r="AT245" s="208" t="s">
        <v>314</v>
      </c>
      <c r="AU245" s="208" t="s">
        <v>87</v>
      </c>
      <c r="AY245" s="19" t="s">
        <v>152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9" t="s">
        <v>85</v>
      </c>
      <c r="BK245" s="209">
        <f>ROUND(I245*H245,2)</f>
        <v>0</v>
      </c>
      <c r="BL245" s="19" t="s">
        <v>159</v>
      </c>
      <c r="BM245" s="208" t="s">
        <v>1315</v>
      </c>
    </row>
    <row r="246" s="14" customFormat="1">
      <c r="A246" s="14"/>
      <c r="B246" s="218"/>
      <c r="C246" s="14"/>
      <c r="D246" s="211" t="s">
        <v>161</v>
      </c>
      <c r="E246" s="219" t="s">
        <v>1</v>
      </c>
      <c r="F246" s="220" t="s">
        <v>1316</v>
      </c>
      <c r="G246" s="14"/>
      <c r="H246" s="221">
        <v>81.400000000000006</v>
      </c>
      <c r="I246" s="222"/>
      <c r="J246" s="14"/>
      <c r="K246" s="14"/>
      <c r="L246" s="218"/>
      <c r="M246" s="223"/>
      <c r="N246" s="224"/>
      <c r="O246" s="224"/>
      <c r="P246" s="224"/>
      <c r="Q246" s="224"/>
      <c r="R246" s="224"/>
      <c r="S246" s="224"/>
      <c r="T246" s="22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19" t="s">
        <v>161</v>
      </c>
      <c r="AU246" s="219" t="s">
        <v>87</v>
      </c>
      <c r="AV246" s="14" t="s">
        <v>87</v>
      </c>
      <c r="AW246" s="14" t="s">
        <v>32</v>
      </c>
      <c r="AX246" s="14" t="s">
        <v>85</v>
      </c>
      <c r="AY246" s="219" t="s">
        <v>152</v>
      </c>
    </row>
    <row r="247" s="12" customFormat="1" ht="22.8" customHeight="1">
      <c r="A247" s="12"/>
      <c r="B247" s="183"/>
      <c r="C247" s="12"/>
      <c r="D247" s="184" t="s">
        <v>76</v>
      </c>
      <c r="E247" s="194" t="s">
        <v>201</v>
      </c>
      <c r="F247" s="194" t="s">
        <v>387</v>
      </c>
      <c r="G247" s="12"/>
      <c r="H247" s="12"/>
      <c r="I247" s="186"/>
      <c r="J247" s="195">
        <f>BK247</f>
        <v>0</v>
      </c>
      <c r="K247" s="12"/>
      <c r="L247" s="183"/>
      <c r="M247" s="188"/>
      <c r="N247" s="189"/>
      <c r="O247" s="189"/>
      <c r="P247" s="190">
        <f>SUM(P248:P262)</f>
        <v>0</v>
      </c>
      <c r="Q247" s="189"/>
      <c r="R247" s="190">
        <f>SUM(R248:R262)</f>
        <v>72.598364399999994</v>
      </c>
      <c r="S247" s="189"/>
      <c r="T247" s="191">
        <f>SUM(T248:T262)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84" t="s">
        <v>85</v>
      </c>
      <c r="AT247" s="192" t="s">
        <v>76</v>
      </c>
      <c r="AU247" s="192" t="s">
        <v>85</v>
      </c>
      <c r="AY247" s="184" t="s">
        <v>152</v>
      </c>
      <c r="BK247" s="193">
        <f>SUM(BK248:BK262)</f>
        <v>0</v>
      </c>
    </row>
    <row r="248" s="2" customFormat="1" ht="24" customHeight="1">
      <c r="A248" s="38"/>
      <c r="B248" s="196"/>
      <c r="C248" s="197" t="s">
        <v>378</v>
      </c>
      <c r="D248" s="197" t="s">
        <v>154</v>
      </c>
      <c r="E248" s="198" t="s">
        <v>1317</v>
      </c>
      <c r="F248" s="199" t="s">
        <v>1318</v>
      </c>
      <c r="G248" s="200" t="s">
        <v>192</v>
      </c>
      <c r="H248" s="201">
        <v>174</v>
      </c>
      <c r="I248" s="202"/>
      <c r="J248" s="203">
        <f>ROUND(I248*H248,2)</f>
        <v>0</v>
      </c>
      <c r="K248" s="199" t="s">
        <v>158</v>
      </c>
      <c r="L248" s="39"/>
      <c r="M248" s="204" t="s">
        <v>1</v>
      </c>
      <c r="N248" s="205" t="s">
        <v>42</v>
      </c>
      <c r="O248" s="77"/>
      <c r="P248" s="206">
        <f>O248*H248</f>
        <v>0</v>
      </c>
      <c r="Q248" s="206">
        <v>0.15540000000000001</v>
      </c>
      <c r="R248" s="206">
        <f>Q248*H248</f>
        <v>27.0396</v>
      </c>
      <c r="S248" s="206">
        <v>0</v>
      </c>
      <c r="T248" s="20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08" t="s">
        <v>159</v>
      </c>
      <c r="AT248" s="208" t="s">
        <v>154</v>
      </c>
      <c r="AU248" s="208" t="s">
        <v>87</v>
      </c>
      <c r="AY248" s="19" t="s">
        <v>152</v>
      </c>
      <c r="BE248" s="209">
        <f>IF(N248="základní",J248,0)</f>
        <v>0</v>
      </c>
      <c r="BF248" s="209">
        <f>IF(N248="snížená",J248,0)</f>
        <v>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9" t="s">
        <v>85</v>
      </c>
      <c r="BK248" s="209">
        <f>ROUND(I248*H248,2)</f>
        <v>0</v>
      </c>
      <c r="BL248" s="19" t="s">
        <v>159</v>
      </c>
      <c r="BM248" s="208" t="s">
        <v>1319</v>
      </c>
    </row>
    <row r="249" s="14" customFormat="1">
      <c r="A249" s="14"/>
      <c r="B249" s="218"/>
      <c r="C249" s="14"/>
      <c r="D249" s="211" t="s">
        <v>161</v>
      </c>
      <c r="E249" s="219" t="s">
        <v>1</v>
      </c>
      <c r="F249" s="220" t="s">
        <v>1320</v>
      </c>
      <c r="G249" s="14"/>
      <c r="H249" s="221">
        <v>174</v>
      </c>
      <c r="I249" s="222"/>
      <c r="J249" s="14"/>
      <c r="K249" s="14"/>
      <c r="L249" s="218"/>
      <c r="M249" s="223"/>
      <c r="N249" s="224"/>
      <c r="O249" s="224"/>
      <c r="P249" s="224"/>
      <c r="Q249" s="224"/>
      <c r="R249" s="224"/>
      <c r="S249" s="224"/>
      <c r="T249" s="22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19" t="s">
        <v>161</v>
      </c>
      <c r="AU249" s="219" t="s">
        <v>87</v>
      </c>
      <c r="AV249" s="14" t="s">
        <v>87</v>
      </c>
      <c r="AW249" s="14" t="s">
        <v>32</v>
      </c>
      <c r="AX249" s="14" t="s">
        <v>85</v>
      </c>
      <c r="AY249" s="219" t="s">
        <v>152</v>
      </c>
    </row>
    <row r="250" s="2" customFormat="1" ht="16.5" customHeight="1">
      <c r="A250" s="38"/>
      <c r="B250" s="196"/>
      <c r="C250" s="237" t="s">
        <v>382</v>
      </c>
      <c r="D250" s="237" t="s">
        <v>314</v>
      </c>
      <c r="E250" s="238" t="s">
        <v>1321</v>
      </c>
      <c r="F250" s="239" t="s">
        <v>1322</v>
      </c>
      <c r="G250" s="240" t="s">
        <v>192</v>
      </c>
      <c r="H250" s="241">
        <v>174</v>
      </c>
      <c r="I250" s="242"/>
      <c r="J250" s="243">
        <f>ROUND(I250*H250,2)</f>
        <v>0</v>
      </c>
      <c r="K250" s="239" t="s">
        <v>158</v>
      </c>
      <c r="L250" s="244"/>
      <c r="M250" s="245" t="s">
        <v>1</v>
      </c>
      <c r="N250" s="246" t="s">
        <v>42</v>
      </c>
      <c r="O250" s="77"/>
      <c r="P250" s="206">
        <f>O250*H250</f>
        <v>0</v>
      </c>
      <c r="Q250" s="206">
        <v>0.058000000000000003</v>
      </c>
      <c r="R250" s="206">
        <f>Q250*H250</f>
        <v>10.092000000000001</v>
      </c>
      <c r="S250" s="206">
        <v>0</v>
      </c>
      <c r="T250" s="20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08" t="s">
        <v>196</v>
      </c>
      <c r="AT250" s="208" t="s">
        <v>314</v>
      </c>
      <c r="AU250" s="208" t="s">
        <v>87</v>
      </c>
      <c r="AY250" s="19" t="s">
        <v>152</v>
      </c>
      <c r="BE250" s="209">
        <f>IF(N250="základní",J250,0)</f>
        <v>0</v>
      </c>
      <c r="BF250" s="209">
        <f>IF(N250="snížená",J250,0)</f>
        <v>0</v>
      </c>
      <c r="BG250" s="209">
        <f>IF(N250="zákl. přenesená",J250,0)</f>
        <v>0</v>
      </c>
      <c r="BH250" s="209">
        <f>IF(N250="sníž. přenesená",J250,0)</f>
        <v>0</v>
      </c>
      <c r="BI250" s="209">
        <f>IF(N250="nulová",J250,0)</f>
        <v>0</v>
      </c>
      <c r="BJ250" s="19" t="s">
        <v>85</v>
      </c>
      <c r="BK250" s="209">
        <f>ROUND(I250*H250,2)</f>
        <v>0</v>
      </c>
      <c r="BL250" s="19" t="s">
        <v>159</v>
      </c>
      <c r="BM250" s="208" t="s">
        <v>1323</v>
      </c>
    </row>
    <row r="251" s="2" customFormat="1" ht="24" customHeight="1">
      <c r="A251" s="38"/>
      <c r="B251" s="196"/>
      <c r="C251" s="197" t="s">
        <v>388</v>
      </c>
      <c r="D251" s="197" t="s">
        <v>154</v>
      </c>
      <c r="E251" s="198" t="s">
        <v>1324</v>
      </c>
      <c r="F251" s="199" t="s">
        <v>1325</v>
      </c>
      <c r="G251" s="200" t="s">
        <v>245</v>
      </c>
      <c r="H251" s="201">
        <v>15.66</v>
      </c>
      <c r="I251" s="202"/>
      <c r="J251" s="203">
        <f>ROUND(I251*H251,2)</f>
        <v>0</v>
      </c>
      <c r="K251" s="199" t="s">
        <v>158</v>
      </c>
      <c r="L251" s="39"/>
      <c r="M251" s="204" t="s">
        <v>1</v>
      </c>
      <c r="N251" s="205" t="s">
        <v>42</v>
      </c>
      <c r="O251" s="77"/>
      <c r="P251" s="206">
        <f>O251*H251</f>
        <v>0</v>
      </c>
      <c r="Q251" s="206">
        <v>2.2563399999999998</v>
      </c>
      <c r="R251" s="206">
        <f>Q251*H251</f>
        <v>35.334284399999994</v>
      </c>
      <c r="S251" s="206">
        <v>0</v>
      </c>
      <c r="T251" s="20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8" t="s">
        <v>159</v>
      </c>
      <c r="AT251" s="208" t="s">
        <v>154</v>
      </c>
      <c r="AU251" s="208" t="s">
        <v>87</v>
      </c>
      <c r="AY251" s="19" t="s">
        <v>152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9" t="s">
        <v>85</v>
      </c>
      <c r="BK251" s="209">
        <f>ROUND(I251*H251,2)</f>
        <v>0</v>
      </c>
      <c r="BL251" s="19" t="s">
        <v>159</v>
      </c>
      <c r="BM251" s="208" t="s">
        <v>1326</v>
      </c>
    </row>
    <row r="252" s="14" customFormat="1">
      <c r="A252" s="14"/>
      <c r="B252" s="218"/>
      <c r="C252" s="14"/>
      <c r="D252" s="211" t="s">
        <v>161</v>
      </c>
      <c r="E252" s="219" t="s">
        <v>1</v>
      </c>
      <c r="F252" s="220" t="s">
        <v>1327</v>
      </c>
      <c r="G252" s="14"/>
      <c r="H252" s="221">
        <v>15.66</v>
      </c>
      <c r="I252" s="222"/>
      <c r="J252" s="14"/>
      <c r="K252" s="14"/>
      <c r="L252" s="218"/>
      <c r="M252" s="223"/>
      <c r="N252" s="224"/>
      <c r="O252" s="224"/>
      <c r="P252" s="224"/>
      <c r="Q252" s="224"/>
      <c r="R252" s="224"/>
      <c r="S252" s="224"/>
      <c r="T252" s="22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19" t="s">
        <v>161</v>
      </c>
      <c r="AU252" s="219" t="s">
        <v>87</v>
      </c>
      <c r="AV252" s="14" t="s">
        <v>87</v>
      </c>
      <c r="AW252" s="14" t="s">
        <v>32</v>
      </c>
      <c r="AX252" s="14" t="s">
        <v>85</v>
      </c>
      <c r="AY252" s="219" t="s">
        <v>152</v>
      </c>
    </row>
    <row r="253" s="2" customFormat="1" ht="24" customHeight="1">
      <c r="A253" s="38"/>
      <c r="B253" s="196"/>
      <c r="C253" s="197" t="s">
        <v>393</v>
      </c>
      <c r="D253" s="197" t="s">
        <v>154</v>
      </c>
      <c r="E253" s="198" t="s">
        <v>1328</v>
      </c>
      <c r="F253" s="199" t="s">
        <v>1329</v>
      </c>
      <c r="G253" s="200" t="s">
        <v>192</v>
      </c>
      <c r="H253" s="201">
        <v>184</v>
      </c>
      <c r="I253" s="202"/>
      <c r="J253" s="203">
        <f>ROUND(I253*H253,2)</f>
        <v>0</v>
      </c>
      <c r="K253" s="199" t="s">
        <v>158</v>
      </c>
      <c r="L253" s="39"/>
      <c r="M253" s="204" t="s">
        <v>1</v>
      </c>
      <c r="N253" s="205" t="s">
        <v>42</v>
      </c>
      <c r="O253" s="77"/>
      <c r="P253" s="206">
        <f>O253*H253</f>
        <v>0</v>
      </c>
      <c r="Q253" s="206">
        <v>0.00011</v>
      </c>
      <c r="R253" s="206">
        <f>Q253*H253</f>
        <v>0.020240000000000001</v>
      </c>
      <c r="S253" s="206">
        <v>0</v>
      </c>
      <c r="T253" s="20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8" t="s">
        <v>159</v>
      </c>
      <c r="AT253" s="208" t="s">
        <v>154</v>
      </c>
      <c r="AU253" s="208" t="s">
        <v>87</v>
      </c>
      <c r="AY253" s="19" t="s">
        <v>152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9" t="s">
        <v>85</v>
      </c>
      <c r="BK253" s="209">
        <f>ROUND(I253*H253,2)</f>
        <v>0</v>
      </c>
      <c r="BL253" s="19" t="s">
        <v>159</v>
      </c>
      <c r="BM253" s="208" t="s">
        <v>1330</v>
      </c>
    </row>
    <row r="254" s="14" customFormat="1">
      <c r="A254" s="14"/>
      <c r="B254" s="218"/>
      <c r="C254" s="14"/>
      <c r="D254" s="211" t="s">
        <v>161</v>
      </c>
      <c r="E254" s="219" t="s">
        <v>1</v>
      </c>
      <c r="F254" s="220" t="s">
        <v>1331</v>
      </c>
      <c r="G254" s="14"/>
      <c r="H254" s="221">
        <v>184</v>
      </c>
      <c r="I254" s="222"/>
      <c r="J254" s="14"/>
      <c r="K254" s="14"/>
      <c r="L254" s="218"/>
      <c r="M254" s="223"/>
      <c r="N254" s="224"/>
      <c r="O254" s="224"/>
      <c r="P254" s="224"/>
      <c r="Q254" s="224"/>
      <c r="R254" s="224"/>
      <c r="S254" s="224"/>
      <c r="T254" s="22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19" t="s">
        <v>161</v>
      </c>
      <c r="AU254" s="219" t="s">
        <v>87</v>
      </c>
      <c r="AV254" s="14" t="s">
        <v>87</v>
      </c>
      <c r="AW254" s="14" t="s">
        <v>32</v>
      </c>
      <c r="AX254" s="14" t="s">
        <v>77</v>
      </c>
      <c r="AY254" s="219" t="s">
        <v>152</v>
      </c>
    </row>
    <row r="255" s="15" customFormat="1">
      <c r="A255" s="15"/>
      <c r="B255" s="226"/>
      <c r="C255" s="15"/>
      <c r="D255" s="211" t="s">
        <v>161</v>
      </c>
      <c r="E255" s="227" t="s">
        <v>1</v>
      </c>
      <c r="F255" s="228" t="s">
        <v>164</v>
      </c>
      <c r="G255" s="15"/>
      <c r="H255" s="229">
        <v>184</v>
      </c>
      <c r="I255" s="230"/>
      <c r="J255" s="15"/>
      <c r="K255" s="15"/>
      <c r="L255" s="226"/>
      <c r="M255" s="231"/>
      <c r="N255" s="232"/>
      <c r="O255" s="232"/>
      <c r="P255" s="232"/>
      <c r="Q255" s="232"/>
      <c r="R255" s="232"/>
      <c r="S255" s="232"/>
      <c r="T255" s="23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27" t="s">
        <v>161</v>
      </c>
      <c r="AU255" s="227" t="s">
        <v>87</v>
      </c>
      <c r="AV255" s="15" t="s">
        <v>159</v>
      </c>
      <c r="AW255" s="15" t="s">
        <v>32</v>
      </c>
      <c r="AX255" s="15" t="s">
        <v>85</v>
      </c>
      <c r="AY255" s="227" t="s">
        <v>152</v>
      </c>
    </row>
    <row r="256" s="2" customFormat="1" ht="24" customHeight="1">
      <c r="A256" s="38"/>
      <c r="B256" s="196"/>
      <c r="C256" s="197" t="s">
        <v>397</v>
      </c>
      <c r="D256" s="197" t="s">
        <v>154</v>
      </c>
      <c r="E256" s="198" t="s">
        <v>1332</v>
      </c>
      <c r="F256" s="199" t="s">
        <v>1333</v>
      </c>
      <c r="G256" s="200" t="s">
        <v>192</v>
      </c>
      <c r="H256" s="201">
        <v>184</v>
      </c>
      <c r="I256" s="202"/>
      <c r="J256" s="203">
        <f>ROUND(I256*H256,2)</f>
        <v>0</v>
      </c>
      <c r="K256" s="199" t="s">
        <v>158</v>
      </c>
      <c r="L256" s="39"/>
      <c r="M256" s="204" t="s">
        <v>1</v>
      </c>
      <c r="N256" s="205" t="s">
        <v>42</v>
      </c>
      <c r="O256" s="77"/>
      <c r="P256" s="206">
        <f>O256*H256</f>
        <v>0</v>
      </c>
      <c r="Q256" s="206">
        <v>0.00060999999999999997</v>
      </c>
      <c r="R256" s="206">
        <f>Q256*H256</f>
        <v>0.11223999999999999</v>
      </c>
      <c r="S256" s="206">
        <v>0</v>
      </c>
      <c r="T256" s="20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08" t="s">
        <v>159</v>
      </c>
      <c r="AT256" s="208" t="s">
        <v>154</v>
      </c>
      <c r="AU256" s="208" t="s">
        <v>87</v>
      </c>
      <c r="AY256" s="19" t="s">
        <v>152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9" t="s">
        <v>85</v>
      </c>
      <c r="BK256" s="209">
        <f>ROUND(I256*H256,2)</f>
        <v>0</v>
      </c>
      <c r="BL256" s="19" t="s">
        <v>159</v>
      </c>
      <c r="BM256" s="208" t="s">
        <v>1334</v>
      </c>
    </row>
    <row r="257" s="14" customFormat="1">
      <c r="A257" s="14"/>
      <c r="B257" s="218"/>
      <c r="C257" s="14"/>
      <c r="D257" s="211" t="s">
        <v>161</v>
      </c>
      <c r="E257" s="219" t="s">
        <v>1</v>
      </c>
      <c r="F257" s="220" t="s">
        <v>1331</v>
      </c>
      <c r="G257" s="14"/>
      <c r="H257" s="221">
        <v>184</v>
      </c>
      <c r="I257" s="222"/>
      <c r="J257" s="14"/>
      <c r="K257" s="14"/>
      <c r="L257" s="218"/>
      <c r="M257" s="223"/>
      <c r="N257" s="224"/>
      <c r="O257" s="224"/>
      <c r="P257" s="224"/>
      <c r="Q257" s="224"/>
      <c r="R257" s="224"/>
      <c r="S257" s="224"/>
      <c r="T257" s="22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19" t="s">
        <v>161</v>
      </c>
      <c r="AU257" s="219" t="s">
        <v>87</v>
      </c>
      <c r="AV257" s="14" t="s">
        <v>87</v>
      </c>
      <c r="AW257" s="14" t="s">
        <v>32</v>
      </c>
      <c r="AX257" s="14" t="s">
        <v>77</v>
      </c>
      <c r="AY257" s="219" t="s">
        <v>152</v>
      </c>
    </row>
    <row r="258" s="15" customFormat="1">
      <c r="A258" s="15"/>
      <c r="B258" s="226"/>
      <c r="C258" s="15"/>
      <c r="D258" s="211" t="s">
        <v>161</v>
      </c>
      <c r="E258" s="227" t="s">
        <v>1</v>
      </c>
      <c r="F258" s="228" t="s">
        <v>164</v>
      </c>
      <c r="G258" s="15"/>
      <c r="H258" s="229">
        <v>184</v>
      </c>
      <c r="I258" s="230"/>
      <c r="J258" s="15"/>
      <c r="K258" s="15"/>
      <c r="L258" s="226"/>
      <c r="M258" s="231"/>
      <c r="N258" s="232"/>
      <c r="O258" s="232"/>
      <c r="P258" s="232"/>
      <c r="Q258" s="232"/>
      <c r="R258" s="232"/>
      <c r="S258" s="232"/>
      <c r="T258" s="23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27" t="s">
        <v>161</v>
      </c>
      <c r="AU258" s="227" t="s">
        <v>87</v>
      </c>
      <c r="AV258" s="15" t="s">
        <v>159</v>
      </c>
      <c r="AW258" s="15" t="s">
        <v>32</v>
      </c>
      <c r="AX258" s="15" t="s">
        <v>85</v>
      </c>
      <c r="AY258" s="227" t="s">
        <v>152</v>
      </c>
    </row>
    <row r="259" s="2" customFormat="1" ht="16.5" customHeight="1">
      <c r="A259" s="38"/>
      <c r="B259" s="196"/>
      <c r="C259" s="197" t="s">
        <v>402</v>
      </c>
      <c r="D259" s="197" t="s">
        <v>154</v>
      </c>
      <c r="E259" s="198" t="s">
        <v>1335</v>
      </c>
      <c r="F259" s="199" t="s">
        <v>1336</v>
      </c>
      <c r="G259" s="200" t="s">
        <v>192</v>
      </c>
      <c r="H259" s="201">
        <v>10</v>
      </c>
      <c r="I259" s="202"/>
      <c r="J259" s="203">
        <f>ROUND(I259*H259,2)</f>
        <v>0</v>
      </c>
      <c r="K259" s="199" t="s">
        <v>158</v>
      </c>
      <c r="L259" s="39"/>
      <c r="M259" s="204" t="s">
        <v>1</v>
      </c>
      <c r="N259" s="205" t="s">
        <v>42</v>
      </c>
      <c r="O259" s="77"/>
      <c r="P259" s="206">
        <f>O259*H259</f>
        <v>0</v>
      </c>
      <c r="Q259" s="206">
        <v>0</v>
      </c>
      <c r="R259" s="206">
        <f>Q259*H259</f>
        <v>0</v>
      </c>
      <c r="S259" s="206">
        <v>0</v>
      </c>
      <c r="T259" s="20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08" t="s">
        <v>159</v>
      </c>
      <c r="AT259" s="208" t="s">
        <v>154</v>
      </c>
      <c r="AU259" s="208" t="s">
        <v>87</v>
      </c>
      <c r="AY259" s="19" t="s">
        <v>152</v>
      </c>
      <c r="BE259" s="209">
        <f>IF(N259="základní",J259,0)</f>
        <v>0</v>
      </c>
      <c r="BF259" s="209">
        <f>IF(N259="snížená",J259,0)</f>
        <v>0</v>
      </c>
      <c r="BG259" s="209">
        <f>IF(N259="zákl. přenesená",J259,0)</f>
        <v>0</v>
      </c>
      <c r="BH259" s="209">
        <f>IF(N259="sníž. přenesená",J259,0)</f>
        <v>0</v>
      </c>
      <c r="BI259" s="209">
        <f>IF(N259="nulová",J259,0)</f>
        <v>0</v>
      </c>
      <c r="BJ259" s="19" t="s">
        <v>85</v>
      </c>
      <c r="BK259" s="209">
        <f>ROUND(I259*H259,2)</f>
        <v>0</v>
      </c>
      <c r="BL259" s="19" t="s">
        <v>159</v>
      </c>
      <c r="BM259" s="208" t="s">
        <v>1337</v>
      </c>
    </row>
    <row r="260" s="14" customFormat="1">
      <c r="A260" s="14"/>
      <c r="B260" s="218"/>
      <c r="C260" s="14"/>
      <c r="D260" s="211" t="s">
        <v>161</v>
      </c>
      <c r="E260" s="219" t="s">
        <v>1</v>
      </c>
      <c r="F260" s="220" t="s">
        <v>1338</v>
      </c>
      <c r="G260" s="14"/>
      <c r="H260" s="221">
        <v>10</v>
      </c>
      <c r="I260" s="222"/>
      <c r="J260" s="14"/>
      <c r="K260" s="14"/>
      <c r="L260" s="218"/>
      <c r="M260" s="223"/>
      <c r="N260" s="224"/>
      <c r="O260" s="224"/>
      <c r="P260" s="224"/>
      <c r="Q260" s="224"/>
      <c r="R260" s="224"/>
      <c r="S260" s="224"/>
      <c r="T260" s="22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19" t="s">
        <v>161</v>
      </c>
      <c r="AU260" s="219" t="s">
        <v>87</v>
      </c>
      <c r="AV260" s="14" t="s">
        <v>87</v>
      </c>
      <c r="AW260" s="14" t="s">
        <v>32</v>
      </c>
      <c r="AX260" s="14" t="s">
        <v>77</v>
      </c>
      <c r="AY260" s="219" t="s">
        <v>152</v>
      </c>
    </row>
    <row r="261" s="15" customFormat="1">
      <c r="A261" s="15"/>
      <c r="B261" s="226"/>
      <c r="C261" s="15"/>
      <c r="D261" s="211" t="s">
        <v>161</v>
      </c>
      <c r="E261" s="227" t="s">
        <v>1</v>
      </c>
      <c r="F261" s="228" t="s">
        <v>164</v>
      </c>
      <c r="G261" s="15"/>
      <c r="H261" s="229">
        <v>10</v>
      </c>
      <c r="I261" s="230"/>
      <c r="J261" s="15"/>
      <c r="K261" s="15"/>
      <c r="L261" s="226"/>
      <c r="M261" s="231"/>
      <c r="N261" s="232"/>
      <c r="O261" s="232"/>
      <c r="P261" s="232"/>
      <c r="Q261" s="232"/>
      <c r="R261" s="232"/>
      <c r="S261" s="232"/>
      <c r="T261" s="23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27" t="s">
        <v>161</v>
      </c>
      <c r="AU261" s="227" t="s">
        <v>87</v>
      </c>
      <c r="AV261" s="15" t="s">
        <v>159</v>
      </c>
      <c r="AW261" s="15" t="s">
        <v>32</v>
      </c>
      <c r="AX261" s="15" t="s">
        <v>85</v>
      </c>
      <c r="AY261" s="227" t="s">
        <v>152</v>
      </c>
    </row>
    <row r="262" s="2" customFormat="1" ht="36" customHeight="1">
      <c r="A262" s="38"/>
      <c r="B262" s="196"/>
      <c r="C262" s="197" t="s">
        <v>407</v>
      </c>
      <c r="D262" s="197" t="s">
        <v>154</v>
      </c>
      <c r="E262" s="198" t="s">
        <v>1339</v>
      </c>
      <c r="F262" s="199" t="s">
        <v>1340</v>
      </c>
      <c r="G262" s="200" t="s">
        <v>705</v>
      </c>
      <c r="H262" s="201">
        <v>1</v>
      </c>
      <c r="I262" s="202"/>
      <c r="J262" s="203">
        <f>ROUND(I262*H262,2)</f>
        <v>0</v>
      </c>
      <c r="K262" s="199" t="s">
        <v>1</v>
      </c>
      <c r="L262" s="39"/>
      <c r="M262" s="204" t="s">
        <v>1</v>
      </c>
      <c r="N262" s="205" t="s">
        <v>42</v>
      </c>
      <c r="O262" s="77"/>
      <c r="P262" s="206">
        <f>O262*H262</f>
        <v>0</v>
      </c>
      <c r="Q262" s="206">
        <v>0</v>
      </c>
      <c r="R262" s="206">
        <f>Q262*H262</f>
        <v>0</v>
      </c>
      <c r="S262" s="206">
        <v>0</v>
      </c>
      <c r="T262" s="20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08" t="s">
        <v>159</v>
      </c>
      <c r="AT262" s="208" t="s">
        <v>154</v>
      </c>
      <c r="AU262" s="208" t="s">
        <v>87</v>
      </c>
      <c r="AY262" s="19" t="s">
        <v>152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9" t="s">
        <v>85</v>
      </c>
      <c r="BK262" s="209">
        <f>ROUND(I262*H262,2)</f>
        <v>0</v>
      </c>
      <c r="BL262" s="19" t="s">
        <v>159</v>
      </c>
      <c r="BM262" s="208" t="s">
        <v>1341</v>
      </c>
    </row>
    <row r="263" s="12" customFormat="1" ht="22.8" customHeight="1">
      <c r="A263" s="12"/>
      <c r="B263" s="183"/>
      <c r="C263" s="12"/>
      <c r="D263" s="184" t="s">
        <v>76</v>
      </c>
      <c r="E263" s="194" t="s">
        <v>418</v>
      </c>
      <c r="F263" s="194" t="s">
        <v>419</v>
      </c>
      <c r="G263" s="12"/>
      <c r="H263" s="12"/>
      <c r="I263" s="186"/>
      <c r="J263" s="195">
        <f>BK263</f>
        <v>0</v>
      </c>
      <c r="K263" s="12"/>
      <c r="L263" s="183"/>
      <c r="M263" s="188"/>
      <c r="N263" s="189"/>
      <c r="O263" s="189"/>
      <c r="P263" s="190">
        <f>SUM(P264:P269)</f>
        <v>0</v>
      </c>
      <c r="Q263" s="189"/>
      <c r="R263" s="190">
        <f>SUM(R264:R269)</f>
        <v>0</v>
      </c>
      <c r="S263" s="189"/>
      <c r="T263" s="191">
        <f>SUM(T264:T269)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84" t="s">
        <v>85</v>
      </c>
      <c r="AT263" s="192" t="s">
        <v>76</v>
      </c>
      <c r="AU263" s="192" t="s">
        <v>85</v>
      </c>
      <c r="AY263" s="184" t="s">
        <v>152</v>
      </c>
      <c r="BK263" s="193">
        <f>SUM(BK264:BK269)</f>
        <v>0</v>
      </c>
    </row>
    <row r="264" s="2" customFormat="1" ht="16.5" customHeight="1">
      <c r="A264" s="38"/>
      <c r="B264" s="196"/>
      <c r="C264" s="197" t="s">
        <v>413</v>
      </c>
      <c r="D264" s="197" t="s">
        <v>154</v>
      </c>
      <c r="E264" s="198" t="s">
        <v>1342</v>
      </c>
      <c r="F264" s="199" t="s">
        <v>1343</v>
      </c>
      <c r="G264" s="200" t="s">
        <v>423</v>
      </c>
      <c r="H264" s="201">
        <v>278.59699999999998</v>
      </c>
      <c r="I264" s="202"/>
      <c r="J264" s="203">
        <f>ROUND(I264*H264,2)</f>
        <v>0</v>
      </c>
      <c r="K264" s="199" t="s">
        <v>158</v>
      </c>
      <c r="L264" s="39"/>
      <c r="M264" s="204" t="s">
        <v>1</v>
      </c>
      <c r="N264" s="205" t="s">
        <v>42</v>
      </c>
      <c r="O264" s="77"/>
      <c r="P264" s="206">
        <f>O264*H264</f>
        <v>0</v>
      </c>
      <c r="Q264" s="206">
        <v>0</v>
      </c>
      <c r="R264" s="206">
        <f>Q264*H264</f>
        <v>0</v>
      </c>
      <c r="S264" s="206">
        <v>0</v>
      </c>
      <c r="T264" s="20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08" t="s">
        <v>159</v>
      </c>
      <c r="AT264" s="208" t="s">
        <v>154</v>
      </c>
      <c r="AU264" s="208" t="s">
        <v>87</v>
      </c>
      <c r="AY264" s="19" t="s">
        <v>152</v>
      </c>
      <c r="BE264" s="209">
        <f>IF(N264="základní",J264,0)</f>
        <v>0</v>
      </c>
      <c r="BF264" s="209">
        <f>IF(N264="snížená",J264,0)</f>
        <v>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9" t="s">
        <v>85</v>
      </c>
      <c r="BK264" s="209">
        <f>ROUND(I264*H264,2)</f>
        <v>0</v>
      </c>
      <c r="BL264" s="19" t="s">
        <v>159</v>
      </c>
      <c r="BM264" s="208" t="s">
        <v>1344</v>
      </c>
    </row>
    <row r="265" s="2" customFormat="1">
      <c r="A265" s="38"/>
      <c r="B265" s="39"/>
      <c r="C265" s="38"/>
      <c r="D265" s="211" t="s">
        <v>186</v>
      </c>
      <c r="E265" s="38"/>
      <c r="F265" s="234" t="s">
        <v>1345</v>
      </c>
      <c r="G265" s="38"/>
      <c r="H265" s="38"/>
      <c r="I265" s="132"/>
      <c r="J265" s="38"/>
      <c r="K265" s="38"/>
      <c r="L265" s="39"/>
      <c r="M265" s="235"/>
      <c r="N265" s="236"/>
      <c r="O265" s="77"/>
      <c r="P265" s="77"/>
      <c r="Q265" s="77"/>
      <c r="R265" s="77"/>
      <c r="S265" s="77"/>
      <c r="T265" s="7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9" t="s">
        <v>186</v>
      </c>
      <c r="AU265" s="19" t="s">
        <v>87</v>
      </c>
    </row>
    <row r="266" s="2" customFormat="1" ht="24" customHeight="1">
      <c r="A266" s="38"/>
      <c r="B266" s="196"/>
      <c r="C266" s="197" t="s">
        <v>420</v>
      </c>
      <c r="D266" s="197" t="s">
        <v>154</v>
      </c>
      <c r="E266" s="198" t="s">
        <v>1346</v>
      </c>
      <c r="F266" s="199" t="s">
        <v>1347</v>
      </c>
      <c r="G266" s="200" t="s">
        <v>423</v>
      </c>
      <c r="H266" s="201">
        <v>5293.3429999999998</v>
      </c>
      <c r="I266" s="202"/>
      <c r="J266" s="203">
        <f>ROUND(I266*H266,2)</f>
        <v>0</v>
      </c>
      <c r="K266" s="199" t="s">
        <v>158</v>
      </c>
      <c r="L266" s="39"/>
      <c r="M266" s="204" t="s">
        <v>1</v>
      </c>
      <c r="N266" s="205" t="s">
        <v>42</v>
      </c>
      <c r="O266" s="77"/>
      <c r="P266" s="206">
        <f>O266*H266</f>
        <v>0</v>
      </c>
      <c r="Q266" s="206">
        <v>0</v>
      </c>
      <c r="R266" s="206">
        <f>Q266*H266</f>
        <v>0</v>
      </c>
      <c r="S266" s="206">
        <v>0</v>
      </c>
      <c r="T266" s="20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08" t="s">
        <v>159</v>
      </c>
      <c r="AT266" s="208" t="s">
        <v>154</v>
      </c>
      <c r="AU266" s="208" t="s">
        <v>87</v>
      </c>
      <c r="AY266" s="19" t="s">
        <v>152</v>
      </c>
      <c r="BE266" s="209">
        <f>IF(N266="základní",J266,0)</f>
        <v>0</v>
      </c>
      <c r="BF266" s="209">
        <f>IF(N266="snížená",J266,0)</f>
        <v>0</v>
      </c>
      <c r="BG266" s="209">
        <f>IF(N266="zákl. přenesená",J266,0)</f>
        <v>0</v>
      </c>
      <c r="BH266" s="209">
        <f>IF(N266="sníž. přenesená",J266,0)</f>
        <v>0</v>
      </c>
      <c r="BI266" s="209">
        <f>IF(N266="nulová",J266,0)</f>
        <v>0</v>
      </c>
      <c r="BJ266" s="19" t="s">
        <v>85</v>
      </c>
      <c r="BK266" s="209">
        <f>ROUND(I266*H266,2)</f>
        <v>0</v>
      </c>
      <c r="BL266" s="19" t="s">
        <v>159</v>
      </c>
      <c r="BM266" s="208" t="s">
        <v>1348</v>
      </c>
    </row>
    <row r="267" s="14" customFormat="1">
      <c r="A267" s="14"/>
      <c r="B267" s="218"/>
      <c r="C267" s="14"/>
      <c r="D267" s="211" t="s">
        <v>161</v>
      </c>
      <c r="E267" s="14"/>
      <c r="F267" s="220" t="s">
        <v>1349</v>
      </c>
      <c r="G267" s="14"/>
      <c r="H267" s="221">
        <v>5293.3429999999998</v>
      </c>
      <c r="I267" s="222"/>
      <c r="J267" s="14"/>
      <c r="K267" s="14"/>
      <c r="L267" s="218"/>
      <c r="M267" s="223"/>
      <c r="N267" s="224"/>
      <c r="O267" s="224"/>
      <c r="P267" s="224"/>
      <c r="Q267" s="224"/>
      <c r="R267" s="224"/>
      <c r="S267" s="224"/>
      <c r="T267" s="22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19" t="s">
        <v>161</v>
      </c>
      <c r="AU267" s="219" t="s">
        <v>87</v>
      </c>
      <c r="AV267" s="14" t="s">
        <v>87</v>
      </c>
      <c r="AW267" s="14" t="s">
        <v>3</v>
      </c>
      <c r="AX267" s="14" t="s">
        <v>85</v>
      </c>
      <c r="AY267" s="219" t="s">
        <v>152</v>
      </c>
    </row>
    <row r="268" s="2" customFormat="1" ht="24" customHeight="1">
      <c r="A268" s="38"/>
      <c r="B268" s="196"/>
      <c r="C268" s="197" t="s">
        <v>425</v>
      </c>
      <c r="D268" s="197" t="s">
        <v>154</v>
      </c>
      <c r="E268" s="198" t="s">
        <v>1350</v>
      </c>
      <c r="F268" s="199" t="s">
        <v>1351</v>
      </c>
      <c r="G268" s="200" t="s">
        <v>423</v>
      </c>
      <c r="H268" s="201">
        <v>278.59699999999998</v>
      </c>
      <c r="I268" s="202"/>
      <c r="J268" s="203">
        <f>ROUND(I268*H268,2)</f>
        <v>0</v>
      </c>
      <c r="K268" s="199" t="s">
        <v>158</v>
      </c>
      <c r="L268" s="39"/>
      <c r="M268" s="204" t="s">
        <v>1</v>
      </c>
      <c r="N268" s="205" t="s">
        <v>42</v>
      </c>
      <c r="O268" s="77"/>
      <c r="P268" s="206">
        <f>O268*H268</f>
        <v>0</v>
      </c>
      <c r="Q268" s="206">
        <v>0</v>
      </c>
      <c r="R268" s="206">
        <f>Q268*H268</f>
        <v>0</v>
      </c>
      <c r="S268" s="206">
        <v>0</v>
      </c>
      <c r="T268" s="20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08" t="s">
        <v>159</v>
      </c>
      <c r="AT268" s="208" t="s">
        <v>154</v>
      </c>
      <c r="AU268" s="208" t="s">
        <v>87</v>
      </c>
      <c r="AY268" s="19" t="s">
        <v>152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9" t="s">
        <v>85</v>
      </c>
      <c r="BK268" s="209">
        <f>ROUND(I268*H268,2)</f>
        <v>0</v>
      </c>
      <c r="BL268" s="19" t="s">
        <v>159</v>
      </c>
      <c r="BM268" s="208" t="s">
        <v>1352</v>
      </c>
    </row>
    <row r="269" s="2" customFormat="1" ht="24" customHeight="1">
      <c r="A269" s="38"/>
      <c r="B269" s="196"/>
      <c r="C269" s="197" t="s">
        <v>429</v>
      </c>
      <c r="D269" s="197" t="s">
        <v>154</v>
      </c>
      <c r="E269" s="198" t="s">
        <v>1353</v>
      </c>
      <c r="F269" s="199" t="s">
        <v>1354</v>
      </c>
      <c r="G269" s="200" t="s">
        <v>423</v>
      </c>
      <c r="H269" s="201">
        <v>278.59699999999998</v>
      </c>
      <c r="I269" s="202"/>
      <c r="J269" s="203">
        <f>ROUND(I269*H269,2)</f>
        <v>0</v>
      </c>
      <c r="K269" s="199" t="s">
        <v>158</v>
      </c>
      <c r="L269" s="39"/>
      <c r="M269" s="204" t="s">
        <v>1</v>
      </c>
      <c r="N269" s="205" t="s">
        <v>42</v>
      </c>
      <c r="O269" s="77"/>
      <c r="P269" s="206">
        <f>O269*H269</f>
        <v>0</v>
      </c>
      <c r="Q269" s="206">
        <v>0</v>
      </c>
      <c r="R269" s="206">
        <f>Q269*H269</f>
        <v>0</v>
      </c>
      <c r="S269" s="206">
        <v>0</v>
      </c>
      <c r="T269" s="20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08" t="s">
        <v>159</v>
      </c>
      <c r="AT269" s="208" t="s">
        <v>154</v>
      </c>
      <c r="AU269" s="208" t="s">
        <v>87</v>
      </c>
      <c r="AY269" s="19" t="s">
        <v>152</v>
      </c>
      <c r="BE269" s="209">
        <f>IF(N269="základní",J269,0)</f>
        <v>0</v>
      </c>
      <c r="BF269" s="209">
        <f>IF(N269="snížená",J269,0)</f>
        <v>0</v>
      </c>
      <c r="BG269" s="209">
        <f>IF(N269="zákl. přenesená",J269,0)</f>
        <v>0</v>
      </c>
      <c r="BH269" s="209">
        <f>IF(N269="sníž. přenesená",J269,0)</f>
        <v>0</v>
      </c>
      <c r="BI269" s="209">
        <f>IF(N269="nulová",J269,0)</f>
        <v>0</v>
      </c>
      <c r="BJ269" s="19" t="s">
        <v>85</v>
      </c>
      <c r="BK269" s="209">
        <f>ROUND(I269*H269,2)</f>
        <v>0</v>
      </c>
      <c r="BL269" s="19" t="s">
        <v>159</v>
      </c>
      <c r="BM269" s="208" t="s">
        <v>1355</v>
      </c>
    </row>
    <row r="270" s="12" customFormat="1" ht="22.8" customHeight="1">
      <c r="A270" s="12"/>
      <c r="B270" s="183"/>
      <c r="C270" s="12"/>
      <c r="D270" s="184" t="s">
        <v>76</v>
      </c>
      <c r="E270" s="194" t="s">
        <v>438</v>
      </c>
      <c r="F270" s="194" t="s">
        <v>439</v>
      </c>
      <c r="G270" s="12"/>
      <c r="H270" s="12"/>
      <c r="I270" s="186"/>
      <c r="J270" s="195">
        <f>BK270</f>
        <v>0</v>
      </c>
      <c r="K270" s="12"/>
      <c r="L270" s="183"/>
      <c r="M270" s="188"/>
      <c r="N270" s="189"/>
      <c r="O270" s="189"/>
      <c r="P270" s="190">
        <f>SUM(P271:P274)</f>
        <v>0</v>
      </c>
      <c r="Q270" s="189"/>
      <c r="R270" s="190">
        <f>SUM(R271:R274)</f>
        <v>0</v>
      </c>
      <c r="S270" s="189"/>
      <c r="T270" s="191">
        <f>SUM(T271:T274)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84" t="s">
        <v>85</v>
      </c>
      <c r="AT270" s="192" t="s">
        <v>76</v>
      </c>
      <c r="AU270" s="192" t="s">
        <v>85</v>
      </c>
      <c r="AY270" s="184" t="s">
        <v>152</v>
      </c>
      <c r="BK270" s="193">
        <f>SUM(BK271:BK274)</f>
        <v>0</v>
      </c>
    </row>
    <row r="271" s="2" customFormat="1" ht="24" customHeight="1">
      <c r="A271" s="38"/>
      <c r="B271" s="196"/>
      <c r="C271" s="197" t="s">
        <v>434</v>
      </c>
      <c r="D271" s="197" t="s">
        <v>154</v>
      </c>
      <c r="E271" s="198" t="s">
        <v>1356</v>
      </c>
      <c r="F271" s="199" t="s">
        <v>1357</v>
      </c>
      <c r="G271" s="200" t="s">
        <v>423</v>
      </c>
      <c r="H271" s="201">
        <v>448.59500000000003</v>
      </c>
      <c r="I271" s="202"/>
      <c r="J271" s="203">
        <f>ROUND(I271*H271,2)</f>
        <v>0</v>
      </c>
      <c r="K271" s="199" t="s">
        <v>158</v>
      </c>
      <c r="L271" s="39"/>
      <c r="M271" s="204" t="s">
        <v>1</v>
      </c>
      <c r="N271" s="205" t="s">
        <v>42</v>
      </c>
      <c r="O271" s="77"/>
      <c r="P271" s="206">
        <f>O271*H271</f>
        <v>0</v>
      </c>
      <c r="Q271" s="206">
        <v>0</v>
      </c>
      <c r="R271" s="206">
        <f>Q271*H271</f>
        <v>0</v>
      </c>
      <c r="S271" s="206">
        <v>0</v>
      </c>
      <c r="T271" s="20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08" t="s">
        <v>159</v>
      </c>
      <c r="AT271" s="208" t="s">
        <v>154</v>
      </c>
      <c r="AU271" s="208" t="s">
        <v>87</v>
      </c>
      <c r="AY271" s="19" t="s">
        <v>152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9" t="s">
        <v>85</v>
      </c>
      <c r="BK271" s="209">
        <f>ROUND(I271*H271,2)</f>
        <v>0</v>
      </c>
      <c r="BL271" s="19" t="s">
        <v>159</v>
      </c>
      <c r="BM271" s="208" t="s">
        <v>1358</v>
      </c>
    </row>
    <row r="272" s="2" customFormat="1" ht="24" customHeight="1">
      <c r="A272" s="38"/>
      <c r="B272" s="196"/>
      <c r="C272" s="197" t="s">
        <v>440</v>
      </c>
      <c r="D272" s="197" t="s">
        <v>154</v>
      </c>
      <c r="E272" s="198" t="s">
        <v>1359</v>
      </c>
      <c r="F272" s="199" t="s">
        <v>1360</v>
      </c>
      <c r="G272" s="200" t="s">
        <v>423</v>
      </c>
      <c r="H272" s="201">
        <v>448.59500000000003</v>
      </c>
      <c r="I272" s="202"/>
      <c r="J272" s="203">
        <f>ROUND(I272*H272,2)</f>
        <v>0</v>
      </c>
      <c r="K272" s="199" t="s">
        <v>158</v>
      </c>
      <c r="L272" s="39"/>
      <c r="M272" s="204" t="s">
        <v>1</v>
      </c>
      <c r="N272" s="205" t="s">
        <v>42</v>
      </c>
      <c r="O272" s="77"/>
      <c r="P272" s="206">
        <f>O272*H272</f>
        <v>0</v>
      </c>
      <c r="Q272" s="206">
        <v>0</v>
      </c>
      <c r="R272" s="206">
        <f>Q272*H272</f>
        <v>0</v>
      </c>
      <c r="S272" s="206">
        <v>0</v>
      </c>
      <c r="T272" s="20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08" t="s">
        <v>159</v>
      </c>
      <c r="AT272" s="208" t="s">
        <v>154</v>
      </c>
      <c r="AU272" s="208" t="s">
        <v>87</v>
      </c>
      <c r="AY272" s="19" t="s">
        <v>152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9" t="s">
        <v>85</v>
      </c>
      <c r="BK272" s="209">
        <f>ROUND(I272*H272,2)</f>
        <v>0</v>
      </c>
      <c r="BL272" s="19" t="s">
        <v>159</v>
      </c>
      <c r="BM272" s="208" t="s">
        <v>1361</v>
      </c>
    </row>
    <row r="273" s="2" customFormat="1" ht="24" customHeight="1">
      <c r="A273" s="38"/>
      <c r="B273" s="196"/>
      <c r="C273" s="197" t="s">
        <v>448</v>
      </c>
      <c r="D273" s="197" t="s">
        <v>154</v>
      </c>
      <c r="E273" s="198" t="s">
        <v>1362</v>
      </c>
      <c r="F273" s="199" t="s">
        <v>1363</v>
      </c>
      <c r="G273" s="200" t="s">
        <v>423</v>
      </c>
      <c r="H273" s="201">
        <v>1345.7850000000001</v>
      </c>
      <c r="I273" s="202"/>
      <c r="J273" s="203">
        <f>ROUND(I273*H273,2)</f>
        <v>0</v>
      </c>
      <c r="K273" s="199" t="s">
        <v>158</v>
      </c>
      <c r="L273" s="39"/>
      <c r="M273" s="204" t="s">
        <v>1</v>
      </c>
      <c r="N273" s="205" t="s">
        <v>42</v>
      </c>
      <c r="O273" s="77"/>
      <c r="P273" s="206">
        <f>O273*H273</f>
        <v>0</v>
      </c>
      <c r="Q273" s="206">
        <v>0</v>
      </c>
      <c r="R273" s="206">
        <f>Q273*H273</f>
        <v>0</v>
      </c>
      <c r="S273" s="206">
        <v>0</v>
      </c>
      <c r="T273" s="20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08" t="s">
        <v>159</v>
      </c>
      <c r="AT273" s="208" t="s">
        <v>154</v>
      </c>
      <c r="AU273" s="208" t="s">
        <v>87</v>
      </c>
      <c r="AY273" s="19" t="s">
        <v>152</v>
      </c>
      <c r="BE273" s="209">
        <f>IF(N273="základní",J273,0)</f>
        <v>0</v>
      </c>
      <c r="BF273" s="209">
        <f>IF(N273="snížená",J273,0)</f>
        <v>0</v>
      </c>
      <c r="BG273" s="209">
        <f>IF(N273="zákl. přenesená",J273,0)</f>
        <v>0</v>
      </c>
      <c r="BH273" s="209">
        <f>IF(N273="sníž. přenesená",J273,0)</f>
        <v>0</v>
      </c>
      <c r="BI273" s="209">
        <f>IF(N273="nulová",J273,0)</f>
        <v>0</v>
      </c>
      <c r="BJ273" s="19" t="s">
        <v>85</v>
      </c>
      <c r="BK273" s="209">
        <f>ROUND(I273*H273,2)</f>
        <v>0</v>
      </c>
      <c r="BL273" s="19" t="s">
        <v>159</v>
      </c>
      <c r="BM273" s="208" t="s">
        <v>1364</v>
      </c>
    </row>
    <row r="274" s="14" customFormat="1">
      <c r="A274" s="14"/>
      <c r="B274" s="218"/>
      <c r="C274" s="14"/>
      <c r="D274" s="211" t="s">
        <v>161</v>
      </c>
      <c r="E274" s="14"/>
      <c r="F274" s="220" t="s">
        <v>1365</v>
      </c>
      <c r="G274" s="14"/>
      <c r="H274" s="221">
        <v>1345.7850000000001</v>
      </c>
      <c r="I274" s="222"/>
      <c r="J274" s="14"/>
      <c r="K274" s="14"/>
      <c r="L274" s="218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19" t="s">
        <v>161</v>
      </c>
      <c r="AU274" s="219" t="s">
        <v>87</v>
      </c>
      <c r="AV274" s="14" t="s">
        <v>87</v>
      </c>
      <c r="AW274" s="14" t="s">
        <v>3</v>
      </c>
      <c r="AX274" s="14" t="s">
        <v>85</v>
      </c>
      <c r="AY274" s="219" t="s">
        <v>152</v>
      </c>
    </row>
    <row r="275" s="2" customFormat="1" ht="6.96" customHeight="1">
      <c r="A275" s="38"/>
      <c r="B275" s="60"/>
      <c r="C275" s="61"/>
      <c r="D275" s="61"/>
      <c r="E275" s="61"/>
      <c r="F275" s="61"/>
      <c r="G275" s="61"/>
      <c r="H275" s="61"/>
      <c r="I275" s="156"/>
      <c r="J275" s="61"/>
      <c r="K275" s="61"/>
      <c r="L275" s="39"/>
      <c r="M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</row>
  </sheetData>
  <autoFilter ref="C123:K27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115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2" customFormat="1" ht="12" customHeight="1">
      <c r="A8" s="38"/>
      <c r="B8" s="39"/>
      <c r="C8" s="38"/>
      <c r="D8" s="32" t="s">
        <v>116</v>
      </c>
      <c r="E8" s="38"/>
      <c r="F8" s="38"/>
      <c r="G8" s="38"/>
      <c r="H8" s="38"/>
      <c r="I8" s="132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1366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133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133" t="s">
        <v>22</v>
      </c>
      <c r="J12" s="69" t="str">
        <f>'Rekapitulace stavby'!AN8</f>
        <v>2. 9. 2019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32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133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133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32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133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33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32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133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133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32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133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133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32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132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216.75" customHeight="1">
      <c r="A27" s="134"/>
      <c r="B27" s="135"/>
      <c r="C27" s="134"/>
      <c r="D27" s="134"/>
      <c r="E27" s="36" t="s">
        <v>36</v>
      </c>
      <c r="F27" s="36"/>
      <c r="G27" s="36"/>
      <c r="H27" s="36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8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9" t="s">
        <v>37</v>
      </c>
      <c r="E30" s="38"/>
      <c r="F30" s="38"/>
      <c r="G30" s="38"/>
      <c r="H30" s="38"/>
      <c r="I30" s="132"/>
      <c r="J30" s="96">
        <f>ROUND(J116,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140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41" t="s">
        <v>41</v>
      </c>
      <c r="E33" s="32" t="s">
        <v>42</v>
      </c>
      <c r="F33" s="142">
        <f>ROUND((SUM(BE116:BE117)),  2)</f>
        <v>0</v>
      </c>
      <c r="G33" s="38"/>
      <c r="H33" s="38"/>
      <c r="I33" s="143">
        <v>0.20999999999999999</v>
      </c>
      <c r="J33" s="142">
        <f>ROUND(((SUM(BE116:BE117))*I33),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42">
        <f>ROUND((SUM(BF116:BF117)),  2)</f>
        <v>0</v>
      </c>
      <c r="G34" s="38"/>
      <c r="H34" s="38"/>
      <c r="I34" s="143">
        <v>0.14999999999999999</v>
      </c>
      <c r="J34" s="142">
        <f>ROUND(((SUM(BF116:BF117))*I34),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42">
        <f>ROUND((SUM(BG116:BG117)),  2)</f>
        <v>0</v>
      </c>
      <c r="G35" s="38"/>
      <c r="H35" s="38"/>
      <c r="I35" s="143">
        <v>0.20999999999999999</v>
      </c>
      <c r="J35" s="14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42">
        <f>ROUND((SUM(BH116:BH117)),  2)</f>
        <v>0</v>
      </c>
      <c r="G36" s="38"/>
      <c r="H36" s="38"/>
      <c r="I36" s="143">
        <v>0.14999999999999999</v>
      </c>
      <c r="J36" s="142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42">
        <f>ROUND((SUM(BI116:BI117)),  2)</f>
        <v>0</v>
      </c>
      <c r="G37" s="38"/>
      <c r="H37" s="38"/>
      <c r="I37" s="143">
        <v>0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32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44"/>
      <c r="D39" s="145" t="s">
        <v>47</v>
      </c>
      <c r="E39" s="81"/>
      <c r="F39" s="81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8"/>
      <c r="L41" s="22"/>
    </row>
    <row r="42" s="1" customFormat="1" ht="14.4" customHeight="1">
      <c r="B42" s="22"/>
      <c r="I42" s="128"/>
      <c r="L42" s="22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38"/>
      <c r="E86" s="38"/>
      <c r="F86" s="38"/>
      <c r="G86" s="38"/>
      <c r="H86" s="38"/>
      <c r="I86" s="132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06 - Zdravotechnika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Palackého náměstí 38</v>
      </c>
      <c r="G89" s="38"/>
      <c r="H89" s="38"/>
      <c r="I89" s="133" t="s">
        <v>22</v>
      </c>
      <c r="J89" s="69" t="str">
        <f>IF(J12="","",J12)</f>
        <v>2. 9. 2019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24</v>
      </c>
      <c r="D91" s="38"/>
      <c r="E91" s="38"/>
      <c r="F91" s="27" t="str">
        <f>E15</f>
        <v>Město Kostelec nad Orlicí</v>
      </c>
      <c r="G91" s="38"/>
      <c r="H91" s="38"/>
      <c r="I91" s="133" t="s">
        <v>30</v>
      </c>
      <c r="J91" s="36" t="str">
        <f>E21</f>
        <v>OBCHODNÍ PROJEKT HRADEC KRÁLOVÉ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133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32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8" t="s">
        <v>120</v>
      </c>
      <c r="D94" s="144"/>
      <c r="E94" s="144"/>
      <c r="F94" s="144"/>
      <c r="G94" s="144"/>
      <c r="H94" s="144"/>
      <c r="I94" s="159"/>
      <c r="J94" s="160" t="s">
        <v>121</v>
      </c>
      <c r="K94" s="144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61" t="s">
        <v>122</v>
      </c>
      <c r="D96" s="38"/>
      <c r="E96" s="38"/>
      <c r="F96" s="38"/>
      <c r="G96" s="38"/>
      <c r="H96" s="38"/>
      <c r="I96" s="132"/>
      <c r="J96" s="96">
        <f>J116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123</v>
      </c>
    </row>
    <row r="97" s="2" customFormat="1" ht="21.84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60"/>
      <c r="C98" s="61"/>
      <c r="D98" s="61"/>
      <c r="E98" s="61"/>
      <c r="F98" s="61"/>
      <c r="G98" s="61"/>
      <c r="H98" s="61"/>
      <c r="I98" s="156"/>
      <c r="J98" s="61"/>
      <c r="K98" s="61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102" s="2" customFormat="1" ht="6.96" customHeight="1">
      <c r="A102" s="38"/>
      <c r="B102" s="62"/>
      <c r="C102" s="63"/>
      <c r="D102" s="63"/>
      <c r="E102" s="63"/>
      <c r="F102" s="63"/>
      <c r="G102" s="63"/>
      <c r="H102" s="63"/>
      <c r="I102" s="157"/>
      <c r="J102" s="63"/>
      <c r="K102" s="63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24.96" customHeight="1">
      <c r="A103" s="38"/>
      <c r="B103" s="39"/>
      <c r="C103" s="23" t="s">
        <v>137</v>
      </c>
      <c r="D103" s="38"/>
      <c r="E103" s="38"/>
      <c r="F103" s="38"/>
      <c r="G103" s="38"/>
      <c r="H103" s="38"/>
      <c r="I103" s="132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38"/>
      <c r="D104" s="38"/>
      <c r="E104" s="38"/>
      <c r="F104" s="38"/>
      <c r="G104" s="38"/>
      <c r="H104" s="38"/>
      <c r="I104" s="132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2" customHeight="1">
      <c r="A105" s="38"/>
      <c r="B105" s="39"/>
      <c r="C105" s="32" t="s">
        <v>16</v>
      </c>
      <c r="D105" s="38"/>
      <c r="E105" s="38"/>
      <c r="F105" s="38"/>
      <c r="G105" s="38"/>
      <c r="H105" s="38"/>
      <c r="I105" s="132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6.5" customHeight="1">
      <c r="A106" s="38"/>
      <c r="B106" s="39"/>
      <c r="C106" s="38"/>
      <c r="D106" s="38"/>
      <c r="E106" s="131" t="str">
        <f>E7</f>
        <v>Revitalizace centra dětí a mládeže Kostelec nad Orlicí</v>
      </c>
      <c r="F106" s="32"/>
      <c r="G106" s="32"/>
      <c r="H106" s="32"/>
      <c r="I106" s="132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116</v>
      </c>
      <c r="D107" s="38"/>
      <c r="E107" s="38"/>
      <c r="F107" s="38"/>
      <c r="G107" s="38"/>
      <c r="H107" s="38"/>
      <c r="I107" s="132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38"/>
      <c r="D108" s="38"/>
      <c r="E108" s="67" t="str">
        <f>E9</f>
        <v>06 - Zdravotechnika</v>
      </c>
      <c r="F108" s="38"/>
      <c r="G108" s="38"/>
      <c r="H108" s="38"/>
      <c r="I108" s="132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132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20</v>
      </c>
      <c r="D110" s="38"/>
      <c r="E110" s="38"/>
      <c r="F110" s="27" t="str">
        <f>F12</f>
        <v>Palackého náměstí 38</v>
      </c>
      <c r="G110" s="38"/>
      <c r="H110" s="38"/>
      <c r="I110" s="133" t="s">
        <v>22</v>
      </c>
      <c r="J110" s="69" t="str">
        <f>IF(J12="","",J12)</f>
        <v>2. 9. 2019</v>
      </c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132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58.2" customHeight="1">
      <c r="A112" s="38"/>
      <c r="B112" s="39"/>
      <c r="C112" s="32" t="s">
        <v>24</v>
      </c>
      <c r="D112" s="38"/>
      <c r="E112" s="38"/>
      <c r="F112" s="27" t="str">
        <f>E15</f>
        <v>Město Kostelec nad Orlicí</v>
      </c>
      <c r="G112" s="38"/>
      <c r="H112" s="38"/>
      <c r="I112" s="133" t="s">
        <v>30</v>
      </c>
      <c r="J112" s="36" t="str">
        <f>E21</f>
        <v>OBCHODNÍ PROJEKT HRADEC KRÁLOVÉ</v>
      </c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28</v>
      </c>
      <c r="D113" s="38"/>
      <c r="E113" s="38"/>
      <c r="F113" s="27" t="str">
        <f>IF(E18="","",E18)</f>
        <v>Vyplň údaj</v>
      </c>
      <c r="G113" s="38"/>
      <c r="H113" s="38"/>
      <c r="I113" s="133" t="s">
        <v>33</v>
      </c>
      <c r="J113" s="36" t="str">
        <f>E24</f>
        <v xml:space="preserve"> 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0.32" customHeight="1">
      <c r="A114" s="38"/>
      <c r="B114" s="39"/>
      <c r="C114" s="38"/>
      <c r="D114" s="38"/>
      <c r="E114" s="38"/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1" customFormat="1" ht="29.28" customHeight="1">
      <c r="A115" s="172"/>
      <c r="B115" s="173"/>
      <c r="C115" s="174" t="s">
        <v>138</v>
      </c>
      <c r="D115" s="175" t="s">
        <v>62</v>
      </c>
      <c r="E115" s="175" t="s">
        <v>58</v>
      </c>
      <c r="F115" s="175" t="s">
        <v>59</v>
      </c>
      <c r="G115" s="175" t="s">
        <v>139</v>
      </c>
      <c r="H115" s="175" t="s">
        <v>140</v>
      </c>
      <c r="I115" s="176" t="s">
        <v>141</v>
      </c>
      <c r="J115" s="175" t="s">
        <v>121</v>
      </c>
      <c r="K115" s="177" t="s">
        <v>142</v>
      </c>
      <c r="L115" s="178"/>
      <c r="M115" s="86" t="s">
        <v>1</v>
      </c>
      <c r="N115" s="87" t="s">
        <v>41</v>
      </c>
      <c r="O115" s="87" t="s">
        <v>143</v>
      </c>
      <c r="P115" s="87" t="s">
        <v>144</v>
      </c>
      <c r="Q115" s="87" t="s">
        <v>145</v>
      </c>
      <c r="R115" s="87" t="s">
        <v>146</v>
      </c>
      <c r="S115" s="87" t="s">
        <v>147</v>
      </c>
      <c r="T115" s="88" t="s">
        <v>148</v>
      </c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</row>
    <row r="116" s="2" customFormat="1" ht="22.8" customHeight="1">
      <c r="A116" s="38"/>
      <c r="B116" s="39"/>
      <c r="C116" s="93" t="s">
        <v>149</v>
      </c>
      <c r="D116" s="38"/>
      <c r="E116" s="38"/>
      <c r="F116" s="38"/>
      <c r="G116" s="38"/>
      <c r="H116" s="38"/>
      <c r="I116" s="132"/>
      <c r="J116" s="179">
        <f>BK116</f>
        <v>0</v>
      </c>
      <c r="K116" s="38"/>
      <c r="L116" s="39"/>
      <c r="M116" s="89"/>
      <c r="N116" s="73"/>
      <c r="O116" s="90"/>
      <c r="P116" s="180">
        <f>P117</f>
        <v>0</v>
      </c>
      <c r="Q116" s="90"/>
      <c r="R116" s="180">
        <f>R117</f>
        <v>0</v>
      </c>
      <c r="S116" s="90"/>
      <c r="T116" s="181">
        <f>T117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9" t="s">
        <v>76</v>
      </c>
      <c r="AU116" s="19" t="s">
        <v>123</v>
      </c>
      <c r="BK116" s="182">
        <f>BK117</f>
        <v>0</v>
      </c>
    </row>
    <row r="117" s="2" customFormat="1" ht="16.5" customHeight="1">
      <c r="A117" s="38"/>
      <c r="B117" s="196"/>
      <c r="C117" s="197" t="s">
        <v>85</v>
      </c>
      <c r="D117" s="197" t="s">
        <v>154</v>
      </c>
      <c r="E117" s="198" t="s">
        <v>1367</v>
      </c>
      <c r="F117" s="199" t="s">
        <v>1368</v>
      </c>
      <c r="G117" s="200" t="s">
        <v>705</v>
      </c>
      <c r="H117" s="201">
        <v>1</v>
      </c>
      <c r="I117" s="202"/>
      <c r="J117" s="203">
        <f>ROUND(I117*H117,2)</f>
        <v>0</v>
      </c>
      <c r="K117" s="199" t="s">
        <v>1</v>
      </c>
      <c r="L117" s="39"/>
      <c r="M117" s="258" t="s">
        <v>1</v>
      </c>
      <c r="N117" s="259" t="s">
        <v>42</v>
      </c>
      <c r="O117" s="260"/>
      <c r="P117" s="261">
        <f>O117*H117</f>
        <v>0</v>
      </c>
      <c r="Q117" s="261">
        <v>0</v>
      </c>
      <c r="R117" s="261">
        <f>Q117*H117</f>
        <v>0</v>
      </c>
      <c r="S117" s="261">
        <v>0</v>
      </c>
      <c r="T117" s="26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8" t="s">
        <v>159</v>
      </c>
      <c r="AT117" s="208" t="s">
        <v>154</v>
      </c>
      <c r="AU117" s="208" t="s">
        <v>77</v>
      </c>
      <c r="AY117" s="19" t="s">
        <v>152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9" t="s">
        <v>85</v>
      </c>
      <c r="BK117" s="209">
        <f>ROUND(I117*H117,2)</f>
        <v>0</v>
      </c>
      <c r="BL117" s="19" t="s">
        <v>159</v>
      </c>
      <c r="BM117" s="208" t="s">
        <v>1369</v>
      </c>
    </row>
    <row r="118" s="2" customFormat="1" ht="6.96" customHeight="1">
      <c r="A118" s="38"/>
      <c r="B118" s="60"/>
      <c r="C118" s="61"/>
      <c r="D118" s="61"/>
      <c r="E118" s="61"/>
      <c r="F118" s="61"/>
      <c r="G118" s="61"/>
      <c r="H118" s="61"/>
      <c r="I118" s="156"/>
      <c r="J118" s="61"/>
      <c r="K118" s="61"/>
      <c r="L118" s="39"/>
      <c r="M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</sheetData>
  <autoFilter ref="C115:K117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115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2" customFormat="1" ht="12" customHeight="1">
      <c r="A8" s="38"/>
      <c r="B8" s="39"/>
      <c r="C8" s="38"/>
      <c r="D8" s="32" t="s">
        <v>116</v>
      </c>
      <c r="E8" s="38"/>
      <c r="F8" s="38"/>
      <c r="G8" s="38"/>
      <c r="H8" s="38"/>
      <c r="I8" s="132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1370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133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133" t="s">
        <v>22</v>
      </c>
      <c r="J12" s="69" t="str">
        <f>'Rekapitulace stavby'!AN8</f>
        <v>2. 9. 2019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32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133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133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32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133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33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32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133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133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32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133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133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32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132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216.75" customHeight="1">
      <c r="A27" s="134"/>
      <c r="B27" s="135"/>
      <c r="C27" s="134"/>
      <c r="D27" s="134"/>
      <c r="E27" s="36" t="s">
        <v>36</v>
      </c>
      <c r="F27" s="36"/>
      <c r="G27" s="36"/>
      <c r="H27" s="36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8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9" t="s">
        <v>37</v>
      </c>
      <c r="E30" s="38"/>
      <c r="F30" s="38"/>
      <c r="G30" s="38"/>
      <c r="H30" s="38"/>
      <c r="I30" s="132"/>
      <c r="J30" s="96">
        <f>ROUND(J117,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140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41" t="s">
        <v>41</v>
      </c>
      <c r="E33" s="32" t="s">
        <v>42</v>
      </c>
      <c r="F33" s="142">
        <f>ROUND((SUM(BE117:BE136)),  2)</f>
        <v>0</v>
      </c>
      <c r="G33" s="38"/>
      <c r="H33" s="38"/>
      <c r="I33" s="143">
        <v>0.20999999999999999</v>
      </c>
      <c r="J33" s="142">
        <f>ROUND(((SUM(BE117:BE136))*I33),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42">
        <f>ROUND((SUM(BF117:BF136)),  2)</f>
        <v>0</v>
      </c>
      <c r="G34" s="38"/>
      <c r="H34" s="38"/>
      <c r="I34" s="143">
        <v>0.14999999999999999</v>
      </c>
      <c r="J34" s="142">
        <f>ROUND(((SUM(BF117:BF136))*I34),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42">
        <f>ROUND((SUM(BG117:BG136)),  2)</f>
        <v>0</v>
      </c>
      <c r="G35" s="38"/>
      <c r="H35" s="38"/>
      <c r="I35" s="143">
        <v>0.20999999999999999</v>
      </c>
      <c r="J35" s="14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42">
        <f>ROUND((SUM(BH117:BH136)),  2)</f>
        <v>0</v>
      </c>
      <c r="G36" s="38"/>
      <c r="H36" s="38"/>
      <c r="I36" s="143">
        <v>0.14999999999999999</v>
      </c>
      <c r="J36" s="142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42">
        <f>ROUND((SUM(BI117:BI136)),  2)</f>
        <v>0</v>
      </c>
      <c r="G37" s="38"/>
      <c r="H37" s="38"/>
      <c r="I37" s="143">
        <v>0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32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44"/>
      <c r="D39" s="145" t="s">
        <v>47</v>
      </c>
      <c r="E39" s="81"/>
      <c r="F39" s="81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8"/>
      <c r="L41" s="22"/>
    </row>
    <row r="42" s="1" customFormat="1" ht="14.4" customHeight="1">
      <c r="B42" s="22"/>
      <c r="I42" s="128"/>
      <c r="L42" s="22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38"/>
      <c r="E86" s="38"/>
      <c r="F86" s="38"/>
      <c r="G86" s="38"/>
      <c r="H86" s="38"/>
      <c r="I86" s="132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VRN - Vedlejší rozpočtové náklady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Palackého náměstí 38</v>
      </c>
      <c r="G89" s="38"/>
      <c r="H89" s="38"/>
      <c r="I89" s="133" t="s">
        <v>22</v>
      </c>
      <c r="J89" s="69" t="str">
        <f>IF(J12="","",J12)</f>
        <v>2. 9. 2019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24</v>
      </c>
      <c r="D91" s="38"/>
      <c r="E91" s="38"/>
      <c r="F91" s="27" t="str">
        <f>E15</f>
        <v>Město Kostelec nad Orlicí</v>
      </c>
      <c r="G91" s="38"/>
      <c r="H91" s="38"/>
      <c r="I91" s="133" t="s">
        <v>30</v>
      </c>
      <c r="J91" s="36" t="str">
        <f>E21</f>
        <v>OBCHODNÍ PROJEKT HRADEC KRÁLOVÉ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133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32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8" t="s">
        <v>120</v>
      </c>
      <c r="D94" s="144"/>
      <c r="E94" s="144"/>
      <c r="F94" s="144"/>
      <c r="G94" s="144"/>
      <c r="H94" s="144"/>
      <c r="I94" s="159"/>
      <c r="J94" s="160" t="s">
        <v>121</v>
      </c>
      <c r="K94" s="144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61" t="s">
        <v>122</v>
      </c>
      <c r="D96" s="38"/>
      <c r="E96" s="38"/>
      <c r="F96" s="38"/>
      <c r="G96" s="38"/>
      <c r="H96" s="38"/>
      <c r="I96" s="132"/>
      <c r="J96" s="96">
        <f>J117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123</v>
      </c>
    </row>
    <row r="97" s="9" customFormat="1" ht="24.96" customHeight="1">
      <c r="A97" s="9"/>
      <c r="B97" s="162"/>
      <c r="C97" s="9"/>
      <c r="D97" s="163" t="s">
        <v>1370</v>
      </c>
      <c r="E97" s="164"/>
      <c r="F97" s="164"/>
      <c r="G97" s="164"/>
      <c r="H97" s="164"/>
      <c r="I97" s="165"/>
      <c r="J97" s="166">
        <f>J118</f>
        <v>0</v>
      </c>
      <c r="K97" s="9"/>
      <c r="L97" s="16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38"/>
      <c r="D98" s="38"/>
      <c r="E98" s="38"/>
      <c r="F98" s="38"/>
      <c r="G98" s="38"/>
      <c r="H98" s="38"/>
      <c r="I98" s="132"/>
      <c r="J98" s="38"/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0"/>
      <c r="C99" s="61"/>
      <c r="D99" s="61"/>
      <c r="E99" s="61"/>
      <c r="F99" s="61"/>
      <c r="G99" s="61"/>
      <c r="H99" s="61"/>
      <c r="I99" s="156"/>
      <c r="J99" s="61"/>
      <c r="K99" s="61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2"/>
      <c r="C103" s="63"/>
      <c r="D103" s="63"/>
      <c r="E103" s="63"/>
      <c r="F103" s="63"/>
      <c r="G103" s="63"/>
      <c r="H103" s="63"/>
      <c r="I103" s="157"/>
      <c r="J103" s="63"/>
      <c r="K103" s="63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137</v>
      </c>
      <c r="D104" s="38"/>
      <c r="E104" s="38"/>
      <c r="F104" s="38"/>
      <c r="G104" s="38"/>
      <c r="H104" s="38"/>
      <c r="I104" s="132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38"/>
      <c r="D105" s="38"/>
      <c r="E105" s="38"/>
      <c r="F105" s="38"/>
      <c r="G105" s="38"/>
      <c r="H105" s="38"/>
      <c r="I105" s="132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38"/>
      <c r="E106" s="38"/>
      <c r="F106" s="38"/>
      <c r="G106" s="38"/>
      <c r="H106" s="38"/>
      <c r="I106" s="132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38"/>
      <c r="D107" s="38"/>
      <c r="E107" s="131" t="str">
        <f>E7</f>
        <v>Revitalizace centra dětí a mládeže Kostelec nad Orlicí</v>
      </c>
      <c r="F107" s="32"/>
      <c r="G107" s="32"/>
      <c r="H107" s="32"/>
      <c r="I107" s="132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116</v>
      </c>
      <c r="D108" s="38"/>
      <c r="E108" s="38"/>
      <c r="F108" s="38"/>
      <c r="G108" s="38"/>
      <c r="H108" s="38"/>
      <c r="I108" s="132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67" t="str">
        <f>E9</f>
        <v>VRN - Vedlejší rozpočtové náklady</v>
      </c>
      <c r="F109" s="38"/>
      <c r="G109" s="38"/>
      <c r="H109" s="38"/>
      <c r="I109" s="132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38"/>
      <c r="E111" s="38"/>
      <c r="F111" s="27" t="str">
        <f>F12</f>
        <v>Palackého náměstí 38</v>
      </c>
      <c r="G111" s="38"/>
      <c r="H111" s="38"/>
      <c r="I111" s="133" t="s">
        <v>22</v>
      </c>
      <c r="J111" s="69" t="str">
        <f>IF(J12="","",J12)</f>
        <v>2. 9. 2019</v>
      </c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58.2" customHeight="1">
      <c r="A113" s="38"/>
      <c r="B113" s="39"/>
      <c r="C113" s="32" t="s">
        <v>24</v>
      </c>
      <c r="D113" s="38"/>
      <c r="E113" s="38"/>
      <c r="F113" s="27" t="str">
        <f>E15</f>
        <v>Město Kostelec nad Orlicí</v>
      </c>
      <c r="G113" s="38"/>
      <c r="H113" s="38"/>
      <c r="I113" s="133" t="s">
        <v>30</v>
      </c>
      <c r="J113" s="36" t="str">
        <f>E21</f>
        <v>OBCHODNÍ PROJEKT HRADEC KRÁLOVÉ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38"/>
      <c r="E114" s="38"/>
      <c r="F114" s="27" t="str">
        <f>IF(E18="","",E18)</f>
        <v>Vyplň údaj</v>
      </c>
      <c r="G114" s="38"/>
      <c r="H114" s="38"/>
      <c r="I114" s="133" t="s">
        <v>33</v>
      </c>
      <c r="J114" s="36" t="str">
        <f>E24</f>
        <v xml:space="preserve"> 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38"/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72"/>
      <c r="B116" s="173"/>
      <c r="C116" s="174" t="s">
        <v>138</v>
      </c>
      <c r="D116" s="175" t="s">
        <v>62</v>
      </c>
      <c r="E116" s="175" t="s">
        <v>58</v>
      </c>
      <c r="F116" s="175" t="s">
        <v>59</v>
      </c>
      <c r="G116" s="175" t="s">
        <v>139</v>
      </c>
      <c r="H116" s="175" t="s">
        <v>140</v>
      </c>
      <c r="I116" s="176" t="s">
        <v>141</v>
      </c>
      <c r="J116" s="175" t="s">
        <v>121</v>
      </c>
      <c r="K116" s="177" t="s">
        <v>142</v>
      </c>
      <c r="L116" s="178"/>
      <c r="M116" s="86" t="s">
        <v>1</v>
      </c>
      <c r="N116" s="87" t="s">
        <v>41</v>
      </c>
      <c r="O116" s="87" t="s">
        <v>143</v>
      </c>
      <c r="P116" s="87" t="s">
        <v>144</v>
      </c>
      <c r="Q116" s="87" t="s">
        <v>145</v>
      </c>
      <c r="R116" s="87" t="s">
        <v>146</v>
      </c>
      <c r="S116" s="87" t="s">
        <v>147</v>
      </c>
      <c r="T116" s="88" t="s">
        <v>148</v>
      </c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</row>
    <row r="117" s="2" customFormat="1" ht="22.8" customHeight="1">
      <c r="A117" s="38"/>
      <c r="B117" s="39"/>
      <c r="C117" s="93" t="s">
        <v>149</v>
      </c>
      <c r="D117" s="38"/>
      <c r="E117" s="38"/>
      <c r="F117" s="38"/>
      <c r="G117" s="38"/>
      <c r="H117" s="38"/>
      <c r="I117" s="132"/>
      <c r="J117" s="179">
        <f>BK117</f>
        <v>0</v>
      </c>
      <c r="K117" s="38"/>
      <c r="L117" s="39"/>
      <c r="M117" s="89"/>
      <c r="N117" s="73"/>
      <c r="O117" s="90"/>
      <c r="P117" s="180">
        <f>P118</f>
        <v>0</v>
      </c>
      <c r="Q117" s="90"/>
      <c r="R117" s="180">
        <f>R118</f>
        <v>0</v>
      </c>
      <c r="S117" s="90"/>
      <c r="T117" s="181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76</v>
      </c>
      <c r="AU117" s="19" t="s">
        <v>123</v>
      </c>
      <c r="BK117" s="182">
        <f>BK118</f>
        <v>0</v>
      </c>
    </row>
    <row r="118" s="12" customFormat="1" ht="25.92" customHeight="1">
      <c r="A118" s="12"/>
      <c r="B118" s="183"/>
      <c r="C118" s="12"/>
      <c r="D118" s="184" t="s">
        <v>76</v>
      </c>
      <c r="E118" s="185" t="s">
        <v>112</v>
      </c>
      <c r="F118" s="185" t="s">
        <v>113</v>
      </c>
      <c r="G118" s="12"/>
      <c r="H118" s="12"/>
      <c r="I118" s="186"/>
      <c r="J118" s="187">
        <f>BK118</f>
        <v>0</v>
      </c>
      <c r="K118" s="12"/>
      <c r="L118" s="183"/>
      <c r="M118" s="188"/>
      <c r="N118" s="189"/>
      <c r="O118" s="189"/>
      <c r="P118" s="190">
        <f>SUM(P119:P136)</f>
        <v>0</v>
      </c>
      <c r="Q118" s="189"/>
      <c r="R118" s="190">
        <f>SUM(R119:R136)</f>
        <v>0</v>
      </c>
      <c r="S118" s="189"/>
      <c r="T118" s="191">
        <f>SUM(T119:T136)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84" t="s">
        <v>178</v>
      </c>
      <c r="AT118" s="192" t="s">
        <v>76</v>
      </c>
      <c r="AU118" s="192" t="s">
        <v>77</v>
      </c>
      <c r="AY118" s="184" t="s">
        <v>152</v>
      </c>
      <c r="BK118" s="193">
        <f>SUM(BK119:BK136)</f>
        <v>0</v>
      </c>
    </row>
    <row r="119" s="2" customFormat="1" ht="48" customHeight="1">
      <c r="A119" s="38"/>
      <c r="B119" s="196"/>
      <c r="C119" s="197" t="s">
        <v>85</v>
      </c>
      <c r="D119" s="197" t="s">
        <v>154</v>
      </c>
      <c r="E119" s="198" t="s">
        <v>1371</v>
      </c>
      <c r="F119" s="199" t="s">
        <v>1372</v>
      </c>
      <c r="G119" s="200" t="s">
        <v>1</v>
      </c>
      <c r="H119" s="201">
        <v>0</v>
      </c>
      <c r="I119" s="202"/>
      <c r="J119" s="203">
        <f>ROUND(I119*H119,2)</f>
        <v>0</v>
      </c>
      <c r="K119" s="199" t="s">
        <v>1</v>
      </c>
      <c r="L119" s="39"/>
      <c r="M119" s="204" t="s">
        <v>1</v>
      </c>
      <c r="N119" s="205" t="s">
        <v>42</v>
      </c>
      <c r="O119" s="77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8" t="s">
        <v>1373</v>
      </c>
      <c r="AT119" s="208" t="s">
        <v>154</v>
      </c>
      <c r="AU119" s="208" t="s">
        <v>85</v>
      </c>
      <c r="AY119" s="19" t="s">
        <v>152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9" t="s">
        <v>85</v>
      </c>
      <c r="BK119" s="209">
        <f>ROUND(I119*H119,2)</f>
        <v>0</v>
      </c>
      <c r="BL119" s="19" t="s">
        <v>1373</v>
      </c>
      <c r="BM119" s="208" t="s">
        <v>1374</v>
      </c>
    </row>
    <row r="120" s="2" customFormat="1">
      <c r="A120" s="38"/>
      <c r="B120" s="39"/>
      <c r="C120" s="38"/>
      <c r="D120" s="211" t="s">
        <v>186</v>
      </c>
      <c r="E120" s="38"/>
      <c r="F120" s="234" t="s">
        <v>1375</v>
      </c>
      <c r="G120" s="38"/>
      <c r="H120" s="38"/>
      <c r="I120" s="132"/>
      <c r="J120" s="38"/>
      <c r="K120" s="38"/>
      <c r="L120" s="39"/>
      <c r="M120" s="235"/>
      <c r="N120" s="236"/>
      <c r="O120" s="77"/>
      <c r="P120" s="77"/>
      <c r="Q120" s="77"/>
      <c r="R120" s="77"/>
      <c r="S120" s="77"/>
      <c r="T120" s="7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186</v>
      </c>
      <c r="AU120" s="19" t="s">
        <v>85</v>
      </c>
    </row>
    <row r="121" s="2" customFormat="1" ht="16.5" customHeight="1">
      <c r="A121" s="38"/>
      <c r="B121" s="196"/>
      <c r="C121" s="197" t="s">
        <v>87</v>
      </c>
      <c r="D121" s="197" t="s">
        <v>154</v>
      </c>
      <c r="E121" s="198" t="s">
        <v>1376</v>
      </c>
      <c r="F121" s="199" t="s">
        <v>1377</v>
      </c>
      <c r="G121" s="200" t="s">
        <v>1378</v>
      </c>
      <c r="H121" s="201">
        <v>1</v>
      </c>
      <c r="I121" s="202"/>
      <c r="J121" s="203">
        <f>ROUND(I121*H121,2)</f>
        <v>0</v>
      </c>
      <c r="K121" s="199" t="s">
        <v>158</v>
      </c>
      <c r="L121" s="39"/>
      <c r="M121" s="204" t="s">
        <v>1</v>
      </c>
      <c r="N121" s="205" t="s">
        <v>42</v>
      </c>
      <c r="O121" s="77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1373</v>
      </c>
      <c r="AT121" s="208" t="s">
        <v>154</v>
      </c>
      <c r="AU121" s="208" t="s">
        <v>85</v>
      </c>
      <c r="AY121" s="19" t="s">
        <v>152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9" t="s">
        <v>85</v>
      </c>
      <c r="BK121" s="209">
        <f>ROUND(I121*H121,2)</f>
        <v>0</v>
      </c>
      <c r="BL121" s="19" t="s">
        <v>1373</v>
      </c>
      <c r="BM121" s="208" t="s">
        <v>1379</v>
      </c>
    </row>
    <row r="122" s="2" customFormat="1">
      <c r="A122" s="38"/>
      <c r="B122" s="39"/>
      <c r="C122" s="38"/>
      <c r="D122" s="211" t="s">
        <v>186</v>
      </c>
      <c r="E122" s="38"/>
      <c r="F122" s="234" t="s">
        <v>1380</v>
      </c>
      <c r="G122" s="38"/>
      <c r="H122" s="38"/>
      <c r="I122" s="132"/>
      <c r="J122" s="38"/>
      <c r="K122" s="38"/>
      <c r="L122" s="39"/>
      <c r="M122" s="235"/>
      <c r="N122" s="236"/>
      <c r="O122" s="77"/>
      <c r="P122" s="77"/>
      <c r="Q122" s="77"/>
      <c r="R122" s="77"/>
      <c r="S122" s="77"/>
      <c r="T122" s="7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186</v>
      </c>
      <c r="AU122" s="19" t="s">
        <v>85</v>
      </c>
    </row>
    <row r="123" s="2" customFormat="1" ht="16.5" customHeight="1">
      <c r="A123" s="38"/>
      <c r="B123" s="196"/>
      <c r="C123" s="197" t="s">
        <v>170</v>
      </c>
      <c r="D123" s="197" t="s">
        <v>154</v>
      </c>
      <c r="E123" s="198" t="s">
        <v>1381</v>
      </c>
      <c r="F123" s="199" t="s">
        <v>1382</v>
      </c>
      <c r="G123" s="200" t="s">
        <v>1378</v>
      </c>
      <c r="H123" s="201">
        <v>1</v>
      </c>
      <c r="I123" s="202"/>
      <c r="J123" s="203">
        <f>ROUND(I123*H123,2)</f>
        <v>0</v>
      </c>
      <c r="K123" s="199" t="s">
        <v>158</v>
      </c>
      <c r="L123" s="39"/>
      <c r="M123" s="204" t="s">
        <v>1</v>
      </c>
      <c r="N123" s="205" t="s">
        <v>42</v>
      </c>
      <c r="O123" s="77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8" t="s">
        <v>1373</v>
      </c>
      <c r="AT123" s="208" t="s">
        <v>154</v>
      </c>
      <c r="AU123" s="208" t="s">
        <v>85</v>
      </c>
      <c r="AY123" s="19" t="s">
        <v>152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9" t="s">
        <v>85</v>
      </c>
      <c r="BK123" s="209">
        <f>ROUND(I123*H123,2)</f>
        <v>0</v>
      </c>
      <c r="BL123" s="19" t="s">
        <v>1373</v>
      </c>
      <c r="BM123" s="208" t="s">
        <v>1383</v>
      </c>
    </row>
    <row r="124" s="2" customFormat="1" ht="16.5" customHeight="1">
      <c r="A124" s="38"/>
      <c r="B124" s="196"/>
      <c r="C124" s="197" t="s">
        <v>159</v>
      </c>
      <c r="D124" s="197" t="s">
        <v>154</v>
      </c>
      <c r="E124" s="198" t="s">
        <v>1384</v>
      </c>
      <c r="F124" s="199" t="s">
        <v>1385</v>
      </c>
      <c r="G124" s="200" t="s">
        <v>1378</v>
      </c>
      <c r="H124" s="201">
        <v>1</v>
      </c>
      <c r="I124" s="202"/>
      <c r="J124" s="203">
        <f>ROUND(I124*H124,2)</f>
        <v>0</v>
      </c>
      <c r="K124" s="199" t="s">
        <v>158</v>
      </c>
      <c r="L124" s="39"/>
      <c r="M124" s="204" t="s">
        <v>1</v>
      </c>
      <c r="N124" s="205" t="s">
        <v>42</v>
      </c>
      <c r="O124" s="77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8" t="s">
        <v>1373</v>
      </c>
      <c r="AT124" s="208" t="s">
        <v>154</v>
      </c>
      <c r="AU124" s="208" t="s">
        <v>85</v>
      </c>
      <c r="AY124" s="19" t="s">
        <v>152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9" t="s">
        <v>85</v>
      </c>
      <c r="BK124" s="209">
        <f>ROUND(I124*H124,2)</f>
        <v>0</v>
      </c>
      <c r="BL124" s="19" t="s">
        <v>1373</v>
      </c>
      <c r="BM124" s="208" t="s">
        <v>1386</v>
      </c>
    </row>
    <row r="125" s="2" customFormat="1" ht="16.5" customHeight="1">
      <c r="A125" s="38"/>
      <c r="B125" s="196"/>
      <c r="C125" s="197" t="s">
        <v>178</v>
      </c>
      <c r="D125" s="197" t="s">
        <v>154</v>
      </c>
      <c r="E125" s="198" t="s">
        <v>1387</v>
      </c>
      <c r="F125" s="199" t="s">
        <v>1388</v>
      </c>
      <c r="G125" s="200" t="s">
        <v>1378</v>
      </c>
      <c r="H125" s="201">
        <v>1</v>
      </c>
      <c r="I125" s="202"/>
      <c r="J125" s="203">
        <f>ROUND(I125*H125,2)</f>
        <v>0</v>
      </c>
      <c r="K125" s="199" t="s">
        <v>158</v>
      </c>
      <c r="L125" s="39"/>
      <c r="M125" s="204" t="s">
        <v>1</v>
      </c>
      <c r="N125" s="205" t="s">
        <v>42</v>
      </c>
      <c r="O125" s="77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8" t="s">
        <v>1373</v>
      </c>
      <c r="AT125" s="208" t="s">
        <v>154</v>
      </c>
      <c r="AU125" s="208" t="s">
        <v>85</v>
      </c>
      <c r="AY125" s="19" t="s">
        <v>152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9" t="s">
        <v>85</v>
      </c>
      <c r="BK125" s="209">
        <f>ROUND(I125*H125,2)</f>
        <v>0</v>
      </c>
      <c r="BL125" s="19" t="s">
        <v>1373</v>
      </c>
      <c r="BM125" s="208" t="s">
        <v>1389</v>
      </c>
    </row>
    <row r="126" s="2" customFormat="1" ht="16.5" customHeight="1">
      <c r="A126" s="38"/>
      <c r="B126" s="196"/>
      <c r="C126" s="197" t="s">
        <v>182</v>
      </c>
      <c r="D126" s="197" t="s">
        <v>154</v>
      </c>
      <c r="E126" s="198" t="s">
        <v>1390</v>
      </c>
      <c r="F126" s="199" t="s">
        <v>1391</v>
      </c>
      <c r="G126" s="200" t="s">
        <v>1378</v>
      </c>
      <c r="H126" s="201">
        <v>1</v>
      </c>
      <c r="I126" s="202"/>
      <c r="J126" s="203">
        <f>ROUND(I126*H126,2)</f>
        <v>0</v>
      </c>
      <c r="K126" s="199" t="s">
        <v>158</v>
      </c>
      <c r="L126" s="39"/>
      <c r="M126" s="204" t="s">
        <v>1</v>
      </c>
      <c r="N126" s="205" t="s">
        <v>42</v>
      </c>
      <c r="O126" s="77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1373</v>
      </c>
      <c r="AT126" s="208" t="s">
        <v>154</v>
      </c>
      <c r="AU126" s="208" t="s">
        <v>85</v>
      </c>
      <c r="AY126" s="19" t="s">
        <v>152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9" t="s">
        <v>85</v>
      </c>
      <c r="BK126" s="209">
        <f>ROUND(I126*H126,2)</f>
        <v>0</v>
      </c>
      <c r="BL126" s="19" t="s">
        <v>1373</v>
      </c>
      <c r="BM126" s="208" t="s">
        <v>1392</v>
      </c>
    </row>
    <row r="127" s="2" customFormat="1" ht="16.5" customHeight="1">
      <c r="A127" s="38"/>
      <c r="B127" s="196"/>
      <c r="C127" s="197" t="s">
        <v>189</v>
      </c>
      <c r="D127" s="197" t="s">
        <v>154</v>
      </c>
      <c r="E127" s="198" t="s">
        <v>1393</v>
      </c>
      <c r="F127" s="199" t="s">
        <v>1394</v>
      </c>
      <c r="G127" s="200" t="s">
        <v>1378</v>
      </c>
      <c r="H127" s="201">
        <v>1</v>
      </c>
      <c r="I127" s="202"/>
      <c r="J127" s="203">
        <f>ROUND(I127*H127,2)</f>
        <v>0</v>
      </c>
      <c r="K127" s="199" t="s">
        <v>158</v>
      </c>
      <c r="L127" s="39"/>
      <c r="M127" s="204" t="s">
        <v>1</v>
      </c>
      <c r="N127" s="205" t="s">
        <v>42</v>
      </c>
      <c r="O127" s="77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1373</v>
      </c>
      <c r="AT127" s="208" t="s">
        <v>154</v>
      </c>
      <c r="AU127" s="208" t="s">
        <v>85</v>
      </c>
      <c r="AY127" s="19" t="s">
        <v>152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9" t="s">
        <v>85</v>
      </c>
      <c r="BK127" s="209">
        <f>ROUND(I127*H127,2)</f>
        <v>0</v>
      </c>
      <c r="BL127" s="19" t="s">
        <v>1373</v>
      </c>
      <c r="BM127" s="208" t="s">
        <v>1395</v>
      </c>
    </row>
    <row r="128" s="2" customFormat="1">
      <c r="A128" s="38"/>
      <c r="B128" s="39"/>
      <c r="C128" s="38"/>
      <c r="D128" s="211" t="s">
        <v>186</v>
      </c>
      <c r="E128" s="38"/>
      <c r="F128" s="234" t="s">
        <v>1396</v>
      </c>
      <c r="G128" s="38"/>
      <c r="H128" s="38"/>
      <c r="I128" s="132"/>
      <c r="J128" s="38"/>
      <c r="K128" s="38"/>
      <c r="L128" s="39"/>
      <c r="M128" s="235"/>
      <c r="N128" s="236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186</v>
      </c>
      <c r="AU128" s="19" t="s">
        <v>85</v>
      </c>
    </row>
    <row r="129" s="2" customFormat="1" ht="16.5" customHeight="1">
      <c r="A129" s="38"/>
      <c r="B129" s="196"/>
      <c r="C129" s="197" t="s">
        <v>196</v>
      </c>
      <c r="D129" s="197" t="s">
        <v>154</v>
      </c>
      <c r="E129" s="198" t="s">
        <v>1397</v>
      </c>
      <c r="F129" s="199" t="s">
        <v>1398</v>
      </c>
      <c r="G129" s="200" t="s">
        <v>1378</v>
      </c>
      <c r="H129" s="201">
        <v>1</v>
      </c>
      <c r="I129" s="202"/>
      <c r="J129" s="203">
        <f>ROUND(I129*H129,2)</f>
        <v>0</v>
      </c>
      <c r="K129" s="199" t="s">
        <v>158</v>
      </c>
      <c r="L129" s="39"/>
      <c r="M129" s="204" t="s">
        <v>1</v>
      </c>
      <c r="N129" s="205" t="s">
        <v>42</v>
      </c>
      <c r="O129" s="77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1373</v>
      </c>
      <c r="AT129" s="208" t="s">
        <v>154</v>
      </c>
      <c r="AU129" s="208" t="s">
        <v>85</v>
      </c>
      <c r="AY129" s="19" t="s">
        <v>152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85</v>
      </c>
      <c r="BK129" s="209">
        <f>ROUND(I129*H129,2)</f>
        <v>0</v>
      </c>
      <c r="BL129" s="19" t="s">
        <v>1373</v>
      </c>
      <c r="BM129" s="208" t="s">
        <v>1399</v>
      </c>
    </row>
    <row r="130" s="2" customFormat="1" ht="16.5" customHeight="1">
      <c r="A130" s="38"/>
      <c r="B130" s="196"/>
      <c r="C130" s="197" t="s">
        <v>201</v>
      </c>
      <c r="D130" s="197" t="s">
        <v>154</v>
      </c>
      <c r="E130" s="198" t="s">
        <v>1400</v>
      </c>
      <c r="F130" s="199" t="s">
        <v>1401</v>
      </c>
      <c r="G130" s="200" t="s">
        <v>1378</v>
      </c>
      <c r="H130" s="201">
        <v>1</v>
      </c>
      <c r="I130" s="202"/>
      <c r="J130" s="203">
        <f>ROUND(I130*H130,2)</f>
        <v>0</v>
      </c>
      <c r="K130" s="199" t="s">
        <v>158</v>
      </c>
      <c r="L130" s="39"/>
      <c r="M130" s="204" t="s">
        <v>1</v>
      </c>
      <c r="N130" s="205" t="s">
        <v>42</v>
      </c>
      <c r="O130" s="77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1373</v>
      </c>
      <c r="AT130" s="208" t="s">
        <v>154</v>
      </c>
      <c r="AU130" s="208" t="s">
        <v>85</v>
      </c>
      <c r="AY130" s="19" t="s">
        <v>152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9" t="s">
        <v>85</v>
      </c>
      <c r="BK130" s="209">
        <f>ROUND(I130*H130,2)</f>
        <v>0</v>
      </c>
      <c r="BL130" s="19" t="s">
        <v>1373</v>
      </c>
      <c r="BM130" s="208" t="s">
        <v>1402</v>
      </c>
    </row>
    <row r="131" s="2" customFormat="1" ht="16.5" customHeight="1">
      <c r="A131" s="38"/>
      <c r="B131" s="196"/>
      <c r="C131" s="197" t="s">
        <v>206</v>
      </c>
      <c r="D131" s="197" t="s">
        <v>154</v>
      </c>
      <c r="E131" s="198" t="s">
        <v>1403</v>
      </c>
      <c r="F131" s="199" t="s">
        <v>1404</v>
      </c>
      <c r="G131" s="200" t="s">
        <v>1378</v>
      </c>
      <c r="H131" s="201">
        <v>1</v>
      </c>
      <c r="I131" s="202"/>
      <c r="J131" s="203">
        <f>ROUND(I131*H131,2)</f>
        <v>0</v>
      </c>
      <c r="K131" s="199" t="s">
        <v>158</v>
      </c>
      <c r="L131" s="39"/>
      <c r="M131" s="204" t="s">
        <v>1</v>
      </c>
      <c r="N131" s="205" t="s">
        <v>42</v>
      </c>
      <c r="O131" s="77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8" t="s">
        <v>1373</v>
      </c>
      <c r="AT131" s="208" t="s">
        <v>154</v>
      </c>
      <c r="AU131" s="208" t="s">
        <v>85</v>
      </c>
      <c r="AY131" s="19" t="s">
        <v>152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9" t="s">
        <v>85</v>
      </c>
      <c r="BK131" s="209">
        <f>ROUND(I131*H131,2)</f>
        <v>0</v>
      </c>
      <c r="BL131" s="19" t="s">
        <v>1373</v>
      </c>
      <c r="BM131" s="208" t="s">
        <v>1405</v>
      </c>
    </row>
    <row r="132" s="2" customFormat="1" ht="16.5" customHeight="1">
      <c r="A132" s="38"/>
      <c r="B132" s="196"/>
      <c r="C132" s="197" t="s">
        <v>210</v>
      </c>
      <c r="D132" s="197" t="s">
        <v>154</v>
      </c>
      <c r="E132" s="198" t="s">
        <v>1406</v>
      </c>
      <c r="F132" s="199" t="s">
        <v>1407</v>
      </c>
      <c r="G132" s="200" t="s">
        <v>1378</v>
      </c>
      <c r="H132" s="201">
        <v>1</v>
      </c>
      <c r="I132" s="202"/>
      <c r="J132" s="203">
        <f>ROUND(I132*H132,2)</f>
        <v>0</v>
      </c>
      <c r="K132" s="199" t="s">
        <v>158</v>
      </c>
      <c r="L132" s="39"/>
      <c r="M132" s="204" t="s">
        <v>1</v>
      </c>
      <c r="N132" s="205" t="s">
        <v>42</v>
      </c>
      <c r="O132" s="77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1373</v>
      </c>
      <c r="AT132" s="208" t="s">
        <v>154</v>
      </c>
      <c r="AU132" s="208" t="s">
        <v>85</v>
      </c>
      <c r="AY132" s="19" t="s">
        <v>152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85</v>
      </c>
      <c r="BK132" s="209">
        <f>ROUND(I132*H132,2)</f>
        <v>0</v>
      </c>
      <c r="BL132" s="19" t="s">
        <v>1373</v>
      </c>
      <c r="BM132" s="208" t="s">
        <v>1408</v>
      </c>
    </row>
    <row r="133" s="2" customFormat="1" ht="16.5" customHeight="1">
      <c r="A133" s="38"/>
      <c r="B133" s="196"/>
      <c r="C133" s="197" t="s">
        <v>214</v>
      </c>
      <c r="D133" s="197" t="s">
        <v>154</v>
      </c>
      <c r="E133" s="198" t="s">
        <v>1409</v>
      </c>
      <c r="F133" s="199" t="s">
        <v>1410</v>
      </c>
      <c r="G133" s="200" t="s">
        <v>1378</v>
      </c>
      <c r="H133" s="201">
        <v>1</v>
      </c>
      <c r="I133" s="202"/>
      <c r="J133" s="203">
        <f>ROUND(I133*H133,2)</f>
        <v>0</v>
      </c>
      <c r="K133" s="199" t="s">
        <v>158</v>
      </c>
      <c r="L133" s="39"/>
      <c r="M133" s="204" t="s">
        <v>1</v>
      </c>
      <c r="N133" s="205" t="s">
        <v>42</v>
      </c>
      <c r="O133" s="77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1373</v>
      </c>
      <c r="AT133" s="208" t="s">
        <v>154</v>
      </c>
      <c r="AU133" s="208" t="s">
        <v>85</v>
      </c>
      <c r="AY133" s="19" t="s">
        <v>152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85</v>
      </c>
      <c r="BK133" s="209">
        <f>ROUND(I133*H133,2)</f>
        <v>0</v>
      </c>
      <c r="BL133" s="19" t="s">
        <v>1373</v>
      </c>
      <c r="BM133" s="208" t="s">
        <v>1411</v>
      </c>
    </row>
    <row r="134" s="2" customFormat="1" ht="16.5" customHeight="1">
      <c r="A134" s="38"/>
      <c r="B134" s="196"/>
      <c r="C134" s="197" t="s">
        <v>218</v>
      </c>
      <c r="D134" s="197" t="s">
        <v>154</v>
      </c>
      <c r="E134" s="198" t="s">
        <v>1412</v>
      </c>
      <c r="F134" s="199" t="s">
        <v>1413</v>
      </c>
      <c r="G134" s="200" t="s">
        <v>1378</v>
      </c>
      <c r="H134" s="201">
        <v>1</v>
      </c>
      <c r="I134" s="202"/>
      <c r="J134" s="203">
        <f>ROUND(I134*H134,2)</f>
        <v>0</v>
      </c>
      <c r="K134" s="199" t="s">
        <v>158</v>
      </c>
      <c r="L134" s="39"/>
      <c r="M134" s="204" t="s">
        <v>1</v>
      </c>
      <c r="N134" s="205" t="s">
        <v>42</v>
      </c>
      <c r="O134" s="77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1373</v>
      </c>
      <c r="AT134" s="208" t="s">
        <v>154</v>
      </c>
      <c r="AU134" s="208" t="s">
        <v>85</v>
      </c>
      <c r="AY134" s="19" t="s">
        <v>152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85</v>
      </c>
      <c r="BK134" s="209">
        <f>ROUND(I134*H134,2)</f>
        <v>0</v>
      </c>
      <c r="BL134" s="19" t="s">
        <v>1373</v>
      </c>
      <c r="BM134" s="208" t="s">
        <v>1414</v>
      </c>
    </row>
    <row r="135" s="2" customFormat="1" ht="16.5" customHeight="1">
      <c r="A135" s="38"/>
      <c r="B135" s="196"/>
      <c r="C135" s="197" t="s">
        <v>222</v>
      </c>
      <c r="D135" s="197" t="s">
        <v>154</v>
      </c>
      <c r="E135" s="198" t="s">
        <v>1415</v>
      </c>
      <c r="F135" s="199" t="s">
        <v>1416</v>
      </c>
      <c r="G135" s="200" t="s">
        <v>1378</v>
      </c>
      <c r="H135" s="201">
        <v>1</v>
      </c>
      <c r="I135" s="202"/>
      <c r="J135" s="203">
        <f>ROUND(I135*H135,2)</f>
        <v>0</v>
      </c>
      <c r="K135" s="199" t="s">
        <v>158</v>
      </c>
      <c r="L135" s="39"/>
      <c r="M135" s="204" t="s">
        <v>1</v>
      </c>
      <c r="N135" s="205" t="s">
        <v>42</v>
      </c>
      <c r="O135" s="77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1373</v>
      </c>
      <c r="AT135" s="208" t="s">
        <v>154</v>
      </c>
      <c r="AU135" s="208" t="s">
        <v>85</v>
      </c>
      <c r="AY135" s="19" t="s">
        <v>152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85</v>
      </c>
      <c r="BK135" s="209">
        <f>ROUND(I135*H135,2)</f>
        <v>0</v>
      </c>
      <c r="BL135" s="19" t="s">
        <v>1373</v>
      </c>
      <c r="BM135" s="208" t="s">
        <v>1417</v>
      </c>
    </row>
    <row r="136" s="2" customFormat="1" ht="16.5" customHeight="1">
      <c r="A136" s="38"/>
      <c r="B136" s="196"/>
      <c r="C136" s="197" t="s">
        <v>8</v>
      </c>
      <c r="D136" s="197" t="s">
        <v>154</v>
      </c>
      <c r="E136" s="198" t="s">
        <v>1418</v>
      </c>
      <c r="F136" s="199" t="s">
        <v>1419</v>
      </c>
      <c r="G136" s="200" t="s">
        <v>1378</v>
      </c>
      <c r="H136" s="201">
        <v>1</v>
      </c>
      <c r="I136" s="202"/>
      <c r="J136" s="203">
        <f>ROUND(I136*H136,2)</f>
        <v>0</v>
      </c>
      <c r="K136" s="199" t="s">
        <v>158</v>
      </c>
      <c r="L136" s="39"/>
      <c r="M136" s="258" t="s">
        <v>1</v>
      </c>
      <c r="N136" s="259" t="s">
        <v>42</v>
      </c>
      <c r="O136" s="260"/>
      <c r="P136" s="261">
        <f>O136*H136</f>
        <v>0</v>
      </c>
      <c r="Q136" s="261">
        <v>0</v>
      </c>
      <c r="R136" s="261">
        <f>Q136*H136</f>
        <v>0</v>
      </c>
      <c r="S136" s="261">
        <v>0</v>
      </c>
      <c r="T136" s="26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8" t="s">
        <v>1373</v>
      </c>
      <c r="AT136" s="208" t="s">
        <v>154</v>
      </c>
      <c r="AU136" s="208" t="s">
        <v>85</v>
      </c>
      <c r="AY136" s="19" t="s">
        <v>152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85</v>
      </c>
      <c r="BK136" s="209">
        <f>ROUND(I136*H136,2)</f>
        <v>0</v>
      </c>
      <c r="BL136" s="19" t="s">
        <v>1373</v>
      </c>
      <c r="BM136" s="208" t="s">
        <v>1420</v>
      </c>
    </row>
    <row r="137" s="2" customFormat="1" ht="6.96" customHeight="1">
      <c r="A137" s="38"/>
      <c r="B137" s="60"/>
      <c r="C137" s="61"/>
      <c r="D137" s="61"/>
      <c r="E137" s="61"/>
      <c r="F137" s="61"/>
      <c r="G137" s="61"/>
      <c r="H137" s="61"/>
      <c r="I137" s="156"/>
      <c r="J137" s="61"/>
      <c r="K137" s="61"/>
      <c r="L137" s="39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autoFilter ref="C116:K13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Jiri Voboril</dc:creator>
  <cp:lastModifiedBy>Jiri Voboril</cp:lastModifiedBy>
  <dcterms:created xsi:type="dcterms:W3CDTF">2019-09-02T10:27:51Z</dcterms:created>
  <dcterms:modified xsi:type="dcterms:W3CDTF">2019-09-02T10:28:07Z</dcterms:modified>
</cp:coreProperties>
</file>