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tmp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/>
  <bookViews>
    <workbookView xWindow="0" yWindow="0" windowWidth="28800" windowHeight="12210" tabRatio="811" activeTab="0"/>
  </bookViews>
  <sheets>
    <sheet name="SO02 - Automatické zavlažování" sheetId="6" r:id="rId1"/>
    <sheet name="SO06 - Vybavení skateparku" sheetId="3" r:id="rId2"/>
    <sheet name="IO01 - Areálové osvětlení" sheetId="7" r:id="rId3"/>
    <sheet name="IO02 - Areálové ozvučení" sheetId="5" r:id="rId4"/>
    <sheet name="IO03 - Areálové odvodnění" sheetId="2" r:id="rId5"/>
  </sheets>
  <definedNames>
    <definedName name="_xlnm.Print_Area" localSheetId="2">'IO01 - Areálové osvětlení'!$C$4:$Q$70,'IO01 - Areálové osvětlení'!$C$76:$Q$108,'IO01 - Areálové osvětlení'!$C$114:$Q$218</definedName>
    <definedName name="_xlnm.Print_Area" localSheetId="3">'IO02 - Areálové ozvučení'!$C$4:$Q$70,'IO02 - Areálové ozvučení'!$C$76:$Q$101,'IO02 - Areálové ozvučení'!$C$107:$Q$129</definedName>
    <definedName name="_xlnm.Print_Area" localSheetId="4">'IO03 - Areálové odvodnění'!$C$4:$Q$70,'IO03 - Areálové odvodnění'!$C$76:$Q$102,'IO03 - Areálové odvodnění'!$C$108:$Q$147</definedName>
    <definedName name="_xlnm.Print_Area" localSheetId="0">'SO02 - Automatické zavlažování'!$C$4:$Q$70,'SO02 - Automatické zavlažování'!$C$76:$Q$112,'SO02 - Automatické zavlažování'!$C$118:$Q$197</definedName>
    <definedName name="_xlnm.Print_Area" localSheetId="1">'SO06 - Vybavení skateparku'!$C$4:$Q$70,'SO06 - Vybavení skateparku'!$C$76:$Q$101,'SO06 - Vybavení skateparku'!$C$107:$Q$150</definedName>
    <definedName name="_xlnm.Print_Titles" localSheetId="0">'SO02 - Automatické zavlažování'!$128:$128</definedName>
    <definedName name="_xlnm.Print_Titles" localSheetId="1">'SO06 - Vybavení skateparku'!$117:$117</definedName>
    <definedName name="_xlnm.Print_Titles" localSheetId="2">'IO01 - Areálové osvětlení'!$124:$124</definedName>
    <definedName name="_xlnm.Print_Titles" localSheetId="3">'IO02 - Areálové ozvučení'!$117:$117</definedName>
    <definedName name="_xlnm.Print_Titles" localSheetId="4">'IO03 - Areálové odvodnění'!$118:$118</definedName>
  </definedNames>
  <calcPr calcId="162913"/>
</workbook>
</file>

<file path=xl/sharedStrings.xml><?xml version="1.0" encoding="utf-8"?>
<sst xmlns="http://schemas.openxmlformats.org/spreadsheetml/2006/main" count="3615" uniqueCount="637">
  <si>
    <t>List obsahuje:</t>
  </si>
  <si>
    <t/>
  </si>
  <si>
    <t>False</t>
  </si>
  <si>
    <t>optimalizováno pro tisk sestav ve formátu A4 - na výšku</t>
  </si>
  <si>
    <t>&gt;&gt;  skryté sloupce  &lt;&lt;</t>
  </si>
  <si>
    <t>21</t>
  </si>
  <si>
    <t>15</t>
  </si>
  <si>
    <t>v ---  níže se nacházejí doplnkové a pomocné údaje k sestavám  --- v</t>
  </si>
  <si>
    <t>Stavba:</t>
  </si>
  <si>
    <t>AS Kostelec nad Orlicí - samostatný rozpočet</t>
  </si>
  <si>
    <t>JKSO:</t>
  </si>
  <si>
    <t>CC-CZ:</t>
  </si>
  <si>
    <t>Místo:</t>
  </si>
  <si>
    <t xml:space="preserve"> </t>
  </si>
  <si>
    <t>Datum:</t>
  </si>
  <si>
    <t>Objednatel:</t>
  </si>
  <si>
    <t>IČ:</t>
  </si>
  <si>
    <t>DIČ:</t>
  </si>
  <si>
    <t>Zhotovitel:</t>
  </si>
  <si>
    <t>Projektant:</t>
  </si>
  <si>
    <t>Zpracovatel:</t>
  </si>
  <si>
    <t>Poznámka: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</si>
  <si>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</si>
  <si>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</si>
  <si>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</si>
  <si>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</si>
  <si>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</si>
  <si>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</si>
  <si>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</si>
  <si>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</si>
  <si>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</si>
  <si>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</si>
  <si>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</si>
  <si>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</si>
  <si>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</si>
  <si>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</si>
  <si>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</si>
  <si>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</si>
  <si>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</si>
  <si>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Kód</t>
  </si>
  <si>
    <t>D</t>
  </si>
  <si>
    <t>0</t>
  </si>
  <si>
    <t>1</t>
  </si>
  <si>
    <t>{830d9c7b-943f-49bf-9f71-2e835337e05f}</t>
  </si>
  <si>
    <t>{b705fdbb-b0d3-405c-a9fa-831404e7ef0f}</t>
  </si>
  <si>
    <t>{075dfd0e-8142-4d54-a4b9-9ccb4be4bb45}</t>
  </si>
  <si>
    <t>{8483f78d-8e33-48f3-9d2a-769d5617966e}</t>
  </si>
  <si>
    <t>Ostatní náklady</t>
  </si>
  <si>
    <t>Celkové náklady za stavbu 1) + 2)</t>
  </si>
  <si>
    <t>Zpět na list:</t>
  </si>
  <si>
    <t>2</t>
  </si>
  <si>
    <t>KRYCÍ LIST ROZPOČTU</t>
  </si>
  <si>
    <t>Objekt:</t>
  </si>
  <si>
    <t>IO03 - Areálové odvodnění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</si>
  <si>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</si>
  <si>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</si>
  <si>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</si>
  <si>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</si>
  <si>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</si>
  <si>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</si>
  <si>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D1 - Práce a dodávky HSV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</si>
  <si>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</si>
  <si>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</si>
  <si>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</si>
  <si>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</si>
  <si>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</si>
  <si>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</si>
  <si>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</si>
  <si>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</si>
  <si>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</si>
  <si>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</si>
  <si>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</si>
  <si>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</si>
  <si>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</si>
  <si>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</si>
  <si>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</si>
  <si>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</si>
  <si>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</si>
  <si>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</si>
  <si>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</si>
  <si>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</si>
  <si>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</si>
  <si>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</si>
  <si>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</si>
  <si>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</si>
  <si>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</si>
  <si>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</si>
  <si>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Pol8</t>
  </si>
  <si>
    <t>Zřízení příložného pažení stěn výkopu hl do 2,5 m</t>
  </si>
  <si>
    <t>m2</t>
  </si>
  <si>
    <t>4</t>
  </si>
  <si>
    <t>Pol9</t>
  </si>
  <si>
    <t>Odstranění příložného pažení stěn hl do 2,5 m</t>
  </si>
  <si>
    <t>3</t>
  </si>
  <si>
    <t>Pol10</t>
  </si>
  <si>
    <t>Hloubení rýh šířky do 120 cm v hor.3 do 1000 m3</t>
  </si>
  <si>
    <t>m3</t>
  </si>
  <si>
    <t>6</t>
  </si>
  <si>
    <t>Pol11</t>
  </si>
  <si>
    <t>Hloubení jam v zemině třídy 3 - vsakovací galerie</t>
  </si>
  <si>
    <t>8</t>
  </si>
  <si>
    <t>5</t>
  </si>
  <si>
    <t>Pol12</t>
  </si>
  <si>
    <t>Svislé přemístění výkopku z hor.3 do 2,5 m</t>
  </si>
  <si>
    <t>10</t>
  </si>
  <si>
    <t>Pol13</t>
  </si>
  <si>
    <t>Vodorovné přemístění výkopku z hor.3 do 100 m</t>
  </si>
  <si>
    <t>12</t>
  </si>
  <si>
    <t>7</t>
  </si>
  <si>
    <t>Pol14</t>
  </si>
  <si>
    <t>Likvidace výkopku, odvod, skládkovné (70+68+33+90=261m3)</t>
  </si>
  <si>
    <t>14</t>
  </si>
  <si>
    <t>Pol15</t>
  </si>
  <si>
    <t>Zásyp jam, rýh se zhutněním</t>
  </si>
  <si>
    <t>16</t>
  </si>
  <si>
    <t>9</t>
  </si>
  <si>
    <t>Pol16</t>
  </si>
  <si>
    <t>Obsyp potrubí bez prohození sypaniny</t>
  </si>
  <si>
    <t>18</t>
  </si>
  <si>
    <t>Pol17</t>
  </si>
  <si>
    <t>štěrkopísek frakce 0-16 B (33m3)</t>
  </si>
  <si>
    <t>t</t>
  </si>
  <si>
    <t>20</t>
  </si>
  <si>
    <t>11</t>
  </si>
  <si>
    <t>Pol18</t>
  </si>
  <si>
    <t>Kačírek (69+90=158m3)</t>
  </si>
  <si>
    <t>22</t>
  </si>
  <si>
    <t>Pol19</t>
  </si>
  <si>
    <t>D+M Potrubí kanalizační z PVC hrdlové DN 150 systém KG SN8</t>
  </si>
  <si>
    <t>bm</t>
  </si>
  <si>
    <t>24</t>
  </si>
  <si>
    <t>13</t>
  </si>
  <si>
    <t>Pol20</t>
  </si>
  <si>
    <t>D+M Potrubí kanalizační drenážní DN 100</t>
  </si>
  <si>
    <t>26</t>
  </si>
  <si>
    <t>Pol21</t>
  </si>
  <si>
    <t>D+M Šachta filtrační, poklop D400</t>
  </si>
  <si>
    <t>kus</t>
  </si>
  <si>
    <t>28</t>
  </si>
  <si>
    <t>Pol22</t>
  </si>
  <si>
    <t>D+M Lapač střešních splavenin DN125</t>
  </si>
  <si>
    <t>30</t>
  </si>
  <si>
    <t>Pol23</t>
  </si>
  <si>
    <t>D+M Vsakovací blok plastový 800x800x320 mm</t>
  </si>
  <si>
    <t>32</t>
  </si>
  <si>
    <t>17</t>
  </si>
  <si>
    <t>Pol24</t>
  </si>
  <si>
    <t>D+M Geotextilie 200 g/m2</t>
  </si>
  <si>
    <t>34</t>
  </si>
  <si>
    <t>Pol25</t>
  </si>
  <si>
    <t>D+M Odvětrání galerie</t>
  </si>
  <si>
    <t>36</t>
  </si>
  <si>
    <t>19</t>
  </si>
  <si>
    <t>Pol26</t>
  </si>
  <si>
    <t>D+M Uliční vpust D400</t>
  </si>
  <si>
    <t>38</t>
  </si>
  <si>
    <t>Pol27</t>
  </si>
  <si>
    <t>Zkouška těsnosti potrubí kanalizace vodou</t>
  </si>
  <si>
    <t>m</t>
  </si>
  <si>
    <t>40</t>
  </si>
  <si>
    <t>Pol28</t>
  </si>
  <si>
    <t>Přesun hmot</t>
  </si>
  <si>
    <t>%</t>
  </si>
  <si>
    <t>42</t>
  </si>
  <si>
    <t>VP - Vícepráce</t>
  </si>
  <si>
    <t>PN</t>
  </si>
  <si>
    <t>SO06 - Vybavení skateparku</t>
  </si>
  <si>
    <t>D1 - Demontáž, rekonstrukce, změna tvaru a instalace stávajících překážek</t>
  </si>
  <si>
    <t>D2 - Dodávka nových překážek nebo jejich částí</t>
  </si>
  <si>
    <t>Pol58</t>
  </si>
  <si>
    <t>Kompletní demontáž skateparku (citlivá bez poškození komponentů)</t>
  </si>
  <si>
    <t>h</t>
  </si>
  <si>
    <t>Pol59</t>
  </si>
  <si>
    <t>Ekologická likvidace desek povrchu, bočnic a prohnilých fošen</t>
  </si>
  <si>
    <t>kg</t>
  </si>
  <si>
    <t>Pol60</t>
  </si>
  <si>
    <t>Fošna smrková 4x15 cm impregnovaná cca 30% které  je třeba nahradit</t>
  </si>
  <si>
    <t>Pol61</t>
  </si>
  <si>
    <t>Bezúdržbový pojezdový povrch</t>
  </si>
  <si>
    <t>Pol62</t>
  </si>
  <si>
    <t>Trám smrkový 12x6cm impregnovaný pro opravy a úpravy vazníků</t>
  </si>
  <si>
    <t>Pol63</t>
  </si>
  <si>
    <t>Rekonstrukce starých plechových nájezdů</t>
  </si>
  <si>
    <t>Pol64</t>
  </si>
  <si>
    <t>Asfaltová impregnační barva (pod kritická místa pojezd. povrchu)</t>
  </si>
  <si>
    <t>Pol65</t>
  </si>
  <si>
    <t>Úprava kopingů navařením jaklů 60x40 k uchycení na překážku</t>
  </si>
  <si>
    <t>Pol66</t>
  </si>
  <si>
    <t>Překližka vodovzdorná 12 mm  na bočnice</t>
  </si>
  <si>
    <t>Pol67</t>
  </si>
  <si>
    <t>Oprava, úprava, nátěr a výroba nových vazníků</t>
  </si>
  <si>
    <t>Pol68</t>
  </si>
  <si>
    <t>Výroba nového zábradlí dle ČSN EN 14 974</t>
  </si>
  <si>
    <t>Pol69</t>
  </si>
  <si>
    <t>Nýt trhací pr. 4,8 x 19 nerez</t>
  </si>
  <si>
    <t>ks</t>
  </si>
  <si>
    <t>Pol70</t>
  </si>
  <si>
    <t>Šroub vrut 6x50 nerez (montáž pojezdového povrchu)</t>
  </si>
  <si>
    <t>Pol71</t>
  </si>
  <si>
    <t>Šroub vrut 6x90 montáž roštu</t>
  </si>
  <si>
    <t>Pol72</t>
  </si>
  <si>
    <t>Šroub vrut 6x120 opravy vazníků</t>
  </si>
  <si>
    <t>Pol73</t>
  </si>
  <si>
    <t>Impregnační nátěr vazníků překážek (luxol)</t>
  </si>
  <si>
    <t>Pol74</t>
  </si>
  <si>
    <t>Montáž překážek do nového tvaru</t>
  </si>
  <si>
    <t>Pol75</t>
  </si>
  <si>
    <t>Manipulace, stěhování</t>
  </si>
  <si>
    <t>Pol76</t>
  </si>
  <si>
    <t>Doprava osobní</t>
  </si>
  <si>
    <t>km</t>
  </si>
  <si>
    <t>Pol77</t>
  </si>
  <si>
    <t>Doprava nákladní</t>
  </si>
  <si>
    <t>Pol78</t>
  </si>
  <si>
    <t>1. wallride</t>
  </si>
  <si>
    <t>Pol79</t>
  </si>
  <si>
    <t>2. Rádius</t>
  </si>
  <si>
    <t>44</t>
  </si>
  <si>
    <t>23</t>
  </si>
  <si>
    <t>Pol80</t>
  </si>
  <si>
    <t>3. transferová část funboxu</t>
  </si>
  <si>
    <t>46</t>
  </si>
  <si>
    <t>Pol81</t>
  </si>
  <si>
    <t>4. Rozjezdový zatočený rádius</t>
  </si>
  <si>
    <t>48</t>
  </si>
  <si>
    <t>25</t>
  </si>
  <si>
    <t>Pol82</t>
  </si>
  <si>
    <t>7. Bank to bank transfer</t>
  </si>
  <si>
    <t>50</t>
  </si>
  <si>
    <t>Pol83</t>
  </si>
  <si>
    <t>9. Bank</t>
  </si>
  <si>
    <t>52</t>
  </si>
  <si>
    <t>IO01 - Areálové osvětlení</t>
  </si>
  <si>
    <t>443 - Spínací zařízení</t>
  </si>
  <si>
    <t>444 - Rozvody elektrické energie</t>
  </si>
  <si>
    <t>445 - Osvětlení</t>
  </si>
  <si>
    <t>446 - Bleskosvody</t>
  </si>
  <si>
    <t>546 - Silnoproudé zařízení-výkopové práce</t>
  </si>
  <si>
    <t>443.1</t>
  </si>
  <si>
    <t>svodič přepětí 12,5-275/3+0</t>
  </si>
  <si>
    <t>443.6</t>
  </si>
  <si>
    <t>podružný materiál</t>
  </si>
  <si>
    <t>kpl</t>
  </si>
  <si>
    <t>443.8</t>
  </si>
  <si>
    <t>nerezová rozvodnice 400x500x210 kompletně vybavená (přístrojový rám, lišty DIN, průchodky, IP55, přístrojové krytí IP20, můstky)</t>
  </si>
  <si>
    <t>443.9</t>
  </si>
  <si>
    <t>svorka RSA 6</t>
  </si>
  <si>
    <t>443.10</t>
  </si>
  <si>
    <t>vypínač 32/3</t>
  </si>
  <si>
    <t>443.11</t>
  </si>
  <si>
    <t>ovládač stiskací lícující O22 s návratem, zelený</t>
  </si>
  <si>
    <t>443.12</t>
  </si>
  <si>
    <t>signální svítidlo lícující O22, rudé</t>
  </si>
  <si>
    <t>443.13</t>
  </si>
  <si>
    <t>stykač 230/63-20</t>
  </si>
  <si>
    <t>443.14</t>
  </si>
  <si>
    <t>jistič B6/1</t>
  </si>
  <si>
    <t>443.15</t>
  </si>
  <si>
    <t>jistič C16/1</t>
  </si>
  <si>
    <t>443.16</t>
  </si>
  <si>
    <t>impulsní relé 0/S</t>
  </si>
  <si>
    <t>443.17</t>
  </si>
  <si>
    <t>lišta propojovací 10-3P-3TE</t>
  </si>
  <si>
    <t>443.18</t>
  </si>
  <si>
    <t>montáž</t>
  </si>
  <si>
    <t>444</t>
  </si>
  <si>
    <t>barva na konstrukci</t>
  </si>
  <si>
    <t>444.2</t>
  </si>
  <si>
    <t>krabice lištová  A 8/5       IP 54</t>
  </si>
  <si>
    <t>444.3</t>
  </si>
  <si>
    <t>trubka PVC 20</t>
  </si>
  <si>
    <t>444.4</t>
  </si>
  <si>
    <t>trubka pozikovaná 6021</t>
  </si>
  <si>
    <t>27</t>
  </si>
  <si>
    <t>444.5</t>
  </si>
  <si>
    <t>trubka korungovaná 50</t>
  </si>
  <si>
    <t>54</t>
  </si>
  <si>
    <t>444.6</t>
  </si>
  <si>
    <t>výstražná folie</t>
  </si>
  <si>
    <t>56</t>
  </si>
  <si>
    <t>29</t>
  </si>
  <si>
    <t>444.7</t>
  </si>
  <si>
    <t>tuhá elektroinstalační trubka střední mechanické odolnosti tmavě šedá vnitřní O 16,9  vč. spojek a uchycení</t>
  </si>
  <si>
    <t>58</t>
  </si>
  <si>
    <t>444.8</t>
  </si>
  <si>
    <t>drát zemnící  FeZn pr. 8</t>
  </si>
  <si>
    <t>60</t>
  </si>
  <si>
    <t>31</t>
  </si>
  <si>
    <t>444.9</t>
  </si>
  <si>
    <t>drát zemnící  FeZn pr. 10</t>
  </si>
  <si>
    <t>62</t>
  </si>
  <si>
    <t>444.10</t>
  </si>
  <si>
    <t>SR 03 - svorka pásek/kulatina</t>
  </si>
  <si>
    <t>64</t>
  </si>
  <si>
    <t>33</t>
  </si>
  <si>
    <t>444.11</t>
  </si>
  <si>
    <t>svorka připojovací</t>
  </si>
  <si>
    <t>66</t>
  </si>
  <si>
    <t>444.12</t>
  </si>
  <si>
    <t>stožárové pouzdro</t>
  </si>
  <si>
    <t>68</t>
  </si>
  <si>
    <t>35</t>
  </si>
  <si>
    <t>70</t>
  </si>
  <si>
    <t>72</t>
  </si>
  <si>
    <t>37</t>
  </si>
  <si>
    <t>74</t>
  </si>
  <si>
    <t>76</t>
  </si>
  <si>
    <t>39</t>
  </si>
  <si>
    <t>78</t>
  </si>
  <si>
    <t>80</t>
  </si>
  <si>
    <t>41</t>
  </si>
  <si>
    <t>82</t>
  </si>
  <si>
    <t>84</t>
  </si>
  <si>
    <t>43</t>
  </si>
  <si>
    <t>86</t>
  </si>
  <si>
    <t>444.22</t>
  </si>
  <si>
    <t>CYKY J3x1,5</t>
  </si>
  <si>
    <t>88</t>
  </si>
  <si>
    <t>45</t>
  </si>
  <si>
    <t>444.23</t>
  </si>
  <si>
    <t>CYKY J3x2,5</t>
  </si>
  <si>
    <t>90</t>
  </si>
  <si>
    <t>444.24</t>
  </si>
  <si>
    <t>CYKY J3x4</t>
  </si>
  <si>
    <t>92</t>
  </si>
  <si>
    <t>47</t>
  </si>
  <si>
    <t>94</t>
  </si>
  <si>
    <t>96</t>
  </si>
  <si>
    <t>49</t>
  </si>
  <si>
    <t>444.26</t>
  </si>
  <si>
    <t>CYKY J5x6</t>
  </si>
  <si>
    <t>98</t>
  </si>
  <si>
    <t>51</t>
  </si>
  <si>
    <t>53</t>
  </si>
  <si>
    <t>444.31</t>
  </si>
  <si>
    <t>vypínač č. 1    IP 44</t>
  </si>
  <si>
    <t>108</t>
  </si>
  <si>
    <t>55</t>
  </si>
  <si>
    <t>444.32</t>
  </si>
  <si>
    <t>jednonásobná zásuvka s ochranným kolíkem 230V/16A  IP 44</t>
  </si>
  <si>
    <t>110</t>
  </si>
  <si>
    <t>444.33</t>
  </si>
  <si>
    <t>vypínač  v hliníkovém provedení jednopólový IP 66</t>
  </si>
  <si>
    <t>112</t>
  </si>
  <si>
    <t>57</t>
  </si>
  <si>
    <t>444.34</t>
  </si>
  <si>
    <t>betonová směs</t>
  </si>
  <si>
    <t>114</t>
  </si>
  <si>
    <t>444.35</t>
  </si>
  <si>
    <t>stožár JŽ 12 atyp (vrchol 12m) výrobce, stupačky s prostupy pro kabely k předřadníku v = 3500 mm</t>
  </si>
  <si>
    <t>116</t>
  </si>
  <si>
    <t>59</t>
  </si>
  <si>
    <t>444.36</t>
  </si>
  <si>
    <t>výložník "T" na svítidlo</t>
  </si>
  <si>
    <t>118</t>
  </si>
  <si>
    <t>61</t>
  </si>
  <si>
    <t>444.39</t>
  </si>
  <si>
    <t>Zás. skříň osazená, 9 modulová, jištěná bez chrániče, se zámkem, zásuvky: 1x 230V/16A, 1x 400V/16A/5p, vývod na osvětlení, přístroje  10kA: jističe 1x B10/1, 1x B16/1, 1x B16/3, skříň IP44 - 245 x 215 x 155mm</t>
  </si>
  <si>
    <t>124</t>
  </si>
  <si>
    <t>63</t>
  </si>
  <si>
    <t>444.40</t>
  </si>
  <si>
    <t>podružný materiál       3% z nosného materiálu</t>
  </si>
  <si>
    <t>126</t>
  </si>
  <si>
    <t>65</t>
  </si>
  <si>
    <t>444.42</t>
  </si>
  <si>
    <t>krabicová rozvodka lištová vč. zapojení</t>
  </si>
  <si>
    <t>130</t>
  </si>
  <si>
    <t>444.43</t>
  </si>
  <si>
    <t>upevnění plastových lišt</t>
  </si>
  <si>
    <t>132</t>
  </si>
  <si>
    <t>67</t>
  </si>
  <si>
    <t>444.44</t>
  </si>
  <si>
    <t>motáž rozváděče do 50 kg</t>
  </si>
  <si>
    <t>134</t>
  </si>
  <si>
    <t>444.45</t>
  </si>
  <si>
    <t>tabulky a štítky na kabely</t>
  </si>
  <si>
    <t>136</t>
  </si>
  <si>
    <t>69</t>
  </si>
  <si>
    <t>71</t>
  </si>
  <si>
    <t>444.48</t>
  </si>
  <si>
    <t>kabel  CYKY  do 4x10 PU</t>
  </si>
  <si>
    <t>142</t>
  </si>
  <si>
    <t>444.49</t>
  </si>
  <si>
    <t>kabel  do CYKY 5x2.5 VU</t>
  </si>
  <si>
    <t>144</t>
  </si>
  <si>
    <t>73</t>
  </si>
  <si>
    <t>444.50</t>
  </si>
  <si>
    <t>kabel  CYKY  do 5x6 VU</t>
  </si>
  <si>
    <t>146</t>
  </si>
  <si>
    <t>75</t>
  </si>
  <si>
    <t>444.52</t>
  </si>
  <si>
    <t>příplatek za zatahování kabelu do 0,7 kg</t>
  </si>
  <si>
    <t>150</t>
  </si>
  <si>
    <t>444.53</t>
  </si>
  <si>
    <t>ukončení kabelu do 4x10</t>
  </si>
  <si>
    <t>152</t>
  </si>
  <si>
    <t>77</t>
  </si>
  <si>
    <t>444.55</t>
  </si>
  <si>
    <t>připojení prvku v GO</t>
  </si>
  <si>
    <t>156</t>
  </si>
  <si>
    <t>79</t>
  </si>
  <si>
    <t>444.58</t>
  </si>
  <si>
    <t>přetočení kabelu z bubnu</t>
  </si>
  <si>
    <t>162</t>
  </si>
  <si>
    <t>444.62</t>
  </si>
  <si>
    <t>úprava a nátěr stávajícího výložníku</t>
  </si>
  <si>
    <t>170</t>
  </si>
  <si>
    <t>444.63</t>
  </si>
  <si>
    <t>práce s revizním technikem</t>
  </si>
  <si>
    <t>172</t>
  </si>
  <si>
    <t>444.64</t>
  </si>
  <si>
    <t>Výchozí revizní zpráva  6 paré</t>
  </si>
  <si>
    <t>174</t>
  </si>
  <si>
    <t>444.65</t>
  </si>
  <si>
    <t>Dokumentace skutečného provedení 6 paré + 1x CD</t>
  </si>
  <si>
    <t>176</t>
  </si>
  <si>
    <t>444.66</t>
  </si>
  <si>
    <t>zednické přípomoce     3% z ceny montáže</t>
  </si>
  <si>
    <t>178</t>
  </si>
  <si>
    <t>445.2</t>
  </si>
  <si>
    <t>svítidlo z tlakem litého hliníku RAL 9006, asymetrický reflektor z vysoce leštěného hliníku se středně širokou vyzařovací charakteristikou lmax 45°,  vč. zdroje MHN-LA 2000W, držák na sloup  a předřadník z hliníkové slitiny s tlumivkou, kondenzátory a ker</t>
  </si>
  <si>
    <t>184</t>
  </si>
  <si>
    <t>445.3</t>
  </si>
  <si>
    <t>zdroj  MHN-LA 2000W/842</t>
  </si>
  <si>
    <t>186</t>
  </si>
  <si>
    <t>445.4</t>
  </si>
  <si>
    <t>svítidlo nouzové, prachotěsné LED  kruhové s ochranou proti tryskající vodě, 1h  IP65, Plastový materiál PC/ABS + ALU, RAL 9003, optický PMMA kryt, uchycení Přímé nebo zapuštěné upevnění na strop či stěnu osvětlovaného prostoru nebo zavěšení piktogramu po</t>
  </si>
  <si>
    <t>188</t>
  </si>
  <si>
    <t>Pol2</t>
  </si>
  <si>
    <t>svítidlo "želva" s LED zdrojem  12W</t>
  </si>
  <si>
    <t>190</t>
  </si>
  <si>
    <t>445.5</t>
  </si>
  <si>
    <t>LED reflektor 50W SMD</t>
  </si>
  <si>
    <t>192</t>
  </si>
  <si>
    <t>445.6</t>
  </si>
  <si>
    <t>upevnění LED reflektoru vč.připoj.</t>
  </si>
  <si>
    <t>194</t>
  </si>
  <si>
    <t>445.8</t>
  </si>
  <si>
    <t>upevnění reflektoru na výložník</t>
  </si>
  <si>
    <t>198</t>
  </si>
  <si>
    <t>445.9</t>
  </si>
  <si>
    <t>upevnění nouzových svítidel</t>
  </si>
  <si>
    <t>200</t>
  </si>
  <si>
    <t>445.10</t>
  </si>
  <si>
    <t>demontáž stávajího svítidla na výložníku</t>
  </si>
  <si>
    <t>202</t>
  </si>
  <si>
    <t>445.11</t>
  </si>
  <si>
    <t>doplnění světelných zdrojů a startérů</t>
  </si>
  <si>
    <t>204</t>
  </si>
  <si>
    <t>445.12</t>
  </si>
  <si>
    <t>repase stávajícího, reflektoru</t>
  </si>
  <si>
    <t>206</t>
  </si>
  <si>
    <t>446</t>
  </si>
  <si>
    <t>208</t>
  </si>
  <si>
    <t>446.1</t>
  </si>
  <si>
    <t>210</t>
  </si>
  <si>
    <t>446.2</t>
  </si>
  <si>
    <t>212</t>
  </si>
  <si>
    <t>446.3</t>
  </si>
  <si>
    <t>svorka připojovací   č. 1363</t>
  </si>
  <si>
    <t>214</t>
  </si>
  <si>
    <t>446.4</t>
  </si>
  <si>
    <t>montáž AlMgSi drát 8mm</t>
  </si>
  <si>
    <t>216</t>
  </si>
  <si>
    <t>446.5</t>
  </si>
  <si>
    <t>tvarování montážních dílů</t>
  </si>
  <si>
    <t>218</t>
  </si>
  <si>
    <t>446.6</t>
  </si>
  <si>
    <t>montáž FeZn pásek uzemnění</t>
  </si>
  <si>
    <t>220</t>
  </si>
  <si>
    <t>446.7</t>
  </si>
  <si>
    <t>montáž svorky do 2 šroubů</t>
  </si>
  <si>
    <t>222</t>
  </si>
  <si>
    <t>546</t>
  </si>
  <si>
    <t>vytyčení trati ve volném terénu - zajistí stavba</t>
  </si>
  <si>
    <t>224</t>
  </si>
  <si>
    <t>546.1</t>
  </si>
  <si>
    <t>stožárová jáma z.tř.3-stožár 12 m bez patice</t>
  </si>
  <si>
    <t>226</t>
  </si>
  <si>
    <t>546.2</t>
  </si>
  <si>
    <t>pouzdrový základ pro stož.VO pr-250x1500</t>
  </si>
  <si>
    <t>228</t>
  </si>
  <si>
    <t>546.3</t>
  </si>
  <si>
    <t>hloubení kabelové rýhy z.tř.3  35x80 / terén</t>
  </si>
  <si>
    <t>230</t>
  </si>
  <si>
    <t>546.4</t>
  </si>
  <si>
    <t>hutnění zeminy po vrstvách 20cm strojově</t>
  </si>
  <si>
    <t>232</t>
  </si>
  <si>
    <t>546.5</t>
  </si>
  <si>
    <t>zřízení kabelového lože š.do 65 cm tl.10 cm</t>
  </si>
  <si>
    <t>234</t>
  </si>
  <si>
    <t>546.6</t>
  </si>
  <si>
    <t>rozvinutí výstražné folie š.33 cm</t>
  </si>
  <si>
    <t>236</t>
  </si>
  <si>
    <t>546.7</t>
  </si>
  <si>
    <t>zához rýhy š.35 cm,     h.70 cm tř.z.3,  provizorní úprava terénu</t>
  </si>
  <si>
    <t>238</t>
  </si>
  <si>
    <t>IO02 - Areálové ozvučení</t>
  </si>
  <si>
    <t>D1 - Tribuna střecha</t>
  </si>
  <si>
    <t>D2 - Tribuna sedadla</t>
  </si>
  <si>
    <t>Pol3</t>
  </si>
  <si>
    <t>Reentrantní reproduktor</t>
  </si>
  <si>
    <t>Pol4</t>
  </si>
  <si>
    <t>Sloupová reprosoustava</t>
  </si>
  <si>
    <t>Pol5</t>
  </si>
  <si>
    <t>Rozhlasová ústředna</t>
  </si>
  <si>
    <t>Pol6</t>
  </si>
  <si>
    <t>Bezdrátový mikrofon diverzitní ruční</t>
  </si>
  <si>
    <t>Pol7</t>
  </si>
  <si>
    <t>Kabel CYSY 2x1,5</t>
  </si>
  <si>
    <t>SO02 - Automatický zavlažovací systém</t>
  </si>
  <si>
    <t>D1 - Zemní práce</t>
  </si>
  <si>
    <t>D2 - Vodorovné konstrukce</t>
  </si>
  <si>
    <t>D3 - Trubní vedení</t>
  </si>
  <si>
    <t>132201101R</t>
  </si>
  <si>
    <t>Hloubení rýh šířky do 60 cm v hor.3 do 100 m3</t>
  </si>
  <si>
    <t>132201109R</t>
  </si>
  <si>
    <t>Příplatek za lepivost - hloubení rýh 60 cm v hor.3</t>
  </si>
  <si>
    <t>133201101R</t>
  </si>
  <si>
    <t>Hloubení šachet v hor.3 do 100 m3</t>
  </si>
  <si>
    <t>133201109R</t>
  </si>
  <si>
    <t>Příplatek za lepivost - hloubení šachet v hor.3</t>
  </si>
  <si>
    <t>162201102R</t>
  </si>
  <si>
    <t>Vodorovné přemístění výkopku z hor.1-4 do 50 m</t>
  </si>
  <si>
    <t>171201201R</t>
  </si>
  <si>
    <t>Uložení sypaniny na skl.-modelace na výšku přes 2m</t>
  </si>
  <si>
    <t>175101101R</t>
  </si>
  <si>
    <t>583312054R</t>
  </si>
  <si>
    <t>Kamenivo těžené frakce  0/4</t>
  </si>
  <si>
    <t>909000101R</t>
  </si>
  <si>
    <t>Hzs-nezmeritelne stavebni prace ovládací systém - montáž</t>
  </si>
  <si>
    <t>451572111R</t>
  </si>
  <si>
    <t>Lože pod potrubí z kameniva těženého 0 - 4 mm</t>
  </si>
  <si>
    <t>871171121R</t>
  </si>
  <si>
    <t>Montáž trubek polyetylenových ve výkopu d 63 mm</t>
  </si>
  <si>
    <t>871171120R</t>
  </si>
  <si>
    <t>Montáž trubek polyetylenových ve výkopu d 50 mm</t>
  </si>
  <si>
    <t>871211121R</t>
  </si>
  <si>
    <t>M</t>
  </si>
  <si>
    <t>Pol29</t>
  </si>
  <si>
    <t>sada</t>
  </si>
  <si>
    <t>Pol30</t>
  </si>
  <si>
    <t>Pol31</t>
  </si>
  <si>
    <t>Pol32</t>
  </si>
  <si>
    <t xml:space="preserve">- Redukce mosaz 6/4" x 2"    </t>
  </si>
  <si>
    <t>Pol33</t>
  </si>
  <si>
    <t>- kulový ventil 6/4"</t>
  </si>
  <si>
    <t>Pol33.1</t>
  </si>
  <si>
    <t>- kulový ventil 2"</t>
  </si>
  <si>
    <t>-1120448666</t>
  </si>
  <si>
    <t>Pol33.2</t>
  </si>
  <si>
    <t>- zpětná klapka 2", mosaz</t>
  </si>
  <si>
    <t>383302844</t>
  </si>
  <si>
    <t>Pol34</t>
  </si>
  <si>
    <t>- koleno 63</t>
  </si>
  <si>
    <t>Pol35</t>
  </si>
  <si>
    <t>- spojka redukovaná 63x50</t>
  </si>
  <si>
    <t>Pol36</t>
  </si>
  <si>
    <t>- navrtávací pas 63x1"</t>
  </si>
  <si>
    <t>Pol37</t>
  </si>
  <si>
    <t>- přechodka přímá 63x6/4" vnější závit</t>
  </si>
  <si>
    <t>Pol38</t>
  </si>
  <si>
    <t>- přechodka přímá 50x1" vnitřní závit</t>
  </si>
  <si>
    <t>Pol39</t>
  </si>
  <si>
    <t>286137612R</t>
  </si>
  <si>
    <t>Trubka tlaková PE HD (PE100) d 50 x 3,0 mm PN 10</t>
  </si>
  <si>
    <t>286137631R</t>
  </si>
  <si>
    <t>Trubka tlaková PE HD (PE100) d 63 x 3,8 mm PN 10</t>
  </si>
  <si>
    <t>Pol40</t>
  </si>
  <si>
    <t>Pol41</t>
  </si>
  <si>
    <t>Pol42</t>
  </si>
  <si>
    <t>- zátka 63</t>
  </si>
  <si>
    <t>Pol43</t>
  </si>
  <si>
    <t>- T-kus 63</t>
  </si>
  <si>
    <t>Pol44</t>
  </si>
  <si>
    <t>Pol45</t>
  </si>
  <si>
    <t>Pol46</t>
  </si>
  <si>
    <t>Pol47</t>
  </si>
  <si>
    <t>Pol48</t>
  </si>
  <si>
    <t>Pol49</t>
  </si>
  <si>
    <t>Pol50</t>
  </si>
  <si>
    <t>- VN 9/9, 3kW, 400V</t>
  </si>
  <si>
    <t>Pol51</t>
  </si>
  <si>
    <t>- Tlaková nádoba 60l</t>
  </si>
  <si>
    <t>Pol52</t>
  </si>
  <si>
    <t>- Tlakový spínač</t>
  </si>
  <si>
    <t>Pol53</t>
  </si>
  <si>
    <t>- 5-ti cestná armatura</t>
  </si>
  <si>
    <t>Pol54</t>
  </si>
  <si>
    <t>příslušenství a instalace</t>
  </si>
  <si>
    <t>998276101R</t>
  </si>
  <si>
    <t>Přesun hmot, trubní vedení plastová, otevř. výkop</t>
  </si>
  <si>
    <t>909101112R</t>
  </si>
  <si>
    <t>První zazimování a jarní zprovoznění</t>
  </si>
  <si>
    <t>Pol55</t>
  </si>
  <si>
    <t>- ovládací kabel 24V, CYKY 7x1,5</t>
  </si>
  <si>
    <t>Pol56</t>
  </si>
  <si>
    <t>Pol57</t>
  </si>
  <si>
    <t>pol58</t>
  </si>
  <si>
    <t>Schema skutečného provedení</t>
  </si>
  <si>
    <t>1) Krycí list rozpočtu</t>
  </si>
  <si>
    <t>2) Rekapitulace rozpočtu</t>
  </si>
  <si>
    <t>3) Rozpočet</t>
  </si>
  <si>
    <t>Rekapitulace stavby</t>
  </si>
  <si>
    <t xml:space="preserve">    D1.1 - Zemní práce</t>
  </si>
  <si>
    <t xml:space="preserve">    D1.2 - Venkovní kanalizace + vsakování</t>
  </si>
  <si>
    <t xml:space="preserve">    D1 - Montáž rozvodů elektrické energie</t>
  </si>
  <si>
    <t xml:space="preserve">    D1 - Montáž osvětlení</t>
  </si>
  <si>
    <t xml:space="preserve">    D1 - Montáž bleskosvodu</t>
  </si>
  <si>
    <t xml:space="preserve">    D3.1 - Dodávka - Vodovodní armatury - uzavírací</t>
  </si>
  <si>
    <t xml:space="preserve">    D3.2 - Vodovodní armatury - distribuční vedení</t>
  </si>
  <si>
    <t xml:space="preserve">    D3.3 - Vodovodní armatury - hlavní řád</t>
  </si>
  <si>
    <t>D4 - Ostatní konstrukce na trubním vedení</t>
  </si>
  <si>
    <t xml:space="preserve">    D1 - Postřikovače a příslušenství</t>
  </si>
  <si>
    <t>D5 - Armatury - čerpací technika</t>
  </si>
  <si>
    <t xml:space="preserve">    D5.1 - Čerpadlo závlahy vč. příslušenství dodávka a montáž</t>
  </si>
  <si>
    <t>D6 - Staveništní přesun hmot</t>
  </si>
  <si>
    <t>D7 - Elektromontáže</t>
  </si>
  <si>
    <t xml:space="preserve">    D7.1 - Ovládací systém - dodávka</t>
  </si>
  <si>
    <t xml:space="preserve">    D1 - Čerpadlo závlahy vč. příslušenství dodávka a montáž</t>
  </si>
  <si>
    <t>Vyplň údaj</t>
  </si>
  <si>
    <t>{ee5daf69-9859-45e4-8738-ec6ba5616d25}</t>
  </si>
  <si>
    <t xml:space="preserve">    D1 - ROZVÁDĚČ "RS VO"</t>
  </si>
  <si>
    <t xml:space="preserve">- pohon s hav. funkcí pro kohout R2040, IP54    </t>
  </si>
  <si>
    <t>- těsnící šňůra</t>
  </si>
  <si>
    <t>- navrtávací pas 63x6/4"</t>
  </si>
  <si>
    <t>- PVC vsuvka 6/4"</t>
  </si>
  <si>
    <t>- výs.postř. 8005 (výsečová pamět, plynulé nastavení levé i pravé výseče)</t>
  </si>
  <si>
    <t>- elektromagnetický ventil 150 PGA (6/4" s regulací průtoku, přímé či úhlové uspořádání)</t>
  </si>
  <si>
    <t>- kloubová přípojka SJ-100-12</t>
  </si>
  <si>
    <t xml:space="preserve">- filtr, filtr ocel., epoxid.lak, 80 mesh    </t>
  </si>
  <si>
    <t xml:space="preserve">- uzav.koh.DN40 PN16 Kv32    </t>
  </si>
  <si>
    <t>- vodotěsné konektory 2,5mm2, DBRY-6</t>
  </si>
  <si>
    <t>- ventilová šachtice VB-JMB-H</t>
  </si>
  <si>
    <t>- ventilová šachtice VB-STD-H</t>
  </si>
  <si>
    <t>- centrální ovládací jednotka včetne trafa 230/24V</t>
  </si>
  <si>
    <t>- bezdrátové čidlo srážek / mrazu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</si>
</sst>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25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12"/>
      <color rgb="FF96000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8"/>
      <color theme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98">
    <xf numFmtId="0" fontId="0" fillId="0" borderId="0" xfId="0"/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0" fillId="2" borderId="0" xfId="0" applyFill="1"/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8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Border="1"/>
    <xf numFmtId="0" fontId="0" fillId="0" borderId="10" xfId="0" applyBorder="1"/>
    <xf numFmtId="0" fontId="15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15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3" borderId="17" xfId="0" applyFont="1" applyFill="1" applyBorder="1" applyAlignment="1">
      <alignment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6" fillId="3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3" borderId="21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right" vertical="center"/>
    </xf>
    <xf numFmtId="0" fontId="4" fillId="3" borderId="17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19" fillId="0" borderId="7" xfId="0" applyNumberFormat="1" applyFont="1" applyBorder="1" applyAlignment="1">
      <alignment/>
    </xf>
    <xf numFmtId="166" fontId="19" fillId="0" borderId="8" xfId="0" applyNumberFormat="1" applyFont="1" applyBorder="1" applyAlignment="1">
      <alignment/>
    </xf>
    <xf numFmtId="4" fontId="20" fillId="0" borderId="0" xfId="0" applyNumberFormat="1" applyFont="1" applyAlignment="1">
      <alignment vertical="center"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7" fillId="0" borderId="5" xfId="0" applyFont="1" applyBorder="1" applyAlignment="1">
      <alignment/>
    </xf>
    <xf numFmtId="0" fontId="7" fillId="0" borderId="9" xfId="0" applyFont="1" applyBorder="1" applyAlignment="1">
      <alignment/>
    </xf>
    <xf numFmtId="166" fontId="7" fillId="0" borderId="0" xfId="0" applyNumberFormat="1" applyFont="1" applyBorder="1" applyAlignment="1">
      <alignment/>
    </xf>
    <xf numFmtId="166" fontId="7" fillId="0" borderId="10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22" xfId="0" applyFont="1" applyBorder="1" applyAlignment="1" applyProtection="1">
      <alignment horizontal="center" vertical="center"/>
      <protection locked="0"/>
    </xf>
    <xf numFmtId="49" fontId="0" fillId="0" borderId="22" xfId="0" applyNumberFormat="1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167" fontId="0" fillId="0" borderId="22" xfId="0" applyNumberFormat="1" applyFont="1" applyBorder="1" applyAlignment="1" applyProtection="1">
      <alignment vertical="center"/>
      <protection locked="0"/>
    </xf>
    <xf numFmtId="0" fontId="2" fillId="4" borderId="22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>
      <alignment vertical="center"/>
    </xf>
    <xf numFmtId="166" fontId="2" fillId="0" borderId="10" xfId="0" applyNumberFormat="1" applyFont="1" applyBorder="1" applyAlignment="1">
      <alignment vertical="center"/>
    </xf>
    <xf numFmtId="167" fontId="0" fillId="4" borderId="22" xfId="0" applyNumberFormat="1" applyFont="1" applyFill="1" applyBorder="1" applyAlignment="1" applyProtection="1">
      <alignment vertical="center"/>
      <protection locked="0"/>
    </xf>
    <xf numFmtId="0" fontId="0" fillId="4" borderId="22" xfId="0" applyFont="1" applyFill="1" applyBorder="1" applyAlignment="1" applyProtection="1">
      <alignment horizontal="center" vertical="center"/>
      <protection locked="0"/>
    </xf>
    <xf numFmtId="49" fontId="0" fillId="4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2" xfId="0" applyFont="1" applyFill="1" applyBorder="1" applyAlignment="1" applyProtection="1">
      <alignment horizontal="center" vertical="center" wrapText="1"/>
      <protection locked="0"/>
    </xf>
    <xf numFmtId="0" fontId="2" fillId="4" borderId="22" xfId="0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2" fillId="2" borderId="0" xfId="0" applyFont="1" applyFill="1" applyAlignment="1" applyProtection="1">
      <alignment vertical="center"/>
      <protection/>
    </xf>
    <xf numFmtId="0" fontId="23" fillId="2" borderId="0" xfId="0" applyFont="1" applyFill="1" applyAlignment="1" applyProtection="1">
      <alignment horizontal="left" vertical="center"/>
      <protection/>
    </xf>
    <xf numFmtId="0" fontId="24" fillId="2" borderId="0" xfId="20" applyFont="1" applyFill="1" applyAlignment="1" applyProtection="1">
      <alignment vertical="center"/>
      <protection/>
    </xf>
    <xf numFmtId="0" fontId="0" fillId="2" borderId="0" xfId="0" applyFill="1" applyProtection="1">
      <protection/>
    </xf>
    <xf numFmtId="0" fontId="0" fillId="0" borderId="0" xfId="0" applyFont="1" applyBorder="1" applyAlignment="1">
      <alignment vertical="center"/>
    </xf>
    <xf numFmtId="0" fontId="0" fillId="0" borderId="0" xfId="0"/>
    <xf numFmtId="0" fontId="0" fillId="0" borderId="0" xfId="0" applyBorder="1"/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3" borderId="17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3" fillId="3" borderId="19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vertical="center"/>
    </xf>
    <xf numFmtId="0" fontId="24" fillId="2" borderId="0" xfId="20" applyFont="1" applyFill="1" applyAlignment="1" applyProtection="1">
      <alignment horizontal="center" vertical="center"/>
      <protection/>
    </xf>
    <xf numFmtId="0" fontId="8" fillId="5" borderId="0" xfId="0" applyFont="1" applyFill="1" applyAlignment="1">
      <alignment horizontal="center" vertical="center"/>
    </xf>
    <xf numFmtId="0" fontId="0" fillId="0" borderId="0" xfId="0"/>
    <xf numFmtId="0" fontId="0" fillId="4" borderId="22" xfId="0" applyFont="1" applyFill="1" applyBorder="1" applyAlignment="1" applyProtection="1">
      <alignment horizontal="left" vertical="center" wrapText="1"/>
      <protection locked="0"/>
    </xf>
    <xf numFmtId="0" fontId="0" fillId="4" borderId="22" xfId="0" applyFont="1" applyFill="1" applyBorder="1" applyAlignment="1" applyProtection="1">
      <alignment vertical="center"/>
      <protection locked="0"/>
    </xf>
    <xf numFmtId="4" fontId="0" fillId="4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>
      <alignment vertical="center"/>
    </xf>
    <xf numFmtId="4" fontId="0" fillId="0" borderId="22" xfId="0" applyNumberFormat="1" applyFont="1" applyBorder="1" applyAlignment="1">
      <alignment vertical="center"/>
    </xf>
    <xf numFmtId="4" fontId="16" fillId="0" borderId="7" xfId="0" applyNumberFormat="1" applyFont="1" applyBorder="1" applyAlignment="1">
      <alignment/>
    </xf>
    <xf numFmtId="4" fontId="4" fillId="0" borderId="7" xfId="0" applyNumberFormat="1" applyFont="1" applyBorder="1" applyAlignment="1">
      <alignment vertical="center"/>
    </xf>
    <xf numFmtId="4" fontId="5" fillId="0" borderId="12" xfId="0" applyNumberFormat="1" applyFont="1" applyBorder="1" applyAlignment="1">
      <alignment/>
    </xf>
    <xf numFmtId="4" fontId="5" fillId="0" borderId="12" xfId="0" applyNumberFormat="1" applyFont="1" applyBorder="1" applyAlignment="1">
      <alignment vertical="center"/>
    </xf>
    <xf numFmtId="4" fontId="5" fillId="0" borderId="19" xfId="0" applyNumberFormat="1" applyFont="1" applyBorder="1" applyAlignment="1">
      <alignment/>
    </xf>
    <xf numFmtId="4" fontId="5" fillId="0" borderId="19" xfId="0" applyNumberFormat="1" applyFont="1" applyBorder="1" applyAlignment="1">
      <alignment vertical="center"/>
    </xf>
    <xf numFmtId="4" fontId="6" fillId="0" borderId="19" xfId="0" applyNumberFormat="1" applyFont="1" applyBorder="1" applyAlignment="1">
      <alignment/>
    </xf>
    <xf numFmtId="4" fontId="6" fillId="0" borderId="19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/>
    </xf>
    <xf numFmtId="4" fontId="5" fillId="0" borderId="7" xfId="0" applyNumberFormat="1" applyFont="1" applyBorder="1" applyAlignment="1">
      <alignment vertical="center"/>
    </xf>
    <xf numFmtId="4" fontId="6" fillId="0" borderId="12" xfId="0" applyNumberFormat="1" applyFont="1" applyBorder="1" applyAlignment="1">
      <alignment/>
    </xf>
    <xf numFmtId="4" fontId="6" fillId="0" borderId="12" xfId="0" applyNumberFormat="1" applyFont="1" applyBorder="1" applyAlignment="1">
      <alignment vertical="center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vertical="center"/>
      <protection locked="0"/>
    </xf>
    <xf numFmtId="4" fontId="21" fillId="4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49" fontId="21" fillId="0" borderId="22" xfId="0" applyNumberFormat="1" applyFont="1" applyBorder="1" applyAlignment="1" applyProtection="1">
      <alignment vertical="center"/>
      <protection locked="0"/>
    </xf>
    <xf numFmtId="0" fontId="1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165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3" borderId="19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18" fillId="3" borderId="19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16" fillId="3" borderId="0" xfId="0" applyNumberFormat="1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5" fillId="0" borderId="0" xfId="0" applyNumberFormat="1" applyFont="1" applyBorder="1" applyAlignment="1">
      <alignment/>
    </xf>
    <xf numFmtId="4" fontId="17" fillId="0" borderId="0" xfId="0" applyNumberFormat="1" applyFont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4" fontId="16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4" fillId="3" borderId="17" xfId="0" applyNumberFormat="1" applyFont="1" applyFill="1" applyBorder="1" applyAlignment="1">
      <alignment vertical="center"/>
    </xf>
    <xf numFmtId="0" fontId="0" fillId="3" borderId="17" xfId="0" applyFont="1" applyFill="1" applyBorder="1" applyAlignment="1">
      <alignment vertical="center"/>
    </xf>
    <xf numFmtId="0" fontId="0" fillId="3" borderId="23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4" fontId="12" fillId="0" borderId="0" xfId="0" applyNumberFormat="1" applyFont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165" fontId="3" fillId="4" borderId="0" xfId="0" applyNumberFormat="1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vertical="center"/>
      <protection/>
    </xf>
    <xf numFmtId="4" fontId="17" fillId="0" borderId="0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98"/>
  <sheetViews>
    <sheetView showGridLines="0" tabSelected="1" workbookViewId="0" topLeftCell="A1">
      <pane ySplit="1" topLeftCell="A2" activePane="bottomLeft" state="frozen"/>
      <selection pane="bottomLeft" activeCell="C4" sqref="C4:Q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9"/>
      <c r="B1" s="116"/>
      <c r="C1" s="116"/>
      <c r="D1" s="117" t="s">
        <v>0</v>
      </c>
      <c r="E1" s="116"/>
      <c r="F1" s="118" t="s">
        <v>600</v>
      </c>
      <c r="G1" s="118"/>
      <c r="H1" s="132" t="s">
        <v>601</v>
      </c>
      <c r="I1" s="132"/>
      <c r="J1" s="132"/>
      <c r="K1" s="132"/>
      <c r="L1" s="118" t="s">
        <v>602</v>
      </c>
      <c r="M1" s="116"/>
      <c r="N1" s="116"/>
      <c r="O1" s="117" t="s">
        <v>49</v>
      </c>
      <c r="P1" s="116"/>
      <c r="Q1" s="116"/>
      <c r="R1" s="116"/>
      <c r="S1" s="118" t="s">
        <v>603</v>
      </c>
      <c r="T1" s="118"/>
      <c r="U1" s="119"/>
      <c r="V1" s="119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</row>
    <row r="2" spans="3:46" ht="36.95" customHeight="1">
      <c r="C2" s="191" t="s">
        <v>3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S2" s="133" t="s">
        <v>4</v>
      </c>
      <c r="T2" s="134"/>
      <c r="U2" s="134"/>
      <c r="V2" s="134"/>
      <c r="W2" s="134"/>
      <c r="X2" s="134"/>
      <c r="Y2" s="134"/>
      <c r="Z2" s="134"/>
      <c r="AA2" s="134"/>
      <c r="AB2" s="134"/>
      <c r="AC2" s="134"/>
      <c r="AT2" s="7" t="s">
        <v>46</v>
      </c>
    </row>
    <row r="3" spans="2:46" ht="6.9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AT3" s="7" t="s">
        <v>50</v>
      </c>
    </row>
    <row r="4" spans="2:46" ht="36.95" customHeight="1">
      <c r="B4" s="11"/>
      <c r="C4" s="175" t="s">
        <v>51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3"/>
      <c r="T4" s="14" t="s">
        <v>7</v>
      </c>
      <c r="AT4" s="7" t="s">
        <v>2</v>
      </c>
    </row>
    <row r="5" spans="2:18" ht="6.95" customHeight="1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3"/>
    </row>
    <row r="6" spans="2:18" ht="25.35" customHeight="1">
      <c r="B6" s="11"/>
      <c r="C6" s="12"/>
      <c r="D6" s="17" t="s">
        <v>8</v>
      </c>
      <c r="E6" s="12"/>
      <c r="F6" s="161" t="s">
        <v>9</v>
      </c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2"/>
      <c r="R6" s="13"/>
    </row>
    <row r="7" spans="2:18" s="1" customFormat="1" ht="32.85" customHeight="1">
      <c r="B7" s="19"/>
      <c r="C7" s="20"/>
      <c r="D7" s="16" t="s">
        <v>52</v>
      </c>
      <c r="E7" s="20"/>
      <c r="F7" s="193" t="s">
        <v>510</v>
      </c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20"/>
      <c r="R7" s="21"/>
    </row>
    <row r="8" spans="2:18" s="1" customFormat="1" ht="14.45" customHeight="1">
      <c r="B8" s="19"/>
      <c r="C8" s="20"/>
      <c r="D8" s="17" t="s">
        <v>10</v>
      </c>
      <c r="E8" s="20"/>
      <c r="F8" s="15" t="s">
        <v>1</v>
      </c>
      <c r="G8" s="20"/>
      <c r="H8" s="20"/>
      <c r="I8" s="20"/>
      <c r="J8" s="20"/>
      <c r="K8" s="20"/>
      <c r="L8" s="20"/>
      <c r="M8" s="17" t="s">
        <v>11</v>
      </c>
      <c r="N8" s="20"/>
      <c r="O8" s="15" t="s">
        <v>1</v>
      </c>
      <c r="P8" s="20"/>
      <c r="Q8" s="20"/>
      <c r="R8" s="21"/>
    </row>
    <row r="9" spans="2:18" s="1" customFormat="1" ht="14.45" customHeight="1">
      <c r="B9" s="19"/>
      <c r="C9" s="20"/>
      <c r="D9" s="17" t="s">
        <v>12</v>
      </c>
      <c r="E9" s="20"/>
      <c r="F9" s="15" t="s">
        <v>13</v>
      </c>
      <c r="G9" s="20"/>
      <c r="H9" s="20"/>
      <c r="I9" s="20"/>
      <c r="J9" s="20"/>
      <c r="K9" s="20"/>
      <c r="L9" s="20"/>
      <c r="M9" s="17" t="s">
        <v>14</v>
      </c>
      <c r="N9" s="20"/>
      <c r="O9" s="194"/>
      <c r="P9" s="162"/>
      <c r="Q9" s="20"/>
      <c r="R9" s="21"/>
    </row>
    <row r="10" spans="2:18" s="1" customFormat="1" ht="10.9" customHeight="1"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1"/>
    </row>
    <row r="11" spans="2:18" s="1" customFormat="1" ht="14.45" customHeight="1">
      <c r="B11" s="19"/>
      <c r="C11" s="20"/>
      <c r="D11" s="17" t="s">
        <v>15</v>
      </c>
      <c r="E11" s="20"/>
      <c r="F11" s="20"/>
      <c r="G11" s="20"/>
      <c r="H11" s="20"/>
      <c r="I11" s="20"/>
      <c r="J11" s="20"/>
      <c r="K11" s="20"/>
      <c r="L11" s="20"/>
      <c r="M11" s="17" t="s">
        <v>16</v>
      </c>
      <c r="N11" s="20"/>
      <c r="O11" s="165"/>
      <c r="P11" s="162"/>
      <c r="Q11" s="20"/>
      <c r="R11" s="21"/>
    </row>
    <row r="12" spans="2:18" s="1" customFormat="1" ht="18" customHeight="1">
      <c r="B12" s="19"/>
      <c r="C12" s="20"/>
      <c r="D12" s="20"/>
      <c r="E12" s="15"/>
      <c r="F12" s="20"/>
      <c r="G12" s="20"/>
      <c r="H12" s="20"/>
      <c r="I12" s="20"/>
      <c r="J12" s="20"/>
      <c r="K12" s="20"/>
      <c r="L12" s="20"/>
      <c r="M12" s="17" t="s">
        <v>17</v>
      </c>
      <c r="N12" s="20"/>
      <c r="O12" s="165"/>
      <c r="P12" s="162"/>
      <c r="Q12" s="20"/>
      <c r="R12" s="21"/>
    </row>
    <row r="13" spans="2:18" s="1" customFormat="1" ht="6.95" customHeight="1"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2:18" s="1" customFormat="1" ht="14.45" customHeight="1">
      <c r="B14" s="19"/>
      <c r="C14" s="20"/>
      <c r="D14" s="17" t="s">
        <v>18</v>
      </c>
      <c r="E14" s="20"/>
      <c r="F14" s="20"/>
      <c r="G14" s="20"/>
      <c r="H14" s="20"/>
      <c r="I14" s="20"/>
      <c r="J14" s="20"/>
      <c r="K14" s="20"/>
      <c r="L14" s="20"/>
      <c r="M14" s="17" t="s">
        <v>16</v>
      </c>
      <c r="N14" s="20"/>
      <c r="O14" s="195" t="s">
        <v>620</v>
      </c>
      <c r="P14" s="196"/>
      <c r="Q14" s="20"/>
      <c r="R14" s="21"/>
    </row>
    <row r="15" spans="2:18" s="1" customFormat="1" ht="18" customHeight="1">
      <c r="B15" s="19"/>
      <c r="C15" s="20"/>
      <c r="D15" s="20"/>
      <c r="E15" s="195" t="s">
        <v>620</v>
      </c>
      <c r="F15" s="196"/>
      <c r="G15" s="196"/>
      <c r="H15" s="196"/>
      <c r="I15" s="196"/>
      <c r="J15" s="196"/>
      <c r="K15" s="196"/>
      <c r="L15" s="196"/>
      <c r="M15" s="17" t="s">
        <v>17</v>
      </c>
      <c r="N15" s="20"/>
      <c r="O15" s="195" t="s">
        <v>620</v>
      </c>
      <c r="P15" s="196"/>
      <c r="Q15" s="20"/>
      <c r="R15" s="21"/>
    </row>
    <row r="16" spans="2:18" s="1" customFormat="1" ht="6.95" customHeight="1"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1"/>
    </row>
    <row r="17" spans="2:18" s="1" customFormat="1" ht="14.45" customHeight="1">
      <c r="B17" s="19"/>
      <c r="C17" s="20"/>
      <c r="D17" s="17" t="s">
        <v>19</v>
      </c>
      <c r="E17" s="20"/>
      <c r="F17" s="20"/>
      <c r="G17" s="20"/>
      <c r="H17" s="20"/>
      <c r="I17" s="20"/>
      <c r="J17" s="20"/>
      <c r="K17" s="20"/>
      <c r="L17" s="20"/>
      <c r="M17" s="17" t="s">
        <v>16</v>
      </c>
      <c r="N17" s="20"/>
      <c r="O17" s="165"/>
      <c r="P17" s="162"/>
      <c r="Q17" s="20"/>
      <c r="R17" s="21"/>
    </row>
    <row r="18" spans="2:18" s="1" customFormat="1" ht="18" customHeight="1">
      <c r="B18" s="19"/>
      <c r="C18" s="20"/>
      <c r="D18" s="20"/>
      <c r="E18" s="15"/>
      <c r="F18" s="20"/>
      <c r="G18" s="20"/>
      <c r="H18" s="20"/>
      <c r="I18" s="20"/>
      <c r="J18" s="20"/>
      <c r="K18" s="20"/>
      <c r="L18" s="20"/>
      <c r="M18" s="17" t="s">
        <v>17</v>
      </c>
      <c r="N18" s="20"/>
      <c r="O18" s="165"/>
      <c r="P18" s="162"/>
      <c r="Q18" s="20"/>
      <c r="R18" s="21"/>
    </row>
    <row r="19" spans="2:18" s="1" customFormat="1" ht="6.95" customHeight="1"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1"/>
    </row>
    <row r="20" spans="2:18" s="1" customFormat="1" ht="14.45" customHeight="1">
      <c r="B20" s="19"/>
      <c r="C20" s="20"/>
      <c r="D20" s="17" t="s">
        <v>20</v>
      </c>
      <c r="E20" s="20"/>
      <c r="F20" s="20"/>
      <c r="G20" s="20"/>
      <c r="H20" s="20"/>
      <c r="I20" s="20"/>
      <c r="J20" s="20"/>
      <c r="K20" s="20"/>
      <c r="L20" s="20"/>
      <c r="M20" s="17" t="s">
        <v>16</v>
      </c>
      <c r="N20" s="20"/>
      <c r="O20" s="165"/>
      <c r="P20" s="162"/>
      <c r="Q20" s="20"/>
      <c r="R20" s="21"/>
    </row>
    <row r="21" spans="2:18" s="1" customFormat="1" ht="18" customHeight="1">
      <c r="B21" s="19"/>
      <c r="C21" s="20"/>
      <c r="D21" s="20"/>
      <c r="E21" s="15"/>
      <c r="F21" s="20"/>
      <c r="G21" s="20"/>
      <c r="H21" s="20"/>
      <c r="I21" s="20"/>
      <c r="J21" s="20"/>
      <c r="K21" s="20"/>
      <c r="L21" s="20"/>
      <c r="M21" s="17" t="s">
        <v>17</v>
      </c>
      <c r="N21" s="20"/>
      <c r="O21" s="165"/>
      <c r="P21" s="162"/>
      <c r="Q21" s="20"/>
      <c r="R21" s="21"/>
    </row>
    <row r="22" spans="2:18" s="1" customFormat="1" ht="6.95" customHeight="1"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1"/>
    </row>
    <row r="23" spans="2:18" s="1" customFormat="1" ht="14.45" customHeight="1">
      <c r="B23" s="19"/>
      <c r="C23" s="20"/>
      <c r="D23" s="17" t="s">
        <v>21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/>
    </row>
    <row r="24" spans="2:18" s="1" customFormat="1" ht="22.5" customHeight="1">
      <c r="B24" s="19"/>
      <c r="C24" s="20"/>
      <c r="D24" s="20"/>
      <c r="E24" s="188" t="s">
        <v>1</v>
      </c>
      <c r="F24" s="162"/>
      <c r="G24" s="162"/>
      <c r="H24" s="162"/>
      <c r="I24" s="162"/>
      <c r="J24" s="162"/>
      <c r="K24" s="162"/>
      <c r="L24" s="162"/>
      <c r="M24" s="20"/>
      <c r="N24" s="20"/>
      <c r="O24" s="20"/>
      <c r="P24" s="20"/>
      <c r="Q24" s="20"/>
      <c r="R24" s="21"/>
    </row>
    <row r="25" spans="2:18" s="1" customFormat="1" ht="6.95" customHeight="1"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1"/>
    </row>
    <row r="26" spans="2:18" s="1" customFormat="1" ht="6.95" customHeight="1">
      <c r="B26" s="19"/>
      <c r="C26" s="20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0"/>
      <c r="R26" s="21"/>
    </row>
    <row r="27" spans="2:18" s="1" customFormat="1" ht="14.45" customHeight="1">
      <c r="B27" s="19"/>
      <c r="C27" s="20"/>
      <c r="D27" s="53" t="s">
        <v>54</v>
      </c>
      <c r="E27" s="20"/>
      <c r="F27" s="20"/>
      <c r="G27" s="20"/>
      <c r="H27" s="20"/>
      <c r="I27" s="20"/>
      <c r="J27" s="20"/>
      <c r="K27" s="20"/>
      <c r="L27" s="20"/>
      <c r="M27" s="189">
        <f>N88</f>
        <v>0</v>
      </c>
      <c r="N27" s="162"/>
      <c r="O27" s="162"/>
      <c r="P27" s="162"/>
      <c r="Q27" s="20"/>
      <c r="R27" s="21"/>
    </row>
    <row r="28" spans="2:18" s="1" customFormat="1" ht="14.45" customHeight="1">
      <c r="B28" s="19"/>
      <c r="C28" s="20"/>
      <c r="D28" s="18" t="s">
        <v>47</v>
      </c>
      <c r="E28" s="20"/>
      <c r="F28" s="20"/>
      <c r="G28" s="20"/>
      <c r="H28" s="20"/>
      <c r="I28" s="20"/>
      <c r="J28" s="20"/>
      <c r="K28" s="20"/>
      <c r="L28" s="20"/>
      <c r="M28" s="189">
        <f>N104</f>
        <v>0</v>
      </c>
      <c r="N28" s="162"/>
      <c r="O28" s="162"/>
      <c r="P28" s="162"/>
      <c r="Q28" s="20"/>
      <c r="R28" s="21"/>
    </row>
    <row r="29" spans="2:18" s="1" customFormat="1" ht="6.95" customHeight="1"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1"/>
    </row>
    <row r="30" spans="2:18" s="1" customFormat="1" ht="25.35" customHeight="1">
      <c r="B30" s="19"/>
      <c r="C30" s="20"/>
      <c r="D30" s="54" t="s">
        <v>22</v>
      </c>
      <c r="E30" s="20"/>
      <c r="F30" s="20"/>
      <c r="G30" s="20"/>
      <c r="H30" s="20"/>
      <c r="I30" s="20"/>
      <c r="J30" s="20"/>
      <c r="K30" s="20"/>
      <c r="L30" s="20"/>
      <c r="M30" s="190">
        <f>ROUND(M27+M28,2)</f>
        <v>0</v>
      </c>
      <c r="N30" s="162"/>
      <c r="O30" s="162"/>
      <c r="P30" s="162"/>
      <c r="Q30" s="20"/>
      <c r="R30" s="21"/>
    </row>
    <row r="31" spans="2:18" s="1" customFormat="1" ht="6.95" customHeight="1">
      <c r="B31" s="19"/>
      <c r="C31" s="20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0"/>
      <c r="R31" s="21"/>
    </row>
    <row r="32" spans="2:18" s="1" customFormat="1" ht="14.45" customHeight="1">
      <c r="B32" s="19"/>
      <c r="C32" s="20"/>
      <c r="D32" s="22" t="s">
        <v>23</v>
      </c>
      <c r="E32" s="22" t="s">
        <v>24</v>
      </c>
      <c r="F32" s="23">
        <v>0.21</v>
      </c>
      <c r="G32" s="55" t="s">
        <v>25</v>
      </c>
      <c r="H32" s="184">
        <f>ROUND((((SUM(BE104:BE111)+SUM(BE129:BE193))+SUM(BE195:BE197))),2)</f>
        <v>0</v>
      </c>
      <c r="I32" s="162"/>
      <c r="J32" s="162"/>
      <c r="K32" s="20"/>
      <c r="L32" s="20"/>
      <c r="M32" s="184">
        <f>ROUND(((ROUND((SUM(BE104:BE111)+SUM(BE129:BE193)),2)*F32)+SUM(BE195:BE197)*F32),2)</f>
        <v>0</v>
      </c>
      <c r="N32" s="162"/>
      <c r="O32" s="162"/>
      <c r="P32" s="162"/>
      <c r="Q32" s="20"/>
      <c r="R32" s="21"/>
    </row>
    <row r="33" spans="2:18" s="1" customFormat="1" ht="14.45" customHeight="1">
      <c r="B33" s="19"/>
      <c r="C33" s="20"/>
      <c r="D33" s="20"/>
      <c r="E33" s="22" t="s">
        <v>26</v>
      </c>
      <c r="F33" s="23">
        <v>0.15</v>
      </c>
      <c r="G33" s="55" t="s">
        <v>25</v>
      </c>
      <c r="H33" s="184">
        <f>ROUND((((SUM(BF104:BF111)+SUM(BF129:BF193))+SUM(BF195:BF197))),2)</f>
        <v>0</v>
      </c>
      <c r="I33" s="162"/>
      <c r="J33" s="162"/>
      <c r="K33" s="20"/>
      <c r="L33" s="20"/>
      <c r="M33" s="184">
        <f>ROUND(((ROUND((SUM(BF104:BF111)+SUM(BF129:BF193)),2)*F33)+SUM(BF195:BF197)*F33),2)</f>
        <v>0</v>
      </c>
      <c r="N33" s="162"/>
      <c r="O33" s="162"/>
      <c r="P33" s="162"/>
      <c r="Q33" s="20"/>
      <c r="R33" s="21"/>
    </row>
    <row r="34" spans="2:18" s="1" customFormat="1" ht="14.45" customHeight="1" hidden="1">
      <c r="B34" s="19"/>
      <c r="C34" s="20"/>
      <c r="D34" s="20"/>
      <c r="E34" s="22" t="s">
        <v>27</v>
      </c>
      <c r="F34" s="23">
        <v>0.21</v>
      </c>
      <c r="G34" s="55" t="s">
        <v>25</v>
      </c>
      <c r="H34" s="184">
        <f>ROUND((((SUM(BG104:BG111)+SUM(BG129:BG193))+SUM(BG195:BG197))),2)</f>
        <v>0</v>
      </c>
      <c r="I34" s="162"/>
      <c r="J34" s="162"/>
      <c r="K34" s="20"/>
      <c r="L34" s="20"/>
      <c r="M34" s="184">
        <v>0</v>
      </c>
      <c r="N34" s="162"/>
      <c r="O34" s="162"/>
      <c r="P34" s="162"/>
      <c r="Q34" s="20"/>
      <c r="R34" s="21"/>
    </row>
    <row r="35" spans="2:18" s="1" customFormat="1" ht="14.45" customHeight="1" hidden="1">
      <c r="B35" s="19"/>
      <c r="C35" s="20"/>
      <c r="D35" s="20"/>
      <c r="E35" s="22" t="s">
        <v>28</v>
      </c>
      <c r="F35" s="23">
        <v>0.15</v>
      </c>
      <c r="G35" s="55" t="s">
        <v>25</v>
      </c>
      <c r="H35" s="184">
        <f>ROUND((((SUM(BH104:BH111)+SUM(BH129:BH193))+SUM(BH195:BH197))),2)</f>
        <v>0</v>
      </c>
      <c r="I35" s="162"/>
      <c r="J35" s="162"/>
      <c r="K35" s="20"/>
      <c r="L35" s="20"/>
      <c r="M35" s="184">
        <v>0</v>
      </c>
      <c r="N35" s="162"/>
      <c r="O35" s="162"/>
      <c r="P35" s="162"/>
      <c r="Q35" s="20"/>
      <c r="R35" s="21"/>
    </row>
    <row r="36" spans="2:18" s="1" customFormat="1" ht="14.45" customHeight="1" hidden="1">
      <c r="B36" s="19"/>
      <c r="C36" s="20"/>
      <c r="D36" s="20"/>
      <c r="E36" s="22" t="s">
        <v>29</v>
      </c>
      <c r="F36" s="23">
        <v>0</v>
      </c>
      <c r="G36" s="55" t="s">
        <v>25</v>
      </c>
      <c r="H36" s="184">
        <f>ROUND((((SUM(BI104:BI111)+SUM(BI129:BI193))+SUM(BI195:BI197))),2)</f>
        <v>0</v>
      </c>
      <c r="I36" s="162"/>
      <c r="J36" s="162"/>
      <c r="K36" s="20"/>
      <c r="L36" s="20"/>
      <c r="M36" s="184">
        <v>0</v>
      </c>
      <c r="N36" s="162"/>
      <c r="O36" s="162"/>
      <c r="P36" s="162"/>
      <c r="Q36" s="20"/>
      <c r="R36" s="21"/>
    </row>
    <row r="37" spans="2:18" s="1" customFormat="1" ht="6.95" customHeight="1"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1"/>
    </row>
    <row r="38" spans="2:18" s="1" customFormat="1" ht="25.35" customHeight="1">
      <c r="B38" s="19"/>
      <c r="C38" s="52"/>
      <c r="D38" s="56" t="s">
        <v>30</v>
      </c>
      <c r="E38" s="43"/>
      <c r="F38" s="43"/>
      <c r="G38" s="57" t="s">
        <v>31</v>
      </c>
      <c r="H38" s="58" t="s">
        <v>32</v>
      </c>
      <c r="I38" s="43"/>
      <c r="J38" s="43"/>
      <c r="K38" s="43"/>
      <c r="L38" s="185">
        <f>SUM(M30:M36)</f>
        <v>0</v>
      </c>
      <c r="M38" s="186"/>
      <c r="N38" s="186"/>
      <c r="O38" s="186"/>
      <c r="P38" s="187"/>
      <c r="Q38" s="52"/>
      <c r="R38" s="21"/>
    </row>
    <row r="39" spans="2:18" s="1" customFormat="1" ht="14.45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1"/>
    </row>
    <row r="40" spans="2:18" s="1" customFormat="1" ht="14.45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1"/>
    </row>
    <row r="41" spans="2:18" ht="13.5"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3"/>
    </row>
    <row r="42" spans="2:18" ht="13.5"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3"/>
    </row>
    <row r="43" spans="2:18" ht="13.5"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3"/>
    </row>
    <row r="44" spans="2:18" ht="13.5"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3"/>
    </row>
    <row r="45" spans="2:18" ht="13.5"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3"/>
    </row>
    <row r="46" spans="2:18" ht="13.5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3"/>
    </row>
    <row r="47" spans="2:18" ht="13.5"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3"/>
    </row>
    <row r="48" spans="2:18" ht="13.5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3"/>
    </row>
    <row r="49" spans="2:18" ht="13.5">
      <c r="B49" s="1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3"/>
    </row>
    <row r="50" spans="2:18" s="1" customFormat="1" ht="15">
      <c r="B50" s="19"/>
      <c r="C50" s="20"/>
      <c r="D50" s="25" t="s">
        <v>33</v>
      </c>
      <c r="E50" s="26"/>
      <c r="F50" s="26"/>
      <c r="G50" s="26"/>
      <c r="H50" s="27"/>
      <c r="I50" s="20"/>
      <c r="J50" s="25" t="s">
        <v>34</v>
      </c>
      <c r="K50" s="26"/>
      <c r="L50" s="26"/>
      <c r="M50" s="26"/>
      <c r="N50" s="26"/>
      <c r="O50" s="26"/>
      <c r="P50" s="27"/>
      <c r="Q50" s="20"/>
      <c r="R50" s="21"/>
    </row>
    <row r="51" spans="2:18" ht="13.5">
      <c r="B51" s="11"/>
      <c r="C51" s="12"/>
      <c r="D51" s="28"/>
      <c r="E51" s="12"/>
      <c r="F51" s="12"/>
      <c r="G51" s="12"/>
      <c r="H51" s="29"/>
      <c r="I51" s="12"/>
      <c r="J51" s="28"/>
      <c r="K51" s="12"/>
      <c r="L51" s="12"/>
      <c r="M51" s="12"/>
      <c r="N51" s="12"/>
      <c r="O51" s="12"/>
      <c r="P51" s="29"/>
      <c r="Q51" s="12"/>
      <c r="R51" s="13"/>
    </row>
    <row r="52" spans="2:18" ht="13.5">
      <c r="B52" s="11"/>
      <c r="C52" s="12"/>
      <c r="D52" s="28"/>
      <c r="E52" s="12"/>
      <c r="F52" s="12"/>
      <c r="G52" s="12"/>
      <c r="H52" s="29"/>
      <c r="I52" s="12"/>
      <c r="J52" s="28"/>
      <c r="K52" s="12"/>
      <c r="L52" s="12"/>
      <c r="M52" s="12"/>
      <c r="N52" s="12"/>
      <c r="O52" s="12"/>
      <c r="P52" s="29"/>
      <c r="Q52" s="12"/>
      <c r="R52" s="13"/>
    </row>
    <row r="53" spans="2:18" ht="13.5">
      <c r="B53" s="11"/>
      <c r="C53" s="12"/>
      <c r="D53" s="28"/>
      <c r="E53" s="12"/>
      <c r="F53" s="12"/>
      <c r="G53" s="12"/>
      <c r="H53" s="29"/>
      <c r="I53" s="12"/>
      <c r="J53" s="28"/>
      <c r="K53" s="12"/>
      <c r="L53" s="12"/>
      <c r="M53" s="12"/>
      <c r="N53" s="12"/>
      <c r="O53" s="12"/>
      <c r="P53" s="29"/>
      <c r="Q53" s="12"/>
      <c r="R53" s="13"/>
    </row>
    <row r="54" spans="2:18" ht="13.5">
      <c r="B54" s="11"/>
      <c r="C54" s="12"/>
      <c r="D54" s="28"/>
      <c r="E54" s="12"/>
      <c r="F54" s="12"/>
      <c r="G54" s="12"/>
      <c r="H54" s="29"/>
      <c r="I54" s="12"/>
      <c r="J54" s="28"/>
      <c r="K54" s="12"/>
      <c r="L54" s="12"/>
      <c r="M54" s="12"/>
      <c r="N54" s="12"/>
      <c r="O54" s="12"/>
      <c r="P54" s="29"/>
      <c r="Q54" s="12"/>
      <c r="R54" s="13"/>
    </row>
    <row r="55" spans="2:18" ht="13.5">
      <c r="B55" s="11"/>
      <c r="C55" s="12"/>
      <c r="D55" s="28"/>
      <c r="E55" s="12"/>
      <c r="F55" s="12"/>
      <c r="G55" s="12"/>
      <c r="H55" s="29"/>
      <c r="I55" s="12"/>
      <c r="J55" s="28"/>
      <c r="K55" s="12"/>
      <c r="L55" s="12"/>
      <c r="M55" s="12"/>
      <c r="N55" s="12"/>
      <c r="O55" s="12"/>
      <c r="P55" s="29"/>
      <c r="Q55" s="12"/>
      <c r="R55" s="13"/>
    </row>
    <row r="56" spans="2:18" ht="13.5">
      <c r="B56" s="11"/>
      <c r="C56" s="12"/>
      <c r="D56" s="28"/>
      <c r="E56" s="12"/>
      <c r="F56" s="12"/>
      <c r="G56" s="12"/>
      <c r="H56" s="29"/>
      <c r="I56" s="12"/>
      <c r="J56" s="28"/>
      <c r="K56" s="12"/>
      <c r="L56" s="12"/>
      <c r="M56" s="12"/>
      <c r="N56" s="12"/>
      <c r="O56" s="12"/>
      <c r="P56" s="29"/>
      <c r="Q56" s="12"/>
      <c r="R56" s="13"/>
    </row>
    <row r="57" spans="2:18" ht="13.5">
      <c r="B57" s="11"/>
      <c r="C57" s="12"/>
      <c r="D57" s="28"/>
      <c r="E57" s="12"/>
      <c r="F57" s="12"/>
      <c r="G57" s="12"/>
      <c r="H57" s="29"/>
      <c r="I57" s="12"/>
      <c r="J57" s="28"/>
      <c r="K57" s="12"/>
      <c r="L57" s="12"/>
      <c r="M57" s="12"/>
      <c r="N57" s="12"/>
      <c r="O57" s="12"/>
      <c r="P57" s="29"/>
      <c r="Q57" s="12"/>
      <c r="R57" s="13"/>
    </row>
    <row r="58" spans="2:18" ht="13.5">
      <c r="B58" s="11"/>
      <c r="C58" s="12"/>
      <c r="D58" s="28"/>
      <c r="E58" s="12"/>
      <c r="F58" s="12"/>
      <c r="G58" s="12"/>
      <c r="H58" s="29"/>
      <c r="I58" s="12"/>
      <c r="J58" s="28"/>
      <c r="K58" s="12"/>
      <c r="L58" s="12"/>
      <c r="M58" s="12"/>
      <c r="N58" s="12"/>
      <c r="O58" s="12"/>
      <c r="P58" s="29"/>
      <c r="Q58" s="12"/>
      <c r="R58" s="13"/>
    </row>
    <row r="59" spans="2:18" s="1" customFormat="1" ht="15">
      <c r="B59" s="19"/>
      <c r="C59" s="20"/>
      <c r="D59" s="30" t="s">
        <v>35</v>
      </c>
      <c r="E59" s="31"/>
      <c r="F59" s="31"/>
      <c r="G59" s="32" t="s">
        <v>36</v>
      </c>
      <c r="H59" s="33"/>
      <c r="I59" s="20"/>
      <c r="J59" s="30" t="s">
        <v>35</v>
      </c>
      <c r="K59" s="31"/>
      <c r="L59" s="31"/>
      <c r="M59" s="31"/>
      <c r="N59" s="32" t="s">
        <v>36</v>
      </c>
      <c r="O59" s="31"/>
      <c r="P59" s="33"/>
      <c r="Q59" s="20"/>
      <c r="R59" s="21"/>
    </row>
    <row r="60" spans="2:18" ht="13.5">
      <c r="B60" s="1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3"/>
    </row>
    <row r="61" spans="2:18" s="1" customFormat="1" ht="15">
      <c r="B61" s="19"/>
      <c r="C61" s="20"/>
      <c r="D61" s="25" t="s">
        <v>37</v>
      </c>
      <c r="E61" s="26"/>
      <c r="F61" s="26"/>
      <c r="G61" s="26"/>
      <c r="H61" s="27"/>
      <c r="I61" s="20"/>
      <c r="J61" s="25" t="s">
        <v>38</v>
      </c>
      <c r="K61" s="26"/>
      <c r="L61" s="26"/>
      <c r="M61" s="26"/>
      <c r="N61" s="26"/>
      <c r="O61" s="26"/>
      <c r="P61" s="27"/>
      <c r="Q61" s="20"/>
      <c r="R61" s="21"/>
    </row>
    <row r="62" spans="2:18" ht="13.5">
      <c r="B62" s="11"/>
      <c r="C62" s="12"/>
      <c r="D62" s="28"/>
      <c r="E62" s="12"/>
      <c r="F62" s="12"/>
      <c r="G62" s="12"/>
      <c r="H62" s="29"/>
      <c r="I62" s="12"/>
      <c r="J62" s="28"/>
      <c r="K62" s="12"/>
      <c r="L62" s="12"/>
      <c r="M62" s="12"/>
      <c r="N62" s="12"/>
      <c r="O62" s="12"/>
      <c r="P62" s="29"/>
      <c r="Q62" s="12"/>
      <c r="R62" s="13"/>
    </row>
    <row r="63" spans="2:18" ht="13.5">
      <c r="B63" s="11"/>
      <c r="C63" s="12"/>
      <c r="D63" s="28"/>
      <c r="E63" s="12"/>
      <c r="F63" s="12"/>
      <c r="G63" s="12"/>
      <c r="H63" s="29"/>
      <c r="I63" s="12"/>
      <c r="J63" s="28"/>
      <c r="K63" s="12"/>
      <c r="L63" s="12"/>
      <c r="M63" s="12"/>
      <c r="N63" s="12"/>
      <c r="O63" s="12"/>
      <c r="P63" s="29"/>
      <c r="Q63" s="12"/>
      <c r="R63" s="13"/>
    </row>
    <row r="64" spans="2:18" ht="13.5">
      <c r="B64" s="11"/>
      <c r="C64" s="12"/>
      <c r="D64" s="28"/>
      <c r="E64" s="12"/>
      <c r="F64" s="12"/>
      <c r="G64" s="12"/>
      <c r="H64" s="29"/>
      <c r="I64" s="12"/>
      <c r="J64" s="28"/>
      <c r="K64" s="12"/>
      <c r="L64" s="12"/>
      <c r="M64" s="12"/>
      <c r="N64" s="12"/>
      <c r="O64" s="12"/>
      <c r="P64" s="29"/>
      <c r="Q64" s="12"/>
      <c r="R64" s="13"/>
    </row>
    <row r="65" spans="2:18" ht="13.5">
      <c r="B65" s="11"/>
      <c r="C65" s="12"/>
      <c r="D65" s="28"/>
      <c r="E65" s="12"/>
      <c r="F65" s="12"/>
      <c r="G65" s="12"/>
      <c r="H65" s="29"/>
      <c r="I65" s="12"/>
      <c r="J65" s="28"/>
      <c r="K65" s="12"/>
      <c r="L65" s="12"/>
      <c r="M65" s="12"/>
      <c r="N65" s="12"/>
      <c r="O65" s="12"/>
      <c r="P65" s="29"/>
      <c r="Q65" s="12"/>
      <c r="R65" s="13"/>
    </row>
    <row r="66" spans="2:18" ht="13.5">
      <c r="B66" s="11"/>
      <c r="C66" s="12"/>
      <c r="D66" s="28"/>
      <c r="E66" s="12"/>
      <c r="F66" s="12"/>
      <c r="G66" s="12"/>
      <c r="H66" s="29"/>
      <c r="I66" s="12"/>
      <c r="J66" s="28"/>
      <c r="K66" s="12"/>
      <c r="L66" s="12"/>
      <c r="M66" s="12"/>
      <c r="N66" s="12"/>
      <c r="O66" s="12"/>
      <c r="P66" s="29"/>
      <c r="Q66" s="12"/>
      <c r="R66" s="13"/>
    </row>
    <row r="67" spans="2:18" ht="13.5">
      <c r="B67" s="11"/>
      <c r="C67" s="12"/>
      <c r="D67" s="28"/>
      <c r="E67" s="12"/>
      <c r="F67" s="12"/>
      <c r="G67" s="12"/>
      <c r="H67" s="29"/>
      <c r="I67" s="12"/>
      <c r="J67" s="28"/>
      <c r="K67" s="12"/>
      <c r="L67" s="12"/>
      <c r="M67" s="12"/>
      <c r="N67" s="12"/>
      <c r="O67" s="12"/>
      <c r="P67" s="29"/>
      <c r="Q67" s="12"/>
      <c r="R67" s="13"/>
    </row>
    <row r="68" spans="2:18" ht="13.5">
      <c r="B68" s="11"/>
      <c r="C68" s="12"/>
      <c r="D68" s="28"/>
      <c r="E68" s="12"/>
      <c r="F68" s="12"/>
      <c r="G68" s="12"/>
      <c r="H68" s="29"/>
      <c r="I68" s="12"/>
      <c r="J68" s="28"/>
      <c r="K68" s="12"/>
      <c r="L68" s="12"/>
      <c r="M68" s="12"/>
      <c r="N68" s="12"/>
      <c r="O68" s="12"/>
      <c r="P68" s="29"/>
      <c r="Q68" s="12"/>
      <c r="R68" s="13"/>
    </row>
    <row r="69" spans="2:18" ht="13.5">
      <c r="B69" s="11"/>
      <c r="C69" s="12"/>
      <c r="D69" s="28"/>
      <c r="E69" s="12"/>
      <c r="F69" s="12"/>
      <c r="G69" s="12"/>
      <c r="H69" s="29"/>
      <c r="I69" s="12"/>
      <c r="J69" s="28"/>
      <c r="K69" s="12"/>
      <c r="L69" s="12"/>
      <c r="M69" s="12"/>
      <c r="N69" s="12"/>
      <c r="O69" s="12"/>
      <c r="P69" s="29"/>
      <c r="Q69" s="12"/>
      <c r="R69" s="13"/>
    </row>
    <row r="70" spans="2:18" s="1" customFormat="1" ht="15">
      <c r="B70" s="19"/>
      <c r="C70" s="20"/>
      <c r="D70" s="30" t="s">
        <v>35</v>
      </c>
      <c r="E70" s="31"/>
      <c r="F70" s="31"/>
      <c r="G70" s="32" t="s">
        <v>36</v>
      </c>
      <c r="H70" s="33"/>
      <c r="I70" s="20"/>
      <c r="J70" s="30" t="s">
        <v>35</v>
      </c>
      <c r="K70" s="31"/>
      <c r="L70" s="31"/>
      <c r="M70" s="31"/>
      <c r="N70" s="32" t="s">
        <v>36</v>
      </c>
      <c r="O70" s="31"/>
      <c r="P70" s="33"/>
      <c r="Q70" s="20"/>
      <c r="R70" s="21"/>
    </row>
    <row r="71" spans="2:18" s="1" customFormat="1" ht="14.45" customHeight="1">
      <c r="B71" s="34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6"/>
    </row>
    <row r="75" spans="2:18" s="1" customFormat="1" ht="6.95" customHeight="1"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9"/>
    </row>
    <row r="76" spans="2:18" s="1" customFormat="1" ht="36.95" customHeight="1">
      <c r="B76" s="19"/>
      <c r="C76" s="175" t="s">
        <v>55</v>
      </c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21"/>
    </row>
    <row r="77" spans="2:18" s="1" customFormat="1" ht="6.95" customHeight="1">
      <c r="B77" s="19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1"/>
    </row>
    <row r="78" spans="2:18" s="1" customFormat="1" ht="30" customHeight="1">
      <c r="B78" s="19"/>
      <c r="C78" s="17" t="s">
        <v>8</v>
      </c>
      <c r="D78" s="20"/>
      <c r="E78" s="20"/>
      <c r="F78" s="161" t="str">
        <f>F6</f>
        <v>AS Kostelec nad Orlicí - samostatný rozpočet</v>
      </c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20"/>
      <c r="R78" s="21"/>
    </row>
    <row r="79" spans="2:18" s="1" customFormat="1" ht="36.95" customHeight="1">
      <c r="B79" s="19"/>
      <c r="C79" s="40" t="s">
        <v>52</v>
      </c>
      <c r="D79" s="20"/>
      <c r="E79" s="20"/>
      <c r="F79" s="163" t="str">
        <f>F7</f>
        <v>SO02 - Automatický zavlažovací systém</v>
      </c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20"/>
      <c r="R79" s="21"/>
    </row>
    <row r="80" spans="2:18" s="1" customFormat="1" ht="6.95" customHeight="1">
      <c r="B80" s="19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1"/>
    </row>
    <row r="81" spans="2:18" s="1" customFormat="1" ht="18" customHeight="1">
      <c r="B81" s="19"/>
      <c r="C81" s="17" t="s">
        <v>12</v>
      </c>
      <c r="D81" s="20"/>
      <c r="E81" s="20"/>
      <c r="F81" s="15" t="str">
        <f>F9</f>
        <v xml:space="preserve"> </v>
      </c>
      <c r="G81" s="20"/>
      <c r="H81" s="20"/>
      <c r="I81" s="20"/>
      <c r="J81" s="20"/>
      <c r="K81" s="17" t="s">
        <v>14</v>
      </c>
      <c r="L81" s="20"/>
      <c r="M81" s="164" t="str">
        <f>IF(O9="","",O9)</f>
        <v/>
      </c>
      <c r="N81" s="162"/>
      <c r="O81" s="162"/>
      <c r="P81" s="162"/>
      <c r="Q81" s="20"/>
      <c r="R81" s="21"/>
    </row>
    <row r="82" spans="2:18" s="1" customFormat="1" ht="6.95" customHeight="1">
      <c r="B82" s="19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1"/>
    </row>
    <row r="83" spans="2:18" s="1" customFormat="1" ht="15">
      <c r="B83" s="19"/>
      <c r="C83" s="17" t="s">
        <v>15</v>
      </c>
      <c r="D83" s="20"/>
      <c r="E83" s="20"/>
      <c r="F83" s="15"/>
      <c r="G83" s="20"/>
      <c r="H83" s="20"/>
      <c r="I83" s="20"/>
      <c r="J83" s="20"/>
      <c r="K83" s="17" t="s">
        <v>19</v>
      </c>
      <c r="L83" s="20"/>
      <c r="M83" s="165"/>
      <c r="N83" s="162"/>
      <c r="O83" s="162"/>
      <c r="P83" s="162"/>
      <c r="Q83" s="162"/>
      <c r="R83" s="21"/>
    </row>
    <row r="84" spans="2:18" s="1" customFormat="1" ht="14.45" customHeight="1">
      <c r="B84" s="19"/>
      <c r="C84" s="17" t="s">
        <v>18</v>
      </c>
      <c r="D84" s="20"/>
      <c r="E84" s="20"/>
      <c r="F84" s="15" t="str">
        <f>IF(E15="","",E15)</f>
        <v>Vyplň údaj</v>
      </c>
      <c r="G84" s="20"/>
      <c r="H84" s="20"/>
      <c r="I84" s="20"/>
      <c r="J84" s="20"/>
      <c r="K84" s="17" t="s">
        <v>20</v>
      </c>
      <c r="L84" s="20"/>
      <c r="M84" s="165"/>
      <c r="N84" s="162"/>
      <c r="O84" s="162"/>
      <c r="P84" s="162"/>
      <c r="Q84" s="162"/>
      <c r="R84" s="21"/>
    </row>
    <row r="85" spans="2:18" s="1" customFormat="1" ht="10.35" customHeight="1">
      <c r="B85" s="19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1"/>
    </row>
    <row r="86" spans="2:18" s="1" customFormat="1" ht="29.25" customHeight="1">
      <c r="B86" s="19"/>
      <c r="C86" s="182" t="s">
        <v>56</v>
      </c>
      <c r="D86" s="174"/>
      <c r="E86" s="174"/>
      <c r="F86" s="174"/>
      <c r="G86" s="174"/>
      <c r="H86" s="52"/>
      <c r="I86" s="52"/>
      <c r="J86" s="52"/>
      <c r="K86" s="52"/>
      <c r="L86" s="52"/>
      <c r="M86" s="52"/>
      <c r="N86" s="182" t="s">
        <v>57</v>
      </c>
      <c r="O86" s="162"/>
      <c r="P86" s="162"/>
      <c r="Q86" s="162"/>
      <c r="R86" s="21"/>
    </row>
    <row r="87" spans="2:18" s="1" customFormat="1" ht="10.35" customHeight="1">
      <c r="B87" s="19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1"/>
    </row>
    <row r="88" spans="2:47" s="1" customFormat="1" ht="29.25" customHeight="1">
      <c r="B88" s="19"/>
      <c r="C88" s="59" t="s">
        <v>58</v>
      </c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183">
        <f>N129</f>
        <v>0</v>
      </c>
      <c r="O88" s="162"/>
      <c r="P88" s="162"/>
      <c r="Q88" s="162"/>
      <c r="R88" s="21"/>
      <c r="AU88" s="7" t="s">
        <v>59</v>
      </c>
    </row>
    <row r="89" spans="2:18" s="2" customFormat="1" ht="24.95" customHeight="1">
      <c r="B89" s="60"/>
      <c r="C89" s="61"/>
      <c r="D89" s="62" t="s">
        <v>511</v>
      </c>
      <c r="E89" s="61"/>
      <c r="F89" s="61"/>
      <c r="G89" s="61"/>
      <c r="H89" s="61"/>
      <c r="I89" s="61"/>
      <c r="J89" s="61"/>
      <c r="K89" s="61"/>
      <c r="L89" s="61"/>
      <c r="M89" s="61"/>
      <c r="N89" s="178">
        <f>N130</f>
        <v>0</v>
      </c>
      <c r="O89" s="179"/>
      <c r="P89" s="179"/>
      <c r="Q89" s="179"/>
      <c r="R89" s="63"/>
    </row>
    <row r="90" spans="2:18" s="2" customFormat="1" ht="24.95" customHeight="1">
      <c r="B90" s="60"/>
      <c r="C90" s="61"/>
      <c r="D90" s="62" t="s">
        <v>512</v>
      </c>
      <c r="E90" s="61"/>
      <c r="F90" s="61"/>
      <c r="G90" s="61"/>
      <c r="H90" s="61"/>
      <c r="I90" s="61"/>
      <c r="J90" s="61"/>
      <c r="K90" s="61"/>
      <c r="L90" s="61"/>
      <c r="M90" s="61"/>
      <c r="N90" s="178">
        <f>N140</f>
        <v>0</v>
      </c>
      <c r="O90" s="179"/>
      <c r="P90" s="179"/>
      <c r="Q90" s="179"/>
      <c r="R90" s="63"/>
    </row>
    <row r="91" spans="2:18" s="2" customFormat="1" ht="24.95" customHeight="1">
      <c r="B91" s="60"/>
      <c r="C91" s="61"/>
      <c r="D91" s="62" t="s">
        <v>513</v>
      </c>
      <c r="E91" s="61"/>
      <c r="F91" s="61"/>
      <c r="G91" s="61"/>
      <c r="H91" s="61"/>
      <c r="I91" s="61"/>
      <c r="J91" s="61"/>
      <c r="K91" s="61"/>
      <c r="L91" s="61"/>
      <c r="M91" s="61"/>
      <c r="N91" s="178">
        <f>N142</f>
        <v>0</v>
      </c>
      <c r="O91" s="179"/>
      <c r="P91" s="179"/>
      <c r="Q91" s="179"/>
      <c r="R91" s="63"/>
    </row>
    <row r="92" spans="2:18" s="3" customFormat="1" ht="19.9" customHeight="1">
      <c r="B92" s="64"/>
      <c r="C92" s="65"/>
      <c r="D92" s="49" t="s">
        <v>609</v>
      </c>
      <c r="E92" s="65"/>
      <c r="F92" s="65"/>
      <c r="G92" s="65"/>
      <c r="H92" s="65"/>
      <c r="I92" s="65"/>
      <c r="J92" s="65"/>
      <c r="K92" s="65"/>
      <c r="L92" s="65"/>
      <c r="M92" s="65"/>
      <c r="N92" s="176">
        <f>N146</f>
        <v>0</v>
      </c>
      <c r="O92" s="177"/>
      <c r="P92" s="177"/>
      <c r="Q92" s="177"/>
      <c r="R92" s="66"/>
    </row>
    <row r="93" spans="2:18" s="3" customFormat="1" ht="19.9" customHeight="1">
      <c r="B93" s="64"/>
      <c r="C93" s="65"/>
      <c r="D93" s="49" t="s">
        <v>610</v>
      </c>
      <c r="E93" s="65"/>
      <c r="F93" s="65"/>
      <c r="G93" s="65"/>
      <c r="H93" s="65"/>
      <c r="I93" s="65"/>
      <c r="J93" s="65"/>
      <c r="K93" s="65"/>
      <c r="L93" s="65"/>
      <c r="M93" s="65"/>
      <c r="N93" s="176">
        <f>N154</f>
        <v>0</v>
      </c>
      <c r="O93" s="177"/>
      <c r="P93" s="177"/>
      <c r="Q93" s="177"/>
      <c r="R93" s="66"/>
    </row>
    <row r="94" spans="2:18" s="3" customFormat="1" ht="19.9" customHeight="1">
      <c r="B94" s="64"/>
      <c r="C94" s="65"/>
      <c r="D94" s="49" t="s">
        <v>611</v>
      </c>
      <c r="E94" s="65"/>
      <c r="F94" s="65"/>
      <c r="G94" s="65"/>
      <c r="H94" s="65"/>
      <c r="I94" s="65"/>
      <c r="J94" s="65"/>
      <c r="K94" s="65"/>
      <c r="L94" s="65"/>
      <c r="M94" s="65"/>
      <c r="N94" s="176">
        <f>N163</f>
        <v>0</v>
      </c>
      <c r="O94" s="177"/>
      <c r="P94" s="177"/>
      <c r="Q94" s="177"/>
      <c r="R94" s="66"/>
    </row>
    <row r="95" spans="2:18" s="2" customFormat="1" ht="24.95" customHeight="1">
      <c r="B95" s="60"/>
      <c r="C95" s="61"/>
      <c r="D95" s="62" t="s">
        <v>612</v>
      </c>
      <c r="E95" s="61"/>
      <c r="F95" s="61"/>
      <c r="G95" s="61"/>
      <c r="H95" s="61"/>
      <c r="I95" s="61"/>
      <c r="J95" s="61"/>
      <c r="K95" s="61"/>
      <c r="L95" s="61"/>
      <c r="M95" s="61"/>
      <c r="N95" s="178">
        <f>N168</f>
        <v>0</v>
      </c>
      <c r="O95" s="179"/>
      <c r="P95" s="179"/>
      <c r="Q95" s="179"/>
      <c r="R95" s="63"/>
    </row>
    <row r="96" spans="2:18" s="3" customFormat="1" ht="19.9" customHeight="1">
      <c r="B96" s="64"/>
      <c r="C96" s="65"/>
      <c r="D96" s="49" t="s">
        <v>613</v>
      </c>
      <c r="E96" s="65"/>
      <c r="F96" s="65"/>
      <c r="G96" s="65"/>
      <c r="H96" s="65"/>
      <c r="I96" s="65"/>
      <c r="J96" s="65"/>
      <c r="K96" s="65"/>
      <c r="L96" s="65"/>
      <c r="M96" s="65"/>
      <c r="N96" s="176">
        <f>N169</f>
        <v>0</v>
      </c>
      <c r="O96" s="177"/>
      <c r="P96" s="177"/>
      <c r="Q96" s="177"/>
      <c r="R96" s="66"/>
    </row>
    <row r="97" spans="2:18" s="2" customFormat="1" ht="24.95" customHeight="1">
      <c r="B97" s="60"/>
      <c r="C97" s="61"/>
      <c r="D97" s="62" t="s">
        <v>614</v>
      </c>
      <c r="E97" s="61"/>
      <c r="F97" s="61"/>
      <c r="G97" s="61"/>
      <c r="H97" s="61"/>
      <c r="I97" s="61"/>
      <c r="J97" s="61"/>
      <c r="K97" s="61"/>
      <c r="L97" s="61"/>
      <c r="M97" s="61"/>
      <c r="N97" s="178">
        <f>N177</f>
        <v>0</v>
      </c>
      <c r="O97" s="179"/>
      <c r="P97" s="179"/>
      <c r="Q97" s="179"/>
      <c r="R97" s="63"/>
    </row>
    <row r="98" spans="2:18" s="3" customFormat="1" ht="19.9" customHeight="1">
      <c r="B98" s="64"/>
      <c r="C98" s="65"/>
      <c r="D98" s="49" t="s">
        <v>615</v>
      </c>
      <c r="E98" s="65"/>
      <c r="F98" s="65"/>
      <c r="G98" s="65"/>
      <c r="H98" s="65"/>
      <c r="I98" s="65"/>
      <c r="J98" s="65"/>
      <c r="K98" s="65"/>
      <c r="L98" s="65"/>
      <c r="M98" s="65"/>
      <c r="N98" s="176">
        <f>N178</f>
        <v>0</v>
      </c>
      <c r="O98" s="177"/>
      <c r="P98" s="177"/>
      <c r="Q98" s="177"/>
      <c r="R98" s="66"/>
    </row>
    <row r="99" spans="2:18" s="2" customFormat="1" ht="24.95" customHeight="1">
      <c r="B99" s="60"/>
      <c r="C99" s="61"/>
      <c r="D99" s="62" t="s">
        <v>616</v>
      </c>
      <c r="E99" s="61"/>
      <c r="F99" s="61"/>
      <c r="G99" s="61"/>
      <c r="H99" s="61"/>
      <c r="I99" s="61"/>
      <c r="J99" s="61"/>
      <c r="K99" s="61"/>
      <c r="L99" s="61"/>
      <c r="M99" s="61"/>
      <c r="N99" s="178">
        <f>N184</f>
        <v>0</v>
      </c>
      <c r="O99" s="179"/>
      <c r="P99" s="179"/>
      <c r="Q99" s="179"/>
      <c r="R99" s="63"/>
    </row>
    <row r="100" spans="2:18" s="2" customFormat="1" ht="24.95" customHeight="1">
      <c r="B100" s="60"/>
      <c r="C100" s="61"/>
      <c r="D100" s="62" t="s">
        <v>617</v>
      </c>
      <c r="E100" s="61"/>
      <c r="F100" s="61"/>
      <c r="G100" s="61"/>
      <c r="H100" s="61"/>
      <c r="I100" s="61"/>
      <c r="J100" s="61"/>
      <c r="K100" s="61"/>
      <c r="L100" s="61"/>
      <c r="M100" s="61"/>
      <c r="N100" s="178">
        <f>N186</f>
        <v>0</v>
      </c>
      <c r="O100" s="179"/>
      <c r="P100" s="179"/>
      <c r="Q100" s="179"/>
      <c r="R100" s="63"/>
    </row>
    <row r="101" spans="2:18" s="3" customFormat="1" ht="19.9" customHeight="1">
      <c r="B101" s="64"/>
      <c r="C101" s="65"/>
      <c r="D101" s="49" t="s">
        <v>618</v>
      </c>
      <c r="E101" s="65"/>
      <c r="F101" s="65"/>
      <c r="G101" s="65"/>
      <c r="H101" s="65"/>
      <c r="I101" s="65"/>
      <c r="J101" s="65"/>
      <c r="K101" s="65"/>
      <c r="L101" s="65"/>
      <c r="M101" s="65"/>
      <c r="N101" s="176">
        <f>N188</f>
        <v>0</v>
      </c>
      <c r="O101" s="177"/>
      <c r="P101" s="177"/>
      <c r="Q101" s="177"/>
      <c r="R101" s="66"/>
    </row>
    <row r="102" spans="2:18" s="2" customFormat="1" ht="21.75" customHeight="1">
      <c r="B102" s="60"/>
      <c r="C102" s="61"/>
      <c r="D102" s="62" t="s">
        <v>61</v>
      </c>
      <c r="E102" s="61"/>
      <c r="F102" s="61"/>
      <c r="G102" s="61"/>
      <c r="H102" s="61"/>
      <c r="I102" s="61"/>
      <c r="J102" s="61"/>
      <c r="K102" s="61"/>
      <c r="L102" s="61"/>
      <c r="M102" s="61"/>
      <c r="N102" s="180">
        <f>N194</f>
        <v>0</v>
      </c>
      <c r="O102" s="179"/>
      <c r="P102" s="179"/>
      <c r="Q102" s="179"/>
      <c r="R102" s="63"/>
    </row>
    <row r="103" spans="2:18" s="1" customFormat="1" ht="21.75" customHeight="1">
      <c r="B103" s="19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1"/>
    </row>
    <row r="104" spans="2:21" s="1" customFormat="1" ht="29.25" customHeight="1">
      <c r="B104" s="19"/>
      <c r="C104" s="59" t="s">
        <v>62</v>
      </c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181">
        <f>ROUND(N105+N106+N107+N108+N109+N110,2)</f>
        <v>0</v>
      </c>
      <c r="O104" s="162"/>
      <c r="P104" s="162"/>
      <c r="Q104" s="162"/>
      <c r="R104" s="21"/>
      <c r="T104" s="67"/>
      <c r="U104" s="68" t="s">
        <v>23</v>
      </c>
    </row>
    <row r="105" spans="2:65" s="1" customFormat="1" ht="18" customHeight="1">
      <c r="B105" s="69"/>
      <c r="C105" s="70"/>
      <c r="D105" s="170" t="s">
        <v>63</v>
      </c>
      <c r="E105" s="171"/>
      <c r="F105" s="171"/>
      <c r="G105" s="171"/>
      <c r="H105" s="171"/>
      <c r="I105" s="70"/>
      <c r="J105" s="70"/>
      <c r="K105" s="70"/>
      <c r="L105" s="70"/>
      <c r="M105" s="70"/>
      <c r="N105" s="172">
        <f>ROUND(N88*T105,2)</f>
        <v>0</v>
      </c>
      <c r="O105" s="171"/>
      <c r="P105" s="171"/>
      <c r="Q105" s="171"/>
      <c r="R105" s="71"/>
      <c r="S105" s="70"/>
      <c r="T105" s="72"/>
      <c r="U105" s="73" t="s">
        <v>24</v>
      </c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5" t="s">
        <v>64</v>
      </c>
      <c r="AZ105" s="74"/>
      <c r="BA105" s="74"/>
      <c r="BB105" s="74"/>
      <c r="BC105" s="74"/>
      <c r="BD105" s="74"/>
      <c r="BE105" s="76">
        <f aca="true" t="shared" si="0" ref="BE105:BE110">IF(U105="základní",N105,0)</f>
        <v>0</v>
      </c>
      <c r="BF105" s="76">
        <f aca="true" t="shared" si="1" ref="BF105:BF110">IF(U105="snížená",N105,0)</f>
        <v>0</v>
      </c>
      <c r="BG105" s="76">
        <f aca="true" t="shared" si="2" ref="BG105:BG110">IF(U105="zákl. přenesená",N105,0)</f>
        <v>0</v>
      </c>
      <c r="BH105" s="76">
        <f aca="true" t="shared" si="3" ref="BH105:BH110">IF(U105="sníž. přenesená",N105,0)</f>
        <v>0</v>
      </c>
      <c r="BI105" s="76">
        <f aca="true" t="shared" si="4" ref="BI105:BI110">IF(U105="nulová",N105,0)</f>
        <v>0</v>
      </c>
      <c r="BJ105" s="75" t="s">
        <v>42</v>
      </c>
      <c r="BK105" s="74"/>
      <c r="BL105" s="74"/>
      <c r="BM105" s="74"/>
    </row>
    <row r="106" spans="2:65" s="1" customFormat="1" ht="18" customHeight="1">
      <c r="B106" s="69"/>
      <c r="C106" s="70"/>
      <c r="D106" s="170" t="s">
        <v>65</v>
      </c>
      <c r="E106" s="171"/>
      <c r="F106" s="171"/>
      <c r="G106" s="171"/>
      <c r="H106" s="171"/>
      <c r="I106" s="70"/>
      <c r="J106" s="70"/>
      <c r="K106" s="70"/>
      <c r="L106" s="70"/>
      <c r="M106" s="70"/>
      <c r="N106" s="172">
        <f>ROUND(N88*T106,2)</f>
        <v>0</v>
      </c>
      <c r="O106" s="171"/>
      <c r="P106" s="171"/>
      <c r="Q106" s="171"/>
      <c r="R106" s="71"/>
      <c r="S106" s="70"/>
      <c r="T106" s="72"/>
      <c r="U106" s="73" t="s">
        <v>24</v>
      </c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5" t="s">
        <v>64</v>
      </c>
      <c r="AZ106" s="74"/>
      <c r="BA106" s="74"/>
      <c r="BB106" s="74"/>
      <c r="BC106" s="74"/>
      <c r="BD106" s="74"/>
      <c r="BE106" s="76">
        <f t="shared" si="0"/>
        <v>0</v>
      </c>
      <c r="BF106" s="76">
        <f t="shared" si="1"/>
        <v>0</v>
      </c>
      <c r="BG106" s="76">
        <f t="shared" si="2"/>
        <v>0</v>
      </c>
      <c r="BH106" s="76">
        <f t="shared" si="3"/>
        <v>0</v>
      </c>
      <c r="BI106" s="76">
        <f t="shared" si="4"/>
        <v>0</v>
      </c>
      <c r="BJ106" s="75" t="s">
        <v>42</v>
      </c>
      <c r="BK106" s="74"/>
      <c r="BL106" s="74"/>
      <c r="BM106" s="74"/>
    </row>
    <row r="107" spans="2:65" s="1" customFormat="1" ht="18" customHeight="1">
      <c r="B107" s="69"/>
      <c r="C107" s="70"/>
      <c r="D107" s="170" t="s">
        <v>66</v>
      </c>
      <c r="E107" s="171"/>
      <c r="F107" s="171"/>
      <c r="G107" s="171"/>
      <c r="H107" s="171"/>
      <c r="I107" s="70"/>
      <c r="J107" s="70"/>
      <c r="K107" s="70"/>
      <c r="L107" s="70"/>
      <c r="M107" s="70"/>
      <c r="N107" s="172">
        <f>ROUND(N88*T107,2)</f>
        <v>0</v>
      </c>
      <c r="O107" s="171"/>
      <c r="P107" s="171"/>
      <c r="Q107" s="171"/>
      <c r="R107" s="71"/>
      <c r="S107" s="70"/>
      <c r="T107" s="72"/>
      <c r="U107" s="73" t="s">
        <v>24</v>
      </c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5" t="s">
        <v>64</v>
      </c>
      <c r="AZ107" s="74"/>
      <c r="BA107" s="74"/>
      <c r="BB107" s="74"/>
      <c r="BC107" s="74"/>
      <c r="BD107" s="74"/>
      <c r="BE107" s="76">
        <f t="shared" si="0"/>
        <v>0</v>
      </c>
      <c r="BF107" s="76">
        <f t="shared" si="1"/>
        <v>0</v>
      </c>
      <c r="BG107" s="76">
        <f t="shared" si="2"/>
        <v>0</v>
      </c>
      <c r="BH107" s="76">
        <f t="shared" si="3"/>
        <v>0</v>
      </c>
      <c r="BI107" s="76">
        <f t="shared" si="4"/>
        <v>0</v>
      </c>
      <c r="BJ107" s="75" t="s">
        <v>42</v>
      </c>
      <c r="BK107" s="74"/>
      <c r="BL107" s="74"/>
      <c r="BM107" s="74"/>
    </row>
    <row r="108" spans="2:65" s="1" customFormat="1" ht="18" customHeight="1">
      <c r="B108" s="69"/>
      <c r="C108" s="70"/>
      <c r="D108" s="170" t="s">
        <v>67</v>
      </c>
      <c r="E108" s="171"/>
      <c r="F108" s="171"/>
      <c r="G108" s="171"/>
      <c r="H108" s="171"/>
      <c r="I108" s="70"/>
      <c r="J108" s="70"/>
      <c r="K108" s="70"/>
      <c r="L108" s="70"/>
      <c r="M108" s="70"/>
      <c r="N108" s="172">
        <f>ROUND(N88*T108,2)</f>
        <v>0</v>
      </c>
      <c r="O108" s="171"/>
      <c r="P108" s="171"/>
      <c r="Q108" s="171"/>
      <c r="R108" s="71"/>
      <c r="S108" s="70"/>
      <c r="T108" s="72"/>
      <c r="U108" s="73" t="s">
        <v>24</v>
      </c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75" t="s">
        <v>64</v>
      </c>
      <c r="AZ108" s="74"/>
      <c r="BA108" s="74"/>
      <c r="BB108" s="74"/>
      <c r="BC108" s="74"/>
      <c r="BD108" s="74"/>
      <c r="BE108" s="76">
        <f t="shared" si="0"/>
        <v>0</v>
      </c>
      <c r="BF108" s="76">
        <f t="shared" si="1"/>
        <v>0</v>
      </c>
      <c r="BG108" s="76">
        <f t="shared" si="2"/>
        <v>0</v>
      </c>
      <c r="BH108" s="76">
        <f t="shared" si="3"/>
        <v>0</v>
      </c>
      <c r="BI108" s="76">
        <f t="shared" si="4"/>
        <v>0</v>
      </c>
      <c r="BJ108" s="75" t="s">
        <v>42</v>
      </c>
      <c r="BK108" s="74"/>
      <c r="BL108" s="74"/>
      <c r="BM108" s="74"/>
    </row>
    <row r="109" spans="2:65" s="1" customFormat="1" ht="18" customHeight="1">
      <c r="B109" s="69"/>
      <c r="C109" s="70"/>
      <c r="D109" s="170" t="s">
        <v>68</v>
      </c>
      <c r="E109" s="171"/>
      <c r="F109" s="171"/>
      <c r="G109" s="171"/>
      <c r="H109" s="171"/>
      <c r="I109" s="70"/>
      <c r="J109" s="70"/>
      <c r="K109" s="70"/>
      <c r="L109" s="70"/>
      <c r="M109" s="70"/>
      <c r="N109" s="172">
        <f>ROUND(N88*T109,2)</f>
        <v>0</v>
      </c>
      <c r="O109" s="171"/>
      <c r="P109" s="171"/>
      <c r="Q109" s="171"/>
      <c r="R109" s="71"/>
      <c r="S109" s="70"/>
      <c r="T109" s="72"/>
      <c r="U109" s="73" t="s">
        <v>24</v>
      </c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5" t="s">
        <v>64</v>
      </c>
      <c r="AZ109" s="74"/>
      <c r="BA109" s="74"/>
      <c r="BB109" s="74"/>
      <c r="BC109" s="74"/>
      <c r="BD109" s="74"/>
      <c r="BE109" s="76">
        <f t="shared" si="0"/>
        <v>0</v>
      </c>
      <c r="BF109" s="76">
        <f t="shared" si="1"/>
        <v>0</v>
      </c>
      <c r="BG109" s="76">
        <f t="shared" si="2"/>
        <v>0</v>
      </c>
      <c r="BH109" s="76">
        <f t="shared" si="3"/>
        <v>0</v>
      </c>
      <c r="BI109" s="76">
        <f t="shared" si="4"/>
        <v>0</v>
      </c>
      <c r="BJ109" s="75" t="s">
        <v>42</v>
      </c>
      <c r="BK109" s="74"/>
      <c r="BL109" s="74"/>
      <c r="BM109" s="74"/>
    </row>
    <row r="110" spans="2:65" s="1" customFormat="1" ht="18" customHeight="1">
      <c r="B110" s="69"/>
      <c r="C110" s="70"/>
      <c r="D110" s="77" t="s">
        <v>69</v>
      </c>
      <c r="E110" s="70"/>
      <c r="F110" s="70"/>
      <c r="G110" s="70"/>
      <c r="H110" s="70"/>
      <c r="I110" s="70"/>
      <c r="J110" s="70"/>
      <c r="K110" s="70"/>
      <c r="L110" s="70"/>
      <c r="M110" s="70"/>
      <c r="N110" s="172">
        <f>ROUND(N88*T110,2)</f>
        <v>0</v>
      </c>
      <c r="O110" s="171"/>
      <c r="P110" s="171"/>
      <c r="Q110" s="171"/>
      <c r="R110" s="71"/>
      <c r="S110" s="70"/>
      <c r="T110" s="78"/>
      <c r="U110" s="79" t="s">
        <v>24</v>
      </c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5" t="s">
        <v>70</v>
      </c>
      <c r="AZ110" s="74"/>
      <c r="BA110" s="74"/>
      <c r="BB110" s="74"/>
      <c r="BC110" s="74"/>
      <c r="BD110" s="74"/>
      <c r="BE110" s="76">
        <f t="shared" si="0"/>
        <v>0</v>
      </c>
      <c r="BF110" s="76">
        <f t="shared" si="1"/>
        <v>0</v>
      </c>
      <c r="BG110" s="76">
        <f t="shared" si="2"/>
        <v>0</v>
      </c>
      <c r="BH110" s="76">
        <f t="shared" si="3"/>
        <v>0</v>
      </c>
      <c r="BI110" s="76">
        <f t="shared" si="4"/>
        <v>0</v>
      </c>
      <c r="BJ110" s="75" t="s">
        <v>42</v>
      </c>
      <c r="BK110" s="74"/>
      <c r="BL110" s="74"/>
      <c r="BM110" s="74"/>
    </row>
    <row r="111" spans="2:18" s="1" customFormat="1" ht="13.5">
      <c r="B111" s="19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1"/>
    </row>
    <row r="112" spans="2:18" s="1" customFormat="1" ht="29.25" customHeight="1">
      <c r="B112" s="19"/>
      <c r="C112" s="51" t="s">
        <v>48</v>
      </c>
      <c r="D112" s="52"/>
      <c r="E112" s="52"/>
      <c r="F112" s="52"/>
      <c r="G112" s="52"/>
      <c r="H112" s="52"/>
      <c r="I112" s="52"/>
      <c r="J112" s="52"/>
      <c r="K112" s="52"/>
      <c r="L112" s="173">
        <f>ROUND(SUM(N88+N104),2)</f>
        <v>0</v>
      </c>
      <c r="M112" s="174"/>
      <c r="N112" s="174"/>
      <c r="O112" s="174"/>
      <c r="P112" s="174"/>
      <c r="Q112" s="174"/>
      <c r="R112" s="21"/>
    </row>
    <row r="113" spans="2:18" s="1" customFormat="1" ht="6.95" customHeight="1"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6"/>
    </row>
    <row r="117" spans="2:18" s="1" customFormat="1" ht="6.95" customHeight="1">
      <c r="B117" s="37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9"/>
    </row>
    <row r="118" spans="2:18" s="1" customFormat="1" ht="36.95" customHeight="1">
      <c r="B118" s="19"/>
      <c r="C118" s="175" t="s">
        <v>71</v>
      </c>
      <c r="D118" s="162"/>
      <c r="E118" s="162"/>
      <c r="F118" s="162"/>
      <c r="G118" s="162"/>
      <c r="H118" s="162"/>
      <c r="I118" s="162"/>
      <c r="J118" s="162"/>
      <c r="K118" s="162"/>
      <c r="L118" s="162"/>
      <c r="M118" s="162"/>
      <c r="N118" s="162"/>
      <c r="O118" s="162"/>
      <c r="P118" s="162"/>
      <c r="Q118" s="162"/>
      <c r="R118" s="21"/>
    </row>
    <row r="119" spans="2:18" s="1" customFormat="1" ht="6.95" customHeight="1">
      <c r="B119" s="19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1"/>
    </row>
    <row r="120" spans="2:18" s="1" customFormat="1" ht="30" customHeight="1">
      <c r="B120" s="19"/>
      <c r="C120" s="17" t="s">
        <v>8</v>
      </c>
      <c r="D120" s="20"/>
      <c r="E120" s="20"/>
      <c r="F120" s="161" t="str">
        <f>F6</f>
        <v>AS Kostelec nad Orlicí - samostatný rozpočet</v>
      </c>
      <c r="G120" s="162"/>
      <c r="H120" s="162"/>
      <c r="I120" s="162"/>
      <c r="J120" s="162"/>
      <c r="K120" s="162"/>
      <c r="L120" s="162"/>
      <c r="M120" s="162"/>
      <c r="N120" s="162"/>
      <c r="O120" s="162"/>
      <c r="P120" s="162"/>
      <c r="Q120" s="20"/>
      <c r="R120" s="21"/>
    </row>
    <row r="121" spans="2:18" s="1" customFormat="1" ht="36.95" customHeight="1">
      <c r="B121" s="19"/>
      <c r="C121" s="40" t="s">
        <v>52</v>
      </c>
      <c r="D121" s="20"/>
      <c r="E121" s="20"/>
      <c r="F121" s="163" t="str">
        <f>F7</f>
        <v>SO02 - Automatický zavlažovací systém</v>
      </c>
      <c r="G121" s="162"/>
      <c r="H121" s="162"/>
      <c r="I121" s="162"/>
      <c r="J121" s="162"/>
      <c r="K121" s="162"/>
      <c r="L121" s="162"/>
      <c r="M121" s="162"/>
      <c r="N121" s="162"/>
      <c r="O121" s="162"/>
      <c r="P121" s="162"/>
      <c r="Q121" s="20"/>
      <c r="R121" s="21"/>
    </row>
    <row r="122" spans="2:18" s="1" customFormat="1" ht="6.95" customHeight="1">
      <c r="B122" s="19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1"/>
    </row>
    <row r="123" spans="2:18" s="1" customFormat="1" ht="18" customHeight="1">
      <c r="B123" s="19"/>
      <c r="C123" s="17" t="s">
        <v>12</v>
      </c>
      <c r="D123" s="20"/>
      <c r="E123" s="20"/>
      <c r="F123" s="15" t="str">
        <f>F9</f>
        <v xml:space="preserve"> </v>
      </c>
      <c r="G123" s="20"/>
      <c r="H123" s="20"/>
      <c r="I123" s="20"/>
      <c r="J123" s="20"/>
      <c r="K123" s="17" t="s">
        <v>14</v>
      </c>
      <c r="L123" s="20"/>
      <c r="M123" s="164" t="str">
        <f>IF(O9="","",O9)</f>
        <v/>
      </c>
      <c r="N123" s="162"/>
      <c r="O123" s="162"/>
      <c r="P123" s="162"/>
      <c r="Q123" s="20"/>
      <c r="R123" s="21"/>
    </row>
    <row r="124" spans="2:18" s="1" customFormat="1" ht="6.95" customHeight="1">
      <c r="B124" s="19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1"/>
    </row>
    <row r="125" spans="2:18" s="1" customFormat="1" ht="15">
      <c r="B125" s="19"/>
      <c r="C125" s="17" t="s">
        <v>15</v>
      </c>
      <c r="D125" s="20"/>
      <c r="E125" s="20"/>
      <c r="F125" s="15"/>
      <c r="G125" s="20"/>
      <c r="H125" s="20"/>
      <c r="I125" s="20"/>
      <c r="J125" s="20"/>
      <c r="K125" s="17" t="s">
        <v>19</v>
      </c>
      <c r="L125" s="20"/>
      <c r="M125" s="165"/>
      <c r="N125" s="162"/>
      <c r="O125" s="162"/>
      <c r="P125" s="162"/>
      <c r="Q125" s="162"/>
      <c r="R125" s="21"/>
    </row>
    <row r="126" spans="2:18" s="1" customFormat="1" ht="14.45" customHeight="1">
      <c r="B126" s="19"/>
      <c r="C126" s="17" t="s">
        <v>18</v>
      </c>
      <c r="D126" s="20"/>
      <c r="E126" s="20"/>
      <c r="F126" s="15" t="str">
        <f>IF(E15="","",E15)</f>
        <v>Vyplň údaj</v>
      </c>
      <c r="G126" s="20"/>
      <c r="H126" s="20"/>
      <c r="I126" s="20"/>
      <c r="J126" s="20"/>
      <c r="K126" s="17" t="s">
        <v>20</v>
      </c>
      <c r="L126" s="20"/>
      <c r="M126" s="165"/>
      <c r="N126" s="162"/>
      <c r="O126" s="162"/>
      <c r="P126" s="162"/>
      <c r="Q126" s="162"/>
      <c r="R126" s="21"/>
    </row>
    <row r="127" spans="2:18" s="1" customFormat="1" ht="10.35" customHeight="1">
      <c r="B127" s="19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1"/>
    </row>
    <row r="128" spans="2:27" s="4" customFormat="1" ht="29.25" customHeight="1">
      <c r="B128" s="80"/>
      <c r="C128" s="81" t="s">
        <v>72</v>
      </c>
      <c r="D128" s="82" t="s">
        <v>73</v>
      </c>
      <c r="E128" s="82" t="s">
        <v>39</v>
      </c>
      <c r="F128" s="166" t="s">
        <v>74</v>
      </c>
      <c r="G128" s="167"/>
      <c r="H128" s="167"/>
      <c r="I128" s="167"/>
      <c r="J128" s="82" t="s">
        <v>75</v>
      </c>
      <c r="K128" s="82" t="s">
        <v>76</v>
      </c>
      <c r="L128" s="168" t="s">
        <v>77</v>
      </c>
      <c r="M128" s="167"/>
      <c r="N128" s="166" t="s">
        <v>57</v>
      </c>
      <c r="O128" s="167"/>
      <c r="P128" s="167"/>
      <c r="Q128" s="169"/>
      <c r="R128" s="83"/>
      <c r="T128" s="44" t="s">
        <v>78</v>
      </c>
      <c r="U128" s="45" t="s">
        <v>23</v>
      </c>
      <c r="V128" s="45" t="s">
        <v>79</v>
      </c>
      <c r="W128" s="45" t="s">
        <v>80</v>
      </c>
      <c r="X128" s="45" t="s">
        <v>81</v>
      </c>
      <c r="Y128" s="45" t="s">
        <v>82</v>
      </c>
      <c r="Z128" s="45" t="s">
        <v>83</v>
      </c>
      <c r="AA128" s="46" t="s">
        <v>84</v>
      </c>
    </row>
    <row r="129" spans="2:63" s="1" customFormat="1" ht="29.25" customHeight="1">
      <c r="B129" s="19"/>
      <c r="C129" s="48" t="s">
        <v>54</v>
      </c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140">
        <f>BK129</f>
        <v>0</v>
      </c>
      <c r="O129" s="141"/>
      <c r="P129" s="141"/>
      <c r="Q129" s="141"/>
      <c r="R129" s="21"/>
      <c r="T129" s="47"/>
      <c r="U129" s="26"/>
      <c r="V129" s="26"/>
      <c r="W129" s="84">
        <f>W130+W140+W142+W168+W177+W184+W186+W194</f>
        <v>0</v>
      </c>
      <c r="X129" s="26"/>
      <c r="Y129" s="84">
        <f>Y130+Y140+Y142+Y168+Y177+Y184+Y186+Y194</f>
        <v>0</v>
      </c>
      <c r="Z129" s="26"/>
      <c r="AA129" s="85">
        <f>AA130+AA140+AA142+AA168+AA177+AA184+AA186+AA194</f>
        <v>0</v>
      </c>
      <c r="AT129" s="7" t="s">
        <v>40</v>
      </c>
      <c r="AU129" s="7" t="s">
        <v>59</v>
      </c>
      <c r="BK129" s="86">
        <f>BK130+BK140+BK142+BK168+BK177+BK184+BK186+BK194</f>
        <v>0</v>
      </c>
    </row>
    <row r="130" spans="2:63" s="5" customFormat="1" ht="37.35" customHeight="1">
      <c r="B130" s="87"/>
      <c r="C130" s="88"/>
      <c r="D130" s="89" t="s">
        <v>511</v>
      </c>
      <c r="E130" s="89"/>
      <c r="F130" s="89"/>
      <c r="G130" s="89"/>
      <c r="H130" s="89"/>
      <c r="I130" s="89"/>
      <c r="J130" s="89"/>
      <c r="K130" s="89"/>
      <c r="L130" s="89"/>
      <c r="M130" s="89"/>
      <c r="N130" s="142">
        <f>BK130</f>
        <v>0</v>
      </c>
      <c r="O130" s="143"/>
      <c r="P130" s="143"/>
      <c r="Q130" s="143"/>
      <c r="R130" s="90"/>
      <c r="T130" s="91"/>
      <c r="U130" s="88"/>
      <c r="V130" s="88"/>
      <c r="W130" s="92">
        <f>SUM(W131:W139)</f>
        <v>0</v>
      </c>
      <c r="X130" s="88"/>
      <c r="Y130" s="92">
        <f>SUM(Y131:Y139)</f>
        <v>0</v>
      </c>
      <c r="Z130" s="88"/>
      <c r="AA130" s="93">
        <f>SUM(AA131:AA139)</f>
        <v>0</v>
      </c>
      <c r="AR130" s="94" t="s">
        <v>42</v>
      </c>
      <c r="AT130" s="95" t="s">
        <v>40</v>
      </c>
      <c r="AU130" s="95" t="s">
        <v>41</v>
      </c>
      <c r="AY130" s="94" t="s">
        <v>85</v>
      </c>
      <c r="BK130" s="96">
        <f>SUM(BK131:BK139)</f>
        <v>0</v>
      </c>
    </row>
    <row r="131" spans="2:65" s="1" customFormat="1" ht="22.5" customHeight="1">
      <c r="B131" s="69"/>
      <c r="C131" s="98" t="s">
        <v>42</v>
      </c>
      <c r="D131" s="98" t="s">
        <v>86</v>
      </c>
      <c r="E131" s="99" t="s">
        <v>514</v>
      </c>
      <c r="F131" s="152" t="s">
        <v>515</v>
      </c>
      <c r="G131" s="153"/>
      <c r="H131" s="153"/>
      <c r="I131" s="153"/>
      <c r="J131" s="100" t="s">
        <v>96</v>
      </c>
      <c r="K131" s="101">
        <v>21.2</v>
      </c>
      <c r="L131" s="137">
        <v>0</v>
      </c>
      <c r="M131" s="153"/>
      <c r="N131" s="154">
        <f aca="true" t="shared" si="5" ref="N131:N139">ROUND(L131*K131,2)</f>
        <v>0</v>
      </c>
      <c r="O131" s="153"/>
      <c r="P131" s="153"/>
      <c r="Q131" s="153"/>
      <c r="R131" s="71"/>
      <c r="T131" s="102" t="s">
        <v>1</v>
      </c>
      <c r="U131" s="24" t="s">
        <v>24</v>
      </c>
      <c r="V131" s="20"/>
      <c r="W131" s="103">
        <f aca="true" t="shared" si="6" ref="W131:W139">V131*K131</f>
        <v>0</v>
      </c>
      <c r="X131" s="103">
        <v>0</v>
      </c>
      <c r="Y131" s="103">
        <f aca="true" t="shared" si="7" ref="Y131:Y139">X131*K131</f>
        <v>0</v>
      </c>
      <c r="Z131" s="103">
        <v>0</v>
      </c>
      <c r="AA131" s="104">
        <f aca="true" t="shared" si="8" ref="AA131:AA139">Z131*K131</f>
        <v>0</v>
      </c>
      <c r="AR131" s="7" t="s">
        <v>90</v>
      </c>
      <c r="AT131" s="7" t="s">
        <v>86</v>
      </c>
      <c r="AU131" s="7" t="s">
        <v>42</v>
      </c>
      <c r="AY131" s="7" t="s">
        <v>85</v>
      </c>
      <c r="BE131" s="50">
        <f aca="true" t="shared" si="9" ref="BE131:BE139">IF(U131="základní",N131,0)</f>
        <v>0</v>
      </c>
      <c r="BF131" s="50">
        <f aca="true" t="shared" si="10" ref="BF131:BF139">IF(U131="snížená",N131,0)</f>
        <v>0</v>
      </c>
      <c r="BG131" s="50">
        <f aca="true" t="shared" si="11" ref="BG131:BG139">IF(U131="zákl. přenesená",N131,0)</f>
        <v>0</v>
      </c>
      <c r="BH131" s="50">
        <f aca="true" t="shared" si="12" ref="BH131:BH139">IF(U131="sníž. přenesená",N131,0)</f>
        <v>0</v>
      </c>
      <c r="BI131" s="50">
        <f aca="true" t="shared" si="13" ref="BI131:BI139">IF(U131="nulová",N131,0)</f>
        <v>0</v>
      </c>
      <c r="BJ131" s="7" t="s">
        <v>42</v>
      </c>
      <c r="BK131" s="50">
        <f aca="true" t="shared" si="14" ref="BK131:BK139">ROUND(L131*K131,2)</f>
        <v>0</v>
      </c>
      <c r="BL131" s="7" t="s">
        <v>90</v>
      </c>
      <c r="BM131" s="7" t="s">
        <v>50</v>
      </c>
    </row>
    <row r="132" spans="2:65" s="1" customFormat="1" ht="22.5" customHeight="1">
      <c r="B132" s="69"/>
      <c r="C132" s="98" t="s">
        <v>50</v>
      </c>
      <c r="D132" s="98" t="s">
        <v>86</v>
      </c>
      <c r="E132" s="99" t="s">
        <v>516</v>
      </c>
      <c r="F132" s="152" t="s">
        <v>517</v>
      </c>
      <c r="G132" s="153"/>
      <c r="H132" s="153"/>
      <c r="I132" s="153"/>
      <c r="J132" s="100" t="s">
        <v>96</v>
      </c>
      <c r="K132" s="101">
        <v>21.2</v>
      </c>
      <c r="L132" s="137">
        <v>0</v>
      </c>
      <c r="M132" s="153"/>
      <c r="N132" s="154">
        <f t="shared" si="5"/>
        <v>0</v>
      </c>
      <c r="O132" s="153"/>
      <c r="P132" s="153"/>
      <c r="Q132" s="153"/>
      <c r="R132" s="71"/>
      <c r="T132" s="102" t="s">
        <v>1</v>
      </c>
      <c r="U132" s="24" t="s">
        <v>24</v>
      </c>
      <c r="V132" s="20"/>
      <c r="W132" s="103">
        <f t="shared" si="6"/>
        <v>0</v>
      </c>
      <c r="X132" s="103">
        <v>0</v>
      </c>
      <c r="Y132" s="103">
        <f t="shared" si="7"/>
        <v>0</v>
      </c>
      <c r="Z132" s="103">
        <v>0</v>
      </c>
      <c r="AA132" s="104">
        <f t="shared" si="8"/>
        <v>0</v>
      </c>
      <c r="AR132" s="7" t="s">
        <v>90</v>
      </c>
      <c r="AT132" s="7" t="s">
        <v>86</v>
      </c>
      <c r="AU132" s="7" t="s">
        <v>42</v>
      </c>
      <c r="AY132" s="7" t="s">
        <v>85</v>
      </c>
      <c r="BE132" s="50">
        <f t="shared" si="9"/>
        <v>0</v>
      </c>
      <c r="BF132" s="50">
        <f t="shared" si="10"/>
        <v>0</v>
      </c>
      <c r="BG132" s="50">
        <f t="shared" si="11"/>
        <v>0</v>
      </c>
      <c r="BH132" s="50">
        <f t="shared" si="12"/>
        <v>0</v>
      </c>
      <c r="BI132" s="50">
        <f t="shared" si="13"/>
        <v>0</v>
      </c>
      <c r="BJ132" s="7" t="s">
        <v>42</v>
      </c>
      <c r="BK132" s="50">
        <f t="shared" si="14"/>
        <v>0</v>
      </c>
      <c r="BL132" s="7" t="s">
        <v>90</v>
      </c>
      <c r="BM132" s="7" t="s">
        <v>90</v>
      </c>
    </row>
    <row r="133" spans="2:65" s="1" customFormat="1" ht="22.5" customHeight="1">
      <c r="B133" s="69"/>
      <c r="C133" s="98" t="s">
        <v>93</v>
      </c>
      <c r="D133" s="98" t="s">
        <v>86</v>
      </c>
      <c r="E133" s="99" t="s">
        <v>518</v>
      </c>
      <c r="F133" s="152" t="s">
        <v>519</v>
      </c>
      <c r="G133" s="153"/>
      <c r="H133" s="153"/>
      <c r="I133" s="153"/>
      <c r="J133" s="100" t="s">
        <v>96</v>
      </c>
      <c r="K133" s="101">
        <v>0.72</v>
      </c>
      <c r="L133" s="137">
        <v>0</v>
      </c>
      <c r="M133" s="153"/>
      <c r="N133" s="154">
        <f t="shared" si="5"/>
        <v>0</v>
      </c>
      <c r="O133" s="153"/>
      <c r="P133" s="153"/>
      <c r="Q133" s="153"/>
      <c r="R133" s="71"/>
      <c r="T133" s="102" t="s">
        <v>1</v>
      </c>
      <c r="U133" s="24" t="s">
        <v>24</v>
      </c>
      <c r="V133" s="20"/>
      <c r="W133" s="103">
        <f t="shared" si="6"/>
        <v>0</v>
      </c>
      <c r="X133" s="103">
        <v>0</v>
      </c>
      <c r="Y133" s="103">
        <f t="shared" si="7"/>
        <v>0</v>
      </c>
      <c r="Z133" s="103">
        <v>0</v>
      </c>
      <c r="AA133" s="104">
        <f t="shared" si="8"/>
        <v>0</v>
      </c>
      <c r="AR133" s="7" t="s">
        <v>90</v>
      </c>
      <c r="AT133" s="7" t="s">
        <v>86</v>
      </c>
      <c r="AU133" s="7" t="s">
        <v>42</v>
      </c>
      <c r="AY133" s="7" t="s">
        <v>85</v>
      </c>
      <c r="BE133" s="50">
        <f t="shared" si="9"/>
        <v>0</v>
      </c>
      <c r="BF133" s="50">
        <f t="shared" si="10"/>
        <v>0</v>
      </c>
      <c r="BG133" s="50">
        <f t="shared" si="11"/>
        <v>0</v>
      </c>
      <c r="BH133" s="50">
        <f t="shared" si="12"/>
        <v>0</v>
      </c>
      <c r="BI133" s="50">
        <f t="shared" si="13"/>
        <v>0</v>
      </c>
      <c r="BJ133" s="7" t="s">
        <v>42</v>
      </c>
      <c r="BK133" s="50">
        <f t="shared" si="14"/>
        <v>0</v>
      </c>
      <c r="BL133" s="7" t="s">
        <v>90</v>
      </c>
      <c r="BM133" s="7" t="s">
        <v>97</v>
      </c>
    </row>
    <row r="134" spans="2:65" s="1" customFormat="1" ht="22.5" customHeight="1">
      <c r="B134" s="69"/>
      <c r="C134" s="98" t="s">
        <v>90</v>
      </c>
      <c r="D134" s="98" t="s">
        <v>86</v>
      </c>
      <c r="E134" s="99" t="s">
        <v>520</v>
      </c>
      <c r="F134" s="152" t="s">
        <v>521</v>
      </c>
      <c r="G134" s="153"/>
      <c r="H134" s="153"/>
      <c r="I134" s="153"/>
      <c r="J134" s="100" t="s">
        <v>96</v>
      </c>
      <c r="K134" s="101">
        <v>0.72</v>
      </c>
      <c r="L134" s="137">
        <v>0</v>
      </c>
      <c r="M134" s="153"/>
      <c r="N134" s="154">
        <f t="shared" si="5"/>
        <v>0</v>
      </c>
      <c r="O134" s="153"/>
      <c r="P134" s="153"/>
      <c r="Q134" s="153"/>
      <c r="R134" s="71"/>
      <c r="T134" s="102" t="s">
        <v>1</v>
      </c>
      <c r="U134" s="24" t="s">
        <v>24</v>
      </c>
      <c r="V134" s="20"/>
      <c r="W134" s="103">
        <f t="shared" si="6"/>
        <v>0</v>
      </c>
      <c r="X134" s="103">
        <v>0</v>
      </c>
      <c r="Y134" s="103">
        <f t="shared" si="7"/>
        <v>0</v>
      </c>
      <c r="Z134" s="103">
        <v>0</v>
      </c>
      <c r="AA134" s="104">
        <f t="shared" si="8"/>
        <v>0</v>
      </c>
      <c r="AR134" s="7" t="s">
        <v>90</v>
      </c>
      <c r="AT134" s="7" t="s">
        <v>86</v>
      </c>
      <c r="AU134" s="7" t="s">
        <v>42</v>
      </c>
      <c r="AY134" s="7" t="s">
        <v>85</v>
      </c>
      <c r="BE134" s="50">
        <f t="shared" si="9"/>
        <v>0</v>
      </c>
      <c r="BF134" s="50">
        <f t="shared" si="10"/>
        <v>0</v>
      </c>
      <c r="BG134" s="50">
        <f t="shared" si="11"/>
        <v>0</v>
      </c>
      <c r="BH134" s="50">
        <f t="shared" si="12"/>
        <v>0</v>
      </c>
      <c r="BI134" s="50">
        <f t="shared" si="13"/>
        <v>0</v>
      </c>
      <c r="BJ134" s="7" t="s">
        <v>42</v>
      </c>
      <c r="BK134" s="50">
        <f t="shared" si="14"/>
        <v>0</v>
      </c>
      <c r="BL134" s="7" t="s">
        <v>90</v>
      </c>
      <c r="BM134" s="7" t="s">
        <v>100</v>
      </c>
    </row>
    <row r="135" spans="2:65" s="1" customFormat="1" ht="22.5" customHeight="1">
      <c r="B135" s="69"/>
      <c r="C135" s="98" t="s">
        <v>101</v>
      </c>
      <c r="D135" s="98" t="s">
        <v>86</v>
      </c>
      <c r="E135" s="99" t="s">
        <v>522</v>
      </c>
      <c r="F135" s="152" t="s">
        <v>523</v>
      </c>
      <c r="G135" s="153"/>
      <c r="H135" s="153"/>
      <c r="I135" s="153"/>
      <c r="J135" s="100" t="s">
        <v>96</v>
      </c>
      <c r="K135" s="101">
        <v>21.92</v>
      </c>
      <c r="L135" s="137">
        <v>0</v>
      </c>
      <c r="M135" s="153"/>
      <c r="N135" s="154">
        <f t="shared" si="5"/>
        <v>0</v>
      </c>
      <c r="O135" s="153"/>
      <c r="P135" s="153"/>
      <c r="Q135" s="153"/>
      <c r="R135" s="71"/>
      <c r="T135" s="102" t="s">
        <v>1</v>
      </c>
      <c r="U135" s="24" t="s">
        <v>24</v>
      </c>
      <c r="V135" s="20"/>
      <c r="W135" s="103">
        <f t="shared" si="6"/>
        <v>0</v>
      </c>
      <c r="X135" s="103">
        <v>0</v>
      </c>
      <c r="Y135" s="103">
        <f t="shared" si="7"/>
        <v>0</v>
      </c>
      <c r="Z135" s="103">
        <v>0</v>
      </c>
      <c r="AA135" s="104">
        <f t="shared" si="8"/>
        <v>0</v>
      </c>
      <c r="AR135" s="7" t="s">
        <v>90</v>
      </c>
      <c r="AT135" s="7" t="s">
        <v>86</v>
      </c>
      <c r="AU135" s="7" t="s">
        <v>42</v>
      </c>
      <c r="AY135" s="7" t="s">
        <v>85</v>
      </c>
      <c r="BE135" s="50">
        <f t="shared" si="9"/>
        <v>0</v>
      </c>
      <c r="BF135" s="50">
        <f t="shared" si="10"/>
        <v>0</v>
      </c>
      <c r="BG135" s="50">
        <f t="shared" si="11"/>
        <v>0</v>
      </c>
      <c r="BH135" s="50">
        <f t="shared" si="12"/>
        <v>0</v>
      </c>
      <c r="BI135" s="50">
        <f t="shared" si="13"/>
        <v>0</v>
      </c>
      <c r="BJ135" s="7" t="s">
        <v>42</v>
      </c>
      <c r="BK135" s="50">
        <f t="shared" si="14"/>
        <v>0</v>
      </c>
      <c r="BL135" s="7" t="s">
        <v>90</v>
      </c>
      <c r="BM135" s="7" t="s">
        <v>104</v>
      </c>
    </row>
    <row r="136" spans="2:65" s="1" customFormat="1" ht="31.5" customHeight="1">
      <c r="B136" s="69"/>
      <c r="C136" s="98" t="s">
        <v>97</v>
      </c>
      <c r="D136" s="98" t="s">
        <v>86</v>
      </c>
      <c r="E136" s="99" t="s">
        <v>524</v>
      </c>
      <c r="F136" s="152" t="s">
        <v>525</v>
      </c>
      <c r="G136" s="153"/>
      <c r="H136" s="153"/>
      <c r="I136" s="153"/>
      <c r="J136" s="100" t="s">
        <v>96</v>
      </c>
      <c r="K136" s="101">
        <v>21.92</v>
      </c>
      <c r="L136" s="137">
        <v>0</v>
      </c>
      <c r="M136" s="153"/>
      <c r="N136" s="154">
        <f t="shared" si="5"/>
        <v>0</v>
      </c>
      <c r="O136" s="153"/>
      <c r="P136" s="153"/>
      <c r="Q136" s="153"/>
      <c r="R136" s="71"/>
      <c r="T136" s="102" t="s">
        <v>1</v>
      </c>
      <c r="U136" s="24" t="s">
        <v>24</v>
      </c>
      <c r="V136" s="20"/>
      <c r="W136" s="103">
        <f t="shared" si="6"/>
        <v>0</v>
      </c>
      <c r="X136" s="103">
        <v>0</v>
      </c>
      <c r="Y136" s="103">
        <f t="shared" si="7"/>
        <v>0</v>
      </c>
      <c r="Z136" s="103">
        <v>0</v>
      </c>
      <c r="AA136" s="104">
        <f t="shared" si="8"/>
        <v>0</v>
      </c>
      <c r="AR136" s="7" t="s">
        <v>90</v>
      </c>
      <c r="AT136" s="7" t="s">
        <v>86</v>
      </c>
      <c r="AU136" s="7" t="s">
        <v>42</v>
      </c>
      <c r="AY136" s="7" t="s">
        <v>85</v>
      </c>
      <c r="BE136" s="50">
        <f t="shared" si="9"/>
        <v>0</v>
      </c>
      <c r="BF136" s="50">
        <f t="shared" si="10"/>
        <v>0</v>
      </c>
      <c r="BG136" s="50">
        <f t="shared" si="11"/>
        <v>0</v>
      </c>
      <c r="BH136" s="50">
        <f t="shared" si="12"/>
        <v>0</v>
      </c>
      <c r="BI136" s="50">
        <f t="shared" si="13"/>
        <v>0</v>
      </c>
      <c r="BJ136" s="7" t="s">
        <v>42</v>
      </c>
      <c r="BK136" s="50">
        <f t="shared" si="14"/>
        <v>0</v>
      </c>
      <c r="BL136" s="7" t="s">
        <v>90</v>
      </c>
      <c r="BM136" s="7" t="s">
        <v>107</v>
      </c>
    </row>
    <row r="137" spans="2:65" s="1" customFormat="1" ht="22.5" customHeight="1">
      <c r="B137" s="69"/>
      <c r="C137" s="98" t="s">
        <v>108</v>
      </c>
      <c r="D137" s="98" t="s">
        <v>86</v>
      </c>
      <c r="E137" s="99" t="s">
        <v>526</v>
      </c>
      <c r="F137" s="152" t="s">
        <v>117</v>
      </c>
      <c r="G137" s="153"/>
      <c r="H137" s="153"/>
      <c r="I137" s="153"/>
      <c r="J137" s="100" t="s">
        <v>96</v>
      </c>
      <c r="K137" s="101">
        <v>15.9</v>
      </c>
      <c r="L137" s="137">
        <v>0</v>
      </c>
      <c r="M137" s="153"/>
      <c r="N137" s="154">
        <f t="shared" si="5"/>
        <v>0</v>
      </c>
      <c r="O137" s="153"/>
      <c r="P137" s="153"/>
      <c r="Q137" s="153"/>
      <c r="R137" s="71"/>
      <c r="T137" s="102" t="s">
        <v>1</v>
      </c>
      <c r="U137" s="24" t="s">
        <v>24</v>
      </c>
      <c r="V137" s="20"/>
      <c r="W137" s="103">
        <f t="shared" si="6"/>
        <v>0</v>
      </c>
      <c r="X137" s="103">
        <v>0</v>
      </c>
      <c r="Y137" s="103">
        <f t="shared" si="7"/>
        <v>0</v>
      </c>
      <c r="Z137" s="103">
        <v>0</v>
      </c>
      <c r="AA137" s="104">
        <f t="shared" si="8"/>
        <v>0</v>
      </c>
      <c r="AR137" s="7" t="s">
        <v>90</v>
      </c>
      <c r="AT137" s="7" t="s">
        <v>86</v>
      </c>
      <c r="AU137" s="7" t="s">
        <v>42</v>
      </c>
      <c r="AY137" s="7" t="s">
        <v>85</v>
      </c>
      <c r="BE137" s="50">
        <f t="shared" si="9"/>
        <v>0</v>
      </c>
      <c r="BF137" s="50">
        <f t="shared" si="10"/>
        <v>0</v>
      </c>
      <c r="BG137" s="50">
        <f t="shared" si="11"/>
        <v>0</v>
      </c>
      <c r="BH137" s="50">
        <f t="shared" si="12"/>
        <v>0</v>
      </c>
      <c r="BI137" s="50">
        <f t="shared" si="13"/>
        <v>0</v>
      </c>
      <c r="BJ137" s="7" t="s">
        <v>42</v>
      </c>
      <c r="BK137" s="50">
        <f t="shared" si="14"/>
        <v>0</v>
      </c>
      <c r="BL137" s="7" t="s">
        <v>90</v>
      </c>
      <c r="BM137" s="7" t="s">
        <v>111</v>
      </c>
    </row>
    <row r="138" spans="2:65" s="1" customFormat="1" ht="22.5" customHeight="1">
      <c r="B138" s="69"/>
      <c r="C138" s="98" t="s">
        <v>100</v>
      </c>
      <c r="D138" s="98" t="s">
        <v>86</v>
      </c>
      <c r="E138" s="99" t="s">
        <v>527</v>
      </c>
      <c r="F138" s="152" t="s">
        <v>528</v>
      </c>
      <c r="G138" s="153"/>
      <c r="H138" s="153"/>
      <c r="I138" s="153"/>
      <c r="J138" s="100" t="s">
        <v>121</v>
      </c>
      <c r="K138" s="101">
        <v>25.44</v>
      </c>
      <c r="L138" s="137">
        <v>0</v>
      </c>
      <c r="M138" s="153"/>
      <c r="N138" s="154">
        <f t="shared" si="5"/>
        <v>0</v>
      </c>
      <c r="O138" s="153"/>
      <c r="P138" s="153"/>
      <c r="Q138" s="153"/>
      <c r="R138" s="71"/>
      <c r="T138" s="102" t="s">
        <v>1</v>
      </c>
      <c r="U138" s="24" t="s">
        <v>24</v>
      </c>
      <c r="V138" s="20"/>
      <c r="W138" s="103">
        <f t="shared" si="6"/>
        <v>0</v>
      </c>
      <c r="X138" s="103">
        <v>0</v>
      </c>
      <c r="Y138" s="103">
        <f t="shared" si="7"/>
        <v>0</v>
      </c>
      <c r="Z138" s="103">
        <v>0</v>
      </c>
      <c r="AA138" s="104">
        <f t="shared" si="8"/>
        <v>0</v>
      </c>
      <c r="AR138" s="7" t="s">
        <v>90</v>
      </c>
      <c r="AT138" s="7" t="s">
        <v>86</v>
      </c>
      <c r="AU138" s="7" t="s">
        <v>42</v>
      </c>
      <c r="AY138" s="7" t="s">
        <v>85</v>
      </c>
      <c r="BE138" s="50">
        <f t="shared" si="9"/>
        <v>0</v>
      </c>
      <c r="BF138" s="50">
        <f t="shared" si="10"/>
        <v>0</v>
      </c>
      <c r="BG138" s="50">
        <f t="shared" si="11"/>
        <v>0</v>
      </c>
      <c r="BH138" s="50">
        <f t="shared" si="12"/>
        <v>0</v>
      </c>
      <c r="BI138" s="50">
        <f t="shared" si="13"/>
        <v>0</v>
      </c>
      <c r="BJ138" s="7" t="s">
        <v>42</v>
      </c>
      <c r="BK138" s="50">
        <f t="shared" si="14"/>
        <v>0</v>
      </c>
      <c r="BL138" s="7" t="s">
        <v>90</v>
      </c>
      <c r="BM138" s="7" t="s">
        <v>114</v>
      </c>
    </row>
    <row r="139" spans="2:65" s="1" customFormat="1" ht="31.5" customHeight="1">
      <c r="B139" s="69"/>
      <c r="C139" s="98" t="s">
        <v>115</v>
      </c>
      <c r="D139" s="98" t="s">
        <v>86</v>
      </c>
      <c r="E139" s="99" t="s">
        <v>529</v>
      </c>
      <c r="F139" s="152" t="s">
        <v>530</v>
      </c>
      <c r="G139" s="153"/>
      <c r="H139" s="153"/>
      <c r="I139" s="153"/>
      <c r="J139" s="100" t="s">
        <v>171</v>
      </c>
      <c r="K139" s="101">
        <v>18</v>
      </c>
      <c r="L139" s="137">
        <v>0</v>
      </c>
      <c r="M139" s="153"/>
      <c r="N139" s="154">
        <f t="shared" si="5"/>
        <v>0</v>
      </c>
      <c r="O139" s="153"/>
      <c r="P139" s="153"/>
      <c r="Q139" s="153"/>
      <c r="R139" s="71"/>
      <c r="T139" s="102" t="s">
        <v>1</v>
      </c>
      <c r="U139" s="24" t="s">
        <v>24</v>
      </c>
      <c r="V139" s="20"/>
      <c r="W139" s="103">
        <f t="shared" si="6"/>
        <v>0</v>
      </c>
      <c r="X139" s="103">
        <v>0</v>
      </c>
      <c r="Y139" s="103">
        <f t="shared" si="7"/>
        <v>0</v>
      </c>
      <c r="Z139" s="103">
        <v>0</v>
      </c>
      <c r="AA139" s="104">
        <f t="shared" si="8"/>
        <v>0</v>
      </c>
      <c r="AR139" s="7" t="s">
        <v>90</v>
      </c>
      <c r="AT139" s="7" t="s">
        <v>86</v>
      </c>
      <c r="AU139" s="7" t="s">
        <v>42</v>
      </c>
      <c r="AY139" s="7" t="s">
        <v>85</v>
      </c>
      <c r="BE139" s="50">
        <f t="shared" si="9"/>
        <v>0</v>
      </c>
      <c r="BF139" s="50">
        <f t="shared" si="10"/>
        <v>0</v>
      </c>
      <c r="BG139" s="50">
        <f t="shared" si="11"/>
        <v>0</v>
      </c>
      <c r="BH139" s="50">
        <f t="shared" si="12"/>
        <v>0</v>
      </c>
      <c r="BI139" s="50">
        <f t="shared" si="13"/>
        <v>0</v>
      </c>
      <c r="BJ139" s="7" t="s">
        <v>42</v>
      </c>
      <c r="BK139" s="50">
        <f t="shared" si="14"/>
        <v>0</v>
      </c>
      <c r="BL139" s="7" t="s">
        <v>90</v>
      </c>
      <c r="BM139" s="7" t="s">
        <v>118</v>
      </c>
    </row>
    <row r="140" spans="2:63" s="5" customFormat="1" ht="37.35" customHeight="1">
      <c r="B140" s="87"/>
      <c r="C140" s="88"/>
      <c r="D140" s="89" t="s">
        <v>512</v>
      </c>
      <c r="E140" s="89"/>
      <c r="F140" s="89"/>
      <c r="G140" s="89"/>
      <c r="H140" s="89"/>
      <c r="I140" s="89"/>
      <c r="J140" s="89"/>
      <c r="K140" s="89"/>
      <c r="L140" s="89"/>
      <c r="M140" s="89"/>
      <c r="N140" s="144">
        <f>BK140</f>
        <v>0</v>
      </c>
      <c r="O140" s="145"/>
      <c r="P140" s="145"/>
      <c r="Q140" s="145"/>
      <c r="R140" s="90"/>
      <c r="T140" s="91"/>
      <c r="U140" s="88"/>
      <c r="V140" s="88"/>
      <c r="W140" s="92">
        <f>W141</f>
        <v>0</v>
      </c>
      <c r="X140" s="88"/>
      <c r="Y140" s="92">
        <f>Y141</f>
        <v>0</v>
      </c>
      <c r="Z140" s="88"/>
      <c r="AA140" s="93">
        <f>AA141</f>
        <v>0</v>
      </c>
      <c r="AR140" s="94" t="s">
        <v>42</v>
      </c>
      <c r="AT140" s="95" t="s">
        <v>40</v>
      </c>
      <c r="AU140" s="95" t="s">
        <v>41</v>
      </c>
      <c r="AY140" s="94" t="s">
        <v>85</v>
      </c>
      <c r="BK140" s="96">
        <f>BK141</f>
        <v>0</v>
      </c>
    </row>
    <row r="141" spans="2:65" s="1" customFormat="1" ht="22.5" customHeight="1">
      <c r="B141" s="69"/>
      <c r="C141" s="98" t="s">
        <v>104</v>
      </c>
      <c r="D141" s="98" t="s">
        <v>86</v>
      </c>
      <c r="E141" s="99" t="s">
        <v>531</v>
      </c>
      <c r="F141" s="152" t="s">
        <v>532</v>
      </c>
      <c r="G141" s="153"/>
      <c r="H141" s="153"/>
      <c r="I141" s="153"/>
      <c r="J141" s="100" t="s">
        <v>96</v>
      </c>
      <c r="K141" s="101">
        <v>10.6</v>
      </c>
      <c r="L141" s="137">
        <v>0</v>
      </c>
      <c r="M141" s="153"/>
      <c r="N141" s="154">
        <f>ROUND(L141*K141,2)</f>
        <v>0</v>
      </c>
      <c r="O141" s="153"/>
      <c r="P141" s="153"/>
      <c r="Q141" s="153"/>
      <c r="R141" s="71"/>
      <c r="T141" s="102" t="s">
        <v>1</v>
      </c>
      <c r="U141" s="24" t="s">
        <v>24</v>
      </c>
      <c r="V141" s="20"/>
      <c r="W141" s="103">
        <f>V141*K141</f>
        <v>0</v>
      </c>
      <c r="X141" s="103">
        <v>0</v>
      </c>
      <c r="Y141" s="103">
        <f>X141*K141</f>
        <v>0</v>
      </c>
      <c r="Z141" s="103">
        <v>0</v>
      </c>
      <c r="AA141" s="104">
        <f>Z141*K141</f>
        <v>0</v>
      </c>
      <c r="AR141" s="7" t="s">
        <v>90</v>
      </c>
      <c r="AT141" s="7" t="s">
        <v>86</v>
      </c>
      <c r="AU141" s="7" t="s">
        <v>42</v>
      </c>
      <c r="AY141" s="7" t="s">
        <v>85</v>
      </c>
      <c r="BE141" s="50">
        <f>IF(U141="základní",N141,0)</f>
        <v>0</v>
      </c>
      <c r="BF141" s="50">
        <f>IF(U141="snížená",N141,0)</f>
        <v>0</v>
      </c>
      <c r="BG141" s="50">
        <f>IF(U141="zákl. přenesená",N141,0)</f>
        <v>0</v>
      </c>
      <c r="BH141" s="50">
        <f>IF(U141="sníž. přenesená",N141,0)</f>
        <v>0</v>
      </c>
      <c r="BI141" s="50">
        <f>IF(U141="nulová",N141,0)</f>
        <v>0</v>
      </c>
      <c r="BJ141" s="7" t="s">
        <v>42</v>
      </c>
      <c r="BK141" s="50">
        <f>ROUND(L141*K141,2)</f>
        <v>0</v>
      </c>
      <c r="BL141" s="7" t="s">
        <v>90</v>
      </c>
      <c r="BM141" s="7" t="s">
        <v>122</v>
      </c>
    </row>
    <row r="142" spans="2:63" s="5" customFormat="1" ht="37.35" customHeight="1">
      <c r="B142" s="87"/>
      <c r="C142" s="88"/>
      <c r="D142" s="89" t="s">
        <v>513</v>
      </c>
      <c r="E142" s="89"/>
      <c r="F142" s="89"/>
      <c r="G142" s="89"/>
      <c r="H142" s="89"/>
      <c r="I142" s="89"/>
      <c r="J142" s="89"/>
      <c r="K142" s="89"/>
      <c r="L142" s="89"/>
      <c r="M142" s="89"/>
      <c r="N142" s="144">
        <f>BK142</f>
        <v>0</v>
      </c>
      <c r="O142" s="145"/>
      <c r="P142" s="145"/>
      <c r="Q142" s="145"/>
      <c r="R142" s="90"/>
      <c r="T142" s="91"/>
      <c r="U142" s="88"/>
      <c r="V142" s="88"/>
      <c r="W142" s="92">
        <f>W143+SUM(W144:W146)+W154+W163</f>
        <v>0</v>
      </c>
      <c r="X142" s="88"/>
      <c r="Y142" s="92">
        <f>Y143+SUM(Y144:Y146)+Y154+Y163</f>
        <v>0</v>
      </c>
      <c r="Z142" s="88"/>
      <c r="AA142" s="93">
        <f>AA143+SUM(AA144:AA146)+AA154+AA163</f>
        <v>0</v>
      </c>
      <c r="AR142" s="94" t="s">
        <v>42</v>
      </c>
      <c r="AT142" s="95" t="s">
        <v>40</v>
      </c>
      <c r="AU142" s="95" t="s">
        <v>41</v>
      </c>
      <c r="AY142" s="94" t="s">
        <v>85</v>
      </c>
      <c r="BK142" s="96">
        <f>BK143+SUM(BK144:BK146)+BK154+BK163</f>
        <v>0</v>
      </c>
    </row>
    <row r="143" spans="2:65" s="1" customFormat="1" ht="31.5" customHeight="1">
      <c r="B143" s="69"/>
      <c r="C143" s="98" t="s">
        <v>123</v>
      </c>
      <c r="D143" s="98" t="s">
        <v>86</v>
      </c>
      <c r="E143" s="99" t="s">
        <v>533</v>
      </c>
      <c r="F143" s="152" t="s">
        <v>534</v>
      </c>
      <c r="G143" s="153"/>
      <c r="H143" s="153"/>
      <c r="I143" s="153"/>
      <c r="J143" s="100" t="s">
        <v>158</v>
      </c>
      <c r="K143" s="101">
        <v>250</v>
      </c>
      <c r="L143" s="137">
        <v>0</v>
      </c>
      <c r="M143" s="153"/>
      <c r="N143" s="154">
        <f>ROUND(L143*K143,2)</f>
        <v>0</v>
      </c>
      <c r="O143" s="153"/>
      <c r="P143" s="153"/>
      <c r="Q143" s="153"/>
      <c r="R143" s="71"/>
      <c r="T143" s="102" t="s">
        <v>1</v>
      </c>
      <c r="U143" s="24" t="s">
        <v>24</v>
      </c>
      <c r="V143" s="20"/>
      <c r="W143" s="103">
        <f>V143*K143</f>
        <v>0</v>
      </c>
      <c r="X143" s="103">
        <v>0</v>
      </c>
      <c r="Y143" s="103">
        <f>X143*K143</f>
        <v>0</v>
      </c>
      <c r="Z143" s="103">
        <v>0</v>
      </c>
      <c r="AA143" s="104">
        <f>Z143*K143</f>
        <v>0</v>
      </c>
      <c r="AR143" s="7" t="s">
        <v>90</v>
      </c>
      <c r="AT143" s="7" t="s">
        <v>86</v>
      </c>
      <c r="AU143" s="7" t="s">
        <v>42</v>
      </c>
      <c r="AY143" s="7" t="s">
        <v>85</v>
      </c>
      <c r="BE143" s="50">
        <f>IF(U143="základní",N143,0)</f>
        <v>0</v>
      </c>
      <c r="BF143" s="50">
        <f>IF(U143="snížená",N143,0)</f>
        <v>0</v>
      </c>
      <c r="BG143" s="50">
        <f>IF(U143="zákl. přenesená",N143,0)</f>
        <v>0</v>
      </c>
      <c r="BH143" s="50">
        <f>IF(U143="sníž. přenesená",N143,0)</f>
        <v>0</v>
      </c>
      <c r="BI143" s="50">
        <f>IF(U143="nulová",N143,0)</f>
        <v>0</v>
      </c>
      <c r="BJ143" s="7" t="s">
        <v>42</v>
      </c>
      <c r="BK143" s="50">
        <f>ROUND(L143*K143,2)</f>
        <v>0</v>
      </c>
      <c r="BL143" s="7" t="s">
        <v>90</v>
      </c>
      <c r="BM143" s="7" t="s">
        <v>126</v>
      </c>
    </row>
    <row r="144" spans="2:65" s="1" customFormat="1" ht="31.5" customHeight="1">
      <c r="B144" s="69"/>
      <c r="C144" s="98" t="s">
        <v>107</v>
      </c>
      <c r="D144" s="98" t="s">
        <v>86</v>
      </c>
      <c r="E144" s="99" t="s">
        <v>535</v>
      </c>
      <c r="F144" s="152" t="s">
        <v>536</v>
      </c>
      <c r="G144" s="153"/>
      <c r="H144" s="153"/>
      <c r="I144" s="153"/>
      <c r="J144" s="100" t="s">
        <v>158</v>
      </c>
      <c r="K144" s="101">
        <v>400</v>
      </c>
      <c r="L144" s="137">
        <v>0</v>
      </c>
      <c r="M144" s="153"/>
      <c r="N144" s="154">
        <f>ROUND(L144*K144,2)</f>
        <v>0</v>
      </c>
      <c r="O144" s="153"/>
      <c r="P144" s="153"/>
      <c r="Q144" s="153"/>
      <c r="R144" s="71"/>
      <c r="T144" s="102" t="s">
        <v>1</v>
      </c>
      <c r="U144" s="24" t="s">
        <v>24</v>
      </c>
      <c r="V144" s="20"/>
      <c r="W144" s="103">
        <f>V144*K144</f>
        <v>0</v>
      </c>
      <c r="X144" s="103">
        <v>0</v>
      </c>
      <c r="Y144" s="103">
        <f>X144*K144</f>
        <v>0</v>
      </c>
      <c r="Z144" s="103">
        <v>0</v>
      </c>
      <c r="AA144" s="104">
        <f>Z144*K144</f>
        <v>0</v>
      </c>
      <c r="AR144" s="7" t="s">
        <v>90</v>
      </c>
      <c r="AT144" s="7" t="s">
        <v>86</v>
      </c>
      <c r="AU144" s="7" t="s">
        <v>42</v>
      </c>
      <c r="AY144" s="7" t="s">
        <v>85</v>
      </c>
      <c r="BE144" s="50">
        <f>IF(U144="základní",N144,0)</f>
        <v>0</v>
      </c>
      <c r="BF144" s="50">
        <f>IF(U144="snížená",N144,0)</f>
        <v>0</v>
      </c>
      <c r="BG144" s="50">
        <f>IF(U144="zákl. přenesená",N144,0)</f>
        <v>0</v>
      </c>
      <c r="BH144" s="50">
        <f>IF(U144="sníž. přenesená",N144,0)</f>
        <v>0</v>
      </c>
      <c r="BI144" s="50">
        <f>IF(U144="nulová",N144,0)</f>
        <v>0</v>
      </c>
      <c r="BJ144" s="7" t="s">
        <v>42</v>
      </c>
      <c r="BK144" s="50">
        <f>ROUND(L144*K144,2)</f>
        <v>0</v>
      </c>
      <c r="BL144" s="7" t="s">
        <v>90</v>
      </c>
      <c r="BM144" s="7" t="s">
        <v>130</v>
      </c>
    </row>
    <row r="145" spans="2:65" s="1" customFormat="1" ht="31.5" customHeight="1">
      <c r="B145" s="69"/>
      <c r="C145" s="98" t="s">
        <v>131</v>
      </c>
      <c r="D145" s="98" t="s">
        <v>86</v>
      </c>
      <c r="E145" s="99" t="s">
        <v>537</v>
      </c>
      <c r="F145" s="152" t="s">
        <v>534</v>
      </c>
      <c r="G145" s="153"/>
      <c r="H145" s="153"/>
      <c r="I145" s="153"/>
      <c r="J145" s="100" t="s">
        <v>158</v>
      </c>
      <c r="K145" s="101">
        <v>230</v>
      </c>
      <c r="L145" s="137">
        <v>0</v>
      </c>
      <c r="M145" s="153"/>
      <c r="N145" s="154">
        <f>ROUND(L145*K145,2)</f>
        <v>0</v>
      </c>
      <c r="O145" s="153"/>
      <c r="P145" s="153"/>
      <c r="Q145" s="153"/>
      <c r="R145" s="71"/>
      <c r="T145" s="102" t="s">
        <v>1</v>
      </c>
      <c r="U145" s="24" t="s">
        <v>24</v>
      </c>
      <c r="V145" s="20"/>
      <c r="W145" s="103">
        <f>V145*K145</f>
        <v>0</v>
      </c>
      <c r="X145" s="103">
        <v>0</v>
      </c>
      <c r="Y145" s="103">
        <f>X145*K145</f>
        <v>0</v>
      </c>
      <c r="Z145" s="103">
        <v>0</v>
      </c>
      <c r="AA145" s="104">
        <f>Z145*K145</f>
        <v>0</v>
      </c>
      <c r="AR145" s="7" t="s">
        <v>90</v>
      </c>
      <c r="AT145" s="7" t="s">
        <v>86</v>
      </c>
      <c r="AU145" s="7" t="s">
        <v>42</v>
      </c>
      <c r="AY145" s="7" t="s">
        <v>85</v>
      </c>
      <c r="BE145" s="50">
        <f>IF(U145="základní",N145,0)</f>
        <v>0</v>
      </c>
      <c r="BF145" s="50">
        <f>IF(U145="snížená",N145,0)</f>
        <v>0</v>
      </c>
      <c r="BG145" s="50">
        <f>IF(U145="zákl. přenesená",N145,0)</f>
        <v>0</v>
      </c>
      <c r="BH145" s="50">
        <f>IF(U145="sníž. přenesená",N145,0)</f>
        <v>0</v>
      </c>
      <c r="BI145" s="50">
        <f>IF(U145="nulová",N145,0)</f>
        <v>0</v>
      </c>
      <c r="BJ145" s="7" t="s">
        <v>42</v>
      </c>
      <c r="BK145" s="50">
        <f>ROUND(L145*K145,2)</f>
        <v>0</v>
      </c>
      <c r="BL145" s="7" t="s">
        <v>90</v>
      </c>
      <c r="BM145" s="7" t="s">
        <v>134</v>
      </c>
    </row>
    <row r="146" spans="2:63" s="5" customFormat="1" ht="29.85" customHeight="1">
      <c r="B146" s="87"/>
      <c r="C146" s="88"/>
      <c r="D146" s="97" t="s">
        <v>609</v>
      </c>
      <c r="E146" s="97"/>
      <c r="F146" s="97"/>
      <c r="G146" s="97"/>
      <c r="H146" s="97"/>
      <c r="I146" s="97"/>
      <c r="J146" s="97"/>
      <c r="K146" s="97"/>
      <c r="L146" s="97"/>
      <c r="M146" s="97"/>
      <c r="N146" s="146">
        <f>BK146</f>
        <v>0</v>
      </c>
      <c r="O146" s="147"/>
      <c r="P146" s="147"/>
      <c r="Q146" s="147"/>
      <c r="R146" s="90"/>
      <c r="T146" s="91"/>
      <c r="U146" s="88"/>
      <c r="V146" s="88"/>
      <c r="W146" s="92">
        <f>SUM(W147:W153)</f>
        <v>0</v>
      </c>
      <c r="X146" s="88"/>
      <c r="Y146" s="92">
        <f>SUM(Y147:Y153)</f>
        <v>0</v>
      </c>
      <c r="Z146" s="88"/>
      <c r="AA146" s="93">
        <f>SUM(AA147:AA153)</f>
        <v>0</v>
      </c>
      <c r="AR146" s="94" t="s">
        <v>42</v>
      </c>
      <c r="AT146" s="95" t="s">
        <v>40</v>
      </c>
      <c r="AU146" s="95" t="s">
        <v>42</v>
      </c>
      <c r="AY146" s="94" t="s">
        <v>85</v>
      </c>
      <c r="BK146" s="96">
        <f>SUM(BK147:BK153)</f>
        <v>0</v>
      </c>
    </row>
    <row r="147" spans="2:65" s="1" customFormat="1" ht="22.5" customHeight="1">
      <c r="B147" s="69"/>
      <c r="C147" s="110" t="s">
        <v>111</v>
      </c>
      <c r="D147" s="110" t="s">
        <v>538</v>
      </c>
      <c r="E147" s="111" t="s">
        <v>539</v>
      </c>
      <c r="F147" s="159" t="s">
        <v>630</v>
      </c>
      <c r="G147" s="160"/>
      <c r="H147" s="160"/>
      <c r="I147" s="160"/>
      <c r="J147" s="112" t="s">
        <v>540</v>
      </c>
      <c r="K147" s="113">
        <v>1</v>
      </c>
      <c r="L147" s="157">
        <v>0</v>
      </c>
      <c r="M147" s="156"/>
      <c r="N147" s="158">
        <f aca="true" t="shared" si="15" ref="N147:N153">ROUND(L147*K147,2)</f>
        <v>0</v>
      </c>
      <c r="O147" s="153"/>
      <c r="P147" s="153"/>
      <c r="Q147" s="153"/>
      <c r="R147" s="71"/>
      <c r="T147" s="102" t="s">
        <v>1</v>
      </c>
      <c r="U147" s="24" t="s">
        <v>24</v>
      </c>
      <c r="V147" s="20"/>
      <c r="W147" s="103">
        <f aca="true" t="shared" si="16" ref="W147:W153">V147*K147</f>
        <v>0</v>
      </c>
      <c r="X147" s="103">
        <v>0</v>
      </c>
      <c r="Y147" s="103">
        <f aca="true" t="shared" si="17" ref="Y147:Y153">X147*K147</f>
        <v>0</v>
      </c>
      <c r="Z147" s="103">
        <v>0</v>
      </c>
      <c r="AA147" s="104">
        <f aca="true" t="shared" si="18" ref="AA147:AA153">Z147*K147</f>
        <v>0</v>
      </c>
      <c r="AR147" s="7" t="s">
        <v>100</v>
      </c>
      <c r="AT147" s="7" t="s">
        <v>538</v>
      </c>
      <c r="AU147" s="7" t="s">
        <v>50</v>
      </c>
      <c r="AY147" s="7" t="s">
        <v>85</v>
      </c>
      <c r="BE147" s="50">
        <f aca="true" t="shared" si="19" ref="BE147:BE153">IF(U147="základní",N147,0)</f>
        <v>0</v>
      </c>
      <c r="BF147" s="50">
        <f aca="true" t="shared" si="20" ref="BF147:BF153">IF(U147="snížená",N147,0)</f>
        <v>0</v>
      </c>
      <c r="BG147" s="50">
        <f aca="true" t="shared" si="21" ref="BG147:BG153">IF(U147="zákl. přenesená",N147,0)</f>
        <v>0</v>
      </c>
      <c r="BH147" s="50">
        <f aca="true" t="shared" si="22" ref="BH147:BH153">IF(U147="sníž. přenesená",N147,0)</f>
        <v>0</v>
      </c>
      <c r="BI147" s="50">
        <f aca="true" t="shared" si="23" ref="BI147:BI153">IF(U147="nulová",N147,0)</f>
        <v>0</v>
      </c>
      <c r="BJ147" s="7" t="s">
        <v>42</v>
      </c>
      <c r="BK147" s="50">
        <f aca="true" t="shared" si="24" ref="BK147:BK153">ROUND(L147*K147,2)</f>
        <v>0</v>
      </c>
      <c r="BL147" s="7" t="s">
        <v>90</v>
      </c>
      <c r="BM147" s="7" t="s">
        <v>138</v>
      </c>
    </row>
    <row r="148" spans="2:65" s="1" customFormat="1" ht="22.5" customHeight="1">
      <c r="B148" s="69"/>
      <c r="C148" s="110" t="s">
        <v>6</v>
      </c>
      <c r="D148" s="110" t="s">
        <v>538</v>
      </c>
      <c r="E148" s="111" t="s">
        <v>541</v>
      </c>
      <c r="F148" s="159" t="s">
        <v>631</v>
      </c>
      <c r="G148" s="160"/>
      <c r="H148" s="160"/>
      <c r="I148" s="160"/>
      <c r="J148" s="112" t="s">
        <v>540</v>
      </c>
      <c r="K148" s="113">
        <v>1</v>
      </c>
      <c r="L148" s="157">
        <v>0</v>
      </c>
      <c r="M148" s="156"/>
      <c r="N148" s="158">
        <f t="shared" si="15"/>
        <v>0</v>
      </c>
      <c r="O148" s="153"/>
      <c r="P148" s="153"/>
      <c r="Q148" s="153"/>
      <c r="R148" s="71"/>
      <c r="T148" s="102" t="s">
        <v>1</v>
      </c>
      <c r="U148" s="24" t="s">
        <v>24</v>
      </c>
      <c r="V148" s="20"/>
      <c r="W148" s="103">
        <f t="shared" si="16"/>
        <v>0</v>
      </c>
      <c r="X148" s="103">
        <v>0</v>
      </c>
      <c r="Y148" s="103">
        <f t="shared" si="17"/>
        <v>0</v>
      </c>
      <c r="Z148" s="103">
        <v>0</v>
      </c>
      <c r="AA148" s="104">
        <f t="shared" si="18"/>
        <v>0</v>
      </c>
      <c r="AR148" s="7" t="s">
        <v>100</v>
      </c>
      <c r="AT148" s="7" t="s">
        <v>538</v>
      </c>
      <c r="AU148" s="7" t="s">
        <v>50</v>
      </c>
      <c r="AY148" s="7" t="s">
        <v>85</v>
      </c>
      <c r="BE148" s="50">
        <f t="shared" si="19"/>
        <v>0</v>
      </c>
      <c r="BF148" s="50">
        <f t="shared" si="20"/>
        <v>0</v>
      </c>
      <c r="BG148" s="50">
        <f t="shared" si="21"/>
        <v>0</v>
      </c>
      <c r="BH148" s="50">
        <f t="shared" si="22"/>
        <v>0</v>
      </c>
      <c r="BI148" s="50">
        <f t="shared" si="23"/>
        <v>0</v>
      </c>
      <c r="BJ148" s="7" t="s">
        <v>42</v>
      </c>
      <c r="BK148" s="50">
        <f t="shared" si="24"/>
        <v>0</v>
      </c>
      <c r="BL148" s="7" t="s">
        <v>90</v>
      </c>
      <c r="BM148" s="7" t="s">
        <v>141</v>
      </c>
    </row>
    <row r="149" spans="2:65" s="1" customFormat="1" ht="31.5" customHeight="1">
      <c r="B149" s="69"/>
      <c r="C149" s="110" t="s">
        <v>114</v>
      </c>
      <c r="D149" s="110" t="s">
        <v>538</v>
      </c>
      <c r="E149" s="111" t="s">
        <v>542</v>
      </c>
      <c r="F149" s="159" t="s">
        <v>623</v>
      </c>
      <c r="G149" s="160"/>
      <c r="H149" s="160"/>
      <c r="I149" s="160"/>
      <c r="J149" s="112" t="s">
        <v>540</v>
      </c>
      <c r="K149" s="113">
        <v>1</v>
      </c>
      <c r="L149" s="157">
        <v>0</v>
      </c>
      <c r="M149" s="156"/>
      <c r="N149" s="158">
        <f t="shared" si="15"/>
        <v>0</v>
      </c>
      <c r="O149" s="153"/>
      <c r="P149" s="153"/>
      <c r="Q149" s="153"/>
      <c r="R149" s="71"/>
      <c r="T149" s="102" t="s">
        <v>1</v>
      </c>
      <c r="U149" s="24" t="s">
        <v>24</v>
      </c>
      <c r="V149" s="20"/>
      <c r="W149" s="103">
        <f t="shared" si="16"/>
        <v>0</v>
      </c>
      <c r="X149" s="103">
        <v>0</v>
      </c>
      <c r="Y149" s="103">
        <f t="shared" si="17"/>
        <v>0</v>
      </c>
      <c r="Z149" s="103">
        <v>0</v>
      </c>
      <c r="AA149" s="104">
        <f t="shared" si="18"/>
        <v>0</v>
      </c>
      <c r="AR149" s="7" t="s">
        <v>100</v>
      </c>
      <c r="AT149" s="7" t="s">
        <v>538</v>
      </c>
      <c r="AU149" s="7" t="s">
        <v>50</v>
      </c>
      <c r="AY149" s="7" t="s">
        <v>85</v>
      </c>
      <c r="BE149" s="50">
        <f t="shared" si="19"/>
        <v>0</v>
      </c>
      <c r="BF149" s="50">
        <f t="shared" si="20"/>
        <v>0</v>
      </c>
      <c r="BG149" s="50">
        <f t="shared" si="21"/>
        <v>0</v>
      </c>
      <c r="BH149" s="50">
        <f t="shared" si="22"/>
        <v>0</v>
      </c>
      <c r="BI149" s="50">
        <f t="shared" si="23"/>
        <v>0</v>
      </c>
      <c r="BJ149" s="7" t="s">
        <v>42</v>
      </c>
      <c r="BK149" s="50">
        <f t="shared" si="24"/>
        <v>0</v>
      </c>
      <c r="BL149" s="7" t="s">
        <v>90</v>
      </c>
      <c r="BM149" s="7" t="s">
        <v>144</v>
      </c>
    </row>
    <row r="150" spans="2:65" s="1" customFormat="1" ht="22.5" customHeight="1">
      <c r="B150" s="69"/>
      <c r="C150" s="110" t="s">
        <v>145</v>
      </c>
      <c r="D150" s="110" t="s">
        <v>538</v>
      </c>
      <c r="E150" s="111" t="s">
        <v>543</v>
      </c>
      <c r="F150" s="155" t="s">
        <v>544</v>
      </c>
      <c r="G150" s="156"/>
      <c r="H150" s="156"/>
      <c r="I150" s="156"/>
      <c r="J150" s="112" t="s">
        <v>540</v>
      </c>
      <c r="K150" s="113">
        <v>1</v>
      </c>
      <c r="L150" s="157">
        <v>0</v>
      </c>
      <c r="M150" s="156"/>
      <c r="N150" s="158">
        <f t="shared" si="15"/>
        <v>0</v>
      </c>
      <c r="O150" s="153"/>
      <c r="P150" s="153"/>
      <c r="Q150" s="153"/>
      <c r="R150" s="71"/>
      <c r="T150" s="102" t="s">
        <v>1</v>
      </c>
      <c r="U150" s="24" t="s">
        <v>24</v>
      </c>
      <c r="V150" s="20"/>
      <c r="W150" s="103">
        <f t="shared" si="16"/>
        <v>0</v>
      </c>
      <c r="X150" s="103">
        <v>0</v>
      </c>
      <c r="Y150" s="103">
        <f t="shared" si="17"/>
        <v>0</v>
      </c>
      <c r="Z150" s="103">
        <v>0</v>
      </c>
      <c r="AA150" s="104">
        <f t="shared" si="18"/>
        <v>0</v>
      </c>
      <c r="AR150" s="7" t="s">
        <v>100</v>
      </c>
      <c r="AT150" s="7" t="s">
        <v>538</v>
      </c>
      <c r="AU150" s="7" t="s">
        <v>50</v>
      </c>
      <c r="AY150" s="7" t="s">
        <v>85</v>
      </c>
      <c r="BE150" s="50">
        <f t="shared" si="19"/>
        <v>0</v>
      </c>
      <c r="BF150" s="50">
        <f t="shared" si="20"/>
        <v>0</v>
      </c>
      <c r="BG150" s="50">
        <f t="shared" si="21"/>
        <v>0</v>
      </c>
      <c r="BH150" s="50">
        <f t="shared" si="22"/>
        <v>0</v>
      </c>
      <c r="BI150" s="50">
        <f t="shared" si="23"/>
        <v>0</v>
      </c>
      <c r="BJ150" s="7" t="s">
        <v>42</v>
      </c>
      <c r="BK150" s="50">
        <f t="shared" si="24"/>
        <v>0</v>
      </c>
      <c r="BL150" s="7" t="s">
        <v>90</v>
      </c>
      <c r="BM150" s="7" t="s">
        <v>148</v>
      </c>
    </row>
    <row r="151" spans="2:65" s="1" customFormat="1" ht="22.5" customHeight="1">
      <c r="B151" s="69"/>
      <c r="C151" s="110" t="s">
        <v>118</v>
      </c>
      <c r="D151" s="110" t="s">
        <v>538</v>
      </c>
      <c r="E151" s="111" t="s">
        <v>545</v>
      </c>
      <c r="F151" s="155" t="s">
        <v>546</v>
      </c>
      <c r="G151" s="156"/>
      <c r="H151" s="156"/>
      <c r="I151" s="156"/>
      <c r="J151" s="112" t="s">
        <v>540</v>
      </c>
      <c r="K151" s="113">
        <v>3</v>
      </c>
      <c r="L151" s="157">
        <v>0</v>
      </c>
      <c r="M151" s="156"/>
      <c r="N151" s="158">
        <f t="shared" si="15"/>
        <v>0</v>
      </c>
      <c r="O151" s="153"/>
      <c r="P151" s="153"/>
      <c r="Q151" s="153"/>
      <c r="R151" s="71"/>
      <c r="T151" s="102" t="s">
        <v>1</v>
      </c>
      <c r="U151" s="24" t="s">
        <v>24</v>
      </c>
      <c r="V151" s="20"/>
      <c r="W151" s="103">
        <f t="shared" si="16"/>
        <v>0</v>
      </c>
      <c r="X151" s="103">
        <v>0</v>
      </c>
      <c r="Y151" s="103">
        <f t="shared" si="17"/>
        <v>0</v>
      </c>
      <c r="Z151" s="103">
        <v>0</v>
      </c>
      <c r="AA151" s="104">
        <f t="shared" si="18"/>
        <v>0</v>
      </c>
      <c r="AR151" s="7" t="s">
        <v>100</v>
      </c>
      <c r="AT151" s="7" t="s">
        <v>538</v>
      </c>
      <c r="AU151" s="7" t="s">
        <v>50</v>
      </c>
      <c r="AY151" s="7" t="s">
        <v>85</v>
      </c>
      <c r="BE151" s="50">
        <f t="shared" si="19"/>
        <v>0</v>
      </c>
      <c r="BF151" s="50">
        <f t="shared" si="20"/>
        <v>0</v>
      </c>
      <c r="BG151" s="50">
        <f t="shared" si="21"/>
        <v>0</v>
      </c>
      <c r="BH151" s="50">
        <f t="shared" si="22"/>
        <v>0</v>
      </c>
      <c r="BI151" s="50">
        <f t="shared" si="23"/>
        <v>0</v>
      </c>
      <c r="BJ151" s="7" t="s">
        <v>42</v>
      </c>
      <c r="BK151" s="50">
        <f t="shared" si="24"/>
        <v>0</v>
      </c>
      <c r="BL151" s="7" t="s">
        <v>90</v>
      </c>
      <c r="BM151" s="7" t="s">
        <v>151</v>
      </c>
    </row>
    <row r="152" spans="2:65" s="1" customFormat="1" ht="22.5" customHeight="1">
      <c r="B152" s="69"/>
      <c r="C152" s="110" t="s">
        <v>152</v>
      </c>
      <c r="D152" s="110" t="s">
        <v>538</v>
      </c>
      <c r="E152" s="111" t="s">
        <v>547</v>
      </c>
      <c r="F152" s="155" t="s">
        <v>548</v>
      </c>
      <c r="G152" s="156"/>
      <c r="H152" s="156"/>
      <c r="I152" s="156"/>
      <c r="J152" s="112" t="s">
        <v>540</v>
      </c>
      <c r="K152" s="113">
        <v>2</v>
      </c>
      <c r="L152" s="157">
        <v>0</v>
      </c>
      <c r="M152" s="156"/>
      <c r="N152" s="158">
        <f t="shared" si="15"/>
        <v>0</v>
      </c>
      <c r="O152" s="153"/>
      <c r="P152" s="153"/>
      <c r="Q152" s="153"/>
      <c r="R152" s="71"/>
      <c r="T152" s="102" t="s">
        <v>1</v>
      </c>
      <c r="U152" s="24" t="s">
        <v>24</v>
      </c>
      <c r="V152" s="20"/>
      <c r="W152" s="103">
        <f t="shared" si="16"/>
        <v>0</v>
      </c>
      <c r="X152" s="103">
        <v>0</v>
      </c>
      <c r="Y152" s="103">
        <f t="shared" si="17"/>
        <v>0</v>
      </c>
      <c r="Z152" s="103">
        <v>0</v>
      </c>
      <c r="AA152" s="104">
        <f t="shared" si="18"/>
        <v>0</v>
      </c>
      <c r="AR152" s="7" t="s">
        <v>100</v>
      </c>
      <c r="AT152" s="7" t="s">
        <v>538</v>
      </c>
      <c r="AU152" s="7" t="s">
        <v>50</v>
      </c>
      <c r="AY152" s="7" t="s">
        <v>85</v>
      </c>
      <c r="BE152" s="50">
        <f t="shared" si="19"/>
        <v>0</v>
      </c>
      <c r="BF152" s="50">
        <f t="shared" si="20"/>
        <v>0</v>
      </c>
      <c r="BG152" s="50">
        <f t="shared" si="21"/>
        <v>0</v>
      </c>
      <c r="BH152" s="50">
        <f t="shared" si="22"/>
        <v>0</v>
      </c>
      <c r="BI152" s="50">
        <f t="shared" si="23"/>
        <v>0</v>
      </c>
      <c r="BJ152" s="7" t="s">
        <v>42</v>
      </c>
      <c r="BK152" s="50">
        <f t="shared" si="24"/>
        <v>0</v>
      </c>
      <c r="BL152" s="7" t="s">
        <v>90</v>
      </c>
      <c r="BM152" s="7" t="s">
        <v>549</v>
      </c>
    </row>
    <row r="153" spans="2:65" s="1" customFormat="1" ht="22.5" customHeight="1">
      <c r="B153" s="69"/>
      <c r="C153" s="110" t="s">
        <v>122</v>
      </c>
      <c r="D153" s="110" t="s">
        <v>538</v>
      </c>
      <c r="E153" s="111" t="s">
        <v>550</v>
      </c>
      <c r="F153" s="155" t="s">
        <v>551</v>
      </c>
      <c r="G153" s="156"/>
      <c r="H153" s="156"/>
      <c r="I153" s="156"/>
      <c r="J153" s="112" t="s">
        <v>540</v>
      </c>
      <c r="K153" s="113">
        <v>1</v>
      </c>
      <c r="L153" s="157">
        <v>0</v>
      </c>
      <c r="M153" s="156"/>
      <c r="N153" s="158">
        <f t="shared" si="15"/>
        <v>0</v>
      </c>
      <c r="O153" s="153"/>
      <c r="P153" s="153"/>
      <c r="Q153" s="153"/>
      <c r="R153" s="71"/>
      <c r="T153" s="102" t="s">
        <v>1</v>
      </c>
      <c r="U153" s="24" t="s">
        <v>24</v>
      </c>
      <c r="V153" s="20"/>
      <c r="W153" s="103">
        <f t="shared" si="16"/>
        <v>0</v>
      </c>
      <c r="X153" s="103">
        <v>0</v>
      </c>
      <c r="Y153" s="103">
        <f t="shared" si="17"/>
        <v>0</v>
      </c>
      <c r="Z153" s="103">
        <v>0</v>
      </c>
      <c r="AA153" s="104">
        <f t="shared" si="18"/>
        <v>0</v>
      </c>
      <c r="AR153" s="7" t="s">
        <v>100</v>
      </c>
      <c r="AT153" s="7" t="s">
        <v>538</v>
      </c>
      <c r="AU153" s="7" t="s">
        <v>50</v>
      </c>
      <c r="AY153" s="7" t="s">
        <v>85</v>
      </c>
      <c r="BE153" s="50">
        <f t="shared" si="19"/>
        <v>0</v>
      </c>
      <c r="BF153" s="50">
        <f t="shared" si="20"/>
        <v>0</v>
      </c>
      <c r="BG153" s="50">
        <f t="shared" si="21"/>
        <v>0</v>
      </c>
      <c r="BH153" s="50">
        <f t="shared" si="22"/>
        <v>0</v>
      </c>
      <c r="BI153" s="50">
        <f t="shared" si="23"/>
        <v>0</v>
      </c>
      <c r="BJ153" s="7" t="s">
        <v>42</v>
      </c>
      <c r="BK153" s="50">
        <f t="shared" si="24"/>
        <v>0</v>
      </c>
      <c r="BL153" s="7" t="s">
        <v>90</v>
      </c>
      <c r="BM153" s="7" t="s">
        <v>552</v>
      </c>
    </row>
    <row r="154" spans="2:63" s="5" customFormat="1" ht="29.85" customHeight="1">
      <c r="B154" s="87"/>
      <c r="C154" s="88"/>
      <c r="D154" s="97" t="s">
        <v>610</v>
      </c>
      <c r="E154" s="97"/>
      <c r="F154" s="97"/>
      <c r="G154" s="97"/>
      <c r="H154" s="97"/>
      <c r="I154" s="97"/>
      <c r="J154" s="97"/>
      <c r="K154" s="97"/>
      <c r="L154" s="97"/>
      <c r="M154" s="97"/>
      <c r="N154" s="146">
        <f>BK154</f>
        <v>0</v>
      </c>
      <c r="O154" s="147"/>
      <c r="P154" s="147"/>
      <c r="Q154" s="147"/>
      <c r="R154" s="90"/>
      <c r="T154" s="91"/>
      <c r="U154" s="88"/>
      <c r="V154" s="88"/>
      <c r="W154" s="92">
        <f>SUM(W155:W162)</f>
        <v>0</v>
      </c>
      <c r="X154" s="88"/>
      <c r="Y154" s="92">
        <f>SUM(Y155:Y162)</f>
        <v>0</v>
      </c>
      <c r="Z154" s="88"/>
      <c r="AA154" s="93">
        <f>SUM(AA155:AA162)</f>
        <v>0</v>
      </c>
      <c r="AR154" s="94" t="s">
        <v>42</v>
      </c>
      <c r="AT154" s="95" t="s">
        <v>40</v>
      </c>
      <c r="AU154" s="95" t="s">
        <v>42</v>
      </c>
      <c r="AY154" s="94" t="s">
        <v>85</v>
      </c>
      <c r="BK154" s="96">
        <f>SUM(BK155:BK162)</f>
        <v>0</v>
      </c>
    </row>
    <row r="155" spans="2:65" s="1" customFormat="1" ht="22.5" customHeight="1">
      <c r="B155" s="69"/>
      <c r="C155" s="110" t="s">
        <v>5</v>
      </c>
      <c r="D155" s="110" t="s">
        <v>538</v>
      </c>
      <c r="E155" s="111" t="s">
        <v>553</v>
      </c>
      <c r="F155" s="155" t="s">
        <v>554</v>
      </c>
      <c r="G155" s="156"/>
      <c r="H155" s="156"/>
      <c r="I155" s="156"/>
      <c r="J155" s="112" t="s">
        <v>540</v>
      </c>
      <c r="K155" s="113">
        <v>4</v>
      </c>
      <c r="L155" s="157">
        <v>0</v>
      </c>
      <c r="M155" s="156"/>
      <c r="N155" s="158">
        <f aca="true" t="shared" si="25" ref="N155:N162">ROUND(L155*K155,2)</f>
        <v>0</v>
      </c>
      <c r="O155" s="153"/>
      <c r="P155" s="153"/>
      <c r="Q155" s="153"/>
      <c r="R155" s="71"/>
      <c r="T155" s="102" t="s">
        <v>1</v>
      </c>
      <c r="U155" s="24" t="s">
        <v>24</v>
      </c>
      <c r="V155" s="20"/>
      <c r="W155" s="103">
        <f aca="true" t="shared" si="26" ref="W155:W162">V155*K155</f>
        <v>0</v>
      </c>
      <c r="X155" s="103">
        <v>0</v>
      </c>
      <c r="Y155" s="103">
        <f aca="true" t="shared" si="27" ref="Y155:Y162">X155*K155</f>
        <v>0</v>
      </c>
      <c r="Z155" s="103">
        <v>0</v>
      </c>
      <c r="AA155" s="104">
        <f aca="true" t="shared" si="28" ref="AA155:AA162">Z155*K155</f>
        <v>0</v>
      </c>
      <c r="AR155" s="7" t="s">
        <v>100</v>
      </c>
      <c r="AT155" s="7" t="s">
        <v>538</v>
      </c>
      <c r="AU155" s="7" t="s">
        <v>50</v>
      </c>
      <c r="AY155" s="7" t="s">
        <v>85</v>
      </c>
      <c r="BE155" s="50">
        <f aca="true" t="shared" si="29" ref="BE155:BE162">IF(U155="základní",N155,0)</f>
        <v>0</v>
      </c>
      <c r="BF155" s="50">
        <f aca="true" t="shared" si="30" ref="BF155:BF162">IF(U155="snížená",N155,0)</f>
        <v>0</v>
      </c>
      <c r="BG155" s="50">
        <f aca="true" t="shared" si="31" ref="BG155:BG162">IF(U155="zákl. přenesená",N155,0)</f>
        <v>0</v>
      </c>
      <c r="BH155" s="50">
        <f aca="true" t="shared" si="32" ref="BH155:BH162">IF(U155="sníž. přenesená",N155,0)</f>
        <v>0</v>
      </c>
      <c r="BI155" s="50">
        <f aca="true" t="shared" si="33" ref="BI155:BI162">IF(U155="nulová",N155,0)</f>
        <v>0</v>
      </c>
      <c r="BJ155" s="7" t="s">
        <v>42</v>
      </c>
      <c r="BK155" s="50">
        <f aca="true" t="shared" si="34" ref="BK155:BK162">ROUND(L155*K155,2)</f>
        <v>0</v>
      </c>
      <c r="BL155" s="7" t="s">
        <v>90</v>
      </c>
      <c r="BM155" s="7" t="s">
        <v>155</v>
      </c>
    </row>
    <row r="156" spans="2:65" s="1" customFormat="1" ht="22.5" customHeight="1">
      <c r="B156" s="69"/>
      <c r="C156" s="110" t="s">
        <v>126</v>
      </c>
      <c r="D156" s="110" t="s">
        <v>538</v>
      </c>
      <c r="E156" s="111" t="s">
        <v>555</v>
      </c>
      <c r="F156" s="155" t="s">
        <v>556</v>
      </c>
      <c r="G156" s="156"/>
      <c r="H156" s="156"/>
      <c r="I156" s="156"/>
      <c r="J156" s="112" t="s">
        <v>540</v>
      </c>
      <c r="K156" s="113">
        <v>12</v>
      </c>
      <c r="L156" s="157">
        <v>0</v>
      </c>
      <c r="M156" s="156"/>
      <c r="N156" s="158">
        <f t="shared" si="25"/>
        <v>0</v>
      </c>
      <c r="O156" s="153"/>
      <c r="P156" s="153"/>
      <c r="Q156" s="153"/>
      <c r="R156" s="71"/>
      <c r="T156" s="102" t="s">
        <v>1</v>
      </c>
      <c r="U156" s="24" t="s">
        <v>24</v>
      </c>
      <c r="V156" s="20"/>
      <c r="W156" s="103">
        <f t="shared" si="26"/>
        <v>0</v>
      </c>
      <c r="X156" s="103">
        <v>0</v>
      </c>
      <c r="Y156" s="103">
        <f t="shared" si="27"/>
        <v>0</v>
      </c>
      <c r="Z156" s="103">
        <v>0</v>
      </c>
      <c r="AA156" s="104">
        <f t="shared" si="28"/>
        <v>0</v>
      </c>
      <c r="AR156" s="7" t="s">
        <v>100</v>
      </c>
      <c r="AT156" s="7" t="s">
        <v>538</v>
      </c>
      <c r="AU156" s="7" t="s">
        <v>50</v>
      </c>
      <c r="AY156" s="7" t="s">
        <v>85</v>
      </c>
      <c r="BE156" s="50">
        <f t="shared" si="29"/>
        <v>0</v>
      </c>
      <c r="BF156" s="50">
        <f t="shared" si="30"/>
        <v>0</v>
      </c>
      <c r="BG156" s="50">
        <f t="shared" si="31"/>
        <v>0</v>
      </c>
      <c r="BH156" s="50">
        <f t="shared" si="32"/>
        <v>0</v>
      </c>
      <c r="BI156" s="50">
        <f t="shared" si="33"/>
        <v>0</v>
      </c>
      <c r="BJ156" s="7" t="s">
        <v>42</v>
      </c>
      <c r="BK156" s="50">
        <f t="shared" si="34"/>
        <v>0</v>
      </c>
      <c r="BL156" s="7" t="s">
        <v>90</v>
      </c>
      <c r="BM156" s="7" t="s">
        <v>159</v>
      </c>
    </row>
    <row r="157" spans="2:65" s="1" customFormat="1" ht="22.5" customHeight="1">
      <c r="B157" s="69"/>
      <c r="C157" s="110" t="s">
        <v>218</v>
      </c>
      <c r="D157" s="110" t="s">
        <v>538</v>
      </c>
      <c r="E157" s="111" t="s">
        <v>557</v>
      </c>
      <c r="F157" s="155" t="s">
        <v>558</v>
      </c>
      <c r="G157" s="156"/>
      <c r="H157" s="156"/>
      <c r="I157" s="156"/>
      <c r="J157" s="112" t="s">
        <v>540</v>
      </c>
      <c r="K157" s="113">
        <v>12</v>
      </c>
      <c r="L157" s="157">
        <v>0</v>
      </c>
      <c r="M157" s="156"/>
      <c r="N157" s="158">
        <f t="shared" si="25"/>
        <v>0</v>
      </c>
      <c r="O157" s="153"/>
      <c r="P157" s="153"/>
      <c r="Q157" s="153"/>
      <c r="R157" s="71"/>
      <c r="T157" s="102" t="s">
        <v>1</v>
      </c>
      <c r="U157" s="24" t="s">
        <v>24</v>
      </c>
      <c r="V157" s="20"/>
      <c r="W157" s="103">
        <f t="shared" si="26"/>
        <v>0</v>
      </c>
      <c r="X157" s="103">
        <v>0</v>
      </c>
      <c r="Y157" s="103">
        <f t="shared" si="27"/>
        <v>0</v>
      </c>
      <c r="Z157" s="103">
        <v>0</v>
      </c>
      <c r="AA157" s="104">
        <f t="shared" si="28"/>
        <v>0</v>
      </c>
      <c r="AR157" s="7" t="s">
        <v>100</v>
      </c>
      <c r="AT157" s="7" t="s">
        <v>538</v>
      </c>
      <c r="AU157" s="7" t="s">
        <v>50</v>
      </c>
      <c r="AY157" s="7" t="s">
        <v>85</v>
      </c>
      <c r="BE157" s="50">
        <f t="shared" si="29"/>
        <v>0</v>
      </c>
      <c r="BF157" s="50">
        <f t="shared" si="30"/>
        <v>0</v>
      </c>
      <c r="BG157" s="50">
        <f t="shared" si="31"/>
        <v>0</v>
      </c>
      <c r="BH157" s="50">
        <f t="shared" si="32"/>
        <v>0</v>
      </c>
      <c r="BI157" s="50">
        <f t="shared" si="33"/>
        <v>0</v>
      </c>
      <c r="BJ157" s="7" t="s">
        <v>42</v>
      </c>
      <c r="BK157" s="50">
        <f t="shared" si="34"/>
        <v>0</v>
      </c>
      <c r="BL157" s="7" t="s">
        <v>90</v>
      </c>
      <c r="BM157" s="7" t="s">
        <v>163</v>
      </c>
    </row>
    <row r="158" spans="2:65" s="1" customFormat="1" ht="22.5" customHeight="1">
      <c r="B158" s="69"/>
      <c r="C158" s="110" t="s">
        <v>130</v>
      </c>
      <c r="D158" s="110" t="s">
        <v>538</v>
      </c>
      <c r="E158" s="111" t="s">
        <v>559</v>
      </c>
      <c r="F158" s="155" t="s">
        <v>560</v>
      </c>
      <c r="G158" s="156"/>
      <c r="H158" s="156"/>
      <c r="I158" s="156"/>
      <c r="J158" s="112" t="s">
        <v>540</v>
      </c>
      <c r="K158" s="113">
        <v>12</v>
      </c>
      <c r="L158" s="157">
        <v>0</v>
      </c>
      <c r="M158" s="156"/>
      <c r="N158" s="158">
        <f t="shared" si="25"/>
        <v>0</v>
      </c>
      <c r="O158" s="153"/>
      <c r="P158" s="153"/>
      <c r="Q158" s="153"/>
      <c r="R158" s="71"/>
      <c r="T158" s="102" t="s">
        <v>1</v>
      </c>
      <c r="U158" s="24" t="s">
        <v>24</v>
      </c>
      <c r="V158" s="20"/>
      <c r="W158" s="103">
        <f t="shared" si="26"/>
        <v>0</v>
      </c>
      <c r="X158" s="103">
        <v>0</v>
      </c>
      <c r="Y158" s="103">
        <f t="shared" si="27"/>
        <v>0</v>
      </c>
      <c r="Z158" s="103">
        <v>0</v>
      </c>
      <c r="AA158" s="104">
        <f t="shared" si="28"/>
        <v>0</v>
      </c>
      <c r="AR158" s="7" t="s">
        <v>100</v>
      </c>
      <c r="AT158" s="7" t="s">
        <v>538</v>
      </c>
      <c r="AU158" s="7" t="s">
        <v>50</v>
      </c>
      <c r="AY158" s="7" t="s">
        <v>85</v>
      </c>
      <c r="BE158" s="50">
        <f t="shared" si="29"/>
        <v>0</v>
      </c>
      <c r="BF158" s="50">
        <f t="shared" si="30"/>
        <v>0</v>
      </c>
      <c r="BG158" s="50">
        <f t="shared" si="31"/>
        <v>0</v>
      </c>
      <c r="BH158" s="50">
        <f t="shared" si="32"/>
        <v>0</v>
      </c>
      <c r="BI158" s="50">
        <f t="shared" si="33"/>
        <v>0</v>
      </c>
      <c r="BJ158" s="7" t="s">
        <v>42</v>
      </c>
      <c r="BK158" s="50">
        <f t="shared" si="34"/>
        <v>0</v>
      </c>
      <c r="BL158" s="7" t="s">
        <v>90</v>
      </c>
      <c r="BM158" s="7" t="s">
        <v>217</v>
      </c>
    </row>
    <row r="159" spans="2:65" s="1" customFormat="1" ht="22.5" customHeight="1">
      <c r="B159" s="69"/>
      <c r="C159" s="110" t="s">
        <v>225</v>
      </c>
      <c r="D159" s="110" t="s">
        <v>538</v>
      </c>
      <c r="E159" s="111" t="s">
        <v>561</v>
      </c>
      <c r="F159" s="155" t="s">
        <v>562</v>
      </c>
      <c r="G159" s="156"/>
      <c r="H159" s="156"/>
      <c r="I159" s="156"/>
      <c r="J159" s="112" t="s">
        <v>540</v>
      </c>
      <c r="K159" s="113">
        <v>12</v>
      </c>
      <c r="L159" s="157">
        <v>0</v>
      </c>
      <c r="M159" s="156"/>
      <c r="N159" s="158">
        <f t="shared" si="25"/>
        <v>0</v>
      </c>
      <c r="O159" s="153"/>
      <c r="P159" s="153"/>
      <c r="Q159" s="153"/>
      <c r="R159" s="71"/>
      <c r="T159" s="102" t="s">
        <v>1</v>
      </c>
      <c r="U159" s="24" t="s">
        <v>24</v>
      </c>
      <c r="V159" s="20"/>
      <c r="W159" s="103">
        <f t="shared" si="26"/>
        <v>0</v>
      </c>
      <c r="X159" s="103">
        <v>0</v>
      </c>
      <c r="Y159" s="103">
        <f t="shared" si="27"/>
        <v>0</v>
      </c>
      <c r="Z159" s="103">
        <v>0</v>
      </c>
      <c r="AA159" s="104">
        <f t="shared" si="28"/>
        <v>0</v>
      </c>
      <c r="AR159" s="7" t="s">
        <v>100</v>
      </c>
      <c r="AT159" s="7" t="s">
        <v>538</v>
      </c>
      <c r="AU159" s="7" t="s">
        <v>50</v>
      </c>
      <c r="AY159" s="7" t="s">
        <v>85</v>
      </c>
      <c r="BE159" s="50">
        <f t="shared" si="29"/>
        <v>0</v>
      </c>
      <c r="BF159" s="50">
        <f t="shared" si="30"/>
        <v>0</v>
      </c>
      <c r="BG159" s="50">
        <f t="shared" si="31"/>
        <v>0</v>
      </c>
      <c r="BH159" s="50">
        <f t="shared" si="32"/>
        <v>0</v>
      </c>
      <c r="BI159" s="50">
        <f t="shared" si="33"/>
        <v>0</v>
      </c>
      <c r="BJ159" s="7" t="s">
        <v>42</v>
      </c>
      <c r="BK159" s="50">
        <f t="shared" si="34"/>
        <v>0</v>
      </c>
      <c r="BL159" s="7" t="s">
        <v>90</v>
      </c>
      <c r="BM159" s="7" t="s">
        <v>221</v>
      </c>
    </row>
    <row r="160" spans="2:65" s="1" customFormat="1" ht="22.5" customHeight="1">
      <c r="B160" s="69"/>
      <c r="C160" s="110" t="s">
        <v>134</v>
      </c>
      <c r="D160" s="110" t="s">
        <v>538</v>
      </c>
      <c r="E160" s="111" t="s">
        <v>563</v>
      </c>
      <c r="F160" s="159" t="s">
        <v>624</v>
      </c>
      <c r="G160" s="160"/>
      <c r="H160" s="160"/>
      <c r="I160" s="160"/>
      <c r="J160" s="112" t="s">
        <v>540</v>
      </c>
      <c r="K160" s="113">
        <v>2</v>
      </c>
      <c r="L160" s="157">
        <v>0</v>
      </c>
      <c r="M160" s="156"/>
      <c r="N160" s="158">
        <f t="shared" si="25"/>
        <v>0</v>
      </c>
      <c r="O160" s="153"/>
      <c r="P160" s="153"/>
      <c r="Q160" s="153"/>
      <c r="R160" s="71"/>
      <c r="T160" s="102" t="s">
        <v>1</v>
      </c>
      <c r="U160" s="24" t="s">
        <v>24</v>
      </c>
      <c r="V160" s="20"/>
      <c r="W160" s="103">
        <f t="shared" si="26"/>
        <v>0</v>
      </c>
      <c r="X160" s="103">
        <v>0</v>
      </c>
      <c r="Y160" s="103">
        <f t="shared" si="27"/>
        <v>0</v>
      </c>
      <c r="Z160" s="103">
        <v>0</v>
      </c>
      <c r="AA160" s="104">
        <f t="shared" si="28"/>
        <v>0</v>
      </c>
      <c r="AR160" s="7" t="s">
        <v>100</v>
      </c>
      <c r="AT160" s="7" t="s">
        <v>538</v>
      </c>
      <c r="AU160" s="7" t="s">
        <v>50</v>
      </c>
      <c r="AY160" s="7" t="s">
        <v>85</v>
      </c>
      <c r="BE160" s="50">
        <f t="shared" si="29"/>
        <v>0</v>
      </c>
      <c r="BF160" s="50">
        <f t="shared" si="30"/>
        <v>0</v>
      </c>
      <c r="BG160" s="50">
        <f t="shared" si="31"/>
        <v>0</v>
      </c>
      <c r="BH160" s="50">
        <f t="shared" si="32"/>
        <v>0</v>
      </c>
      <c r="BI160" s="50">
        <f t="shared" si="33"/>
        <v>0</v>
      </c>
      <c r="BJ160" s="7" t="s">
        <v>42</v>
      </c>
      <c r="BK160" s="50">
        <f t="shared" si="34"/>
        <v>0</v>
      </c>
      <c r="BL160" s="7" t="s">
        <v>90</v>
      </c>
      <c r="BM160" s="7" t="s">
        <v>224</v>
      </c>
    </row>
    <row r="161" spans="2:65" s="1" customFormat="1" ht="31.5" customHeight="1">
      <c r="B161" s="69"/>
      <c r="C161" s="98" t="s">
        <v>273</v>
      </c>
      <c r="D161" s="98" t="s">
        <v>86</v>
      </c>
      <c r="E161" s="99" t="s">
        <v>564</v>
      </c>
      <c r="F161" s="152" t="s">
        <v>565</v>
      </c>
      <c r="G161" s="153"/>
      <c r="H161" s="153"/>
      <c r="I161" s="153"/>
      <c r="J161" s="100" t="s">
        <v>158</v>
      </c>
      <c r="K161" s="101">
        <v>400</v>
      </c>
      <c r="L161" s="137">
        <v>0</v>
      </c>
      <c r="M161" s="153"/>
      <c r="N161" s="154">
        <f t="shared" si="25"/>
        <v>0</v>
      </c>
      <c r="O161" s="153"/>
      <c r="P161" s="153"/>
      <c r="Q161" s="153"/>
      <c r="R161" s="71"/>
      <c r="T161" s="102" t="s">
        <v>1</v>
      </c>
      <c r="U161" s="24" t="s">
        <v>24</v>
      </c>
      <c r="V161" s="20"/>
      <c r="W161" s="103">
        <f t="shared" si="26"/>
        <v>0</v>
      </c>
      <c r="X161" s="103">
        <v>0</v>
      </c>
      <c r="Y161" s="103">
        <f t="shared" si="27"/>
        <v>0</v>
      </c>
      <c r="Z161" s="103">
        <v>0</v>
      </c>
      <c r="AA161" s="104">
        <f t="shared" si="28"/>
        <v>0</v>
      </c>
      <c r="AR161" s="7" t="s">
        <v>90</v>
      </c>
      <c r="AT161" s="7" t="s">
        <v>86</v>
      </c>
      <c r="AU161" s="7" t="s">
        <v>50</v>
      </c>
      <c r="AY161" s="7" t="s">
        <v>85</v>
      </c>
      <c r="BE161" s="50">
        <f t="shared" si="29"/>
        <v>0</v>
      </c>
      <c r="BF161" s="50">
        <f t="shared" si="30"/>
        <v>0</v>
      </c>
      <c r="BG161" s="50">
        <f t="shared" si="31"/>
        <v>0</v>
      </c>
      <c r="BH161" s="50">
        <f t="shared" si="32"/>
        <v>0</v>
      </c>
      <c r="BI161" s="50">
        <f t="shared" si="33"/>
        <v>0</v>
      </c>
      <c r="BJ161" s="7" t="s">
        <v>42</v>
      </c>
      <c r="BK161" s="50">
        <f t="shared" si="34"/>
        <v>0</v>
      </c>
      <c r="BL161" s="7" t="s">
        <v>90</v>
      </c>
      <c r="BM161" s="7" t="s">
        <v>228</v>
      </c>
    </row>
    <row r="162" spans="2:65" s="1" customFormat="1" ht="31.5" customHeight="1">
      <c r="B162" s="69"/>
      <c r="C162" s="98" t="s">
        <v>138</v>
      </c>
      <c r="D162" s="98" t="s">
        <v>86</v>
      </c>
      <c r="E162" s="99" t="s">
        <v>566</v>
      </c>
      <c r="F162" s="152" t="s">
        <v>567</v>
      </c>
      <c r="G162" s="153"/>
      <c r="H162" s="153"/>
      <c r="I162" s="153"/>
      <c r="J162" s="100" t="s">
        <v>158</v>
      </c>
      <c r="K162" s="101">
        <v>500</v>
      </c>
      <c r="L162" s="137">
        <v>0</v>
      </c>
      <c r="M162" s="153"/>
      <c r="N162" s="154">
        <f t="shared" si="25"/>
        <v>0</v>
      </c>
      <c r="O162" s="153"/>
      <c r="P162" s="153"/>
      <c r="Q162" s="153"/>
      <c r="R162" s="71"/>
      <c r="T162" s="102" t="s">
        <v>1</v>
      </c>
      <c r="U162" s="24" t="s">
        <v>24</v>
      </c>
      <c r="V162" s="20"/>
      <c r="W162" s="103">
        <f t="shared" si="26"/>
        <v>0</v>
      </c>
      <c r="X162" s="103">
        <v>0</v>
      </c>
      <c r="Y162" s="103">
        <f t="shared" si="27"/>
        <v>0</v>
      </c>
      <c r="Z162" s="103">
        <v>0</v>
      </c>
      <c r="AA162" s="104">
        <f t="shared" si="28"/>
        <v>0</v>
      </c>
      <c r="AR162" s="7" t="s">
        <v>90</v>
      </c>
      <c r="AT162" s="7" t="s">
        <v>86</v>
      </c>
      <c r="AU162" s="7" t="s">
        <v>50</v>
      </c>
      <c r="AY162" s="7" t="s">
        <v>85</v>
      </c>
      <c r="BE162" s="50">
        <f t="shared" si="29"/>
        <v>0</v>
      </c>
      <c r="BF162" s="50">
        <f t="shared" si="30"/>
        <v>0</v>
      </c>
      <c r="BG162" s="50">
        <f t="shared" si="31"/>
        <v>0</v>
      </c>
      <c r="BH162" s="50">
        <f t="shared" si="32"/>
        <v>0</v>
      </c>
      <c r="BI162" s="50">
        <f t="shared" si="33"/>
        <v>0</v>
      </c>
      <c r="BJ162" s="7" t="s">
        <v>42</v>
      </c>
      <c r="BK162" s="50">
        <f t="shared" si="34"/>
        <v>0</v>
      </c>
      <c r="BL162" s="7" t="s">
        <v>90</v>
      </c>
      <c r="BM162" s="7" t="s">
        <v>231</v>
      </c>
    </row>
    <row r="163" spans="2:63" s="5" customFormat="1" ht="29.85" customHeight="1">
      <c r="B163" s="87"/>
      <c r="C163" s="88"/>
      <c r="D163" s="97" t="s">
        <v>611</v>
      </c>
      <c r="E163" s="97"/>
      <c r="F163" s="97"/>
      <c r="G163" s="97"/>
      <c r="H163" s="97"/>
      <c r="I163" s="97"/>
      <c r="J163" s="97"/>
      <c r="K163" s="97"/>
      <c r="L163" s="97"/>
      <c r="M163" s="97"/>
      <c r="N163" s="146">
        <f>BK163</f>
        <v>0</v>
      </c>
      <c r="O163" s="147"/>
      <c r="P163" s="147"/>
      <c r="Q163" s="147"/>
      <c r="R163" s="90"/>
      <c r="T163" s="91"/>
      <c r="U163" s="88"/>
      <c r="V163" s="88"/>
      <c r="W163" s="92">
        <f>SUM(W164:W167)</f>
        <v>0</v>
      </c>
      <c r="X163" s="88"/>
      <c r="Y163" s="92">
        <f>SUM(Y164:Y167)</f>
        <v>0</v>
      </c>
      <c r="Z163" s="88"/>
      <c r="AA163" s="93">
        <f>SUM(AA164:AA167)</f>
        <v>0</v>
      </c>
      <c r="AR163" s="94" t="s">
        <v>42</v>
      </c>
      <c r="AT163" s="95" t="s">
        <v>40</v>
      </c>
      <c r="AU163" s="95" t="s">
        <v>42</v>
      </c>
      <c r="AY163" s="94" t="s">
        <v>85</v>
      </c>
      <c r="BK163" s="96">
        <f>SUM(BK164:BK167)</f>
        <v>0</v>
      </c>
    </row>
    <row r="164" spans="2:65" s="1" customFormat="1" ht="22.5" customHeight="1">
      <c r="B164" s="69"/>
      <c r="C164" s="110" t="s">
        <v>280</v>
      </c>
      <c r="D164" s="110" t="s">
        <v>538</v>
      </c>
      <c r="E164" s="111" t="s">
        <v>568</v>
      </c>
      <c r="F164" s="159" t="s">
        <v>625</v>
      </c>
      <c r="G164" s="160"/>
      <c r="H164" s="160"/>
      <c r="I164" s="160"/>
      <c r="J164" s="112" t="s">
        <v>540</v>
      </c>
      <c r="K164" s="113">
        <v>14</v>
      </c>
      <c r="L164" s="157">
        <v>0</v>
      </c>
      <c r="M164" s="156"/>
      <c r="N164" s="158">
        <f>ROUND(L164*K164,2)</f>
        <v>0</v>
      </c>
      <c r="O164" s="153"/>
      <c r="P164" s="153"/>
      <c r="Q164" s="153"/>
      <c r="R164" s="71"/>
      <c r="T164" s="102" t="s">
        <v>1</v>
      </c>
      <c r="U164" s="24" t="s">
        <v>24</v>
      </c>
      <c r="V164" s="20"/>
      <c r="W164" s="103">
        <f>V164*K164</f>
        <v>0</v>
      </c>
      <c r="X164" s="103">
        <v>0</v>
      </c>
      <c r="Y164" s="103">
        <f>X164*K164</f>
        <v>0</v>
      </c>
      <c r="Z164" s="103">
        <v>0</v>
      </c>
      <c r="AA164" s="104">
        <f>Z164*K164</f>
        <v>0</v>
      </c>
      <c r="AR164" s="7" t="s">
        <v>100</v>
      </c>
      <c r="AT164" s="7" t="s">
        <v>538</v>
      </c>
      <c r="AU164" s="7" t="s">
        <v>50</v>
      </c>
      <c r="AY164" s="7" t="s">
        <v>85</v>
      </c>
      <c r="BE164" s="50">
        <f>IF(U164="základní",N164,0)</f>
        <v>0</v>
      </c>
      <c r="BF164" s="50">
        <f>IF(U164="snížená",N164,0)</f>
        <v>0</v>
      </c>
      <c r="BG164" s="50">
        <f>IF(U164="zákl. přenesená",N164,0)</f>
        <v>0</v>
      </c>
      <c r="BH164" s="50">
        <f>IF(U164="sníž. přenesená",N164,0)</f>
        <v>0</v>
      </c>
      <c r="BI164" s="50">
        <f>IF(U164="nulová",N164,0)</f>
        <v>0</v>
      </c>
      <c r="BJ164" s="7" t="s">
        <v>42</v>
      </c>
      <c r="BK164" s="50">
        <f>ROUND(L164*K164,2)</f>
        <v>0</v>
      </c>
      <c r="BL164" s="7" t="s">
        <v>90</v>
      </c>
      <c r="BM164" s="7" t="s">
        <v>276</v>
      </c>
    </row>
    <row r="165" spans="2:65" s="1" customFormat="1" ht="22.5" customHeight="1">
      <c r="B165" s="69"/>
      <c r="C165" s="110" t="s">
        <v>141</v>
      </c>
      <c r="D165" s="110" t="s">
        <v>538</v>
      </c>
      <c r="E165" s="111" t="s">
        <v>569</v>
      </c>
      <c r="F165" s="159" t="s">
        <v>626</v>
      </c>
      <c r="G165" s="160"/>
      <c r="H165" s="160"/>
      <c r="I165" s="160"/>
      <c r="J165" s="112" t="s">
        <v>540</v>
      </c>
      <c r="K165" s="113">
        <v>14</v>
      </c>
      <c r="L165" s="157">
        <v>0</v>
      </c>
      <c r="M165" s="156"/>
      <c r="N165" s="158">
        <f>ROUND(L165*K165,2)</f>
        <v>0</v>
      </c>
      <c r="O165" s="153"/>
      <c r="P165" s="153"/>
      <c r="Q165" s="153"/>
      <c r="R165" s="71"/>
      <c r="T165" s="102" t="s">
        <v>1</v>
      </c>
      <c r="U165" s="24" t="s">
        <v>24</v>
      </c>
      <c r="V165" s="20"/>
      <c r="W165" s="103">
        <f>V165*K165</f>
        <v>0</v>
      </c>
      <c r="X165" s="103">
        <v>0</v>
      </c>
      <c r="Y165" s="103">
        <f>X165*K165</f>
        <v>0</v>
      </c>
      <c r="Z165" s="103">
        <v>0</v>
      </c>
      <c r="AA165" s="104">
        <f>Z165*K165</f>
        <v>0</v>
      </c>
      <c r="AR165" s="7" t="s">
        <v>100</v>
      </c>
      <c r="AT165" s="7" t="s">
        <v>538</v>
      </c>
      <c r="AU165" s="7" t="s">
        <v>50</v>
      </c>
      <c r="AY165" s="7" t="s">
        <v>85</v>
      </c>
      <c r="BE165" s="50">
        <f>IF(U165="základní",N165,0)</f>
        <v>0</v>
      </c>
      <c r="BF165" s="50">
        <f>IF(U165="snížená",N165,0)</f>
        <v>0</v>
      </c>
      <c r="BG165" s="50">
        <f>IF(U165="zákl. přenesená",N165,0)</f>
        <v>0</v>
      </c>
      <c r="BH165" s="50">
        <f>IF(U165="sníž. přenesená",N165,0)</f>
        <v>0</v>
      </c>
      <c r="BI165" s="50">
        <f>IF(U165="nulová",N165,0)</f>
        <v>0</v>
      </c>
      <c r="BJ165" s="7" t="s">
        <v>42</v>
      </c>
      <c r="BK165" s="50">
        <f>ROUND(L165*K165,2)</f>
        <v>0</v>
      </c>
      <c r="BL165" s="7" t="s">
        <v>90</v>
      </c>
      <c r="BM165" s="7" t="s">
        <v>279</v>
      </c>
    </row>
    <row r="166" spans="2:65" s="1" customFormat="1" ht="22.5" customHeight="1">
      <c r="B166" s="69"/>
      <c r="C166" s="110" t="s">
        <v>287</v>
      </c>
      <c r="D166" s="110" t="s">
        <v>538</v>
      </c>
      <c r="E166" s="111" t="s">
        <v>570</v>
      </c>
      <c r="F166" s="155" t="s">
        <v>571</v>
      </c>
      <c r="G166" s="156"/>
      <c r="H166" s="156"/>
      <c r="I166" s="156"/>
      <c r="J166" s="112" t="s">
        <v>540</v>
      </c>
      <c r="K166" s="113">
        <v>2</v>
      </c>
      <c r="L166" s="157">
        <v>0</v>
      </c>
      <c r="M166" s="156"/>
      <c r="N166" s="158">
        <f>ROUND(L166*K166,2)</f>
        <v>0</v>
      </c>
      <c r="O166" s="153"/>
      <c r="P166" s="153"/>
      <c r="Q166" s="153"/>
      <c r="R166" s="71"/>
      <c r="T166" s="102" t="s">
        <v>1</v>
      </c>
      <c r="U166" s="24" t="s">
        <v>24</v>
      </c>
      <c r="V166" s="20"/>
      <c r="W166" s="103">
        <f>V166*K166</f>
        <v>0</v>
      </c>
      <c r="X166" s="103">
        <v>0</v>
      </c>
      <c r="Y166" s="103">
        <f>X166*K166</f>
        <v>0</v>
      </c>
      <c r="Z166" s="103">
        <v>0</v>
      </c>
      <c r="AA166" s="104">
        <f>Z166*K166</f>
        <v>0</v>
      </c>
      <c r="AR166" s="7" t="s">
        <v>100</v>
      </c>
      <c r="AT166" s="7" t="s">
        <v>538</v>
      </c>
      <c r="AU166" s="7" t="s">
        <v>50</v>
      </c>
      <c r="AY166" s="7" t="s">
        <v>85</v>
      </c>
      <c r="BE166" s="50">
        <f>IF(U166="základní",N166,0)</f>
        <v>0</v>
      </c>
      <c r="BF166" s="50">
        <f>IF(U166="snížená",N166,0)</f>
        <v>0</v>
      </c>
      <c r="BG166" s="50">
        <f>IF(U166="zákl. přenesená",N166,0)</f>
        <v>0</v>
      </c>
      <c r="BH166" s="50">
        <f>IF(U166="sníž. přenesená",N166,0)</f>
        <v>0</v>
      </c>
      <c r="BI166" s="50">
        <f>IF(U166="nulová",N166,0)</f>
        <v>0</v>
      </c>
      <c r="BJ166" s="7" t="s">
        <v>42</v>
      </c>
      <c r="BK166" s="50">
        <f>ROUND(L166*K166,2)</f>
        <v>0</v>
      </c>
      <c r="BL166" s="7" t="s">
        <v>90</v>
      </c>
      <c r="BM166" s="7" t="s">
        <v>283</v>
      </c>
    </row>
    <row r="167" spans="2:65" s="1" customFormat="1" ht="22.5" customHeight="1">
      <c r="B167" s="69"/>
      <c r="C167" s="110" t="s">
        <v>144</v>
      </c>
      <c r="D167" s="110" t="s">
        <v>538</v>
      </c>
      <c r="E167" s="111" t="s">
        <v>572</v>
      </c>
      <c r="F167" s="155" t="s">
        <v>573</v>
      </c>
      <c r="G167" s="156"/>
      <c r="H167" s="156"/>
      <c r="I167" s="156"/>
      <c r="J167" s="112" t="s">
        <v>540</v>
      </c>
      <c r="K167" s="113">
        <v>1</v>
      </c>
      <c r="L167" s="157">
        <v>0</v>
      </c>
      <c r="M167" s="156"/>
      <c r="N167" s="158">
        <f>ROUND(L167*K167,2)</f>
        <v>0</v>
      </c>
      <c r="O167" s="153"/>
      <c r="P167" s="153"/>
      <c r="Q167" s="153"/>
      <c r="R167" s="71"/>
      <c r="T167" s="102" t="s">
        <v>1</v>
      </c>
      <c r="U167" s="24" t="s">
        <v>24</v>
      </c>
      <c r="V167" s="20"/>
      <c r="W167" s="103">
        <f>V167*K167</f>
        <v>0</v>
      </c>
      <c r="X167" s="103">
        <v>0</v>
      </c>
      <c r="Y167" s="103">
        <f>X167*K167</f>
        <v>0</v>
      </c>
      <c r="Z167" s="103">
        <v>0</v>
      </c>
      <c r="AA167" s="104">
        <f>Z167*K167</f>
        <v>0</v>
      </c>
      <c r="AR167" s="7" t="s">
        <v>100</v>
      </c>
      <c r="AT167" s="7" t="s">
        <v>538</v>
      </c>
      <c r="AU167" s="7" t="s">
        <v>50</v>
      </c>
      <c r="AY167" s="7" t="s">
        <v>85</v>
      </c>
      <c r="BE167" s="50">
        <f>IF(U167="základní",N167,0)</f>
        <v>0</v>
      </c>
      <c r="BF167" s="50">
        <f>IF(U167="snížená",N167,0)</f>
        <v>0</v>
      </c>
      <c r="BG167" s="50">
        <f>IF(U167="zákl. přenesená",N167,0)</f>
        <v>0</v>
      </c>
      <c r="BH167" s="50">
        <f>IF(U167="sníž. přenesená",N167,0)</f>
        <v>0</v>
      </c>
      <c r="BI167" s="50">
        <f>IF(U167="nulová",N167,0)</f>
        <v>0</v>
      </c>
      <c r="BJ167" s="7" t="s">
        <v>42</v>
      </c>
      <c r="BK167" s="50">
        <f>ROUND(L167*K167,2)</f>
        <v>0</v>
      </c>
      <c r="BL167" s="7" t="s">
        <v>90</v>
      </c>
      <c r="BM167" s="7" t="s">
        <v>286</v>
      </c>
    </row>
    <row r="168" spans="2:63" s="5" customFormat="1" ht="37.35" customHeight="1">
      <c r="B168" s="87"/>
      <c r="C168" s="88"/>
      <c r="D168" s="89" t="s">
        <v>612</v>
      </c>
      <c r="E168" s="89"/>
      <c r="F168" s="89"/>
      <c r="G168" s="89"/>
      <c r="H168" s="89"/>
      <c r="I168" s="89"/>
      <c r="J168" s="89"/>
      <c r="K168" s="89"/>
      <c r="L168" s="89"/>
      <c r="M168" s="89"/>
      <c r="N168" s="148">
        <f>BK168</f>
        <v>0</v>
      </c>
      <c r="O168" s="149"/>
      <c r="P168" s="149"/>
      <c r="Q168" s="149"/>
      <c r="R168" s="90"/>
      <c r="T168" s="91"/>
      <c r="U168" s="88"/>
      <c r="V168" s="88"/>
      <c r="W168" s="92">
        <f>W169</f>
        <v>0</v>
      </c>
      <c r="X168" s="88"/>
      <c r="Y168" s="92">
        <f>Y169</f>
        <v>0</v>
      </c>
      <c r="Z168" s="88"/>
      <c r="AA168" s="93">
        <f>AA169</f>
        <v>0</v>
      </c>
      <c r="AR168" s="94" t="s">
        <v>42</v>
      </c>
      <c r="AT168" s="95" t="s">
        <v>40</v>
      </c>
      <c r="AU168" s="95" t="s">
        <v>41</v>
      </c>
      <c r="AY168" s="94" t="s">
        <v>85</v>
      </c>
      <c r="BK168" s="96">
        <f>BK169</f>
        <v>0</v>
      </c>
    </row>
    <row r="169" spans="2:63" s="5" customFormat="1" ht="19.9" customHeight="1">
      <c r="B169" s="87"/>
      <c r="C169" s="88"/>
      <c r="D169" s="97" t="s">
        <v>613</v>
      </c>
      <c r="E169" s="97"/>
      <c r="F169" s="97"/>
      <c r="G169" s="97"/>
      <c r="H169" s="97"/>
      <c r="I169" s="97"/>
      <c r="J169" s="97"/>
      <c r="K169" s="97"/>
      <c r="L169" s="97"/>
      <c r="M169" s="97"/>
      <c r="N169" s="150">
        <f>BK169</f>
        <v>0</v>
      </c>
      <c r="O169" s="151"/>
      <c r="P169" s="151"/>
      <c r="Q169" s="151"/>
      <c r="R169" s="90"/>
      <c r="T169" s="91"/>
      <c r="U169" s="88"/>
      <c r="V169" s="88"/>
      <c r="W169" s="92">
        <f>SUM(W170:W176)</f>
        <v>0</v>
      </c>
      <c r="X169" s="88"/>
      <c r="Y169" s="92">
        <f>SUM(Y170:Y176)</f>
        <v>0</v>
      </c>
      <c r="Z169" s="88"/>
      <c r="AA169" s="93">
        <f>SUM(AA170:AA176)</f>
        <v>0</v>
      </c>
      <c r="AR169" s="94" t="s">
        <v>42</v>
      </c>
      <c r="AT169" s="95" t="s">
        <v>40</v>
      </c>
      <c r="AU169" s="95" t="s">
        <v>42</v>
      </c>
      <c r="AY169" s="94" t="s">
        <v>85</v>
      </c>
      <c r="BK169" s="96">
        <f>SUM(BK170:BK176)</f>
        <v>0</v>
      </c>
    </row>
    <row r="170" spans="2:65" s="1" customFormat="1" ht="31.5" customHeight="1">
      <c r="B170" s="69"/>
      <c r="C170" s="110" t="s">
        <v>294</v>
      </c>
      <c r="D170" s="110" t="s">
        <v>538</v>
      </c>
      <c r="E170" s="111" t="s">
        <v>574</v>
      </c>
      <c r="F170" s="159" t="s">
        <v>632</v>
      </c>
      <c r="G170" s="160"/>
      <c r="H170" s="160"/>
      <c r="I170" s="160"/>
      <c r="J170" s="112" t="s">
        <v>540</v>
      </c>
      <c r="K170" s="113">
        <v>40</v>
      </c>
      <c r="L170" s="157">
        <v>0</v>
      </c>
      <c r="M170" s="156"/>
      <c r="N170" s="158">
        <f aca="true" t="shared" si="35" ref="N170:N176">ROUND(L170*K170,2)</f>
        <v>0</v>
      </c>
      <c r="O170" s="153"/>
      <c r="P170" s="153"/>
      <c r="Q170" s="153"/>
      <c r="R170" s="71"/>
      <c r="T170" s="102" t="s">
        <v>1</v>
      </c>
      <c r="U170" s="24" t="s">
        <v>24</v>
      </c>
      <c r="V170" s="20"/>
      <c r="W170" s="103">
        <f aca="true" t="shared" si="36" ref="W170:W176">V170*K170</f>
        <v>0</v>
      </c>
      <c r="X170" s="103">
        <v>0</v>
      </c>
      <c r="Y170" s="103">
        <f aca="true" t="shared" si="37" ref="Y170:Y176">X170*K170</f>
        <v>0</v>
      </c>
      <c r="Z170" s="103">
        <v>0</v>
      </c>
      <c r="AA170" s="104">
        <f aca="true" t="shared" si="38" ref="AA170:AA176">Z170*K170</f>
        <v>0</v>
      </c>
      <c r="AR170" s="7" t="s">
        <v>100</v>
      </c>
      <c r="AT170" s="7" t="s">
        <v>538</v>
      </c>
      <c r="AU170" s="7" t="s">
        <v>50</v>
      </c>
      <c r="AY170" s="7" t="s">
        <v>85</v>
      </c>
      <c r="BE170" s="50">
        <f aca="true" t="shared" si="39" ref="BE170:BE176">IF(U170="základní",N170,0)</f>
        <v>0</v>
      </c>
      <c r="BF170" s="50">
        <f aca="true" t="shared" si="40" ref="BF170:BF176">IF(U170="snížená",N170,0)</f>
        <v>0</v>
      </c>
      <c r="BG170" s="50">
        <f aca="true" t="shared" si="41" ref="BG170:BG176">IF(U170="zákl. přenesená",N170,0)</f>
        <v>0</v>
      </c>
      <c r="BH170" s="50">
        <f aca="true" t="shared" si="42" ref="BH170:BH176">IF(U170="sníž. přenesená",N170,0)</f>
        <v>0</v>
      </c>
      <c r="BI170" s="50">
        <f aca="true" t="shared" si="43" ref="BI170:BI176">IF(U170="nulová",N170,0)</f>
        <v>0</v>
      </c>
      <c r="BJ170" s="7" t="s">
        <v>42</v>
      </c>
      <c r="BK170" s="50">
        <f aca="true" t="shared" si="44" ref="BK170:BK176">ROUND(L170*K170,2)</f>
        <v>0</v>
      </c>
      <c r="BL170" s="7" t="s">
        <v>90</v>
      </c>
      <c r="BM170" s="7" t="s">
        <v>290</v>
      </c>
    </row>
    <row r="171" spans="2:65" s="1" customFormat="1" ht="31.5" customHeight="1">
      <c r="B171" s="69"/>
      <c r="C171" s="110" t="s">
        <v>148</v>
      </c>
      <c r="D171" s="110" t="s">
        <v>538</v>
      </c>
      <c r="E171" s="111" t="s">
        <v>575</v>
      </c>
      <c r="F171" s="159" t="s">
        <v>627</v>
      </c>
      <c r="G171" s="160"/>
      <c r="H171" s="160"/>
      <c r="I171" s="160"/>
      <c r="J171" s="112" t="s">
        <v>540</v>
      </c>
      <c r="K171" s="113">
        <v>24</v>
      </c>
      <c r="L171" s="157">
        <v>0</v>
      </c>
      <c r="M171" s="156"/>
      <c r="N171" s="158">
        <f t="shared" si="35"/>
        <v>0</v>
      </c>
      <c r="O171" s="153"/>
      <c r="P171" s="153"/>
      <c r="Q171" s="153"/>
      <c r="R171" s="71"/>
      <c r="T171" s="102" t="s">
        <v>1</v>
      </c>
      <c r="U171" s="24" t="s">
        <v>24</v>
      </c>
      <c r="V171" s="20"/>
      <c r="W171" s="103">
        <f t="shared" si="36"/>
        <v>0</v>
      </c>
      <c r="X171" s="103">
        <v>0</v>
      </c>
      <c r="Y171" s="103">
        <f t="shared" si="37"/>
        <v>0</v>
      </c>
      <c r="Z171" s="103">
        <v>0</v>
      </c>
      <c r="AA171" s="104">
        <f t="shared" si="38"/>
        <v>0</v>
      </c>
      <c r="AR171" s="7" t="s">
        <v>100</v>
      </c>
      <c r="AT171" s="7" t="s">
        <v>538</v>
      </c>
      <c r="AU171" s="7" t="s">
        <v>50</v>
      </c>
      <c r="AY171" s="7" t="s">
        <v>85</v>
      </c>
      <c r="BE171" s="50">
        <f t="shared" si="39"/>
        <v>0</v>
      </c>
      <c r="BF171" s="50">
        <f t="shared" si="40"/>
        <v>0</v>
      </c>
      <c r="BG171" s="50">
        <f t="shared" si="41"/>
        <v>0</v>
      </c>
      <c r="BH171" s="50">
        <f t="shared" si="42"/>
        <v>0</v>
      </c>
      <c r="BI171" s="50">
        <f t="shared" si="43"/>
        <v>0</v>
      </c>
      <c r="BJ171" s="7" t="s">
        <v>42</v>
      </c>
      <c r="BK171" s="50">
        <f t="shared" si="44"/>
        <v>0</v>
      </c>
      <c r="BL171" s="7" t="s">
        <v>90</v>
      </c>
      <c r="BM171" s="7" t="s">
        <v>293</v>
      </c>
    </row>
    <row r="172" spans="2:65" s="1" customFormat="1" ht="44.25" customHeight="1">
      <c r="B172" s="69"/>
      <c r="C172" s="110" t="s">
        <v>301</v>
      </c>
      <c r="D172" s="110" t="s">
        <v>538</v>
      </c>
      <c r="E172" s="111" t="s">
        <v>576</v>
      </c>
      <c r="F172" s="159" t="s">
        <v>628</v>
      </c>
      <c r="G172" s="160"/>
      <c r="H172" s="160"/>
      <c r="I172" s="160"/>
      <c r="J172" s="112" t="s">
        <v>540</v>
      </c>
      <c r="K172" s="113">
        <v>12</v>
      </c>
      <c r="L172" s="157">
        <v>0</v>
      </c>
      <c r="M172" s="156"/>
      <c r="N172" s="158">
        <f t="shared" si="35"/>
        <v>0</v>
      </c>
      <c r="O172" s="153"/>
      <c r="P172" s="153"/>
      <c r="Q172" s="153"/>
      <c r="R172" s="71"/>
      <c r="T172" s="102" t="s">
        <v>1</v>
      </c>
      <c r="U172" s="24" t="s">
        <v>24</v>
      </c>
      <c r="V172" s="20"/>
      <c r="W172" s="103">
        <f t="shared" si="36"/>
        <v>0</v>
      </c>
      <c r="X172" s="103">
        <v>0</v>
      </c>
      <c r="Y172" s="103">
        <f t="shared" si="37"/>
        <v>0</v>
      </c>
      <c r="Z172" s="103">
        <v>0</v>
      </c>
      <c r="AA172" s="104">
        <f t="shared" si="38"/>
        <v>0</v>
      </c>
      <c r="AR172" s="7" t="s">
        <v>100</v>
      </c>
      <c r="AT172" s="7" t="s">
        <v>538</v>
      </c>
      <c r="AU172" s="7" t="s">
        <v>50</v>
      </c>
      <c r="AY172" s="7" t="s">
        <v>85</v>
      </c>
      <c r="BE172" s="50">
        <f t="shared" si="39"/>
        <v>0</v>
      </c>
      <c r="BF172" s="50">
        <f t="shared" si="40"/>
        <v>0</v>
      </c>
      <c r="BG172" s="50">
        <f t="shared" si="41"/>
        <v>0</v>
      </c>
      <c r="BH172" s="50">
        <f t="shared" si="42"/>
        <v>0</v>
      </c>
      <c r="BI172" s="50">
        <f t="shared" si="43"/>
        <v>0</v>
      </c>
      <c r="BJ172" s="7" t="s">
        <v>42</v>
      </c>
      <c r="BK172" s="50">
        <f t="shared" si="44"/>
        <v>0</v>
      </c>
      <c r="BL172" s="7" t="s">
        <v>90</v>
      </c>
      <c r="BM172" s="7" t="s">
        <v>297</v>
      </c>
    </row>
    <row r="173" spans="2:65" s="1" customFormat="1" ht="22.5" customHeight="1">
      <c r="B173" s="69"/>
      <c r="C173" s="110" t="s">
        <v>151</v>
      </c>
      <c r="D173" s="110" t="s">
        <v>538</v>
      </c>
      <c r="E173" s="111" t="s">
        <v>577</v>
      </c>
      <c r="F173" s="159" t="s">
        <v>633</v>
      </c>
      <c r="G173" s="160"/>
      <c r="H173" s="160"/>
      <c r="I173" s="160"/>
      <c r="J173" s="112" t="s">
        <v>540</v>
      </c>
      <c r="K173" s="113">
        <v>6</v>
      </c>
      <c r="L173" s="157">
        <v>0</v>
      </c>
      <c r="M173" s="156"/>
      <c r="N173" s="158">
        <f t="shared" si="35"/>
        <v>0</v>
      </c>
      <c r="O173" s="153"/>
      <c r="P173" s="153"/>
      <c r="Q173" s="153"/>
      <c r="R173" s="71"/>
      <c r="T173" s="102" t="s">
        <v>1</v>
      </c>
      <c r="U173" s="24" t="s">
        <v>24</v>
      </c>
      <c r="V173" s="20"/>
      <c r="W173" s="103">
        <f t="shared" si="36"/>
        <v>0</v>
      </c>
      <c r="X173" s="103">
        <v>0</v>
      </c>
      <c r="Y173" s="103">
        <f t="shared" si="37"/>
        <v>0</v>
      </c>
      <c r="Z173" s="103">
        <v>0</v>
      </c>
      <c r="AA173" s="104">
        <f t="shared" si="38"/>
        <v>0</v>
      </c>
      <c r="AR173" s="7" t="s">
        <v>100</v>
      </c>
      <c r="AT173" s="7" t="s">
        <v>538</v>
      </c>
      <c r="AU173" s="7" t="s">
        <v>50</v>
      </c>
      <c r="AY173" s="7" t="s">
        <v>85</v>
      </c>
      <c r="BE173" s="50">
        <f t="shared" si="39"/>
        <v>0</v>
      </c>
      <c r="BF173" s="50">
        <f t="shared" si="40"/>
        <v>0</v>
      </c>
      <c r="BG173" s="50">
        <f t="shared" si="41"/>
        <v>0</v>
      </c>
      <c r="BH173" s="50">
        <f t="shared" si="42"/>
        <v>0</v>
      </c>
      <c r="BI173" s="50">
        <f t="shared" si="43"/>
        <v>0</v>
      </c>
      <c r="BJ173" s="7" t="s">
        <v>42</v>
      </c>
      <c r="BK173" s="50">
        <f t="shared" si="44"/>
        <v>0</v>
      </c>
      <c r="BL173" s="7" t="s">
        <v>90</v>
      </c>
      <c r="BM173" s="7" t="s">
        <v>300</v>
      </c>
    </row>
    <row r="174" spans="2:65" s="1" customFormat="1" ht="22.5" customHeight="1">
      <c r="B174" s="69"/>
      <c r="C174" s="110" t="s">
        <v>304</v>
      </c>
      <c r="D174" s="110" t="s">
        <v>538</v>
      </c>
      <c r="E174" s="111" t="s">
        <v>578</v>
      </c>
      <c r="F174" s="159" t="s">
        <v>634</v>
      </c>
      <c r="G174" s="160"/>
      <c r="H174" s="160"/>
      <c r="I174" s="160"/>
      <c r="J174" s="112" t="s">
        <v>540</v>
      </c>
      <c r="K174" s="113">
        <v>2</v>
      </c>
      <c r="L174" s="157">
        <v>0</v>
      </c>
      <c r="M174" s="156"/>
      <c r="N174" s="158">
        <f t="shared" si="35"/>
        <v>0</v>
      </c>
      <c r="O174" s="153"/>
      <c r="P174" s="153"/>
      <c r="Q174" s="153"/>
      <c r="R174" s="71"/>
      <c r="T174" s="102" t="s">
        <v>1</v>
      </c>
      <c r="U174" s="24" t="s">
        <v>24</v>
      </c>
      <c r="V174" s="20"/>
      <c r="W174" s="103">
        <f t="shared" si="36"/>
        <v>0</v>
      </c>
      <c r="X174" s="103">
        <v>0</v>
      </c>
      <c r="Y174" s="103">
        <f t="shared" si="37"/>
        <v>0</v>
      </c>
      <c r="Z174" s="103">
        <v>0</v>
      </c>
      <c r="AA174" s="104">
        <f t="shared" si="38"/>
        <v>0</v>
      </c>
      <c r="AR174" s="7" t="s">
        <v>100</v>
      </c>
      <c r="AT174" s="7" t="s">
        <v>538</v>
      </c>
      <c r="AU174" s="7" t="s">
        <v>50</v>
      </c>
      <c r="AY174" s="7" t="s">
        <v>85</v>
      </c>
      <c r="BE174" s="50">
        <f t="shared" si="39"/>
        <v>0</v>
      </c>
      <c r="BF174" s="50">
        <f t="shared" si="40"/>
        <v>0</v>
      </c>
      <c r="BG174" s="50">
        <f t="shared" si="41"/>
        <v>0</v>
      </c>
      <c r="BH174" s="50">
        <f t="shared" si="42"/>
        <v>0</v>
      </c>
      <c r="BI174" s="50">
        <f t="shared" si="43"/>
        <v>0</v>
      </c>
      <c r="BJ174" s="7" t="s">
        <v>42</v>
      </c>
      <c r="BK174" s="50">
        <f t="shared" si="44"/>
        <v>0</v>
      </c>
      <c r="BL174" s="7" t="s">
        <v>90</v>
      </c>
      <c r="BM174" s="7" t="s">
        <v>302</v>
      </c>
    </row>
    <row r="175" spans="2:65" s="1" customFormat="1" ht="22.5" customHeight="1">
      <c r="B175" s="69"/>
      <c r="C175" s="110" t="s">
        <v>155</v>
      </c>
      <c r="D175" s="110" t="s">
        <v>538</v>
      </c>
      <c r="E175" s="111" t="s">
        <v>579</v>
      </c>
      <c r="F175" s="159" t="s">
        <v>629</v>
      </c>
      <c r="G175" s="160"/>
      <c r="H175" s="160"/>
      <c r="I175" s="160"/>
      <c r="J175" s="112" t="s">
        <v>540</v>
      </c>
      <c r="K175" s="113">
        <v>24</v>
      </c>
      <c r="L175" s="157">
        <v>0</v>
      </c>
      <c r="M175" s="156"/>
      <c r="N175" s="158">
        <f t="shared" si="35"/>
        <v>0</v>
      </c>
      <c r="O175" s="153"/>
      <c r="P175" s="153"/>
      <c r="Q175" s="153"/>
      <c r="R175" s="71"/>
      <c r="T175" s="102" t="s">
        <v>1</v>
      </c>
      <c r="U175" s="24" t="s">
        <v>24</v>
      </c>
      <c r="V175" s="20"/>
      <c r="W175" s="103">
        <f t="shared" si="36"/>
        <v>0</v>
      </c>
      <c r="X175" s="103">
        <v>0</v>
      </c>
      <c r="Y175" s="103">
        <f t="shared" si="37"/>
        <v>0</v>
      </c>
      <c r="Z175" s="103">
        <v>0</v>
      </c>
      <c r="AA175" s="104">
        <f t="shared" si="38"/>
        <v>0</v>
      </c>
      <c r="AR175" s="7" t="s">
        <v>100</v>
      </c>
      <c r="AT175" s="7" t="s">
        <v>538</v>
      </c>
      <c r="AU175" s="7" t="s">
        <v>50</v>
      </c>
      <c r="AY175" s="7" t="s">
        <v>85</v>
      </c>
      <c r="BE175" s="50">
        <f t="shared" si="39"/>
        <v>0</v>
      </c>
      <c r="BF175" s="50">
        <f t="shared" si="40"/>
        <v>0</v>
      </c>
      <c r="BG175" s="50">
        <f t="shared" si="41"/>
        <v>0</v>
      </c>
      <c r="BH175" s="50">
        <f t="shared" si="42"/>
        <v>0</v>
      </c>
      <c r="BI175" s="50">
        <f t="shared" si="43"/>
        <v>0</v>
      </c>
      <c r="BJ175" s="7" t="s">
        <v>42</v>
      </c>
      <c r="BK175" s="50">
        <f t="shared" si="44"/>
        <v>0</v>
      </c>
      <c r="BL175" s="7" t="s">
        <v>90</v>
      </c>
      <c r="BM175" s="7" t="s">
        <v>303</v>
      </c>
    </row>
    <row r="176" spans="2:65" s="1" customFormat="1" ht="31.5" customHeight="1">
      <c r="B176" s="69"/>
      <c r="C176" s="98" t="s">
        <v>307</v>
      </c>
      <c r="D176" s="98" t="s">
        <v>86</v>
      </c>
      <c r="E176" s="99" t="s">
        <v>529</v>
      </c>
      <c r="F176" s="152" t="s">
        <v>530</v>
      </c>
      <c r="G176" s="153"/>
      <c r="H176" s="153"/>
      <c r="I176" s="153"/>
      <c r="J176" s="100" t="s">
        <v>171</v>
      </c>
      <c r="K176" s="101">
        <v>72</v>
      </c>
      <c r="L176" s="137">
        <v>0</v>
      </c>
      <c r="M176" s="153"/>
      <c r="N176" s="154">
        <f t="shared" si="35"/>
        <v>0</v>
      </c>
      <c r="O176" s="153"/>
      <c r="P176" s="153"/>
      <c r="Q176" s="153"/>
      <c r="R176" s="71"/>
      <c r="T176" s="102" t="s">
        <v>1</v>
      </c>
      <c r="U176" s="24" t="s">
        <v>24</v>
      </c>
      <c r="V176" s="20"/>
      <c r="W176" s="103">
        <f t="shared" si="36"/>
        <v>0</v>
      </c>
      <c r="X176" s="103">
        <v>0</v>
      </c>
      <c r="Y176" s="103">
        <f t="shared" si="37"/>
        <v>0</v>
      </c>
      <c r="Z176" s="103">
        <v>0</v>
      </c>
      <c r="AA176" s="104">
        <f t="shared" si="38"/>
        <v>0</v>
      </c>
      <c r="AR176" s="7" t="s">
        <v>90</v>
      </c>
      <c r="AT176" s="7" t="s">
        <v>86</v>
      </c>
      <c r="AU176" s="7" t="s">
        <v>50</v>
      </c>
      <c r="AY176" s="7" t="s">
        <v>85</v>
      </c>
      <c r="BE176" s="50">
        <f t="shared" si="39"/>
        <v>0</v>
      </c>
      <c r="BF176" s="50">
        <f t="shared" si="40"/>
        <v>0</v>
      </c>
      <c r="BG176" s="50">
        <f t="shared" si="41"/>
        <v>0</v>
      </c>
      <c r="BH176" s="50">
        <f t="shared" si="42"/>
        <v>0</v>
      </c>
      <c r="BI176" s="50">
        <f t="shared" si="43"/>
        <v>0</v>
      </c>
      <c r="BJ176" s="7" t="s">
        <v>42</v>
      </c>
      <c r="BK176" s="50">
        <f t="shared" si="44"/>
        <v>0</v>
      </c>
      <c r="BL176" s="7" t="s">
        <v>90</v>
      </c>
      <c r="BM176" s="7" t="s">
        <v>305</v>
      </c>
    </row>
    <row r="177" spans="2:63" s="5" customFormat="1" ht="37.35" customHeight="1">
      <c r="B177" s="87"/>
      <c r="C177" s="88"/>
      <c r="D177" s="89" t="s">
        <v>614</v>
      </c>
      <c r="E177" s="89"/>
      <c r="F177" s="89"/>
      <c r="G177" s="89"/>
      <c r="H177" s="89"/>
      <c r="I177" s="89"/>
      <c r="J177" s="89"/>
      <c r="K177" s="89"/>
      <c r="L177" s="89"/>
      <c r="M177" s="89"/>
      <c r="N177" s="148">
        <f>BK177</f>
        <v>0</v>
      </c>
      <c r="O177" s="149"/>
      <c r="P177" s="149"/>
      <c r="Q177" s="149"/>
      <c r="R177" s="90"/>
      <c r="T177" s="91"/>
      <c r="U177" s="88"/>
      <c r="V177" s="88"/>
      <c r="W177" s="92">
        <f>W178</f>
        <v>0</v>
      </c>
      <c r="X177" s="88"/>
      <c r="Y177" s="92">
        <f>Y178</f>
        <v>0</v>
      </c>
      <c r="Z177" s="88"/>
      <c r="AA177" s="93">
        <f>AA178</f>
        <v>0</v>
      </c>
      <c r="AR177" s="94" t="s">
        <v>42</v>
      </c>
      <c r="AT177" s="95" t="s">
        <v>40</v>
      </c>
      <c r="AU177" s="95" t="s">
        <v>41</v>
      </c>
      <c r="AY177" s="94" t="s">
        <v>85</v>
      </c>
      <c r="BK177" s="96">
        <f>BK178</f>
        <v>0</v>
      </c>
    </row>
    <row r="178" spans="2:63" s="5" customFormat="1" ht="19.9" customHeight="1">
      <c r="B178" s="87"/>
      <c r="C178" s="88"/>
      <c r="D178" s="97" t="s">
        <v>619</v>
      </c>
      <c r="E178" s="97"/>
      <c r="F178" s="97"/>
      <c r="G178" s="97"/>
      <c r="H178" s="97"/>
      <c r="I178" s="97"/>
      <c r="J178" s="97"/>
      <c r="K178" s="97"/>
      <c r="L178" s="97"/>
      <c r="M178" s="97"/>
      <c r="N178" s="150">
        <f>BK178</f>
        <v>0</v>
      </c>
      <c r="O178" s="151"/>
      <c r="P178" s="151"/>
      <c r="Q178" s="151"/>
      <c r="R178" s="90"/>
      <c r="T178" s="91"/>
      <c r="U178" s="88"/>
      <c r="V178" s="88"/>
      <c r="W178" s="92">
        <f>SUM(W179:W183)</f>
        <v>0</v>
      </c>
      <c r="X178" s="88"/>
      <c r="Y178" s="92">
        <f>SUM(Y179:Y183)</f>
        <v>0</v>
      </c>
      <c r="Z178" s="88"/>
      <c r="AA178" s="93">
        <f>SUM(AA179:AA183)</f>
        <v>0</v>
      </c>
      <c r="AR178" s="94" t="s">
        <v>42</v>
      </c>
      <c r="AT178" s="95" t="s">
        <v>40</v>
      </c>
      <c r="AU178" s="95" t="s">
        <v>42</v>
      </c>
      <c r="AY178" s="94" t="s">
        <v>85</v>
      </c>
      <c r="BK178" s="96">
        <f>SUM(BK179:BK183)</f>
        <v>0</v>
      </c>
    </row>
    <row r="179" spans="2:65" s="1" customFormat="1" ht="22.5" customHeight="1">
      <c r="B179" s="69"/>
      <c r="C179" s="110" t="s">
        <v>159</v>
      </c>
      <c r="D179" s="110" t="s">
        <v>538</v>
      </c>
      <c r="E179" s="111" t="s">
        <v>580</v>
      </c>
      <c r="F179" s="155" t="s">
        <v>581</v>
      </c>
      <c r="G179" s="156"/>
      <c r="H179" s="156"/>
      <c r="I179" s="156"/>
      <c r="J179" s="112" t="s">
        <v>195</v>
      </c>
      <c r="K179" s="113">
        <v>1</v>
      </c>
      <c r="L179" s="157">
        <v>0</v>
      </c>
      <c r="M179" s="156"/>
      <c r="N179" s="158">
        <f>ROUND(L179*K179,2)</f>
        <v>0</v>
      </c>
      <c r="O179" s="153"/>
      <c r="P179" s="153"/>
      <c r="Q179" s="153"/>
      <c r="R179" s="71"/>
      <c r="T179" s="102" t="s">
        <v>1</v>
      </c>
      <c r="U179" s="24" t="s">
        <v>24</v>
      </c>
      <c r="V179" s="20"/>
      <c r="W179" s="103">
        <f>V179*K179</f>
        <v>0</v>
      </c>
      <c r="X179" s="103">
        <v>0</v>
      </c>
      <c r="Y179" s="103">
        <f>X179*K179</f>
        <v>0</v>
      </c>
      <c r="Z179" s="103">
        <v>0</v>
      </c>
      <c r="AA179" s="104">
        <f>Z179*K179</f>
        <v>0</v>
      </c>
      <c r="AR179" s="7" t="s">
        <v>100</v>
      </c>
      <c r="AT179" s="7" t="s">
        <v>538</v>
      </c>
      <c r="AU179" s="7" t="s">
        <v>50</v>
      </c>
      <c r="AY179" s="7" t="s">
        <v>85</v>
      </c>
      <c r="BE179" s="50">
        <f>IF(U179="základní",N179,0)</f>
        <v>0</v>
      </c>
      <c r="BF179" s="50">
        <f>IF(U179="snížená",N179,0)</f>
        <v>0</v>
      </c>
      <c r="BG179" s="50">
        <f>IF(U179="zákl. přenesená",N179,0)</f>
        <v>0</v>
      </c>
      <c r="BH179" s="50">
        <f>IF(U179="sníž. přenesená",N179,0)</f>
        <v>0</v>
      </c>
      <c r="BI179" s="50">
        <f>IF(U179="nulová",N179,0)</f>
        <v>0</v>
      </c>
      <c r="BJ179" s="7" t="s">
        <v>42</v>
      </c>
      <c r="BK179" s="50">
        <f>ROUND(L179*K179,2)</f>
        <v>0</v>
      </c>
      <c r="BL179" s="7" t="s">
        <v>90</v>
      </c>
      <c r="BM179" s="7" t="s">
        <v>306</v>
      </c>
    </row>
    <row r="180" spans="2:65" s="1" customFormat="1" ht="22.5" customHeight="1">
      <c r="B180" s="69"/>
      <c r="C180" s="110" t="s">
        <v>310</v>
      </c>
      <c r="D180" s="110" t="s">
        <v>538</v>
      </c>
      <c r="E180" s="111" t="s">
        <v>582</v>
      </c>
      <c r="F180" s="155" t="s">
        <v>583</v>
      </c>
      <c r="G180" s="156"/>
      <c r="H180" s="156"/>
      <c r="I180" s="156"/>
      <c r="J180" s="112" t="s">
        <v>195</v>
      </c>
      <c r="K180" s="113">
        <v>1</v>
      </c>
      <c r="L180" s="157">
        <v>0</v>
      </c>
      <c r="M180" s="156"/>
      <c r="N180" s="158">
        <f>ROUND(L180*K180,2)</f>
        <v>0</v>
      </c>
      <c r="O180" s="153"/>
      <c r="P180" s="153"/>
      <c r="Q180" s="153"/>
      <c r="R180" s="71"/>
      <c r="T180" s="102" t="s">
        <v>1</v>
      </c>
      <c r="U180" s="24" t="s">
        <v>24</v>
      </c>
      <c r="V180" s="20"/>
      <c r="W180" s="103">
        <f>V180*K180</f>
        <v>0</v>
      </c>
      <c r="X180" s="103">
        <v>0</v>
      </c>
      <c r="Y180" s="103">
        <f>X180*K180</f>
        <v>0</v>
      </c>
      <c r="Z180" s="103">
        <v>0</v>
      </c>
      <c r="AA180" s="104">
        <f>Z180*K180</f>
        <v>0</v>
      </c>
      <c r="AR180" s="7" t="s">
        <v>100</v>
      </c>
      <c r="AT180" s="7" t="s">
        <v>538</v>
      </c>
      <c r="AU180" s="7" t="s">
        <v>50</v>
      </c>
      <c r="AY180" s="7" t="s">
        <v>85</v>
      </c>
      <c r="BE180" s="50">
        <f>IF(U180="základní",N180,0)</f>
        <v>0</v>
      </c>
      <c r="BF180" s="50">
        <f>IF(U180="snížená",N180,0)</f>
        <v>0</v>
      </c>
      <c r="BG180" s="50">
        <f>IF(U180="zákl. přenesená",N180,0)</f>
        <v>0</v>
      </c>
      <c r="BH180" s="50">
        <f>IF(U180="sníž. přenesená",N180,0)</f>
        <v>0</v>
      </c>
      <c r="BI180" s="50">
        <f>IF(U180="nulová",N180,0)</f>
        <v>0</v>
      </c>
      <c r="BJ180" s="7" t="s">
        <v>42</v>
      </c>
      <c r="BK180" s="50">
        <f>ROUND(L180*K180,2)</f>
        <v>0</v>
      </c>
      <c r="BL180" s="7" t="s">
        <v>90</v>
      </c>
      <c r="BM180" s="7" t="s">
        <v>308</v>
      </c>
    </row>
    <row r="181" spans="2:65" s="1" customFormat="1" ht="22.5" customHeight="1">
      <c r="B181" s="69"/>
      <c r="C181" s="110" t="s">
        <v>163</v>
      </c>
      <c r="D181" s="110" t="s">
        <v>538</v>
      </c>
      <c r="E181" s="111" t="s">
        <v>584</v>
      </c>
      <c r="F181" s="155" t="s">
        <v>585</v>
      </c>
      <c r="G181" s="156"/>
      <c r="H181" s="156"/>
      <c r="I181" s="156"/>
      <c r="J181" s="112" t="s">
        <v>195</v>
      </c>
      <c r="K181" s="113">
        <v>1</v>
      </c>
      <c r="L181" s="157">
        <v>0</v>
      </c>
      <c r="M181" s="156"/>
      <c r="N181" s="158">
        <f>ROUND(L181*K181,2)</f>
        <v>0</v>
      </c>
      <c r="O181" s="153"/>
      <c r="P181" s="153"/>
      <c r="Q181" s="153"/>
      <c r="R181" s="71"/>
      <c r="T181" s="102" t="s">
        <v>1</v>
      </c>
      <c r="U181" s="24" t="s">
        <v>24</v>
      </c>
      <c r="V181" s="20"/>
      <c r="W181" s="103">
        <f>V181*K181</f>
        <v>0</v>
      </c>
      <c r="X181" s="103">
        <v>0</v>
      </c>
      <c r="Y181" s="103">
        <f>X181*K181</f>
        <v>0</v>
      </c>
      <c r="Z181" s="103">
        <v>0</v>
      </c>
      <c r="AA181" s="104">
        <f>Z181*K181</f>
        <v>0</v>
      </c>
      <c r="AR181" s="7" t="s">
        <v>100</v>
      </c>
      <c r="AT181" s="7" t="s">
        <v>538</v>
      </c>
      <c r="AU181" s="7" t="s">
        <v>50</v>
      </c>
      <c r="AY181" s="7" t="s">
        <v>85</v>
      </c>
      <c r="BE181" s="50">
        <f>IF(U181="základní",N181,0)</f>
        <v>0</v>
      </c>
      <c r="BF181" s="50">
        <f>IF(U181="snížená",N181,0)</f>
        <v>0</v>
      </c>
      <c r="BG181" s="50">
        <f>IF(U181="zákl. přenesená",N181,0)</f>
        <v>0</v>
      </c>
      <c r="BH181" s="50">
        <f>IF(U181="sníž. přenesená",N181,0)</f>
        <v>0</v>
      </c>
      <c r="BI181" s="50">
        <f>IF(U181="nulová",N181,0)</f>
        <v>0</v>
      </c>
      <c r="BJ181" s="7" t="s">
        <v>42</v>
      </c>
      <c r="BK181" s="50">
        <f>ROUND(L181*K181,2)</f>
        <v>0</v>
      </c>
      <c r="BL181" s="7" t="s">
        <v>90</v>
      </c>
      <c r="BM181" s="7" t="s">
        <v>309</v>
      </c>
    </row>
    <row r="182" spans="2:65" s="1" customFormat="1" ht="22.5" customHeight="1">
      <c r="B182" s="69"/>
      <c r="C182" s="110" t="s">
        <v>313</v>
      </c>
      <c r="D182" s="110" t="s">
        <v>538</v>
      </c>
      <c r="E182" s="111" t="s">
        <v>586</v>
      </c>
      <c r="F182" s="155" t="s">
        <v>587</v>
      </c>
      <c r="G182" s="156"/>
      <c r="H182" s="156"/>
      <c r="I182" s="156"/>
      <c r="J182" s="112" t="s">
        <v>195</v>
      </c>
      <c r="K182" s="113">
        <v>1</v>
      </c>
      <c r="L182" s="157">
        <v>0</v>
      </c>
      <c r="M182" s="156"/>
      <c r="N182" s="158">
        <f>ROUND(L182*K182,2)</f>
        <v>0</v>
      </c>
      <c r="O182" s="153"/>
      <c r="P182" s="153"/>
      <c r="Q182" s="153"/>
      <c r="R182" s="71"/>
      <c r="T182" s="102" t="s">
        <v>1</v>
      </c>
      <c r="U182" s="24" t="s">
        <v>24</v>
      </c>
      <c r="V182" s="20"/>
      <c r="W182" s="103">
        <f>V182*K182</f>
        <v>0</v>
      </c>
      <c r="X182" s="103">
        <v>0</v>
      </c>
      <c r="Y182" s="103">
        <f>X182*K182</f>
        <v>0</v>
      </c>
      <c r="Z182" s="103">
        <v>0</v>
      </c>
      <c r="AA182" s="104">
        <f>Z182*K182</f>
        <v>0</v>
      </c>
      <c r="AR182" s="7" t="s">
        <v>100</v>
      </c>
      <c r="AT182" s="7" t="s">
        <v>538</v>
      </c>
      <c r="AU182" s="7" t="s">
        <v>50</v>
      </c>
      <c r="AY182" s="7" t="s">
        <v>85</v>
      </c>
      <c r="BE182" s="50">
        <f>IF(U182="základní",N182,0)</f>
        <v>0</v>
      </c>
      <c r="BF182" s="50">
        <f>IF(U182="snížená",N182,0)</f>
        <v>0</v>
      </c>
      <c r="BG182" s="50">
        <f>IF(U182="zákl. přenesená",N182,0)</f>
        <v>0</v>
      </c>
      <c r="BH182" s="50">
        <f>IF(U182="sníž. přenesená",N182,0)</f>
        <v>0</v>
      </c>
      <c r="BI182" s="50">
        <f>IF(U182="nulová",N182,0)</f>
        <v>0</v>
      </c>
      <c r="BJ182" s="7" t="s">
        <v>42</v>
      </c>
      <c r="BK182" s="50">
        <f>ROUND(L182*K182,2)</f>
        <v>0</v>
      </c>
      <c r="BL182" s="7" t="s">
        <v>90</v>
      </c>
      <c r="BM182" s="7" t="s">
        <v>311</v>
      </c>
    </row>
    <row r="183" spans="2:65" s="1" customFormat="1" ht="22.5" customHeight="1">
      <c r="B183" s="69"/>
      <c r="C183" s="110" t="s">
        <v>217</v>
      </c>
      <c r="D183" s="110" t="s">
        <v>538</v>
      </c>
      <c r="E183" s="111" t="s">
        <v>588</v>
      </c>
      <c r="F183" s="155" t="s">
        <v>589</v>
      </c>
      <c r="G183" s="156"/>
      <c r="H183" s="156"/>
      <c r="I183" s="156"/>
      <c r="J183" s="112" t="s">
        <v>242</v>
      </c>
      <c r="K183" s="113">
        <v>1</v>
      </c>
      <c r="L183" s="157">
        <v>0</v>
      </c>
      <c r="M183" s="156"/>
      <c r="N183" s="158">
        <f>ROUND(L183*K183,2)</f>
        <v>0</v>
      </c>
      <c r="O183" s="153"/>
      <c r="P183" s="153"/>
      <c r="Q183" s="153"/>
      <c r="R183" s="71"/>
      <c r="T183" s="102" t="s">
        <v>1</v>
      </c>
      <c r="U183" s="24" t="s">
        <v>24</v>
      </c>
      <c r="V183" s="20"/>
      <c r="W183" s="103">
        <f>V183*K183</f>
        <v>0</v>
      </c>
      <c r="X183" s="103">
        <v>0</v>
      </c>
      <c r="Y183" s="103">
        <f>X183*K183</f>
        <v>0</v>
      </c>
      <c r="Z183" s="103">
        <v>0</v>
      </c>
      <c r="AA183" s="104">
        <f>Z183*K183</f>
        <v>0</v>
      </c>
      <c r="AR183" s="7" t="s">
        <v>100</v>
      </c>
      <c r="AT183" s="7" t="s">
        <v>538</v>
      </c>
      <c r="AU183" s="7" t="s">
        <v>50</v>
      </c>
      <c r="AY183" s="7" t="s">
        <v>85</v>
      </c>
      <c r="BE183" s="50">
        <f>IF(U183="základní",N183,0)</f>
        <v>0</v>
      </c>
      <c r="BF183" s="50">
        <f>IF(U183="snížená",N183,0)</f>
        <v>0</v>
      </c>
      <c r="BG183" s="50">
        <f>IF(U183="zákl. přenesená",N183,0)</f>
        <v>0</v>
      </c>
      <c r="BH183" s="50">
        <f>IF(U183="sníž. přenesená",N183,0)</f>
        <v>0</v>
      </c>
      <c r="BI183" s="50">
        <f>IF(U183="nulová",N183,0)</f>
        <v>0</v>
      </c>
      <c r="BJ183" s="7" t="s">
        <v>42</v>
      </c>
      <c r="BK183" s="50">
        <f>ROUND(L183*K183,2)</f>
        <v>0</v>
      </c>
      <c r="BL183" s="7" t="s">
        <v>90</v>
      </c>
      <c r="BM183" s="7" t="s">
        <v>312</v>
      </c>
    </row>
    <row r="184" spans="2:63" s="5" customFormat="1" ht="37.35" customHeight="1">
      <c r="B184" s="87"/>
      <c r="C184" s="88"/>
      <c r="D184" s="89" t="s">
        <v>616</v>
      </c>
      <c r="E184" s="89"/>
      <c r="F184" s="89"/>
      <c r="G184" s="89"/>
      <c r="H184" s="89"/>
      <c r="I184" s="89"/>
      <c r="J184" s="89"/>
      <c r="K184" s="89"/>
      <c r="L184" s="89"/>
      <c r="M184" s="89"/>
      <c r="N184" s="144">
        <f>BK184</f>
        <v>0</v>
      </c>
      <c r="O184" s="145"/>
      <c r="P184" s="145"/>
      <c r="Q184" s="145"/>
      <c r="R184" s="90"/>
      <c r="T184" s="91"/>
      <c r="U184" s="88"/>
      <c r="V184" s="88"/>
      <c r="W184" s="92">
        <f>W185</f>
        <v>0</v>
      </c>
      <c r="X184" s="88"/>
      <c r="Y184" s="92">
        <f>Y185</f>
        <v>0</v>
      </c>
      <c r="Z184" s="88"/>
      <c r="AA184" s="93">
        <f>AA185</f>
        <v>0</v>
      </c>
      <c r="AR184" s="94" t="s">
        <v>42</v>
      </c>
      <c r="AT184" s="95" t="s">
        <v>40</v>
      </c>
      <c r="AU184" s="95" t="s">
        <v>41</v>
      </c>
      <c r="AY184" s="94" t="s">
        <v>85</v>
      </c>
      <c r="BK184" s="96">
        <f>BK185</f>
        <v>0</v>
      </c>
    </row>
    <row r="185" spans="2:65" s="1" customFormat="1" ht="31.5" customHeight="1">
      <c r="B185" s="69"/>
      <c r="C185" s="98" t="s">
        <v>318</v>
      </c>
      <c r="D185" s="98" t="s">
        <v>86</v>
      </c>
      <c r="E185" s="99" t="s">
        <v>590</v>
      </c>
      <c r="F185" s="152" t="s">
        <v>591</v>
      </c>
      <c r="G185" s="153"/>
      <c r="H185" s="153"/>
      <c r="I185" s="153"/>
      <c r="J185" s="100" t="s">
        <v>121</v>
      </c>
      <c r="K185" s="101">
        <v>34</v>
      </c>
      <c r="L185" s="137">
        <v>0</v>
      </c>
      <c r="M185" s="153"/>
      <c r="N185" s="154">
        <f>ROUND(L185*K185,2)</f>
        <v>0</v>
      </c>
      <c r="O185" s="153"/>
      <c r="P185" s="153"/>
      <c r="Q185" s="153"/>
      <c r="R185" s="71"/>
      <c r="T185" s="102" t="s">
        <v>1</v>
      </c>
      <c r="U185" s="24" t="s">
        <v>24</v>
      </c>
      <c r="V185" s="20"/>
      <c r="W185" s="103">
        <f>V185*K185</f>
        <v>0</v>
      </c>
      <c r="X185" s="103">
        <v>0</v>
      </c>
      <c r="Y185" s="103">
        <f>X185*K185</f>
        <v>0</v>
      </c>
      <c r="Z185" s="103">
        <v>0</v>
      </c>
      <c r="AA185" s="104">
        <f>Z185*K185</f>
        <v>0</v>
      </c>
      <c r="AR185" s="7" t="s">
        <v>90</v>
      </c>
      <c r="AT185" s="7" t="s">
        <v>86</v>
      </c>
      <c r="AU185" s="7" t="s">
        <v>42</v>
      </c>
      <c r="AY185" s="7" t="s">
        <v>85</v>
      </c>
      <c r="BE185" s="50">
        <f>IF(U185="základní",N185,0)</f>
        <v>0</v>
      </c>
      <c r="BF185" s="50">
        <f>IF(U185="snížená",N185,0)</f>
        <v>0</v>
      </c>
      <c r="BG185" s="50">
        <f>IF(U185="zákl. přenesená",N185,0)</f>
        <v>0</v>
      </c>
      <c r="BH185" s="50">
        <f>IF(U185="sníž. přenesená",N185,0)</f>
        <v>0</v>
      </c>
      <c r="BI185" s="50">
        <f>IF(U185="nulová",N185,0)</f>
        <v>0</v>
      </c>
      <c r="BJ185" s="7" t="s">
        <v>42</v>
      </c>
      <c r="BK185" s="50">
        <f>ROUND(L185*K185,2)</f>
        <v>0</v>
      </c>
      <c r="BL185" s="7" t="s">
        <v>90</v>
      </c>
      <c r="BM185" s="7" t="s">
        <v>314</v>
      </c>
    </row>
    <row r="186" spans="2:63" s="5" customFormat="1" ht="37.35" customHeight="1">
      <c r="B186" s="87"/>
      <c r="C186" s="88"/>
      <c r="D186" s="89" t="s">
        <v>617</v>
      </c>
      <c r="E186" s="89"/>
      <c r="F186" s="89"/>
      <c r="G186" s="89"/>
      <c r="H186" s="89"/>
      <c r="I186" s="89"/>
      <c r="J186" s="89"/>
      <c r="K186" s="89"/>
      <c r="L186" s="89"/>
      <c r="M186" s="89"/>
      <c r="N186" s="144">
        <f>BK186</f>
        <v>0</v>
      </c>
      <c r="O186" s="145"/>
      <c r="P186" s="145"/>
      <c r="Q186" s="145"/>
      <c r="R186" s="90"/>
      <c r="T186" s="91"/>
      <c r="U186" s="88"/>
      <c r="V186" s="88"/>
      <c r="W186" s="92">
        <f>W187+W188</f>
        <v>0</v>
      </c>
      <c r="X186" s="88"/>
      <c r="Y186" s="92">
        <f>Y187+Y188</f>
        <v>0</v>
      </c>
      <c r="Z186" s="88"/>
      <c r="AA186" s="93">
        <f>AA187+AA188</f>
        <v>0</v>
      </c>
      <c r="AR186" s="94" t="s">
        <v>42</v>
      </c>
      <c r="AT186" s="95" t="s">
        <v>40</v>
      </c>
      <c r="AU186" s="95" t="s">
        <v>41</v>
      </c>
      <c r="AY186" s="94" t="s">
        <v>85</v>
      </c>
      <c r="BK186" s="96">
        <f>BK187+BK188</f>
        <v>0</v>
      </c>
    </row>
    <row r="187" spans="2:65" s="1" customFormat="1" ht="22.5" customHeight="1">
      <c r="B187" s="69"/>
      <c r="C187" s="98" t="s">
        <v>221</v>
      </c>
      <c r="D187" s="98" t="s">
        <v>86</v>
      </c>
      <c r="E187" s="99" t="s">
        <v>592</v>
      </c>
      <c r="F187" s="152" t="s">
        <v>593</v>
      </c>
      <c r="G187" s="153"/>
      <c r="H187" s="153"/>
      <c r="I187" s="153"/>
      <c r="J187" s="100" t="s">
        <v>195</v>
      </c>
      <c r="K187" s="101">
        <v>1</v>
      </c>
      <c r="L187" s="137">
        <v>0</v>
      </c>
      <c r="M187" s="153"/>
      <c r="N187" s="154">
        <f>ROUND(L187*K187,2)</f>
        <v>0</v>
      </c>
      <c r="O187" s="153"/>
      <c r="P187" s="153"/>
      <c r="Q187" s="153"/>
      <c r="R187" s="71"/>
      <c r="T187" s="102" t="s">
        <v>1</v>
      </c>
      <c r="U187" s="24" t="s">
        <v>24</v>
      </c>
      <c r="V187" s="20"/>
      <c r="W187" s="103">
        <f>V187*K187</f>
        <v>0</v>
      </c>
      <c r="X187" s="103">
        <v>0</v>
      </c>
      <c r="Y187" s="103">
        <f>X187*K187</f>
        <v>0</v>
      </c>
      <c r="Z187" s="103">
        <v>0</v>
      </c>
      <c r="AA187" s="104">
        <f>Z187*K187</f>
        <v>0</v>
      </c>
      <c r="AR187" s="7" t="s">
        <v>90</v>
      </c>
      <c r="AT187" s="7" t="s">
        <v>86</v>
      </c>
      <c r="AU187" s="7" t="s">
        <v>42</v>
      </c>
      <c r="AY187" s="7" t="s">
        <v>85</v>
      </c>
      <c r="BE187" s="50">
        <f>IF(U187="základní",N187,0)</f>
        <v>0</v>
      </c>
      <c r="BF187" s="50">
        <f>IF(U187="snížená",N187,0)</f>
        <v>0</v>
      </c>
      <c r="BG187" s="50">
        <f>IF(U187="zákl. přenesená",N187,0)</f>
        <v>0</v>
      </c>
      <c r="BH187" s="50">
        <f>IF(U187="sníž. přenesená",N187,0)</f>
        <v>0</v>
      </c>
      <c r="BI187" s="50">
        <f>IF(U187="nulová",N187,0)</f>
        <v>0</v>
      </c>
      <c r="BJ187" s="7" t="s">
        <v>42</v>
      </c>
      <c r="BK187" s="50">
        <f>ROUND(L187*K187,2)</f>
        <v>0</v>
      </c>
      <c r="BL187" s="7" t="s">
        <v>90</v>
      </c>
      <c r="BM187" s="7" t="s">
        <v>317</v>
      </c>
    </row>
    <row r="188" spans="2:63" s="5" customFormat="1" ht="29.85" customHeight="1">
      <c r="B188" s="87"/>
      <c r="C188" s="88"/>
      <c r="D188" s="97" t="s">
        <v>618</v>
      </c>
      <c r="E188" s="97"/>
      <c r="F188" s="97"/>
      <c r="G188" s="97"/>
      <c r="H188" s="97"/>
      <c r="I188" s="97"/>
      <c r="J188" s="97"/>
      <c r="K188" s="97"/>
      <c r="L188" s="97"/>
      <c r="M188" s="97"/>
      <c r="N188" s="146">
        <f>BK188</f>
        <v>0</v>
      </c>
      <c r="O188" s="147"/>
      <c r="P188" s="147"/>
      <c r="Q188" s="147"/>
      <c r="R188" s="90"/>
      <c r="T188" s="91"/>
      <c r="U188" s="88"/>
      <c r="V188" s="88"/>
      <c r="W188" s="92">
        <f>SUM(W189:W193)</f>
        <v>0</v>
      </c>
      <c r="X188" s="88"/>
      <c r="Y188" s="92">
        <f>SUM(Y189:Y193)</f>
        <v>0</v>
      </c>
      <c r="Z188" s="88"/>
      <c r="AA188" s="93">
        <f>SUM(AA189:AA193)</f>
        <v>0</v>
      </c>
      <c r="AR188" s="94" t="s">
        <v>42</v>
      </c>
      <c r="AT188" s="95" t="s">
        <v>40</v>
      </c>
      <c r="AU188" s="95" t="s">
        <v>42</v>
      </c>
      <c r="AY188" s="94" t="s">
        <v>85</v>
      </c>
      <c r="BK188" s="96">
        <f>SUM(BK189:BK193)</f>
        <v>0</v>
      </c>
    </row>
    <row r="189" spans="2:65" s="1" customFormat="1" ht="22.5" customHeight="1">
      <c r="B189" s="69"/>
      <c r="C189" s="110" t="s">
        <v>325</v>
      </c>
      <c r="D189" s="110" t="s">
        <v>538</v>
      </c>
      <c r="E189" s="111" t="s">
        <v>594</v>
      </c>
      <c r="F189" s="155" t="s">
        <v>595</v>
      </c>
      <c r="G189" s="156"/>
      <c r="H189" s="156"/>
      <c r="I189" s="156"/>
      <c r="J189" s="112" t="s">
        <v>158</v>
      </c>
      <c r="K189" s="113">
        <v>300</v>
      </c>
      <c r="L189" s="157">
        <v>0</v>
      </c>
      <c r="M189" s="156"/>
      <c r="N189" s="158">
        <f>ROUND(L189*K189,2)</f>
        <v>0</v>
      </c>
      <c r="O189" s="153"/>
      <c r="P189" s="153"/>
      <c r="Q189" s="153"/>
      <c r="R189" s="71"/>
      <c r="T189" s="102" t="s">
        <v>1</v>
      </c>
      <c r="U189" s="24" t="s">
        <v>24</v>
      </c>
      <c r="V189" s="20"/>
      <c r="W189" s="103">
        <f>V189*K189</f>
        <v>0</v>
      </c>
      <c r="X189" s="103">
        <v>0</v>
      </c>
      <c r="Y189" s="103">
        <f>X189*K189</f>
        <v>0</v>
      </c>
      <c r="Z189" s="103">
        <v>0</v>
      </c>
      <c r="AA189" s="104">
        <f>Z189*K189</f>
        <v>0</v>
      </c>
      <c r="AR189" s="7" t="s">
        <v>100</v>
      </c>
      <c r="AT189" s="7" t="s">
        <v>538</v>
      </c>
      <c r="AU189" s="7" t="s">
        <v>50</v>
      </c>
      <c r="AY189" s="7" t="s">
        <v>85</v>
      </c>
      <c r="BE189" s="50">
        <f>IF(U189="základní",N189,0)</f>
        <v>0</v>
      </c>
      <c r="BF189" s="50">
        <f>IF(U189="snížená",N189,0)</f>
        <v>0</v>
      </c>
      <c r="BG189" s="50">
        <f>IF(U189="zákl. přenesená",N189,0)</f>
        <v>0</v>
      </c>
      <c r="BH189" s="50">
        <f>IF(U189="sníž. přenesená",N189,0)</f>
        <v>0</v>
      </c>
      <c r="BI189" s="50">
        <f>IF(U189="nulová",N189,0)</f>
        <v>0</v>
      </c>
      <c r="BJ189" s="7" t="s">
        <v>42</v>
      </c>
      <c r="BK189" s="50">
        <f>ROUND(L189*K189,2)</f>
        <v>0</v>
      </c>
      <c r="BL189" s="7" t="s">
        <v>90</v>
      </c>
      <c r="BM189" s="7" t="s">
        <v>321</v>
      </c>
    </row>
    <row r="190" spans="2:65" s="1" customFormat="1" ht="31.5" customHeight="1">
      <c r="B190" s="69"/>
      <c r="C190" s="110" t="s">
        <v>224</v>
      </c>
      <c r="D190" s="110" t="s">
        <v>538</v>
      </c>
      <c r="E190" s="111" t="s">
        <v>596</v>
      </c>
      <c r="F190" s="159" t="s">
        <v>635</v>
      </c>
      <c r="G190" s="160"/>
      <c r="H190" s="160"/>
      <c r="I190" s="160"/>
      <c r="J190" s="112" t="s">
        <v>195</v>
      </c>
      <c r="K190" s="113">
        <v>1</v>
      </c>
      <c r="L190" s="157">
        <v>0</v>
      </c>
      <c r="M190" s="156"/>
      <c r="N190" s="158">
        <f>ROUND(L190*K190,2)</f>
        <v>0</v>
      </c>
      <c r="O190" s="153"/>
      <c r="P190" s="153"/>
      <c r="Q190" s="153"/>
      <c r="R190" s="71"/>
      <c r="T190" s="102" t="s">
        <v>1</v>
      </c>
      <c r="U190" s="24" t="s">
        <v>24</v>
      </c>
      <c r="V190" s="20"/>
      <c r="W190" s="103">
        <f>V190*K190</f>
        <v>0</v>
      </c>
      <c r="X190" s="103">
        <v>0</v>
      </c>
      <c r="Y190" s="103">
        <f>X190*K190</f>
        <v>0</v>
      </c>
      <c r="Z190" s="103">
        <v>0</v>
      </c>
      <c r="AA190" s="104">
        <f>Z190*K190</f>
        <v>0</v>
      </c>
      <c r="AR190" s="7" t="s">
        <v>100</v>
      </c>
      <c r="AT190" s="7" t="s">
        <v>538</v>
      </c>
      <c r="AU190" s="7" t="s">
        <v>50</v>
      </c>
      <c r="AY190" s="7" t="s">
        <v>85</v>
      </c>
      <c r="BE190" s="50">
        <f>IF(U190="základní",N190,0)</f>
        <v>0</v>
      </c>
      <c r="BF190" s="50">
        <f>IF(U190="snížená",N190,0)</f>
        <v>0</v>
      </c>
      <c r="BG190" s="50">
        <f>IF(U190="zákl. přenesená",N190,0)</f>
        <v>0</v>
      </c>
      <c r="BH190" s="50">
        <f>IF(U190="sníž. přenesená",N190,0)</f>
        <v>0</v>
      </c>
      <c r="BI190" s="50">
        <f>IF(U190="nulová",N190,0)</f>
        <v>0</v>
      </c>
      <c r="BJ190" s="7" t="s">
        <v>42</v>
      </c>
      <c r="BK190" s="50">
        <f>ROUND(L190*K190,2)</f>
        <v>0</v>
      </c>
      <c r="BL190" s="7" t="s">
        <v>90</v>
      </c>
      <c r="BM190" s="7" t="s">
        <v>324</v>
      </c>
    </row>
    <row r="191" spans="2:65" s="1" customFormat="1" ht="22.5" customHeight="1">
      <c r="B191" s="69"/>
      <c r="C191" s="110" t="s">
        <v>328</v>
      </c>
      <c r="D191" s="110" t="s">
        <v>538</v>
      </c>
      <c r="E191" s="111" t="s">
        <v>597</v>
      </c>
      <c r="F191" s="159" t="s">
        <v>636</v>
      </c>
      <c r="G191" s="160"/>
      <c r="H191" s="160"/>
      <c r="I191" s="160"/>
      <c r="J191" s="112" t="s">
        <v>195</v>
      </c>
      <c r="K191" s="113">
        <v>1</v>
      </c>
      <c r="L191" s="157">
        <v>0</v>
      </c>
      <c r="M191" s="156"/>
      <c r="N191" s="158">
        <f>ROUND(L191*K191,2)</f>
        <v>0</v>
      </c>
      <c r="O191" s="153"/>
      <c r="P191" s="153"/>
      <c r="Q191" s="153"/>
      <c r="R191" s="71"/>
      <c r="T191" s="102" t="s">
        <v>1</v>
      </c>
      <c r="U191" s="24" t="s">
        <v>24</v>
      </c>
      <c r="V191" s="20"/>
      <c r="W191" s="103">
        <f>V191*K191</f>
        <v>0</v>
      </c>
      <c r="X191" s="103">
        <v>0</v>
      </c>
      <c r="Y191" s="103">
        <f>X191*K191</f>
        <v>0</v>
      </c>
      <c r="Z191" s="103">
        <v>0</v>
      </c>
      <c r="AA191" s="104">
        <f>Z191*K191</f>
        <v>0</v>
      </c>
      <c r="AR191" s="7" t="s">
        <v>100</v>
      </c>
      <c r="AT191" s="7" t="s">
        <v>538</v>
      </c>
      <c r="AU191" s="7" t="s">
        <v>50</v>
      </c>
      <c r="AY191" s="7" t="s">
        <v>85</v>
      </c>
      <c r="BE191" s="50">
        <f>IF(U191="základní",N191,0)</f>
        <v>0</v>
      </c>
      <c r="BF191" s="50">
        <f>IF(U191="snížená",N191,0)</f>
        <v>0</v>
      </c>
      <c r="BG191" s="50">
        <f>IF(U191="zákl. přenesená",N191,0)</f>
        <v>0</v>
      </c>
      <c r="BH191" s="50">
        <f>IF(U191="sníž. přenesená",N191,0)</f>
        <v>0</v>
      </c>
      <c r="BI191" s="50">
        <f>IF(U191="nulová",N191,0)</f>
        <v>0</v>
      </c>
      <c r="BJ191" s="7" t="s">
        <v>42</v>
      </c>
      <c r="BK191" s="50">
        <f>ROUND(L191*K191,2)</f>
        <v>0</v>
      </c>
      <c r="BL191" s="7" t="s">
        <v>90</v>
      </c>
      <c r="BM191" s="7" t="s">
        <v>326</v>
      </c>
    </row>
    <row r="192" spans="2:65" s="1" customFormat="1" ht="22.5" customHeight="1">
      <c r="B192" s="69"/>
      <c r="C192" s="98" t="s">
        <v>228</v>
      </c>
      <c r="D192" s="98" t="s">
        <v>86</v>
      </c>
      <c r="E192" s="99" t="s">
        <v>598</v>
      </c>
      <c r="F192" s="152" t="s">
        <v>599</v>
      </c>
      <c r="G192" s="153"/>
      <c r="H192" s="153"/>
      <c r="I192" s="153"/>
      <c r="J192" s="100" t="s">
        <v>195</v>
      </c>
      <c r="K192" s="101">
        <v>1</v>
      </c>
      <c r="L192" s="137">
        <v>0</v>
      </c>
      <c r="M192" s="153"/>
      <c r="N192" s="154">
        <f>ROUND(L192*K192,2)</f>
        <v>0</v>
      </c>
      <c r="O192" s="153"/>
      <c r="P192" s="153"/>
      <c r="Q192" s="153"/>
      <c r="R192" s="71"/>
      <c r="T192" s="102" t="s">
        <v>1</v>
      </c>
      <c r="U192" s="24" t="s">
        <v>24</v>
      </c>
      <c r="V192" s="20"/>
      <c r="W192" s="103">
        <f>V192*K192</f>
        <v>0</v>
      </c>
      <c r="X192" s="103">
        <v>0</v>
      </c>
      <c r="Y192" s="103">
        <f>X192*K192</f>
        <v>0</v>
      </c>
      <c r="Z192" s="103">
        <v>0</v>
      </c>
      <c r="AA192" s="104">
        <f>Z192*K192</f>
        <v>0</v>
      </c>
      <c r="AR192" s="7" t="s">
        <v>90</v>
      </c>
      <c r="AT192" s="7" t="s">
        <v>86</v>
      </c>
      <c r="AU192" s="7" t="s">
        <v>50</v>
      </c>
      <c r="AY192" s="7" t="s">
        <v>85</v>
      </c>
      <c r="BE192" s="50">
        <f>IF(U192="základní",N192,0)</f>
        <v>0</v>
      </c>
      <c r="BF192" s="50">
        <f>IF(U192="snížená",N192,0)</f>
        <v>0</v>
      </c>
      <c r="BG192" s="50">
        <f>IF(U192="zákl. přenesená",N192,0)</f>
        <v>0</v>
      </c>
      <c r="BH192" s="50">
        <f>IF(U192="sníž. přenesená",N192,0)</f>
        <v>0</v>
      </c>
      <c r="BI192" s="50">
        <f>IF(U192="nulová",N192,0)</f>
        <v>0</v>
      </c>
      <c r="BJ192" s="7" t="s">
        <v>42</v>
      </c>
      <c r="BK192" s="50">
        <f>ROUND(L192*K192,2)</f>
        <v>0</v>
      </c>
      <c r="BL192" s="7" t="s">
        <v>90</v>
      </c>
      <c r="BM192" s="7" t="s">
        <v>327</v>
      </c>
    </row>
    <row r="193" spans="2:65" s="1" customFormat="1" ht="31.5" customHeight="1">
      <c r="B193" s="69"/>
      <c r="C193" s="98" t="s">
        <v>332</v>
      </c>
      <c r="D193" s="98" t="s">
        <v>86</v>
      </c>
      <c r="E193" s="99" t="s">
        <v>529</v>
      </c>
      <c r="F193" s="152" t="s">
        <v>530</v>
      </c>
      <c r="G193" s="153"/>
      <c r="H193" s="153"/>
      <c r="I193" s="153"/>
      <c r="J193" s="100" t="s">
        <v>171</v>
      </c>
      <c r="K193" s="101">
        <v>24</v>
      </c>
      <c r="L193" s="137">
        <v>0</v>
      </c>
      <c r="M193" s="153"/>
      <c r="N193" s="154">
        <f>ROUND(L193*K193,2)</f>
        <v>0</v>
      </c>
      <c r="O193" s="153"/>
      <c r="P193" s="153"/>
      <c r="Q193" s="153"/>
      <c r="R193" s="71"/>
      <c r="T193" s="102" t="s">
        <v>1</v>
      </c>
      <c r="U193" s="24" t="s">
        <v>24</v>
      </c>
      <c r="V193" s="20"/>
      <c r="W193" s="103">
        <f>V193*K193</f>
        <v>0</v>
      </c>
      <c r="X193" s="103">
        <v>0</v>
      </c>
      <c r="Y193" s="103">
        <f>X193*K193</f>
        <v>0</v>
      </c>
      <c r="Z193" s="103">
        <v>0</v>
      </c>
      <c r="AA193" s="104">
        <f>Z193*K193</f>
        <v>0</v>
      </c>
      <c r="AR193" s="7" t="s">
        <v>90</v>
      </c>
      <c r="AT193" s="7" t="s">
        <v>86</v>
      </c>
      <c r="AU193" s="7" t="s">
        <v>50</v>
      </c>
      <c r="AY193" s="7" t="s">
        <v>85</v>
      </c>
      <c r="BE193" s="50">
        <f>IF(U193="základní",N193,0)</f>
        <v>0</v>
      </c>
      <c r="BF193" s="50">
        <f>IF(U193="snížená",N193,0)</f>
        <v>0</v>
      </c>
      <c r="BG193" s="50">
        <f>IF(U193="zákl. přenesená",N193,0)</f>
        <v>0</v>
      </c>
      <c r="BH193" s="50">
        <f>IF(U193="sníž. přenesená",N193,0)</f>
        <v>0</v>
      </c>
      <c r="BI193" s="50">
        <f>IF(U193="nulová",N193,0)</f>
        <v>0</v>
      </c>
      <c r="BJ193" s="7" t="s">
        <v>42</v>
      </c>
      <c r="BK193" s="50">
        <f>ROUND(L193*K193,2)</f>
        <v>0</v>
      </c>
      <c r="BL193" s="7" t="s">
        <v>90</v>
      </c>
      <c r="BM193" s="7" t="s">
        <v>331</v>
      </c>
    </row>
    <row r="194" spans="2:63" s="1" customFormat="1" ht="49.9" customHeight="1">
      <c r="B194" s="19"/>
      <c r="C194" s="20"/>
      <c r="D194" s="89" t="s">
        <v>164</v>
      </c>
      <c r="E194" s="20"/>
      <c r="F194" s="20"/>
      <c r="G194" s="20"/>
      <c r="H194" s="20"/>
      <c r="I194" s="20"/>
      <c r="J194" s="20"/>
      <c r="K194" s="20"/>
      <c r="L194" s="20"/>
      <c r="M194" s="20"/>
      <c r="N194" s="144">
        <f>BK194</f>
        <v>0</v>
      </c>
      <c r="O194" s="145"/>
      <c r="P194" s="145"/>
      <c r="Q194" s="145"/>
      <c r="R194" s="21"/>
      <c r="T194" s="41"/>
      <c r="U194" s="20"/>
      <c r="V194" s="20"/>
      <c r="W194" s="20"/>
      <c r="X194" s="20"/>
      <c r="Y194" s="20"/>
      <c r="Z194" s="20"/>
      <c r="AA194" s="42"/>
      <c r="AT194" s="7" t="s">
        <v>40</v>
      </c>
      <c r="AU194" s="7" t="s">
        <v>41</v>
      </c>
      <c r="AY194" s="7" t="s">
        <v>165</v>
      </c>
      <c r="BK194" s="50">
        <f>SUM(BK195:BK197)</f>
        <v>0</v>
      </c>
    </row>
    <row r="195" spans="2:63" s="1" customFormat="1" ht="22.35" customHeight="1">
      <c r="B195" s="19"/>
      <c r="C195" s="106" t="s">
        <v>1</v>
      </c>
      <c r="D195" s="106" t="s">
        <v>86</v>
      </c>
      <c r="E195" s="107" t="s">
        <v>1</v>
      </c>
      <c r="F195" s="135" t="s">
        <v>1</v>
      </c>
      <c r="G195" s="136"/>
      <c r="H195" s="136"/>
      <c r="I195" s="136"/>
      <c r="J195" s="108" t="s">
        <v>1</v>
      </c>
      <c r="K195" s="105"/>
      <c r="L195" s="137"/>
      <c r="M195" s="138"/>
      <c r="N195" s="139">
        <f>BK195</f>
        <v>0</v>
      </c>
      <c r="O195" s="138"/>
      <c r="P195" s="138"/>
      <c r="Q195" s="138"/>
      <c r="R195" s="21"/>
      <c r="T195" s="102" t="s">
        <v>1</v>
      </c>
      <c r="U195" s="109" t="s">
        <v>24</v>
      </c>
      <c r="V195" s="20"/>
      <c r="W195" s="20"/>
      <c r="X195" s="20"/>
      <c r="Y195" s="20"/>
      <c r="Z195" s="20"/>
      <c r="AA195" s="42"/>
      <c r="AT195" s="7" t="s">
        <v>165</v>
      </c>
      <c r="AU195" s="7" t="s">
        <v>42</v>
      </c>
      <c r="AY195" s="7" t="s">
        <v>165</v>
      </c>
      <c r="BE195" s="50">
        <f>IF(U195="základní",N195,0)</f>
        <v>0</v>
      </c>
      <c r="BF195" s="50">
        <f>IF(U195="snížená",N195,0)</f>
        <v>0</v>
      </c>
      <c r="BG195" s="50">
        <f>IF(U195="zákl. přenesená",N195,0)</f>
        <v>0</v>
      </c>
      <c r="BH195" s="50">
        <f>IF(U195="sníž. přenesená",N195,0)</f>
        <v>0</v>
      </c>
      <c r="BI195" s="50">
        <f>IF(U195="nulová",N195,0)</f>
        <v>0</v>
      </c>
      <c r="BJ195" s="7" t="s">
        <v>42</v>
      </c>
      <c r="BK195" s="50">
        <f>L195*K195</f>
        <v>0</v>
      </c>
    </row>
    <row r="196" spans="2:63" s="1" customFormat="1" ht="22.35" customHeight="1">
      <c r="B196" s="19"/>
      <c r="C196" s="106" t="s">
        <v>1</v>
      </c>
      <c r="D196" s="106" t="s">
        <v>86</v>
      </c>
      <c r="E196" s="107" t="s">
        <v>1</v>
      </c>
      <c r="F196" s="135" t="s">
        <v>1</v>
      </c>
      <c r="G196" s="136"/>
      <c r="H196" s="136"/>
      <c r="I196" s="136"/>
      <c r="J196" s="108" t="s">
        <v>1</v>
      </c>
      <c r="K196" s="105"/>
      <c r="L196" s="137"/>
      <c r="M196" s="138"/>
      <c r="N196" s="139">
        <f>BK196</f>
        <v>0</v>
      </c>
      <c r="O196" s="138"/>
      <c r="P196" s="138"/>
      <c r="Q196" s="138"/>
      <c r="R196" s="21"/>
      <c r="T196" s="102" t="s">
        <v>1</v>
      </c>
      <c r="U196" s="109" t="s">
        <v>24</v>
      </c>
      <c r="V196" s="20"/>
      <c r="W196" s="20"/>
      <c r="X196" s="20"/>
      <c r="Y196" s="20"/>
      <c r="Z196" s="20"/>
      <c r="AA196" s="42"/>
      <c r="AT196" s="7" t="s">
        <v>165</v>
      </c>
      <c r="AU196" s="7" t="s">
        <v>42</v>
      </c>
      <c r="AY196" s="7" t="s">
        <v>165</v>
      </c>
      <c r="BE196" s="50">
        <f>IF(U196="základní",N196,0)</f>
        <v>0</v>
      </c>
      <c r="BF196" s="50">
        <f>IF(U196="snížená",N196,0)</f>
        <v>0</v>
      </c>
      <c r="BG196" s="50">
        <f>IF(U196="zákl. přenesená",N196,0)</f>
        <v>0</v>
      </c>
      <c r="BH196" s="50">
        <f>IF(U196="sníž. přenesená",N196,0)</f>
        <v>0</v>
      </c>
      <c r="BI196" s="50">
        <f>IF(U196="nulová",N196,0)</f>
        <v>0</v>
      </c>
      <c r="BJ196" s="7" t="s">
        <v>42</v>
      </c>
      <c r="BK196" s="50">
        <f>L196*K196</f>
        <v>0</v>
      </c>
    </row>
    <row r="197" spans="2:63" s="1" customFormat="1" ht="22.35" customHeight="1">
      <c r="B197" s="19"/>
      <c r="C197" s="106" t="s">
        <v>1</v>
      </c>
      <c r="D197" s="106" t="s">
        <v>86</v>
      </c>
      <c r="E197" s="107" t="s">
        <v>1</v>
      </c>
      <c r="F197" s="135" t="s">
        <v>1</v>
      </c>
      <c r="G197" s="136"/>
      <c r="H197" s="136"/>
      <c r="I197" s="136"/>
      <c r="J197" s="108" t="s">
        <v>1</v>
      </c>
      <c r="K197" s="105"/>
      <c r="L197" s="137"/>
      <c r="M197" s="138"/>
      <c r="N197" s="139">
        <f>BK197</f>
        <v>0</v>
      </c>
      <c r="O197" s="138"/>
      <c r="P197" s="138"/>
      <c r="Q197" s="138"/>
      <c r="R197" s="21"/>
      <c r="T197" s="102" t="s">
        <v>1</v>
      </c>
      <c r="U197" s="109" t="s">
        <v>24</v>
      </c>
      <c r="V197" s="31"/>
      <c r="W197" s="31"/>
      <c r="X197" s="31"/>
      <c r="Y197" s="31"/>
      <c r="Z197" s="31"/>
      <c r="AA197" s="33"/>
      <c r="AT197" s="7" t="s">
        <v>165</v>
      </c>
      <c r="AU197" s="7" t="s">
        <v>42</v>
      </c>
      <c r="AY197" s="7" t="s">
        <v>165</v>
      </c>
      <c r="BE197" s="50">
        <f>IF(U197="základní",N197,0)</f>
        <v>0</v>
      </c>
      <c r="BF197" s="50">
        <f>IF(U197="snížená",N197,0)</f>
        <v>0</v>
      </c>
      <c r="BG197" s="50">
        <f>IF(U197="zákl. přenesená",N197,0)</f>
        <v>0</v>
      </c>
      <c r="BH197" s="50">
        <f>IF(U197="sníž. přenesená",N197,0)</f>
        <v>0</v>
      </c>
      <c r="BI197" s="50">
        <f>IF(U197="nulová",N197,0)</f>
        <v>0</v>
      </c>
      <c r="BJ197" s="7" t="s">
        <v>42</v>
      </c>
      <c r="BK197" s="50">
        <f>L197*K197</f>
        <v>0</v>
      </c>
    </row>
    <row r="198" spans="2:18" s="1" customFormat="1" ht="6.95" customHeight="1">
      <c r="B198" s="34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6"/>
    </row>
  </sheetData>
  <mergeCells count="253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4:Q104"/>
    <mergeCell ref="D105:H105"/>
    <mergeCell ref="N105:Q105"/>
    <mergeCell ref="D106:H106"/>
    <mergeCell ref="N106:Q106"/>
    <mergeCell ref="D107:H107"/>
    <mergeCell ref="N107:Q107"/>
    <mergeCell ref="D108:H108"/>
    <mergeCell ref="N108:Q108"/>
    <mergeCell ref="D109:H109"/>
    <mergeCell ref="N109:Q109"/>
    <mergeCell ref="N110:Q110"/>
    <mergeCell ref="L112:Q112"/>
    <mergeCell ref="C118:Q118"/>
    <mergeCell ref="F120:P120"/>
    <mergeCell ref="F121:P121"/>
    <mergeCell ref="M123:P123"/>
    <mergeCell ref="M125:Q125"/>
    <mergeCell ref="M126:Q126"/>
    <mergeCell ref="F128:I128"/>
    <mergeCell ref="L128:M128"/>
    <mergeCell ref="N128:Q128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1:I141"/>
    <mergeCell ref="L141:M141"/>
    <mergeCell ref="N141:Q141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5:I185"/>
    <mergeCell ref="L185:M185"/>
    <mergeCell ref="N185:Q185"/>
    <mergeCell ref="F187:I187"/>
    <mergeCell ref="L187:M187"/>
    <mergeCell ref="N187:Q187"/>
    <mergeCell ref="L192:M192"/>
    <mergeCell ref="N192:Q192"/>
    <mergeCell ref="F193:I193"/>
    <mergeCell ref="L193:M193"/>
    <mergeCell ref="N193:Q193"/>
    <mergeCell ref="F195:I195"/>
    <mergeCell ref="L195:M195"/>
    <mergeCell ref="N195:Q195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H1:K1"/>
    <mergeCell ref="S2:AC2"/>
    <mergeCell ref="F196:I196"/>
    <mergeCell ref="L196:M196"/>
    <mergeCell ref="N196:Q196"/>
    <mergeCell ref="F197:I197"/>
    <mergeCell ref="L197:M197"/>
    <mergeCell ref="N197:Q197"/>
    <mergeCell ref="N129:Q129"/>
    <mergeCell ref="N130:Q130"/>
    <mergeCell ref="N140:Q140"/>
    <mergeCell ref="N142:Q142"/>
    <mergeCell ref="N146:Q146"/>
    <mergeCell ref="N154:Q154"/>
    <mergeCell ref="N163:Q163"/>
    <mergeCell ref="N168:Q168"/>
    <mergeCell ref="N169:Q169"/>
    <mergeCell ref="N177:Q177"/>
    <mergeCell ref="N178:Q178"/>
    <mergeCell ref="N184:Q184"/>
    <mergeCell ref="N186:Q186"/>
    <mergeCell ref="N188:Q188"/>
    <mergeCell ref="N194:Q194"/>
    <mergeCell ref="F192:I192"/>
  </mergeCells>
  <dataValidations count="2" disablePrompts="1">
    <dataValidation type="list" allowBlank="1" showInputMessage="1" showErrorMessage="1" error="Povoleny jsou hodnoty K a M." sqref="D195:D198">
      <formula1>"K,M"</formula1>
    </dataValidation>
    <dataValidation type="list" allowBlank="1" showInputMessage="1" showErrorMessage="1" error="Povoleny jsou hodnoty základní, snížená, zákl. přenesená, sníž. přenesená, nulová." sqref="U195:U198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28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9"/>
      <c r="B1" s="116"/>
      <c r="C1" s="116"/>
      <c r="D1" s="117" t="s">
        <v>0</v>
      </c>
      <c r="E1" s="116"/>
      <c r="F1" s="118" t="s">
        <v>600</v>
      </c>
      <c r="G1" s="118"/>
      <c r="H1" s="132" t="s">
        <v>601</v>
      </c>
      <c r="I1" s="132"/>
      <c r="J1" s="132"/>
      <c r="K1" s="132"/>
      <c r="L1" s="118" t="s">
        <v>602</v>
      </c>
      <c r="M1" s="116"/>
      <c r="N1" s="116"/>
      <c r="O1" s="117" t="s">
        <v>49</v>
      </c>
      <c r="P1" s="116"/>
      <c r="Q1" s="116"/>
      <c r="R1" s="116"/>
      <c r="S1" s="118" t="s">
        <v>603</v>
      </c>
      <c r="T1" s="118"/>
      <c r="U1" s="119"/>
      <c r="V1" s="119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</row>
    <row r="2" spans="3:46" ht="36.95" customHeight="1">
      <c r="C2" s="191" t="s">
        <v>3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S2" s="133" t="s">
        <v>4</v>
      </c>
      <c r="T2" s="134"/>
      <c r="U2" s="134"/>
      <c r="V2" s="134"/>
      <c r="W2" s="134"/>
      <c r="X2" s="134"/>
      <c r="Y2" s="134"/>
      <c r="Z2" s="134"/>
      <c r="AA2" s="134"/>
      <c r="AB2" s="134"/>
      <c r="AC2" s="134"/>
      <c r="AT2" s="7" t="s">
        <v>44</v>
      </c>
    </row>
    <row r="3" spans="2:46" ht="6.9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AT3" s="7" t="s">
        <v>50</v>
      </c>
    </row>
    <row r="4" spans="2:46" ht="36.95" customHeight="1">
      <c r="B4" s="11"/>
      <c r="C4" s="175" t="s">
        <v>51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3"/>
      <c r="T4" s="14" t="s">
        <v>7</v>
      </c>
      <c r="AT4" s="7" t="s">
        <v>2</v>
      </c>
    </row>
    <row r="5" spans="2:18" ht="6.95" customHeight="1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3"/>
    </row>
    <row r="6" spans="2:18" ht="25.35" customHeight="1">
      <c r="B6" s="11"/>
      <c r="C6" s="12"/>
      <c r="D6" s="17" t="s">
        <v>8</v>
      </c>
      <c r="E6" s="12"/>
      <c r="F6" s="161" t="s">
        <v>9</v>
      </c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2"/>
      <c r="R6" s="13"/>
    </row>
    <row r="7" spans="2:18" s="1" customFormat="1" ht="32.85" customHeight="1">
      <c r="B7" s="19"/>
      <c r="C7" s="20"/>
      <c r="D7" s="16" t="s">
        <v>52</v>
      </c>
      <c r="E7" s="20"/>
      <c r="F7" s="193" t="s">
        <v>166</v>
      </c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20"/>
      <c r="R7" s="21"/>
    </row>
    <row r="8" spans="2:18" s="1" customFormat="1" ht="14.45" customHeight="1">
      <c r="B8" s="19"/>
      <c r="C8" s="20"/>
      <c r="D8" s="17" t="s">
        <v>10</v>
      </c>
      <c r="E8" s="20"/>
      <c r="F8" s="15" t="s">
        <v>1</v>
      </c>
      <c r="G8" s="20"/>
      <c r="H8" s="20"/>
      <c r="I8" s="20"/>
      <c r="J8" s="20"/>
      <c r="K8" s="20"/>
      <c r="L8" s="20"/>
      <c r="M8" s="17" t="s">
        <v>11</v>
      </c>
      <c r="N8" s="20"/>
      <c r="O8" s="15" t="s">
        <v>1</v>
      </c>
      <c r="P8" s="20"/>
      <c r="Q8" s="20"/>
      <c r="R8" s="21"/>
    </row>
    <row r="9" spans="2:18" s="1" customFormat="1" ht="14.45" customHeight="1">
      <c r="B9" s="19"/>
      <c r="C9" s="20"/>
      <c r="D9" s="17" t="s">
        <v>12</v>
      </c>
      <c r="E9" s="20"/>
      <c r="F9" s="15" t="s">
        <v>13</v>
      </c>
      <c r="G9" s="20"/>
      <c r="H9" s="20"/>
      <c r="I9" s="20"/>
      <c r="J9" s="20"/>
      <c r="K9" s="20"/>
      <c r="L9" s="20"/>
      <c r="M9" s="17" t="s">
        <v>14</v>
      </c>
      <c r="N9" s="20"/>
      <c r="O9" s="194"/>
      <c r="P9" s="162"/>
      <c r="Q9" s="20"/>
      <c r="R9" s="21"/>
    </row>
    <row r="10" spans="2:18" s="1" customFormat="1" ht="10.9" customHeight="1"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1"/>
    </row>
    <row r="11" spans="2:18" s="1" customFormat="1" ht="14.45" customHeight="1">
      <c r="B11" s="19"/>
      <c r="C11" s="20"/>
      <c r="D11" s="17" t="s">
        <v>15</v>
      </c>
      <c r="E11" s="20"/>
      <c r="F11" s="20"/>
      <c r="G11" s="20"/>
      <c r="H11" s="20"/>
      <c r="I11" s="20"/>
      <c r="J11" s="20"/>
      <c r="K11" s="20"/>
      <c r="L11" s="20"/>
      <c r="M11" s="17" t="s">
        <v>16</v>
      </c>
      <c r="N11" s="20"/>
      <c r="O11" s="165"/>
      <c r="P11" s="162"/>
      <c r="Q11" s="20"/>
      <c r="R11" s="21"/>
    </row>
    <row r="12" spans="2:18" s="1" customFormat="1" ht="18" customHeight="1">
      <c r="B12" s="19"/>
      <c r="C12" s="20"/>
      <c r="D12" s="20"/>
      <c r="E12" s="15"/>
      <c r="F12" s="20"/>
      <c r="G12" s="20"/>
      <c r="H12" s="20"/>
      <c r="I12" s="20"/>
      <c r="J12" s="20"/>
      <c r="K12" s="20"/>
      <c r="L12" s="20"/>
      <c r="M12" s="17" t="s">
        <v>17</v>
      </c>
      <c r="N12" s="20"/>
      <c r="O12" s="165"/>
      <c r="P12" s="162"/>
      <c r="Q12" s="20"/>
      <c r="R12" s="21"/>
    </row>
    <row r="13" spans="2:18" s="1" customFormat="1" ht="6.95" customHeight="1"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2:18" s="1" customFormat="1" ht="14.45" customHeight="1">
      <c r="B14" s="19"/>
      <c r="C14" s="20"/>
      <c r="D14" s="17" t="s">
        <v>18</v>
      </c>
      <c r="E14" s="20"/>
      <c r="F14" s="20"/>
      <c r="G14" s="20"/>
      <c r="H14" s="20"/>
      <c r="I14" s="20"/>
      <c r="J14" s="20"/>
      <c r="K14" s="20"/>
      <c r="L14" s="20"/>
      <c r="M14" s="17" t="s">
        <v>16</v>
      </c>
      <c r="N14" s="20"/>
      <c r="O14" s="195" t="s">
        <v>620</v>
      </c>
      <c r="P14" s="196"/>
      <c r="Q14" s="20"/>
      <c r="R14" s="21"/>
    </row>
    <row r="15" spans="2:18" s="1" customFormat="1" ht="18" customHeight="1">
      <c r="B15" s="19"/>
      <c r="C15" s="20"/>
      <c r="D15" s="20"/>
      <c r="E15" s="195" t="s">
        <v>620</v>
      </c>
      <c r="F15" s="196"/>
      <c r="G15" s="196"/>
      <c r="H15" s="196"/>
      <c r="I15" s="196"/>
      <c r="J15" s="196"/>
      <c r="K15" s="196"/>
      <c r="L15" s="196"/>
      <c r="M15" s="17" t="s">
        <v>17</v>
      </c>
      <c r="N15" s="20"/>
      <c r="O15" s="195" t="s">
        <v>620</v>
      </c>
      <c r="P15" s="196"/>
      <c r="Q15" s="20"/>
      <c r="R15" s="21"/>
    </row>
    <row r="16" spans="2:18" s="1" customFormat="1" ht="6.95" customHeight="1"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1"/>
    </row>
    <row r="17" spans="2:18" s="1" customFormat="1" ht="14.45" customHeight="1">
      <c r="B17" s="19"/>
      <c r="C17" s="20"/>
      <c r="D17" s="17" t="s">
        <v>19</v>
      </c>
      <c r="E17" s="20"/>
      <c r="F17" s="20"/>
      <c r="G17" s="20"/>
      <c r="H17" s="20"/>
      <c r="I17" s="20"/>
      <c r="J17" s="20"/>
      <c r="K17" s="20"/>
      <c r="L17" s="20"/>
      <c r="M17" s="17" t="s">
        <v>16</v>
      </c>
      <c r="N17" s="20"/>
      <c r="O17" s="165"/>
      <c r="P17" s="162"/>
      <c r="Q17" s="20"/>
      <c r="R17" s="21"/>
    </row>
    <row r="18" spans="2:18" s="1" customFormat="1" ht="18" customHeight="1">
      <c r="B18" s="19"/>
      <c r="C18" s="20"/>
      <c r="D18" s="20"/>
      <c r="E18" s="15"/>
      <c r="F18" s="20"/>
      <c r="G18" s="20"/>
      <c r="H18" s="20"/>
      <c r="I18" s="20"/>
      <c r="J18" s="20"/>
      <c r="K18" s="20"/>
      <c r="L18" s="20"/>
      <c r="M18" s="17" t="s">
        <v>17</v>
      </c>
      <c r="N18" s="20"/>
      <c r="O18" s="165"/>
      <c r="P18" s="162"/>
      <c r="Q18" s="20"/>
      <c r="R18" s="21"/>
    </row>
    <row r="19" spans="2:18" s="1" customFormat="1" ht="6.95" customHeight="1"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1"/>
    </row>
    <row r="20" spans="2:18" s="1" customFormat="1" ht="14.45" customHeight="1">
      <c r="B20" s="19"/>
      <c r="C20" s="20"/>
      <c r="D20" s="17" t="s">
        <v>20</v>
      </c>
      <c r="E20" s="20"/>
      <c r="F20" s="20"/>
      <c r="G20" s="20"/>
      <c r="H20" s="20"/>
      <c r="I20" s="20"/>
      <c r="J20" s="20"/>
      <c r="K20" s="20"/>
      <c r="L20" s="20"/>
      <c r="M20" s="17" t="s">
        <v>16</v>
      </c>
      <c r="N20" s="20"/>
      <c r="O20" s="165"/>
      <c r="P20" s="162"/>
      <c r="Q20" s="20"/>
      <c r="R20" s="21"/>
    </row>
    <row r="21" spans="2:18" s="1" customFormat="1" ht="18" customHeight="1">
      <c r="B21" s="19"/>
      <c r="C21" s="20"/>
      <c r="D21" s="20"/>
      <c r="E21" s="15"/>
      <c r="F21" s="20"/>
      <c r="G21" s="20"/>
      <c r="H21" s="20"/>
      <c r="I21" s="20"/>
      <c r="J21" s="20"/>
      <c r="K21" s="20"/>
      <c r="L21" s="20"/>
      <c r="M21" s="17" t="s">
        <v>17</v>
      </c>
      <c r="N21" s="20"/>
      <c r="O21" s="165"/>
      <c r="P21" s="162"/>
      <c r="Q21" s="20"/>
      <c r="R21" s="21"/>
    </row>
    <row r="22" spans="2:18" s="1" customFormat="1" ht="6.95" customHeight="1"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1"/>
    </row>
    <row r="23" spans="2:18" s="1" customFormat="1" ht="14.45" customHeight="1">
      <c r="B23" s="19"/>
      <c r="C23" s="20"/>
      <c r="D23" s="17" t="s">
        <v>21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/>
    </row>
    <row r="24" spans="2:18" s="1" customFormat="1" ht="22.5" customHeight="1">
      <c r="B24" s="19"/>
      <c r="C24" s="20"/>
      <c r="D24" s="20"/>
      <c r="E24" s="188" t="s">
        <v>1</v>
      </c>
      <c r="F24" s="162"/>
      <c r="G24" s="162"/>
      <c r="H24" s="162"/>
      <c r="I24" s="162"/>
      <c r="J24" s="162"/>
      <c r="K24" s="162"/>
      <c r="L24" s="162"/>
      <c r="M24" s="20"/>
      <c r="N24" s="20"/>
      <c r="O24" s="20"/>
      <c r="P24" s="20"/>
      <c r="Q24" s="20"/>
      <c r="R24" s="21"/>
    </row>
    <row r="25" spans="2:18" s="1" customFormat="1" ht="6.95" customHeight="1"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1"/>
    </row>
    <row r="26" spans="2:18" s="1" customFormat="1" ht="6.95" customHeight="1">
      <c r="B26" s="19"/>
      <c r="C26" s="20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0"/>
      <c r="R26" s="21"/>
    </row>
    <row r="27" spans="2:18" s="1" customFormat="1" ht="14.45" customHeight="1">
      <c r="B27" s="19"/>
      <c r="C27" s="20"/>
      <c r="D27" s="53" t="s">
        <v>54</v>
      </c>
      <c r="E27" s="20"/>
      <c r="F27" s="20"/>
      <c r="G27" s="20"/>
      <c r="H27" s="20"/>
      <c r="I27" s="20"/>
      <c r="J27" s="20"/>
      <c r="K27" s="20"/>
      <c r="L27" s="20"/>
      <c r="M27" s="189">
        <f>N88</f>
        <v>0</v>
      </c>
      <c r="N27" s="162"/>
      <c r="O27" s="162"/>
      <c r="P27" s="162"/>
      <c r="Q27" s="20"/>
      <c r="R27" s="21"/>
    </row>
    <row r="28" spans="2:18" s="1" customFormat="1" ht="14.45" customHeight="1">
      <c r="B28" s="19"/>
      <c r="C28" s="20"/>
      <c r="D28" s="18" t="s">
        <v>47</v>
      </c>
      <c r="E28" s="20"/>
      <c r="F28" s="20"/>
      <c r="G28" s="20"/>
      <c r="H28" s="20"/>
      <c r="I28" s="20"/>
      <c r="J28" s="20"/>
      <c r="K28" s="20"/>
      <c r="L28" s="20"/>
      <c r="M28" s="189">
        <f>N93</f>
        <v>0</v>
      </c>
      <c r="N28" s="162"/>
      <c r="O28" s="162"/>
      <c r="P28" s="162"/>
      <c r="Q28" s="20"/>
      <c r="R28" s="21"/>
    </row>
    <row r="29" spans="2:18" s="1" customFormat="1" ht="6.95" customHeight="1"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1"/>
    </row>
    <row r="30" spans="2:18" s="1" customFormat="1" ht="25.35" customHeight="1">
      <c r="B30" s="19"/>
      <c r="C30" s="20"/>
      <c r="D30" s="54" t="s">
        <v>22</v>
      </c>
      <c r="E30" s="20"/>
      <c r="F30" s="20"/>
      <c r="G30" s="20"/>
      <c r="H30" s="20"/>
      <c r="I30" s="20"/>
      <c r="J30" s="20"/>
      <c r="K30" s="20"/>
      <c r="L30" s="20"/>
      <c r="M30" s="190">
        <f>ROUND(M27+M28,2)</f>
        <v>0</v>
      </c>
      <c r="N30" s="162"/>
      <c r="O30" s="162"/>
      <c r="P30" s="162"/>
      <c r="Q30" s="20"/>
      <c r="R30" s="21"/>
    </row>
    <row r="31" spans="2:18" s="1" customFormat="1" ht="6.95" customHeight="1">
      <c r="B31" s="19"/>
      <c r="C31" s="20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0"/>
      <c r="R31" s="21"/>
    </row>
    <row r="32" spans="2:18" s="1" customFormat="1" ht="14.45" customHeight="1">
      <c r="B32" s="19"/>
      <c r="C32" s="20"/>
      <c r="D32" s="22" t="s">
        <v>23</v>
      </c>
      <c r="E32" s="22" t="s">
        <v>24</v>
      </c>
      <c r="F32" s="23">
        <v>0.21</v>
      </c>
      <c r="G32" s="55" t="s">
        <v>25</v>
      </c>
      <c r="H32" s="184">
        <f>ROUND((((SUM(BE93:BE100)+SUM(BE118:BE146))+SUM(BE148:BE150))),2)</f>
        <v>0</v>
      </c>
      <c r="I32" s="162"/>
      <c r="J32" s="162"/>
      <c r="K32" s="20"/>
      <c r="L32" s="20"/>
      <c r="M32" s="184">
        <f>ROUND(((ROUND((SUM(BE93:BE100)+SUM(BE118:BE146)),2)*F32)+SUM(BE148:BE150)*F32),2)</f>
        <v>0</v>
      </c>
      <c r="N32" s="162"/>
      <c r="O32" s="162"/>
      <c r="P32" s="162"/>
      <c r="Q32" s="20"/>
      <c r="R32" s="21"/>
    </row>
    <row r="33" spans="2:18" s="1" customFormat="1" ht="14.45" customHeight="1">
      <c r="B33" s="19"/>
      <c r="C33" s="20"/>
      <c r="D33" s="20"/>
      <c r="E33" s="22" t="s">
        <v>26</v>
      </c>
      <c r="F33" s="23">
        <v>0.15</v>
      </c>
      <c r="G33" s="55" t="s">
        <v>25</v>
      </c>
      <c r="H33" s="184">
        <f>ROUND((((SUM(BF93:BF100)+SUM(BF118:BF146))+SUM(BF148:BF150))),2)</f>
        <v>0</v>
      </c>
      <c r="I33" s="162"/>
      <c r="J33" s="162"/>
      <c r="K33" s="20"/>
      <c r="L33" s="20"/>
      <c r="M33" s="184">
        <f>ROUND(((ROUND((SUM(BF93:BF100)+SUM(BF118:BF146)),2)*F33)+SUM(BF148:BF150)*F33),2)</f>
        <v>0</v>
      </c>
      <c r="N33" s="162"/>
      <c r="O33" s="162"/>
      <c r="P33" s="162"/>
      <c r="Q33" s="20"/>
      <c r="R33" s="21"/>
    </row>
    <row r="34" spans="2:18" s="1" customFormat="1" ht="14.45" customHeight="1" hidden="1">
      <c r="B34" s="19"/>
      <c r="C34" s="20"/>
      <c r="D34" s="20"/>
      <c r="E34" s="22" t="s">
        <v>27</v>
      </c>
      <c r="F34" s="23">
        <v>0.21</v>
      </c>
      <c r="G34" s="55" t="s">
        <v>25</v>
      </c>
      <c r="H34" s="184">
        <f>ROUND((((SUM(BG93:BG100)+SUM(BG118:BG146))+SUM(BG148:BG150))),2)</f>
        <v>0</v>
      </c>
      <c r="I34" s="162"/>
      <c r="J34" s="162"/>
      <c r="K34" s="20"/>
      <c r="L34" s="20"/>
      <c r="M34" s="184">
        <v>0</v>
      </c>
      <c r="N34" s="162"/>
      <c r="O34" s="162"/>
      <c r="P34" s="162"/>
      <c r="Q34" s="20"/>
      <c r="R34" s="21"/>
    </row>
    <row r="35" spans="2:18" s="1" customFormat="1" ht="14.45" customHeight="1" hidden="1">
      <c r="B35" s="19"/>
      <c r="C35" s="20"/>
      <c r="D35" s="20"/>
      <c r="E35" s="22" t="s">
        <v>28</v>
      </c>
      <c r="F35" s="23">
        <v>0.15</v>
      </c>
      <c r="G35" s="55" t="s">
        <v>25</v>
      </c>
      <c r="H35" s="184">
        <f>ROUND((((SUM(BH93:BH100)+SUM(BH118:BH146))+SUM(BH148:BH150))),2)</f>
        <v>0</v>
      </c>
      <c r="I35" s="162"/>
      <c r="J35" s="162"/>
      <c r="K35" s="20"/>
      <c r="L35" s="20"/>
      <c r="M35" s="184">
        <v>0</v>
      </c>
      <c r="N35" s="162"/>
      <c r="O35" s="162"/>
      <c r="P35" s="162"/>
      <c r="Q35" s="20"/>
      <c r="R35" s="21"/>
    </row>
    <row r="36" spans="2:18" s="1" customFormat="1" ht="14.45" customHeight="1" hidden="1">
      <c r="B36" s="19"/>
      <c r="C36" s="20"/>
      <c r="D36" s="20"/>
      <c r="E36" s="22" t="s">
        <v>29</v>
      </c>
      <c r="F36" s="23">
        <v>0</v>
      </c>
      <c r="G36" s="55" t="s">
        <v>25</v>
      </c>
      <c r="H36" s="184">
        <f>ROUND((((SUM(BI93:BI100)+SUM(BI118:BI146))+SUM(BI148:BI150))),2)</f>
        <v>0</v>
      </c>
      <c r="I36" s="162"/>
      <c r="J36" s="162"/>
      <c r="K36" s="20"/>
      <c r="L36" s="20"/>
      <c r="M36" s="184">
        <v>0</v>
      </c>
      <c r="N36" s="162"/>
      <c r="O36" s="162"/>
      <c r="P36" s="162"/>
      <c r="Q36" s="20"/>
      <c r="R36" s="21"/>
    </row>
    <row r="37" spans="2:18" s="1" customFormat="1" ht="6.95" customHeight="1"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1"/>
    </row>
    <row r="38" spans="2:18" s="1" customFormat="1" ht="25.35" customHeight="1">
      <c r="B38" s="19"/>
      <c r="C38" s="52"/>
      <c r="D38" s="56" t="s">
        <v>30</v>
      </c>
      <c r="E38" s="43"/>
      <c r="F38" s="43"/>
      <c r="G38" s="57" t="s">
        <v>31</v>
      </c>
      <c r="H38" s="58" t="s">
        <v>32</v>
      </c>
      <c r="I38" s="43"/>
      <c r="J38" s="43"/>
      <c r="K38" s="43"/>
      <c r="L38" s="185">
        <f>SUM(M30:M36)</f>
        <v>0</v>
      </c>
      <c r="M38" s="186"/>
      <c r="N38" s="186"/>
      <c r="O38" s="186"/>
      <c r="P38" s="187"/>
      <c r="Q38" s="52"/>
      <c r="R38" s="21"/>
    </row>
    <row r="39" spans="2:18" s="1" customFormat="1" ht="14.45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1"/>
    </row>
    <row r="40" spans="2:18" s="1" customFormat="1" ht="14.45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1"/>
    </row>
    <row r="41" spans="2:18" ht="13.5"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3"/>
    </row>
    <row r="42" spans="2:18" ht="13.5"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3"/>
    </row>
    <row r="43" spans="2:18" ht="13.5"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3"/>
    </row>
    <row r="44" spans="2:18" ht="13.5"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3"/>
    </row>
    <row r="45" spans="2:18" ht="13.5"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3"/>
    </row>
    <row r="46" spans="2:18" ht="13.5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3"/>
    </row>
    <row r="47" spans="2:18" ht="13.5"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3"/>
    </row>
    <row r="48" spans="2:18" ht="13.5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3"/>
    </row>
    <row r="49" spans="2:18" ht="13.5">
      <c r="B49" s="1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3"/>
    </row>
    <row r="50" spans="2:18" s="1" customFormat="1" ht="15">
      <c r="B50" s="19"/>
      <c r="C50" s="20"/>
      <c r="D50" s="25" t="s">
        <v>33</v>
      </c>
      <c r="E50" s="26"/>
      <c r="F50" s="26"/>
      <c r="G50" s="26"/>
      <c r="H50" s="27"/>
      <c r="I50" s="20"/>
      <c r="J50" s="25" t="s">
        <v>34</v>
      </c>
      <c r="K50" s="26"/>
      <c r="L50" s="26"/>
      <c r="M50" s="26"/>
      <c r="N50" s="26"/>
      <c r="O50" s="26"/>
      <c r="P50" s="27"/>
      <c r="Q50" s="20"/>
      <c r="R50" s="21"/>
    </row>
    <row r="51" spans="2:18" ht="13.5">
      <c r="B51" s="11"/>
      <c r="C51" s="12"/>
      <c r="D51" s="28"/>
      <c r="E51" s="12"/>
      <c r="F51" s="12"/>
      <c r="G51" s="12"/>
      <c r="H51" s="29"/>
      <c r="I51" s="12"/>
      <c r="J51" s="28"/>
      <c r="K51" s="12"/>
      <c r="L51" s="12"/>
      <c r="M51" s="12"/>
      <c r="N51" s="12"/>
      <c r="O51" s="12"/>
      <c r="P51" s="29"/>
      <c r="Q51" s="12"/>
      <c r="R51" s="13"/>
    </row>
    <row r="52" spans="2:18" ht="13.5">
      <c r="B52" s="11"/>
      <c r="C52" s="12"/>
      <c r="D52" s="28"/>
      <c r="E52" s="12"/>
      <c r="F52" s="12"/>
      <c r="G52" s="12"/>
      <c r="H52" s="29"/>
      <c r="I52" s="12"/>
      <c r="J52" s="28"/>
      <c r="K52" s="12"/>
      <c r="L52" s="12"/>
      <c r="M52" s="12"/>
      <c r="N52" s="12"/>
      <c r="O52" s="12"/>
      <c r="P52" s="29"/>
      <c r="Q52" s="12"/>
      <c r="R52" s="13"/>
    </row>
    <row r="53" spans="2:18" ht="13.5">
      <c r="B53" s="11"/>
      <c r="C53" s="12"/>
      <c r="D53" s="28"/>
      <c r="E53" s="12"/>
      <c r="F53" s="12"/>
      <c r="G53" s="12"/>
      <c r="H53" s="29"/>
      <c r="I53" s="12"/>
      <c r="J53" s="28"/>
      <c r="K53" s="12"/>
      <c r="L53" s="12"/>
      <c r="M53" s="12"/>
      <c r="N53" s="12"/>
      <c r="O53" s="12"/>
      <c r="P53" s="29"/>
      <c r="Q53" s="12"/>
      <c r="R53" s="13"/>
    </row>
    <row r="54" spans="2:18" ht="13.5">
      <c r="B54" s="11"/>
      <c r="C54" s="12"/>
      <c r="D54" s="28"/>
      <c r="E54" s="12"/>
      <c r="F54" s="12"/>
      <c r="G54" s="12"/>
      <c r="H54" s="29"/>
      <c r="I54" s="12"/>
      <c r="J54" s="28"/>
      <c r="K54" s="12"/>
      <c r="L54" s="12"/>
      <c r="M54" s="12"/>
      <c r="N54" s="12"/>
      <c r="O54" s="12"/>
      <c r="P54" s="29"/>
      <c r="Q54" s="12"/>
      <c r="R54" s="13"/>
    </row>
    <row r="55" spans="2:18" ht="13.5">
      <c r="B55" s="11"/>
      <c r="C55" s="12"/>
      <c r="D55" s="28"/>
      <c r="E55" s="12"/>
      <c r="F55" s="12"/>
      <c r="G55" s="12"/>
      <c r="H55" s="29"/>
      <c r="I55" s="12"/>
      <c r="J55" s="28"/>
      <c r="K55" s="12"/>
      <c r="L55" s="12"/>
      <c r="M55" s="12"/>
      <c r="N55" s="12"/>
      <c r="O55" s="12"/>
      <c r="P55" s="29"/>
      <c r="Q55" s="12"/>
      <c r="R55" s="13"/>
    </row>
    <row r="56" spans="2:18" ht="13.5">
      <c r="B56" s="11"/>
      <c r="C56" s="12"/>
      <c r="D56" s="28"/>
      <c r="E56" s="12"/>
      <c r="F56" s="12"/>
      <c r="G56" s="12"/>
      <c r="H56" s="29"/>
      <c r="I56" s="12"/>
      <c r="J56" s="28"/>
      <c r="K56" s="12"/>
      <c r="L56" s="12"/>
      <c r="M56" s="12"/>
      <c r="N56" s="12"/>
      <c r="O56" s="12"/>
      <c r="P56" s="29"/>
      <c r="Q56" s="12"/>
      <c r="R56" s="13"/>
    </row>
    <row r="57" spans="2:18" ht="13.5">
      <c r="B57" s="11"/>
      <c r="C57" s="12"/>
      <c r="D57" s="28"/>
      <c r="E57" s="12"/>
      <c r="F57" s="12"/>
      <c r="G57" s="12"/>
      <c r="H57" s="29"/>
      <c r="I57" s="12"/>
      <c r="J57" s="28"/>
      <c r="K57" s="12"/>
      <c r="L57" s="12"/>
      <c r="M57" s="12"/>
      <c r="N57" s="12"/>
      <c r="O57" s="12"/>
      <c r="P57" s="29"/>
      <c r="Q57" s="12"/>
      <c r="R57" s="13"/>
    </row>
    <row r="58" spans="2:18" ht="13.5">
      <c r="B58" s="11"/>
      <c r="C58" s="12"/>
      <c r="D58" s="28"/>
      <c r="E58" s="12"/>
      <c r="F58" s="12"/>
      <c r="G58" s="12"/>
      <c r="H58" s="29"/>
      <c r="I58" s="12"/>
      <c r="J58" s="28"/>
      <c r="K58" s="12"/>
      <c r="L58" s="12"/>
      <c r="M58" s="12"/>
      <c r="N58" s="12"/>
      <c r="O58" s="12"/>
      <c r="P58" s="29"/>
      <c r="Q58" s="12"/>
      <c r="R58" s="13"/>
    </row>
    <row r="59" spans="2:18" s="1" customFormat="1" ht="15">
      <c r="B59" s="19"/>
      <c r="C59" s="20"/>
      <c r="D59" s="30" t="s">
        <v>35</v>
      </c>
      <c r="E59" s="31"/>
      <c r="F59" s="31"/>
      <c r="G59" s="32" t="s">
        <v>36</v>
      </c>
      <c r="H59" s="33"/>
      <c r="I59" s="20"/>
      <c r="J59" s="30" t="s">
        <v>35</v>
      </c>
      <c r="K59" s="31"/>
      <c r="L59" s="31"/>
      <c r="M59" s="31"/>
      <c r="N59" s="32" t="s">
        <v>36</v>
      </c>
      <c r="O59" s="31"/>
      <c r="P59" s="33"/>
      <c r="Q59" s="20"/>
      <c r="R59" s="21"/>
    </row>
    <row r="60" spans="2:18" ht="13.5">
      <c r="B60" s="1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3"/>
    </row>
    <row r="61" spans="2:18" s="1" customFormat="1" ht="15">
      <c r="B61" s="19"/>
      <c r="C61" s="20"/>
      <c r="D61" s="25" t="s">
        <v>37</v>
      </c>
      <c r="E61" s="26"/>
      <c r="F61" s="26"/>
      <c r="G61" s="26"/>
      <c r="H61" s="27"/>
      <c r="I61" s="20"/>
      <c r="J61" s="25" t="s">
        <v>38</v>
      </c>
      <c r="K61" s="26"/>
      <c r="L61" s="26"/>
      <c r="M61" s="26"/>
      <c r="N61" s="26"/>
      <c r="O61" s="26"/>
      <c r="P61" s="27"/>
      <c r="Q61" s="20"/>
      <c r="R61" s="21"/>
    </row>
    <row r="62" spans="2:18" ht="13.5">
      <c r="B62" s="11"/>
      <c r="C62" s="12"/>
      <c r="D62" s="28"/>
      <c r="E62" s="12"/>
      <c r="F62" s="12"/>
      <c r="G62" s="12"/>
      <c r="H62" s="29"/>
      <c r="I62" s="12"/>
      <c r="J62" s="28"/>
      <c r="K62" s="12"/>
      <c r="L62" s="12"/>
      <c r="M62" s="12"/>
      <c r="N62" s="12"/>
      <c r="O62" s="12"/>
      <c r="P62" s="29"/>
      <c r="Q62" s="12"/>
      <c r="R62" s="13"/>
    </row>
    <row r="63" spans="2:18" ht="13.5">
      <c r="B63" s="11"/>
      <c r="C63" s="12"/>
      <c r="D63" s="28"/>
      <c r="E63" s="12"/>
      <c r="F63" s="12"/>
      <c r="G63" s="12"/>
      <c r="H63" s="29"/>
      <c r="I63" s="12"/>
      <c r="J63" s="28"/>
      <c r="K63" s="12"/>
      <c r="L63" s="12"/>
      <c r="M63" s="12"/>
      <c r="N63" s="12"/>
      <c r="O63" s="12"/>
      <c r="P63" s="29"/>
      <c r="Q63" s="12"/>
      <c r="R63" s="13"/>
    </row>
    <row r="64" spans="2:18" ht="13.5">
      <c r="B64" s="11"/>
      <c r="C64" s="12"/>
      <c r="D64" s="28"/>
      <c r="E64" s="12"/>
      <c r="F64" s="12"/>
      <c r="G64" s="12"/>
      <c r="H64" s="29"/>
      <c r="I64" s="12"/>
      <c r="J64" s="28"/>
      <c r="K64" s="12"/>
      <c r="L64" s="12"/>
      <c r="M64" s="12"/>
      <c r="N64" s="12"/>
      <c r="O64" s="12"/>
      <c r="P64" s="29"/>
      <c r="Q64" s="12"/>
      <c r="R64" s="13"/>
    </row>
    <row r="65" spans="2:18" ht="13.5">
      <c r="B65" s="11"/>
      <c r="C65" s="12"/>
      <c r="D65" s="28"/>
      <c r="E65" s="12"/>
      <c r="F65" s="12"/>
      <c r="G65" s="12"/>
      <c r="H65" s="29"/>
      <c r="I65" s="12"/>
      <c r="J65" s="28"/>
      <c r="K65" s="12"/>
      <c r="L65" s="12"/>
      <c r="M65" s="12"/>
      <c r="N65" s="12"/>
      <c r="O65" s="12"/>
      <c r="P65" s="29"/>
      <c r="Q65" s="12"/>
      <c r="R65" s="13"/>
    </row>
    <row r="66" spans="2:18" ht="13.5">
      <c r="B66" s="11"/>
      <c r="C66" s="12"/>
      <c r="D66" s="28"/>
      <c r="E66" s="12"/>
      <c r="F66" s="12"/>
      <c r="G66" s="12"/>
      <c r="H66" s="29"/>
      <c r="I66" s="12"/>
      <c r="J66" s="28"/>
      <c r="K66" s="12"/>
      <c r="L66" s="12"/>
      <c r="M66" s="12"/>
      <c r="N66" s="12"/>
      <c r="O66" s="12"/>
      <c r="P66" s="29"/>
      <c r="Q66" s="12"/>
      <c r="R66" s="13"/>
    </row>
    <row r="67" spans="2:18" ht="13.5">
      <c r="B67" s="11"/>
      <c r="C67" s="12"/>
      <c r="D67" s="28"/>
      <c r="E67" s="12"/>
      <c r="F67" s="12"/>
      <c r="G67" s="12"/>
      <c r="H67" s="29"/>
      <c r="I67" s="12"/>
      <c r="J67" s="28"/>
      <c r="K67" s="12"/>
      <c r="L67" s="12"/>
      <c r="M67" s="12"/>
      <c r="N67" s="12"/>
      <c r="O67" s="12"/>
      <c r="P67" s="29"/>
      <c r="Q67" s="12"/>
      <c r="R67" s="13"/>
    </row>
    <row r="68" spans="2:18" ht="13.5">
      <c r="B68" s="11"/>
      <c r="C68" s="12"/>
      <c r="D68" s="28"/>
      <c r="E68" s="12"/>
      <c r="F68" s="12"/>
      <c r="G68" s="12"/>
      <c r="H68" s="29"/>
      <c r="I68" s="12"/>
      <c r="J68" s="28"/>
      <c r="K68" s="12"/>
      <c r="L68" s="12"/>
      <c r="M68" s="12"/>
      <c r="N68" s="12"/>
      <c r="O68" s="12"/>
      <c r="P68" s="29"/>
      <c r="Q68" s="12"/>
      <c r="R68" s="13"/>
    </row>
    <row r="69" spans="2:18" ht="13.5">
      <c r="B69" s="11"/>
      <c r="C69" s="12"/>
      <c r="D69" s="28"/>
      <c r="E69" s="12"/>
      <c r="F69" s="12"/>
      <c r="G69" s="12"/>
      <c r="H69" s="29"/>
      <c r="I69" s="12"/>
      <c r="J69" s="28"/>
      <c r="K69" s="12"/>
      <c r="L69" s="12"/>
      <c r="M69" s="12"/>
      <c r="N69" s="12"/>
      <c r="O69" s="12"/>
      <c r="P69" s="29"/>
      <c r="Q69" s="12"/>
      <c r="R69" s="13"/>
    </row>
    <row r="70" spans="2:18" s="1" customFormat="1" ht="15">
      <c r="B70" s="19"/>
      <c r="C70" s="20"/>
      <c r="D70" s="30" t="s">
        <v>35</v>
      </c>
      <c r="E70" s="31"/>
      <c r="F70" s="31"/>
      <c r="G70" s="32" t="s">
        <v>36</v>
      </c>
      <c r="H70" s="33"/>
      <c r="I70" s="20"/>
      <c r="J70" s="30" t="s">
        <v>35</v>
      </c>
      <c r="K70" s="31"/>
      <c r="L70" s="31"/>
      <c r="M70" s="31"/>
      <c r="N70" s="32" t="s">
        <v>36</v>
      </c>
      <c r="O70" s="31"/>
      <c r="P70" s="33"/>
      <c r="Q70" s="20"/>
      <c r="R70" s="21"/>
    </row>
    <row r="71" spans="2:18" s="1" customFormat="1" ht="14.45" customHeight="1">
      <c r="B71" s="34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6"/>
    </row>
    <row r="75" spans="2:18" s="1" customFormat="1" ht="6.95" customHeight="1"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9"/>
    </row>
    <row r="76" spans="2:18" s="1" customFormat="1" ht="36.95" customHeight="1">
      <c r="B76" s="19"/>
      <c r="C76" s="175" t="s">
        <v>55</v>
      </c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21"/>
    </row>
    <row r="77" spans="2:18" s="1" customFormat="1" ht="6.95" customHeight="1">
      <c r="B77" s="19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1"/>
    </row>
    <row r="78" spans="2:18" s="1" customFormat="1" ht="30" customHeight="1">
      <c r="B78" s="19"/>
      <c r="C78" s="17" t="s">
        <v>8</v>
      </c>
      <c r="D78" s="20"/>
      <c r="E78" s="20"/>
      <c r="F78" s="161" t="str">
        <f>F6</f>
        <v>AS Kostelec nad Orlicí - samostatný rozpočet</v>
      </c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Q78" s="20"/>
      <c r="R78" s="21"/>
    </row>
    <row r="79" spans="2:18" s="1" customFormat="1" ht="36.95" customHeight="1">
      <c r="B79" s="19"/>
      <c r="C79" s="40" t="s">
        <v>52</v>
      </c>
      <c r="D79" s="20"/>
      <c r="E79" s="20"/>
      <c r="F79" s="163" t="str">
        <f>F7</f>
        <v>SO06 - Vybavení skateparku</v>
      </c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20"/>
      <c r="R79" s="21"/>
    </row>
    <row r="80" spans="2:18" s="1" customFormat="1" ht="6.95" customHeight="1">
      <c r="B80" s="19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1"/>
    </row>
    <row r="81" spans="2:18" s="1" customFormat="1" ht="18" customHeight="1">
      <c r="B81" s="19"/>
      <c r="C81" s="17" t="s">
        <v>12</v>
      </c>
      <c r="D81" s="20"/>
      <c r="E81" s="20"/>
      <c r="F81" s="15" t="str">
        <f>F9</f>
        <v xml:space="preserve"> </v>
      </c>
      <c r="G81" s="20"/>
      <c r="H81" s="20"/>
      <c r="I81" s="20"/>
      <c r="J81" s="20"/>
      <c r="K81" s="17" t="s">
        <v>14</v>
      </c>
      <c r="L81" s="20"/>
      <c r="M81" s="164" t="str">
        <f>IF(O9="","",O9)</f>
        <v/>
      </c>
      <c r="N81" s="162"/>
      <c r="O81" s="162"/>
      <c r="P81" s="162"/>
      <c r="Q81" s="20"/>
      <c r="R81" s="21"/>
    </row>
    <row r="82" spans="2:18" s="1" customFormat="1" ht="6.95" customHeight="1">
      <c r="B82" s="19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1"/>
    </row>
    <row r="83" spans="2:18" s="1" customFormat="1" ht="15">
      <c r="B83" s="19"/>
      <c r="C83" s="17" t="s">
        <v>15</v>
      </c>
      <c r="D83" s="20"/>
      <c r="E83" s="20"/>
      <c r="F83" s="15"/>
      <c r="G83" s="20"/>
      <c r="H83" s="20"/>
      <c r="I83" s="20"/>
      <c r="J83" s="20"/>
      <c r="K83" s="17" t="s">
        <v>19</v>
      </c>
      <c r="L83" s="20"/>
      <c r="M83" s="165"/>
      <c r="N83" s="162"/>
      <c r="O83" s="162"/>
      <c r="P83" s="162"/>
      <c r="Q83" s="162"/>
      <c r="R83" s="21"/>
    </row>
    <row r="84" spans="2:18" s="1" customFormat="1" ht="14.45" customHeight="1">
      <c r="B84" s="19"/>
      <c r="C84" s="17" t="s">
        <v>18</v>
      </c>
      <c r="D84" s="20"/>
      <c r="E84" s="20"/>
      <c r="F84" s="15" t="str">
        <f>IF(E15="","",E15)</f>
        <v>Vyplň údaj</v>
      </c>
      <c r="G84" s="20"/>
      <c r="H84" s="20"/>
      <c r="I84" s="20"/>
      <c r="J84" s="20"/>
      <c r="K84" s="17" t="s">
        <v>20</v>
      </c>
      <c r="L84" s="20"/>
      <c r="M84" s="165"/>
      <c r="N84" s="162"/>
      <c r="O84" s="162"/>
      <c r="P84" s="162"/>
      <c r="Q84" s="162"/>
      <c r="R84" s="21"/>
    </row>
    <row r="85" spans="2:18" s="1" customFormat="1" ht="10.35" customHeight="1">
      <c r="B85" s="19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1"/>
    </row>
    <row r="86" spans="2:18" s="1" customFormat="1" ht="29.25" customHeight="1">
      <c r="B86" s="19"/>
      <c r="C86" s="182" t="s">
        <v>56</v>
      </c>
      <c r="D86" s="174"/>
      <c r="E86" s="174"/>
      <c r="F86" s="174"/>
      <c r="G86" s="174"/>
      <c r="H86" s="52"/>
      <c r="I86" s="52"/>
      <c r="J86" s="52"/>
      <c r="K86" s="52"/>
      <c r="L86" s="52"/>
      <c r="M86" s="52"/>
      <c r="N86" s="182" t="s">
        <v>57</v>
      </c>
      <c r="O86" s="162"/>
      <c r="P86" s="162"/>
      <c r="Q86" s="162"/>
      <c r="R86" s="21"/>
    </row>
    <row r="87" spans="2:18" s="1" customFormat="1" ht="10.35" customHeight="1">
      <c r="B87" s="19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1"/>
    </row>
    <row r="88" spans="2:47" s="1" customFormat="1" ht="29.25" customHeight="1">
      <c r="B88" s="19"/>
      <c r="C88" s="59" t="s">
        <v>58</v>
      </c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183">
        <f>N118</f>
        <v>0</v>
      </c>
      <c r="O88" s="162"/>
      <c r="P88" s="162"/>
      <c r="Q88" s="162"/>
      <c r="R88" s="21"/>
      <c r="AU88" s="7" t="s">
        <v>59</v>
      </c>
    </row>
    <row r="89" spans="2:18" s="2" customFormat="1" ht="24.95" customHeight="1">
      <c r="B89" s="60"/>
      <c r="C89" s="61"/>
      <c r="D89" s="62" t="s">
        <v>167</v>
      </c>
      <c r="E89" s="61"/>
      <c r="F89" s="61"/>
      <c r="G89" s="61"/>
      <c r="H89" s="61"/>
      <c r="I89" s="61"/>
      <c r="J89" s="61"/>
      <c r="K89" s="61"/>
      <c r="L89" s="61"/>
      <c r="M89" s="61"/>
      <c r="N89" s="178">
        <f>N119</f>
        <v>0</v>
      </c>
      <c r="O89" s="179"/>
      <c r="P89" s="179"/>
      <c r="Q89" s="179"/>
      <c r="R89" s="63"/>
    </row>
    <row r="90" spans="2:18" s="2" customFormat="1" ht="24.95" customHeight="1">
      <c r="B90" s="60"/>
      <c r="C90" s="61"/>
      <c r="D90" s="62" t="s">
        <v>168</v>
      </c>
      <c r="E90" s="61"/>
      <c r="F90" s="61"/>
      <c r="G90" s="61"/>
      <c r="H90" s="61"/>
      <c r="I90" s="61"/>
      <c r="J90" s="61"/>
      <c r="K90" s="61"/>
      <c r="L90" s="61"/>
      <c r="M90" s="61"/>
      <c r="N90" s="178">
        <f>N140</f>
        <v>0</v>
      </c>
      <c r="O90" s="179"/>
      <c r="P90" s="179"/>
      <c r="Q90" s="179"/>
      <c r="R90" s="63"/>
    </row>
    <row r="91" spans="2:18" s="2" customFormat="1" ht="21.75" customHeight="1">
      <c r="B91" s="60"/>
      <c r="C91" s="61"/>
      <c r="D91" s="62" t="s">
        <v>61</v>
      </c>
      <c r="E91" s="61"/>
      <c r="F91" s="61"/>
      <c r="G91" s="61"/>
      <c r="H91" s="61"/>
      <c r="I91" s="61"/>
      <c r="J91" s="61"/>
      <c r="K91" s="61"/>
      <c r="L91" s="61"/>
      <c r="M91" s="61"/>
      <c r="N91" s="180">
        <f>N147</f>
        <v>0</v>
      </c>
      <c r="O91" s="179"/>
      <c r="P91" s="179"/>
      <c r="Q91" s="179"/>
      <c r="R91" s="63"/>
    </row>
    <row r="92" spans="2:18" s="1" customFormat="1" ht="21.75" customHeight="1">
      <c r="B92" s="19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1"/>
    </row>
    <row r="93" spans="2:21" s="1" customFormat="1" ht="29.25" customHeight="1">
      <c r="B93" s="19"/>
      <c r="C93" s="59" t="s">
        <v>62</v>
      </c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181">
        <f>ROUND(N94+N95+N96+N97+N98+N99,2)</f>
        <v>0</v>
      </c>
      <c r="O93" s="162"/>
      <c r="P93" s="162"/>
      <c r="Q93" s="162"/>
      <c r="R93" s="21"/>
      <c r="T93" s="67"/>
      <c r="U93" s="68" t="s">
        <v>23</v>
      </c>
    </row>
    <row r="94" spans="2:65" s="1" customFormat="1" ht="18" customHeight="1">
      <c r="B94" s="69"/>
      <c r="C94" s="70"/>
      <c r="D94" s="170" t="s">
        <v>63</v>
      </c>
      <c r="E94" s="171"/>
      <c r="F94" s="171"/>
      <c r="G94" s="171"/>
      <c r="H94" s="171"/>
      <c r="I94" s="70"/>
      <c r="J94" s="70"/>
      <c r="K94" s="70"/>
      <c r="L94" s="70"/>
      <c r="M94" s="70"/>
      <c r="N94" s="172">
        <f>ROUND(N88*T94,2)</f>
        <v>0</v>
      </c>
      <c r="O94" s="171"/>
      <c r="P94" s="171"/>
      <c r="Q94" s="171"/>
      <c r="R94" s="71"/>
      <c r="S94" s="70"/>
      <c r="T94" s="72"/>
      <c r="U94" s="73" t="s">
        <v>24</v>
      </c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5" t="s">
        <v>64</v>
      </c>
      <c r="AZ94" s="74"/>
      <c r="BA94" s="74"/>
      <c r="BB94" s="74"/>
      <c r="BC94" s="74"/>
      <c r="BD94" s="74"/>
      <c r="BE94" s="76">
        <f aca="true" t="shared" si="0" ref="BE94:BE99">IF(U94="základní",N94,0)</f>
        <v>0</v>
      </c>
      <c r="BF94" s="76">
        <f aca="true" t="shared" si="1" ref="BF94:BF99">IF(U94="snížená",N94,0)</f>
        <v>0</v>
      </c>
      <c r="BG94" s="76">
        <f aca="true" t="shared" si="2" ref="BG94:BG99">IF(U94="zákl. přenesená",N94,0)</f>
        <v>0</v>
      </c>
      <c r="BH94" s="76">
        <f aca="true" t="shared" si="3" ref="BH94:BH99">IF(U94="sníž. přenesená",N94,0)</f>
        <v>0</v>
      </c>
      <c r="BI94" s="76">
        <f aca="true" t="shared" si="4" ref="BI94:BI99">IF(U94="nulová",N94,0)</f>
        <v>0</v>
      </c>
      <c r="BJ94" s="75" t="s">
        <v>42</v>
      </c>
      <c r="BK94" s="74"/>
      <c r="BL94" s="74"/>
      <c r="BM94" s="74"/>
    </row>
    <row r="95" spans="2:65" s="1" customFormat="1" ht="18" customHeight="1">
      <c r="B95" s="69"/>
      <c r="C95" s="70"/>
      <c r="D95" s="170" t="s">
        <v>65</v>
      </c>
      <c r="E95" s="171"/>
      <c r="F95" s="171"/>
      <c r="G95" s="171"/>
      <c r="H95" s="171"/>
      <c r="I95" s="70"/>
      <c r="J95" s="70"/>
      <c r="K95" s="70"/>
      <c r="L95" s="70"/>
      <c r="M95" s="70"/>
      <c r="N95" s="172">
        <f>ROUND(N88*T95,2)</f>
        <v>0</v>
      </c>
      <c r="O95" s="171"/>
      <c r="P95" s="171"/>
      <c r="Q95" s="171"/>
      <c r="R95" s="71"/>
      <c r="S95" s="70"/>
      <c r="T95" s="72"/>
      <c r="U95" s="73" t="s">
        <v>24</v>
      </c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5" t="s">
        <v>64</v>
      </c>
      <c r="AZ95" s="74"/>
      <c r="BA95" s="74"/>
      <c r="BB95" s="74"/>
      <c r="BC95" s="74"/>
      <c r="BD95" s="74"/>
      <c r="BE95" s="76">
        <f t="shared" si="0"/>
        <v>0</v>
      </c>
      <c r="BF95" s="76">
        <f t="shared" si="1"/>
        <v>0</v>
      </c>
      <c r="BG95" s="76">
        <f t="shared" si="2"/>
        <v>0</v>
      </c>
      <c r="BH95" s="76">
        <f t="shared" si="3"/>
        <v>0</v>
      </c>
      <c r="BI95" s="76">
        <f t="shared" si="4"/>
        <v>0</v>
      </c>
      <c r="BJ95" s="75" t="s">
        <v>42</v>
      </c>
      <c r="BK95" s="74"/>
      <c r="BL95" s="74"/>
      <c r="BM95" s="74"/>
    </row>
    <row r="96" spans="2:65" s="1" customFormat="1" ht="18" customHeight="1">
      <c r="B96" s="69"/>
      <c r="C96" s="70"/>
      <c r="D96" s="170" t="s">
        <v>66</v>
      </c>
      <c r="E96" s="171"/>
      <c r="F96" s="171"/>
      <c r="G96" s="171"/>
      <c r="H96" s="171"/>
      <c r="I96" s="70"/>
      <c r="J96" s="70"/>
      <c r="K96" s="70"/>
      <c r="L96" s="70"/>
      <c r="M96" s="70"/>
      <c r="N96" s="172">
        <f>ROUND(N88*T96,2)</f>
        <v>0</v>
      </c>
      <c r="O96" s="171"/>
      <c r="P96" s="171"/>
      <c r="Q96" s="171"/>
      <c r="R96" s="71"/>
      <c r="S96" s="70"/>
      <c r="T96" s="72"/>
      <c r="U96" s="73" t="s">
        <v>24</v>
      </c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5" t="s">
        <v>64</v>
      </c>
      <c r="AZ96" s="74"/>
      <c r="BA96" s="74"/>
      <c r="BB96" s="74"/>
      <c r="BC96" s="74"/>
      <c r="BD96" s="74"/>
      <c r="BE96" s="76">
        <f t="shared" si="0"/>
        <v>0</v>
      </c>
      <c r="BF96" s="76">
        <f t="shared" si="1"/>
        <v>0</v>
      </c>
      <c r="BG96" s="76">
        <f t="shared" si="2"/>
        <v>0</v>
      </c>
      <c r="BH96" s="76">
        <f t="shared" si="3"/>
        <v>0</v>
      </c>
      <c r="BI96" s="76">
        <f t="shared" si="4"/>
        <v>0</v>
      </c>
      <c r="BJ96" s="75" t="s">
        <v>42</v>
      </c>
      <c r="BK96" s="74"/>
      <c r="BL96" s="74"/>
      <c r="BM96" s="74"/>
    </row>
    <row r="97" spans="2:65" s="1" customFormat="1" ht="18" customHeight="1">
      <c r="B97" s="69"/>
      <c r="C97" s="70"/>
      <c r="D97" s="170" t="s">
        <v>67</v>
      </c>
      <c r="E97" s="171"/>
      <c r="F97" s="171"/>
      <c r="G97" s="171"/>
      <c r="H97" s="171"/>
      <c r="I97" s="70"/>
      <c r="J97" s="70"/>
      <c r="K97" s="70"/>
      <c r="L97" s="70"/>
      <c r="M97" s="70"/>
      <c r="N97" s="172">
        <f>ROUND(N88*T97,2)</f>
        <v>0</v>
      </c>
      <c r="O97" s="171"/>
      <c r="P97" s="171"/>
      <c r="Q97" s="171"/>
      <c r="R97" s="71"/>
      <c r="S97" s="70"/>
      <c r="T97" s="72"/>
      <c r="U97" s="73" t="s">
        <v>24</v>
      </c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5" t="s">
        <v>64</v>
      </c>
      <c r="AZ97" s="74"/>
      <c r="BA97" s="74"/>
      <c r="BB97" s="74"/>
      <c r="BC97" s="74"/>
      <c r="BD97" s="74"/>
      <c r="BE97" s="76">
        <f t="shared" si="0"/>
        <v>0</v>
      </c>
      <c r="BF97" s="76">
        <f t="shared" si="1"/>
        <v>0</v>
      </c>
      <c r="BG97" s="76">
        <f t="shared" si="2"/>
        <v>0</v>
      </c>
      <c r="BH97" s="76">
        <f t="shared" si="3"/>
        <v>0</v>
      </c>
      <c r="BI97" s="76">
        <f t="shared" si="4"/>
        <v>0</v>
      </c>
      <c r="BJ97" s="75" t="s">
        <v>42</v>
      </c>
      <c r="BK97" s="74"/>
      <c r="BL97" s="74"/>
      <c r="BM97" s="74"/>
    </row>
    <row r="98" spans="2:65" s="1" customFormat="1" ht="18" customHeight="1">
      <c r="B98" s="69"/>
      <c r="C98" s="70"/>
      <c r="D98" s="170" t="s">
        <v>68</v>
      </c>
      <c r="E98" s="171"/>
      <c r="F98" s="171"/>
      <c r="G98" s="171"/>
      <c r="H98" s="171"/>
      <c r="I98" s="70"/>
      <c r="J98" s="70"/>
      <c r="K98" s="70"/>
      <c r="L98" s="70"/>
      <c r="M98" s="70"/>
      <c r="N98" s="172">
        <f>ROUND(N88*T98,2)</f>
        <v>0</v>
      </c>
      <c r="O98" s="171"/>
      <c r="P98" s="171"/>
      <c r="Q98" s="171"/>
      <c r="R98" s="71"/>
      <c r="S98" s="70"/>
      <c r="T98" s="72"/>
      <c r="U98" s="73" t="s">
        <v>24</v>
      </c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5" t="s">
        <v>64</v>
      </c>
      <c r="AZ98" s="74"/>
      <c r="BA98" s="74"/>
      <c r="BB98" s="74"/>
      <c r="BC98" s="74"/>
      <c r="BD98" s="74"/>
      <c r="BE98" s="76">
        <f t="shared" si="0"/>
        <v>0</v>
      </c>
      <c r="BF98" s="76">
        <f t="shared" si="1"/>
        <v>0</v>
      </c>
      <c r="BG98" s="76">
        <f t="shared" si="2"/>
        <v>0</v>
      </c>
      <c r="BH98" s="76">
        <f t="shared" si="3"/>
        <v>0</v>
      </c>
      <c r="BI98" s="76">
        <f t="shared" si="4"/>
        <v>0</v>
      </c>
      <c r="BJ98" s="75" t="s">
        <v>42</v>
      </c>
      <c r="BK98" s="74"/>
      <c r="BL98" s="74"/>
      <c r="BM98" s="74"/>
    </row>
    <row r="99" spans="2:65" s="1" customFormat="1" ht="18" customHeight="1">
      <c r="B99" s="69"/>
      <c r="C99" s="70"/>
      <c r="D99" s="77" t="s">
        <v>69</v>
      </c>
      <c r="E99" s="70"/>
      <c r="F99" s="70"/>
      <c r="G99" s="70"/>
      <c r="H99" s="70"/>
      <c r="I99" s="70"/>
      <c r="J99" s="70"/>
      <c r="K99" s="70"/>
      <c r="L99" s="70"/>
      <c r="M99" s="70"/>
      <c r="N99" s="172">
        <f>ROUND(N88*T99,2)</f>
        <v>0</v>
      </c>
      <c r="O99" s="171"/>
      <c r="P99" s="171"/>
      <c r="Q99" s="171"/>
      <c r="R99" s="71"/>
      <c r="S99" s="70"/>
      <c r="T99" s="78"/>
      <c r="U99" s="79" t="s">
        <v>24</v>
      </c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5" t="s">
        <v>70</v>
      </c>
      <c r="AZ99" s="74"/>
      <c r="BA99" s="74"/>
      <c r="BB99" s="74"/>
      <c r="BC99" s="74"/>
      <c r="BD99" s="74"/>
      <c r="BE99" s="76">
        <f t="shared" si="0"/>
        <v>0</v>
      </c>
      <c r="BF99" s="76">
        <f t="shared" si="1"/>
        <v>0</v>
      </c>
      <c r="BG99" s="76">
        <f t="shared" si="2"/>
        <v>0</v>
      </c>
      <c r="BH99" s="76">
        <f t="shared" si="3"/>
        <v>0</v>
      </c>
      <c r="BI99" s="76">
        <f t="shared" si="4"/>
        <v>0</v>
      </c>
      <c r="BJ99" s="75" t="s">
        <v>42</v>
      </c>
      <c r="BK99" s="74"/>
      <c r="BL99" s="74"/>
      <c r="BM99" s="74"/>
    </row>
    <row r="100" spans="2:18" s="1" customFormat="1" ht="13.5">
      <c r="B100" s="19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1"/>
    </row>
    <row r="101" spans="2:18" s="1" customFormat="1" ht="29.25" customHeight="1">
      <c r="B101" s="19"/>
      <c r="C101" s="51" t="s">
        <v>48</v>
      </c>
      <c r="D101" s="52"/>
      <c r="E101" s="52"/>
      <c r="F101" s="52"/>
      <c r="G101" s="52"/>
      <c r="H101" s="52"/>
      <c r="I101" s="52"/>
      <c r="J101" s="52"/>
      <c r="K101" s="52"/>
      <c r="L101" s="173">
        <f>ROUND(SUM(N88+N93),2)</f>
        <v>0</v>
      </c>
      <c r="M101" s="174"/>
      <c r="N101" s="174"/>
      <c r="O101" s="174"/>
      <c r="P101" s="174"/>
      <c r="Q101" s="174"/>
      <c r="R101" s="21"/>
    </row>
    <row r="102" spans="2:18" s="1" customFormat="1" ht="6.95" customHeight="1">
      <c r="B102" s="34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6"/>
    </row>
    <row r="106" spans="2:18" s="1" customFormat="1" ht="6.95" customHeight="1">
      <c r="B106" s="37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9"/>
    </row>
    <row r="107" spans="2:18" s="1" customFormat="1" ht="36.95" customHeight="1">
      <c r="B107" s="19"/>
      <c r="C107" s="175" t="s">
        <v>71</v>
      </c>
      <c r="D107" s="162"/>
      <c r="E107" s="162"/>
      <c r="F107" s="162"/>
      <c r="G107" s="162"/>
      <c r="H107" s="162"/>
      <c r="I107" s="162"/>
      <c r="J107" s="162"/>
      <c r="K107" s="162"/>
      <c r="L107" s="162"/>
      <c r="M107" s="162"/>
      <c r="N107" s="162"/>
      <c r="O107" s="162"/>
      <c r="P107" s="162"/>
      <c r="Q107" s="162"/>
      <c r="R107" s="21"/>
    </row>
    <row r="108" spans="2:18" s="1" customFormat="1" ht="6.95" customHeight="1">
      <c r="B108" s="19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1"/>
    </row>
    <row r="109" spans="2:18" s="1" customFormat="1" ht="30" customHeight="1">
      <c r="B109" s="19"/>
      <c r="C109" s="17" t="s">
        <v>8</v>
      </c>
      <c r="D109" s="20"/>
      <c r="E109" s="20"/>
      <c r="F109" s="161" t="str">
        <f>F6</f>
        <v>AS Kostelec nad Orlicí - samostatný rozpočet</v>
      </c>
      <c r="G109" s="162"/>
      <c r="H109" s="162"/>
      <c r="I109" s="162"/>
      <c r="J109" s="162"/>
      <c r="K109" s="162"/>
      <c r="L109" s="162"/>
      <c r="M109" s="162"/>
      <c r="N109" s="162"/>
      <c r="O109" s="162"/>
      <c r="P109" s="162"/>
      <c r="Q109" s="20"/>
      <c r="R109" s="21"/>
    </row>
    <row r="110" spans="2:18" s="1" customFormat="1" ht="36.95" customHeight="1">
      <c r="B110" s="19"/>
      <c r="C110" s="40" t="s">
        <v>52</v>
      </c>
      <c r="D110" s="20"/>
      <c r="E110" s="20"/>
      <c r="F110" s="163" t="str">
        <f>F7</f>
        <v>SO06 - Vybavení skateparku</v>
      </c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20"/>
      <c r="R110" s="21"/>
    </row>
    <row r="111" spans="2:18" s="1" customFormat="1" ht="6.95" customHeight="1">
      <c r="B111" s="19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1"/>
    </row>
    <row r="112" spans="2:18" s="1" customFormat="1" ht="18" customHeight="1">
      <c r="B112" s="19"/>
      <c r="C112" s="17" t="s">
        <v>12</v>
      </c>
      <c r="D112" s="20"/>
      <c r="E112" s="20"/>
      <c r="F112" s="15" t="str">
        <f>F9</f>
        <v xml:space="preserve"> </v>
      </c>
      <c r="G112" s="20"/>
      <c r="H112" s="20"/>
      <c r="I112" s="20"/>
      <c r="J112" s="20"/>
      <c r="K112" s="17" t="s">
        <v>14</v>
      </c>
      <c r="L112" s="20"/>
      <c r="M112" s="164" t="str">
        <f>IF(O9="","",O9)</f>
        <v/>
      </c>
      <c r="N112" s="162"/>
      <c r="O112" s="162"/>
      <c r="P112" s="162"/>
      <c r="Q112" s="20"/>
      <c r="R112" s="21"/>
    </row>
    <row r="113" spans="2:18" s="1" customFormat="1" ht="6.95" customHeight="1">
      <c r="B113" s="19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1"/>
    </row>
    <row r="114" spans="2:18" s="1" customFormat="1" ht="15">
      <c r="B114" s="19"/>
      <c r="C114" s="17" t="s">
        <v>15</v>
      </c>
      <c r="D114" s="20"/>
      <c r="E114" s="20"/>
      <c r="F114" s="15"/>
      <c r="G114" s="20"/>
      <c r="H114" s="20"/>
      <c r="I114" s="20"/>
      <c r="J114" s="20"/>
      <c r="K114" s="17" t="s">
        <v>19</v>
      </c>
      <c r="L114" s="20"/>
      <c r="M114" s="165"/>
      <c r="N114" s="162"/>
      <c r="O114" s="162"/>
      <c r="P114" s="162"/>
      <c r="Q114" s="162"/>
      <c r="R114" s="21"/>
    </row>
    <row r="115" spans="2:18" s="1" customFormat="1" ht="14.45" customHeight="1">
      <c r="B115" s="19"/>
      <c r="C115" s="17" t="s">
        <v>18</v>
      </c>
      <c r="D115" s="20"/>
      <c r="E115" s="20"/>
      <c r="F115" s="15" t="str">
        <f>IF(E15="","",E15)</f>
        <v>Vyplň údaj</v>
      </c>
      <c r="G115" s="20"/>
      <c r="H115" s="20"/>
      <c r="I115" s="20"/>
      <c r="J115" s="20"/>
      <c r="K115" s="17" t="s">
        <v>20</v>
      </c>
      <c r="L115" s="20"/>
      <c r="M115" s="165"/>
      <c r="N115" s="162"/>
      <c r="O115" s="162"/>
      <c r="P115" s="162"/>
      <c r="Q115" s="162"/>
      <c r="R115" s="21"/>
    </row>
    <row r="116" spans="2:18" s="1" customFormat="1" ht="10.35" customHeight="1">
      <c r="B116" s="19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1"/>
    </row>
    <row r="117" spans="2:27" s="4" customFormat="1" ht="29.25" customHeight="1">
      <c r="B117" s="80"/>
      <c r="C117" s="81" t="s">
        <v>72</v>
      </c>
      <c r="D117" s="82" t="s">
        <v>73</v>
      </c>
      <c r="E117" s="82" t="s">
        <v>39</v>
      </c>
      <c r="F117" s="166" t="s">
        <v>74</v>
      </c>
      <c r="G117" s="167"/>
      <c r="H117" s="167"/>
      <c r="I117" s="167"/>
      <c r="J117" s="82" t="s">
        <v>75</v>
      </c>
      <c r="K117" s="82" t="s">
        <v>76</v>
      </c>
      <c r="L117" s="168" t="s">
        <v>77</v>
      </c>
      <c r="M117" s="167"/>
      <c r="N117" s="166" t="s">
        <v>57</v>
      </c>
      <c r="O117" s="167"/>
      <c r="P117" s="167"/>
      <c r="Q117" s="169"/>
      <c r="R117" s="83"/>
      <c r="T117" s="44" t="s">
        <v>78</v>
      </c>
      <c r="U117" s="45" t="s">
        <v>23</v>
      </c>
      <c r="V117" s="45" t="s">
        <v>79</v>
      </c>
      <c r="W117" s="45" t="s">
        <v>80</v>
      </c>
      <c r="X117" s="45" t="s">
        <v>81</v>
      </c>
      <c r="Y117" s="45" t="s">
        <v>82</v>
      </c>
      <c r="Z117" s="45" t="s">
        <v>83</v>
      </c>
      <c r="AA117" s="46" t="s">
        <v>84</v>
      </c>
    </row>
    <row r="118" spans="2:63" s="1" customFormat="1" ht="29.25" customHeight="1">
      <c r="B118" s="19"/>
      <c r="C118" s="48" t="s">
        <v>54</v>
      </c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140">
        <f>BK118</f>
        <v>0</v>
      </c>
      <c r="O118" s="141"/>
      <c r="P118" s="141"/>
      <c r="Q118" s="141"/>
      <c r="R118" s="21"/>
      <c r="T118" s="47"/>
      <c r="U118" s="26"/>
      <c r="V118" s="26"/>
      <c r="W118" s="84">
        <f>W119+W140+W147</f>
        <v>0</v>
      </c>
      <c r="X118" s="26"/>
      <c r="Y118" s="84">
        <f>Y119+Y140+Y147</f>
        <v>0</v>
      </c>
      <c r="Z118" s="26"/>
      <c r="AA118" s="85">
        <f>AA119+AA140+AA147</f>
        <v>0</v>
      </c>
      <c r="AT118" s="7" t="s">
        <v>40</v>
      </c>
      <c r="AU118" s="7" t="s">
        <v>59</v>
      </c>
      <c r="BK118" s="86">
        <f>BK119+BK140+BK147</f>
        <v>0</v>
      </c>
    </row>
    <row r="119" spans="2:63" s="5" customFormat="1" ht="37.35" customHeight="1">
      <c r="B119" s="87"/>
      <c r="C119" s="88"/>
      <c r="D119" s="89" t="s">
        <v>167</v>
      </c>
      <c r="E119" s="89"/>
      <c r="F119" s="89"/>
      <c r="G119" s="89"/>
      <c r="H119" s="89"/>
      <c r="I119" s="89"/>
      <c r="J119" s="89"/>
      <c r="K119" s="89"/>
      <c r="L119" s="89"/>
      <c r="M119" s="89"/>
      <c r="N119" s="142">
        <f>BK119</f>
        <v>0</v>
      </c>
      <c r="O119" s="143"/>
      <c r="P119" s="143"/>
      <c r="Q119" s="143"/>
      <c r="R119" s="90"/>
      <c r="T119" s="91"/>
      <c r="U119" s="88"/>
      <c r="V119" s="88"/>
      <c r="W119" s="92">
        <f>SUM(W120:W139)</f>
        <v>0</v>
      </c>
      <c r="X119" s="88"/>
      <c r="Y119" s="92">
        <f>SUM(Y120:Y139)</f>
        <v>0</v>
      </c>
      <c r="Z119" s="88"/>
      <c r="AA119" s="93">
        <f>SUM(AA120:AA139)</f>
        <v>0</v>
      </c>
      <c r="AR119" s="94" t="s">
        <v>42</v>
      </c>
      <c r="AT119" s="95" t="s">
        <v>40</v>
      </c>
      <c r="AU119" s="95" t="s">
        <v>41</v>
      </c>
      <c r="AY119" s="94" t="s">
        <v>85</v>
      </c>
      <c r="BK119" s="96">
        <f>SUM(BK120:BK139)</f>
        <v>0</v>
      </c>
    </row>
    <row r="120" spans="2:65" s="1" customFormat="1" ht="31.5" customHeight="1">
      <c r="B120" s="69"/>
      <c r="C120" s="98" t="s">
        <v>42</v>
      </c>
      <c r="D120" s="98" t="s">
        <v>86</v>
      </c>
      <c r="E120" s="99" t="s">
        <v>169</v>
      </c>
      <c r="F120" s="152" t="s">
        <v>170</v>
      </c>
      <c r="G120" s="153"/>
      <c r="H120" s="153"/>
      <c r="I120" s="153"/>
      <c r="J120" s="100" t="s">
        <v>171</v>
      </c>
      <c r="K120" s="101">
        <v>150</v>
      </c>
      <c r="L120" s="137">
        <v>0</v>
      </c>
      <c r="M120" s="153"/>
      <c r="N120" s="154">
        <f aca="true" t="shared" si="5" ref="N120:N139">ROUND(L120*K120,2)</f>
        <v>0</v>
      </c>
      <c r="O120" s="153"/>
      <c r="P120" s="153"/>
      <c r="Q120" s="153"/>
      <c r="R120" s="71"/>
      <c r="T120" s="102" t="s">
        <v>1</v>
      </c>
      <c r="U120" s="24" t="s">
        <v>24</v>
      </c>
      <c r="V120" s="20"/>
      <c r="W120" s="103">
        <f aca="true" t="shared" si="6" ref="W120:W139">V120*K120</f>
        <v>0</v>
      </c>
      <c r="X120" s="103">
        <v>0</v>
      </c>
      <c r="Y120" s="103">
        <f aca="true" t="shared" si="7" ref="Y120:Y139">X120*K120</f>
        <v>0</v>
      </c>
      <c r="Z120" s="103">
        <v>0</v>
      </c>
      <c r="AA120" s="104">
        <f aca="true" t="shared" si="8" ref="AA120:AA139">Z120*K120</f>
        <v>0</v>
      </c>
      <c r="AR120" s="7" t="s">
        <v>90</v>
      </c>
      <c r="AT120" s="7" t="s">
        <v>86</v>
      </c>
      <c r="AU120" s="7" t="s">
        <v>42</v>
      </c>
      <c r="AY120" s="7" t="s">
        <v>85</v>
      </c>
      <c r="BE120" s="50">
        <f aca="true" t="shared" si="9" ref="BE120:BE139">IF(U120="základní",N120,0)</f>
        <v>0</v>
      </c>
      <c r="BF120" s="50">
        <f aca="true" t="shared" si="10" ref="BF120:BF139">IF(U120="snížená",N120,0)</f>
        <v>0</v>
      </c>
      <c r="BG120" s="50">
        <f aca="true" t="shared" si="11" ref="BG120:BG139">IF(U120="zákl. přenesená",N120,0)</f>
        <v>0</v>
      </c>
      <c r="BH120" s="50">
        <f aca="true" t="shared" si="12" ref="BH120:BH139">IF(U120="sníž. přenesená",N120,0)</f>
        <v>0</v>
      </c>
      <c r="BI120" s="50">
        <f aca="true" t="shared" si="13" ref="BI120:BI139">IF(U120="nulová",N120,0)</f>
        <v>0</v>
      </c>
      <c r="BJ120" s="7" t="s">
        <v>42</v>
      </c>
      <c r="BK120" s="50">
        <f aca="true" t="shared" si="14" ref="BK120:BK139">ROUND(L120*K120,2)</f>
        <v>0</v>
      </c>
      <c r="BL120" s="7" t="s">
        <v>90</v>
      </c>
      <c r="BM120" s="7" t="s">
        <v>50</v>
      </c>
    </row>
    <row r="121" spans="2:65" s="1" customFormat="1" ht="31.5" customHeight="1">
      <c r="B121" s="69"/>
      <c r="C121" s="98" t="s">
        <v>50</v>
      </c>
      <c r="D121" s="98" t="s">
        <v>86</v>
      </c>
      <c r="E121" s="99" t="s">
        <v>172</v>
      </c>
      <c r="F121" s="152" t="s">
        <v>173</v>
      </c>
      <c r="G121" s="153"/>
      <c r="H121" s="153"/>
      <c r="I121" s="153"/>
      <c r="J121" s="100" t="s">
        <v>174</v>
      </c>
      <c r="K121" s="101">
        <v>3400</v>
      </c>
      <c r="L121" s="137">
        <v>0</v>
      </c>
      <c r="M121" s="153"/>
      <c r="N121" s="154">
        <f t="shared" si="5"/>
        <v>0</v>
      </c>
      <c r="O121" s="153"/>
      <c r="P121" s="153"/>
      <c r="Q121" s="153"/>
      <c r="R121" s="71"/>
      <c r="T121" s="102" t="s">
        <v>1</v>
      </c>
      <c r="U121" s="24" t="s">
        <v>24</v>
      </c>
      <c r="V121" s="20"/>
      <c r="W121" s="103">
        <f t="shared" si="6"/>
        <v>0</v>
      </c>
      <c r="X121" s="103">
        <v>0</v>
      </c>
      <c r="Y121" s="103">
        <f t="shared" si="7"/>
        <v>0</v>
      </c>
      <c r="Z121" s="103">
        <v>0</v>
      </c>
      <c r="AA121" s="104">
        <f t="shared" si="8"/>
        <v>0</v>
      </c>
      <c r="AR121" s="7" t="s">
        <v>90</v>
      </c>
      <c r="AT121" s="7" t="s">
        <v>86</v>
      </c>
      <c r="AU121" s="7" t="s">
        <v>42</v>
      </c>
      <c r="AY121" s="7" t="s">
        <v>85</v>
      </c>
      <c r="BE121" s="50">
        <f t="shared" si="9"/>
        <v>0</v>
      </c>
      <c r="BF121" s="50">
        <f t="shared" si="10"/>
        <v>0</v>
      </c>
      <c r="BG121" s="50">
        <f t="shared" si="11"/>
        <v>0</v>
      </c>
      <c r="BH121" s="50">
        <f t="shared" si="12"/>
        <v>0</v>
      </c>
      <c r="BI121" s="50">
        <f t="shared" si="13"/>
        <v>0</v>
      </c>
      <c r="BJ121" s="7" t="s">
        <v>42</v>
      </c>
      <c r="BK121" s="50">
        <f t="shared" si="14"/>
        <v>0</v>
      </c>
      <c r="BL121" s="7" t="s">
        <v>90</v>
      </c>
      <c r="BM121" s="7" t="s">
        <v>90</v>
      </c>
    </row>
    <row r="122" spans="2:65" s="1" customFormat="1" ht="31.5" customHeight="1">
      <c r="B122" s="69"/>
      <c r="C122" s="98" t="s">
        <v>93</v>
      </c>
      <c r="D122" s="98" t="s">
        <v>86</v>
      </c>
      <c r="E122" s="99" t="s">
        <v>175</v>
      </c>
      <c r="F122" s="152" t="s">
        <v>176</v>
      </c>
      <c r="G122" s="153"/>
      <c r="H122" s="153"/>
      <c r="I122" s="153"/>
      <c r="J122" s="100" t="s">
        <v>96</v>
      </c>
      <c r="K122" s="101">
        <v>4</v>
      </c>
      <c r="L122" s="137">
        <v>0</v>
      </c>
      <c r="M122" s="153"/>
      <c r="N122" s="154">
        <f t="shared" si="5"/>
        <v>0</v>
      </c>
      <c r="O122" s="153"/>
      <c r="P122" s="153"/>
      <c r="Q122" s="153"/>
      <c r="R122" s="71"/>
      <c r="T122" s="102" t="s">
        <v>1</v>
      </c>
      <c r="U122" s="24" t="s">
        <v>24</v>
      </c>
      <c r="V122" s="20"/>
      <c r="W122" s="103">
        <f t="shared" si="6"/>
        <v>0</v>
      </c>
      <c r="X122" s="103">
        <v>0</v>
      </c>
      <c r="Y122" s="103">
        <f t="shared" si="7"/>
        <v>0</v>
      </c>
      <c r="Z122" s="103">
        <v>0</v>
      </c>
      <c r="AA122" s="104">
        <f t="shared" si="8"/>
        <v>0</v>
      </c>
      <c r="AR122" s="7" t="s">
        <v>90</v>
      </c>
      <c r="AT122" s="7" t="s">
        <v>86</v>
      </c>
      <c r="AU122" s="7" t="s">
        <v>42</v>
      </c>
      <c r="AY122" s="7" t="s">
        <v>85</v>
      </c>
      <c r="BE122" s="50">
        <f t="shared" si="9"/>
        <v>0</v>
      </c>
      <c r="BF122" s="50">
        <f t="shared" si="10"/>
        <v>0</v>
      </c>
      <c r="BG122" s="50">
        <f t="shared" si="11"/>
        <v>0</v>
      </c>
      <c r="BH122" s="50">
        <f t="shared" si="12"/>
        <v>0</v>
      </c>
      <c r="BI122" s="50">
        <f t="shared" si="13"/>
        <v>0</v>
      </c>
      <c r="BJ122" s="7" t="s">
        <v>42</v>
      </c>
      <c r="BK122" s="50">
        <f t="shared" si="14"/>
        <v>0</v>
      </c>
      <c r="BL122" s="7" t="s">
        <v>90</v>
      </c>
      <c r="BM122" s="7" t="s">
        <v>97</v>
      </c>
    </row>
    <row r="123" spans="2:65" s="1" customFormat="1" ht="22.5" customHeight="1">
      <c r="B123" s="69"/>
      <c r="C123" s="98" t="s">
        <v>90</v>
      </c>
      <c r="D123" s="98" t="s">
        <v>86</v>
      </c>
      <c r="E123" s="99" t="s">
        <v>177</v>
      </c>
      <c r="F123" s="152" t="s">
        <v>178</v>
      </c>
      <c r="G123" s="153"/>
      <c r="H123" s="153"/>
      <c r="I123" s="153"/>
      <c r="J123" s="100" t="s">
        <v>89</v>
      </c>
      <c r="K123" s="101">
        <v>245</v>
      </c>
      <c r="L123" s="137">
        <v>0</v>
      </c>
      <c r="M123" s="153"/>
      <c r="N123" s="154">
        <f t="shared" si="5"/>
        <v>0</v>
      </c>
      <c r="O123" s="153"/>
      <c r="P123" s="153"/>
      <c r="Q123" s="153"/>
      <c r="R123" s="71"/>
      <c r="T123" s="102" t="s">
        <v>1</v>
      </c>
      <c r="U123" s="24" t="s">
        <v>24</v>
      </c>
      <c r="V123" s="20"/>
      <c r="W123" s="103">
        <f t="shared" si="6"/>
        <v>0</v>
      </c>
      <c r="X123" s="103">
        <v>0</v>
      </c>
      <c r="Y123" s="103">
        <f t="shared" si="7"/>
        <v>0</v>
      </c>
      <c r="Z123" s="103">
        <v>0</v>
      </c>
      <c r="AA123" s="104">
        <f t="shared" si="8"/>
        <v>0</v>
      </c>
      <c r="AR123" s="7" t="s">
        <v>90</v>
      </c>
      <c r="AT123" s="7" t="s">
        <v>86</v>
      </c>
      <c r="AU123" s="7" t="s">
        <v>42</v>
      </c>
      <c r="AY123" s="7" t="s">
        <v>85</v>
      </c>
      <c r="BE123" s="50">
        <f t="shared" si="9"/>
        <v>0</v>
      </c>
      <c r="BF123" s="50">
        <f t="shared" si="10"/>
        <v>0</v>
      </c>
      <c r="BG123" s="50">
        <f t="shared" si="11"/>
        <v>0</v>
      </c>
      <c r="BH123" s="50">
        <f t="shared" si="12"/>
        <v>0</v>
      </c>
      <c r="BI123" s="50">
        <f t="shared" si="13"/>
        <v>0</v>
      </c>
      <c r="BJ123" s="7" t="s">
        <v>42</v>
      </c>
      <c r="BK123" s="50">
        <f t="shared" si="14"/>
        <v>0</v>
      </c>
      <c r="BL123" s="7" t="s">
        <v>90</v>
      </c>
      <c r="BM123" s="7" t="s">
        <v>100</v>
      </c>
    </row>
    <row r="124" spans="2:65" s="1" customFormat="1" ht="31.5" customHeight="1">
      <c r="B124" s="69"/>
      <c r="C124" s="98" t="s">
        <v>101</v>
      </c>
      <c r="D124" s="98" t="s">
        <v>86</v>
      </c>
      <c r="E124" s="99" t="s">
        <v>179</v>
      </c>
      <c r="F124" s="152" t="s">
        <v>180</v>
      </c>
      <c r="G124" s="153"/>
      <c r="H124" s="153"/>
      <c r="I124" s="153"/>
      <c r="J124" s="100" t="s">
        <v>96</v>
      </c>
      <c r="K124" s="101">
        <v>1.5</v>
      </c>
      <c r="L124" s="137">
        <v>0</v>
      </c>
      <c r="M124" s="153"/>
      <c r="N124" s="154">
        <f t="shared" si="5"/>
        <v>0</v>
      </c>
      <c r="O124" s="153"/>
      <c r="P124" s="153"/>
      <c r="Q124" s="153"/>
      <c r="R124" s="71"/>
      <c r="T124" s="102" t="s">
        <v>1</v>
      </c>
      <c r="U124" s="24" t="s">
        <v>24</v>
      </c>
      <c r="V124" s="20"/>
      <c r="W124" s="103">
        <f t="shared" si="6"/>
        <v>0</v>
      </c>
      <c r="X124" s="103">
        <v>0</v>
      </c>
      <c r="Y124" s="103">
        <f t="shared" si="7"/>
        <v>0</v>
      </c>
      <c r="Z124" s="103">
        <v>0</v>
      </c>
      <c r="AA124" s="104">
        <f t="shared" si="8"/>
        <v>0</v>
      </c>
      <c r="AR124" s="7" t="s">
        <v>90</v>
      </c>
      <c r="AT124" s="7" t="s">
        <v>86</v>
      </c>
      <c r="AU124" s="7" t="s">
        <v>42</v>
      </c>
      <c r="AY124" s="7" t="s">
        <v>85</v>
      </c>
      <c r="BE124" s="50">
        <f t="shared" si="9"/>
        <v>0</v>
      </c>
      <c r="BF124" s="50">
        <f t="shared" si="10"/>
        <v>0</v>
      </c>
      <c r="BG124" s="50">
        <f t="shared" si="11"/>
        <v>0</v>
      </c>
      <c r="BH124" s="50">
        <f t="shared" si="12"/>
        <v>0</v>
      </c>
      <c r="BI124" s="50">
        <f t="shared" si="13"/>
        <v>0</v>
      </c>
      <c r="BJ124" s="7" t="s">
        <v>42</v>
      </c>
      <c r="BK124" s="50">
        <f t="shared" si="14"/>
        <v>0</v>
      </c>
      <c r="BL124" s="7" t="s">
        <v>90</v>
      </c>
      <c r="BM124" s="7" t="s">
        <v>104</v>
      </c>
    </row>
    <row r="125" spans="2:65" s="1" customFormat="1" ht="22.5" customHeight="1">
      <c r="B125" s="69"/>
      <c r="C125" s="98" t="s">
        <v>97</v>
      </c>
      <c r="D125" s="98" t="s">
        <v>86</v>
      </c>
      <c r="E125" s="99" t="s">
        <v>181</v>
      </c>
      <c r="F125" s="152" t="s">
        <v>182</v>
      </c>
      <c r="G125" s="153"/>
      <c r="H125" s="153"/>
      <c r="I125" s="153"/>
      <c r="J125" s="100" t="s">
        <v>158</v>
      </c>
      <c r="K125" s="101">
        <v>43</v>
      </c>
      <c r="L125" s="137">
        <v>0</v>
      </c>
      <c r="M125" s="153"/>
      <c r="N125" s="154">
        <f t="shared" si="5"/>
        <v>0</v>
      </c>
      <c r="O125" s="153"/>
      <c r="P125" s="153"/>
      <c r="Q125" s="153"/>
      <c r="R125" s="71"/>
      <c r="T125" s="102" t="s">
        <v>1</v>
      </c>
      <c r="U125" s="24" t="s">
        <v>24</v>
      </c>
      <c r="V125" s="20"/>
      <c r="W125" s="103">
        <f t="shared" si="6"/>
        <v>0</v>
      </c>
      <c r="X125" s="103">
        <v>0</v>
      </c>
      <c r="Y125" s="103">
        <f t="shared" si="7"/>
        <v>0</v>
      </c>
      <c r="Z125" s="103">
        <v>0</v>
      </c>
      <c r="AA125" s="104">
        <f t="shared" si="8"/>
        <v>0</v>
      </c>
      <c r="AR125" s="7" t="s">
        <v>90</v>
      </c>
      <c r="AT125" s="7" t="s">
        <v>86</v>
      </c>
      <c r="AU125" s="7" t="s">
        <v>42</v>
      </c>
      <c r="AY125" s="7" t="s">
        <v>85</v>
      </c>
      <c r="BE125" s="50">
        <f t="shared" si="9"/>
        <v>0</v>
      </c>
      <c r="BF125" s="50">
        <f t="shared" si="10"/>
        <v>0</v>
      </c>
      <c r="BG125" s="50">
        <f t="shared" si="11"/>
        <v>0</v>
      </c>
      <c r="BH125" s="50">
        <f t="shared" si="12"/>
        <v>0</v>
      </c>
      <c r="BI125" s="50">
        <f t="shared" si="13"/>
        <v>0</v>
      </c>
      <c r="BJ125" s="7" t="s">
        <v>42</v>
      </c>
      <c r="BK125" s="50">
        <f t="shared" si="14"/>
        <v>0</v>
      </c>
      <c r="BL125" s="7" t="s">
        <v>90</v>
      </c>
      <c r="BM125" s="7" t="s">
        <v>107</v>
      </c>
    </row>
    <row r="126" spans="2:65" s="1" customFormat="1" ht="31.5" customHeight="1">
      <c r="B126" s="69"/>
      <c r="C126" s="98" t="s">
        <v>108</v>
      </c>
      <c r="D126" s="98" t="s">
        <v>86</v>
      </c>
      <c r="E126" s="99" t="s">
        <v>183</v>
      </c>
      <c r="F126" s="152" t="s">
        <v>184</v>
      </c>
      <c r="G126" s="153"/>
      <c r="H126" s="153"/>
      <c r="I126" s="153"/>
      <c r="J126" s="100" t="s">
        <v>174</v>
      </c>
      <c r="K126" s="101">
        <v>25</v>
      </c>
      <c r="L126" s="137">
        <v>0</v>
      </c>
      <c r="M126" s="153"/>
      <c r="N126" s="154">
        <f t="shared" si="5"/>
        <v>0</v>
      </c>
      <c r="O126" s="153"/>
      <c r="P126" s="153"/>
      <c r="Q126" s="153"/>
      <c r="R126" s="71"/>
      <c r="T126" s="102" t="s">
        <v>1</v>
      </c>
      <c r="U126" s="24" t="s">
        <v>24</v>
      </c>
      <c r="V126" s="20"/>
      <c r="W126" s="103">
        <f t="shared" si="6"/>
        <v>0</v>
      </c>
      <c r="X126" s="103">
        <v>0</v>
      </c>
      <c r="Y126" s="103">
        <f t="shared" si="7"/>
        <v>0</v>
      </c>
      <c r="Z126" s="103">
        <v>0</v>
      </c>
      <c r="AA126" s="104">
        <f t="shared" si="8"/>
        <v>0</v>
      </c>
      <c r="AR126" s="7" t="s">
        <v>90</v>
      </c>
      <c r="AT126" s="7" t="s">
        <v>86</v>
      </c>
      <c r="AU126" s="7" t="s">
        <v>42</v>
      </c>
      <c r="AY126" s="7" t="s">
        <v>85</v>
      </c>
      <c r="BE126" s="50">
        <f t="shared" si="9"/>
        <v>0</v>
      </c>
      <c r="BF126" s="50">
        <f t="shared" si="10"/>
        <v>0</v>
      </c>
      <c r="BG126" s="50">
        <f t="shared" si="11"/>
        <v>0</v>
      </c>
      <c r="BH126" s="50">
        <f t="shared" si="12"/>
        <v>0</v>
      </c>
      <c r="BI126" s="50">
        <f t="shared" si="13"/>
        <v>0</v>
      </c>
      <c r="BJ126" s="7" t="s">
        <v>42</v>
      </c>
      <c r="BK126" s="50">
        <f t="shared" si="14"/>
        <v>0</v>
      </c>
      <c r="BL126" s="7" t="s">
        <v>90</v>
      </c>
      <c r="BM126" s="7" t="s">
        <v>111</v>
      </c>
    </row>
    <row r="127" spans="2:65" s="1" customFormat="1" ht="31.5" customHeight="1">
      <c r="B127" s="69"/>
      <c r="C127" s="98" t="s">
        <v>100</v>
      </c>
      <c r="D127" s="98" t="s">
        <v>86</v>
      </c>
      <c r="E127" s="99" t="s">
        <v>185</v>
      </c>
      <c r="F127" s="152" t="s">
        <v>186</v>
      </c>
      <c r="G127" s="153"/>
      <c r="H127" s="153"/>
      <c r="I127" s="153"/>
      <c r="J127" s="100" t="s">
        <v>158</v>
      </c>
      <c r="K127" s="101">
        <v>24</v>
      </c>
      <c r="L127" s="137">
        <v>0</v>
      </c>
      <c r="M127" s="153"/>
      <c r="N127" s="154">
        <f t="shared" si="5"/>
        <v>0</v>
      </c>
      <c r="O127" s="153"/>
      <c r="P127" s="153"/>
      <c r="Q127" s="153"/>
      <c r="R127" s="71"/>
      <c r="T127" s="102" t="s">
        <v>1</v>
      </c>
      <c r="U127" s="24" t="s">
        <v>24</v>
      </c>
      <c r="V127" s="20"/>
      <c r="W127" s="103">
        <f t="shared" si="6"/>
        <v>0</v>
      </c>
      <c r="X127" s="103">
        <v>0</v>
      </c>
      <c r="Y127" s="103">
        <f t="shared" si="7"/>
        <v>0</v>
      </c>
      <c r="Z127" s="103">
        <v>0</v>
      </c>
      <c r="AA127" s="104">
        <f t="shared" si="8"/>
        <v>0</v>
      </c>
      <c r="AR127" s="7" t="s">
        <v>90</v>
      </c>
      <c r="AT127" s="7" t="s">
        <v>86</v>
      </c>
      <c r="AU127" s="7" t="s">
        <v>42</v>
      </c>
      <c r="AY127" s="7" t="s">
        <v>85</v>
      </c>
      <c r="BE127" s="50">
        <f t="shared" si="9"/>
        <v>0</v>
      </c>
      <c r="BF127" s="50">
        <f t="shared" si="10"/>
        <v>0</v>
      </c>
      <c r="BG127" s="50">
        <f t="shared" si="11"/>
        <v>0</v>
      </c>
      <c r="BH127" s="50">
        <f t="shared" si="12"/>
        <v>0</v>
      </c>
      <c r="BI127" s="50">
        <f t="shared" si="13"/>
        <v>0</v>
      </c>
      <c r="BJ127" s="7" t="s">
        <v>42</v>
      </c>
      <c r="BK127" s="50">
        <f t="shared" si="14"/>
        <v>0</v>
      </c>
      <c r="BL127" s="7" t="s">
        <v>90</v>
      </c>
      <c r="BM127" s="7" t="s">
        <v>114</v>
      </c>
    </row>
    <row r="128" spans="2:65" s="1" customFormat="1" ht="22.5" customHeight="1">
      <c r="B128" s="69"/>
      <c r="C128" s="98" t="s">
        <v>115</v>
      </c>
      <c r="D128" s="98" t="s">
        <v>86</v>
      </c>
      <c r="E128" s="99" t="s">
        <v>187</v>
      </c>
      <c r="F128" s="152" t="s">
        <v>188</v>
      </c>
      <c r="G128" s="153"/>
      <c r="H128" s="153"/>
      <c r="I128" s="153"/>
      <c r="J128" s="100" t="s">
        <v>89</v>
      </c>
      <c r="K128" s="101">
        <v>15</v>
      </c>
      <c r="L128" s="137">
        <v>0</v>
      </c>
      <c r="M128" s="153"/>
      <c r="N128" s="154">
        <f t="shared" si="5"/>
        <v>0</v>
      </c>
      <c r="O128" s="153"/>
      <c r="P128" s="153"/>
      <c r="Q128" s="153"/>
      <c r="R128" s="71"/>
      <c r="T128" s="102" t="s">
        <v>1</v>
      </c>
      <c r="U128" s="24" t="s">
        <v>24</v>
      </c>
      <c r="V128" s="20"/>
      <c r="W128" s="103">
        <f t="shared" si="6"/>
        <v>0</v>
      </c>
      <c r="X128" s="103">
        <v>0</v>
      </c>
      <c r="Y128" s="103">
        <f t="shared" si="7"/>
        <v>0</v>
      </c>
      <c r="Z128" s="103">
        <v>0</v>
      </c>
      <c r="AA128" s="104">
        <f t="shared" si="8"/>
        <v>0</v>
      </c>
      <c r="AR128" s="7" t="s">
        <v>90</v>
      </c>
      <c r="AT128" s="7" t="s">
        <v>86</v>
      </c>
      <c r="AU128" s="7" t="s">
        <v>42</v>
      </c>
      <c r="AY128" s="7" t="s">
        <v>85</v>
      </c>
      <c r="BE128" s="50">
        <f t="shared" si="9"/>
        <v>0</v>
      </c>
      <c r="BF128" s="50">
        <f t="shared" si="10"/>
        <v>0</v>
      </c>
      <c r="BG128" s="50">
        <f t="shared" si="11"/>
        <v>0</v>
      </c>
      <c r="BH128" s="50">
        <f t="shared" si="12"/>
        <v>0</v>
      </c>
      <c r="BI128" s="50">
        <f t="shared" si="13"/>
        <v>0</v>
      </c>
      <c r="BJ128" s="7" t="s">
        <v>42</v>
      </c>
      <c r="BK128" s="50">
        <f t="shared" si="14"/>
        <v>0</v>
      </c>
      <c r="BL128" s="7" t="s">
        <v>90</v>
      </c>
      <c r="BM128" s="7" t="s">
        <v>118</v>
      </c>
    </row>
    <row r="129" spans="2:65" s="1" customFormat="1" ht="22.5" customHeight="1">
      <c r="B129" s="69"/>
      <c r="C129" s="98" t="s">
        <v>104</v>
      </c>
      <c r="D129" s="98" t="s">
        <v>86</v>
      </c>
      <c r="E129" s="99" t="s">
        <v>189</v>
      </c>
      <c r="F129" s="152" t="s">
        <v>190</v>
      </c>
      <c r="G129" s="153"/>
      <c r="H129" s="153"/>
      <c r="I129" s="153"/>
      <c r="J129" s="100" t="s">
        <v>171</v>
      </c>
      <c r="K129" s="101">
        <v>60</v>
      </c>
      <c r="L129" s="137">
        <v>0</v>
      </c>
      <c r="M129" s="153"/>
      <c r="N129" s="154">
        <f t="shared" si="5"/>
        <v>0</v>
      </c>
      <c r="O129" s="153"/>
      <c r="P129" s="153"/>
      <c r="Q129" s="153"/>
      <c r="R129" s="71"/>
      <c r="T129" s="102" t="s">
        <v>1</v>
      </c>
      <c r="U129" s="24" t="s">
        <v>24</v>
      </c>
      <c r="V129" s="20"/>
      <c r="W129" s="103">
        <f t="shared" si="6"/>
        <v>0</v>
      </c>
      <c r="X129" s="103">
        <v>0</v>
      </c>
      <c r="Y129" s="103">
        <f t="shared" si="7"/>
        <v>0</v>
      </c>
      <c r="Z129" s="103">
        <v>0</v>
      </c>
      <c r="AA129" s="104">
        <f t="shared" si="8"/>
        <v>0</v>
      </c>
      <c r="AR129" s="7" t="s">
        <v>90</v>
      </c>
      <c r="AT129" s="7" t="s">
        <v>86</v>
      </c>
      <c r="AU129" s="7" t="s">
        <v>42</v>
      </c>
      <c r="AY129" s="7" t="s">
        <v>85</v>
      </c>
      <c r="BE129" s="50">
        <f t="shared" si="9"/>
        <v>0</v>
      </c>
      <c r="BF129" s="50">
        <f t="shared" si="10"/>
        <v>0</v>
      </c>
      <c r="BG129" s="50">
        <f t="shared" si="11"/>
        <v>0</v>
      </c>
      <c r="BH129" s="50">
        <f t="shared" si="12"/>
        <v>0</v>
      </c>
      <c r="BI129" s="50">
        <f t="shared" si="13"/>
        <v>0</v>
      </c>
      <c r="BJ129" s="7" t="s">
        <v>42</v>
      </c>
      <c r="BK129" s="50">
        <f t="shared" si="14"/>
        <v>0</v>
      </c>
      <c r="BL129" s="7" t="s">
        <v>90</v>
      </c>
      <c r="BM129" s="7" t="s">
        <v>122</v>
      </c>
    </row>
    <row r="130" spans="2:65" s="1" customFormat="1" ht="22.5" customHeight="1">
      <c r="B130" s="69"/>
      <c r="C130" s="98" t="s">
        <v>123</v>
      </c>
      <c r="D130" s="98" t="s">
        <v>86</v>
      </c>
      <c r="E130" s="99" t="s">
        <v>191</v>
      </c>
      <c r="F130" s="152" t="s">
        <v>192</v>
      </c>
      <c r="G130" s="153"/>
      <c r="H130" s="153"/>
      <c r="I130" s="153"/>
      <c r="J130" s="100" t="s">
        <v>158</v>
      </c>
      <c r="K130" s="101">
        <v>37</v>
      </c>
      <c r="L130" s="137">
        <v>0</v>
      </c>
      <c r="M130" s="153"/>
      <c r="N130" s="154">
        <f t="shared" si="5"/>
        <v>0</v>
      </c>
      <c r="O130" s="153"/>
      <c r="P130" s="153"/>
      <c r="Q130" s="153"/>
      <c r="R130" s="71"/>
      <c r="T130" s="102" t="s">
        <v>1</v>
      </c>
      <c r="U130" s="24" t="s">
        <v>24</v>
      </c>
      <c r="V130" s="20"/>
      <c r="W130" s="103">
        <f t="shared" si="6"/>
        <v>0</v>
      </c>
      <c r="X130" s="103">
        <v>0</v>
      </c>
      <c r="Y130" s="103">
        <f t="shared" si="7"/>
        <v>0</v>
      </c>
      <c r="Z130" s="103">
        <v>0</v>
      </c>
      <c r="AA130" s="104">
        <f t="shared" si="8"/>
        <v>0</v>
      </c>
      <c r="AR130" s="7" t="s">
        <v>90</v>
      </c>
      <c r="AT130" s="7" t="s">
        <v>86</v>
      </c>
      <c r="AU130" s="7" t="s">
        <v>42</v>
      </c>
      <c r="AY130" s="7" t="s">
        <v>85</v>
      </c>
      <c r="BE130" s="50">
        <f t="shared" si="9"/>
        <v>0</v>
      </c>
      <c r="BF130" s="50">
        <f t="shared" si="10"/>
        <v>0</v>
      </c>
      <c r="BG130" s="50">
        <f t="shared" si="11"/>
        <v>0</v>
      </c>
      <c r="BH130" s="50">
        <f t="shared" si="12"/>
        <v>0</v>
      </c>
      <c r="BI130" s="50">
        <f t="shared" si="13"/>
        <v>0</v>
      </c>
      <c r="BJ130" s="7" t="s">
        <v>42</v>
      </c>
      <c r="BK130" s="50">
        <f t="shared" si="14"/>
        <v>0</v>
      </c>
      <c r="BL130" s="7" t="s">
        <v>90</v>
      </c>
      <c r="BM130" s="7" t="s">
        <v>126</v>
      </c>
    </row>
    <row r="131" spans="2:65" s="1" customFormat="1" ht="22.5" customHeight="1">
      <c r="B131" s="69"/>
      <c r="C131" s="98" t="s">
        <v>107</v>
      </c>
      <c r="D131" s="98" t="s">
        <v>86</v>
      </c>
      <c r="E131" s="99" t="s">
        <v>193</v>
      </c>
      <c r="F131" s="152" t="s">
        <v>194</v>
      </c>
      <c r="G131" s="153"/>
      <c r="H131" s="153"/>
      <c r="I131" s="153"/>
      <c r="J131" s="100" t="s">
        <v>195</v>
      </c>
      <c r="K131" s="101">
        <v>300</v>
      </c>
      <c r="L131" s="137">
        <v>0</v>
      </c>
      <c r="M131" s="153"/>
      <c r="N131" s="154">
        <f t="shared" si="5"/>
        <v>0</v>
      </c>
      <c r="O131" s="153"/>
      <c r="P131" s="153"/>
      <c r="Q131" s="153"/>
      <c r="R131" s="71"/>
      <c r="T131" s="102" t="s">
        <v>1</v>
      </c>
      <c r="U131" s="24" t="s">
        <v>24</v>
      </c>
      <c r="V131" s="20"/>
      <c r="W131" s="103">
        <f t="shared" si="6"/>
        <v>0</v>
      </c>
      <c r="X131" s="103">
        <v>0</v>
      </c>
      <c r="Y131" s="103">
        <f t="shared" si="7"/>
        <v>0</v>
      </c>
      <c r="Z131" s="103">
        <v>0</v>
      </c>
      <c r="AA131" s="104">
        <f t="shared" si="8"/>
        <v>0</v>
      </c>
      <c r="AR131" s="7" t="s">
        <v>90</v>
      </c>
      <c r="AT131" s="7" t="s">
        <v>86</v>
      </c>
      <c r="AU131" s="7" t="s">
        <v>42</v>
      </c>
      <c r="AY131" s="7" t="s">
        <v>85</v>
      </c>
      <c r="BE131" s="50">
        <f t="shared" si="9"/>
        <v>0</v>
      </c>
      <c r="BF131" s="50">
        <f t="shared" si="10"/>
        <v>0</v>
      </c>
      <c r="BG131" s="50">
        <f t="shared" si="11"/>
        <v>0</v>
      </c>
      <c r="BH131" s="50">
        <f t="shared" si="12"/>
        <v>0</v>
      </c>
      <c r="BI131" s="50">
        <f t="shared" si="13"/>
        <v>0</v>
      </c>
      <c r="BJ131" s="7" t="s">
        <v>42</v>
      </c>
      <c r="BK131" s="50">
        <f t="shared" si="14"/>
        <v>0</v>
      </c>
      <c r="BL131" s="7" t="s">
        <v>90</v>
      </c>
      <c r="BM131" s="7" t="s">
        <v>130</v>
      </c>
    </row>
    <row r="132" spans="2:65" s="1" customFormat="1" ht="31.5" customHeight="1">
      <c r="B132" s="69"/>
      <c r="C132" s="98" t="s">
        <v>131</v>
      </c>
      <c r="D132" s="98" t="s">
        <v>86</v>
      </c>
      <c r="E132" s="99" t="s">
        <v>196</v>
      </c>
      <c r="F132" s="152" t="s">
        <v>197</v>
      </c>
      <c r="G132" s="153"/>
      <c r="H132" s="153"/>
      <c r="I132" s="153"/>
      <c r="J132" s="100" t="s">
        <v>195</v>
      </c>
      <c r="K132" s="101">
        <v>8000</v>
      </c>
      <c r="L132" s="137">
        <v>0</v>
      </c>
      <c r="M132" s="153"/>
      <c r="N132" s="154">
        <f t="shared" si="5"/>
        <v>0</v>
      </c>
      <c r="O132" s="153"/>
      <c r="P132" s="153"/>
      <c r="Q132" s="153"/>
      <c r="R132" s="71"/>
      <c r="T132" s="102" t="s">
        <v>1</v>
      </c>
      <c r="U132" s="24" t="s">
        <v>24</v>
      </c>
      <c r="V132" s="20"/>
      <c r="W132" s="103">
        <f t="shared" si="6"/>
        <v>0</v>
      </c>
      <c r="X132" s="103">
        <v>0</v>
      </c>
      <c r="Y132" s="103">
        <f t="shared" si="7"/>
        <v>0</v>
      </c>
      <c r="Z132" s="103">
        <v>0</v>
      </c>
      <c r="AA132" s="104">
        <f t="shared" si="8"/>
        <v>0</v>
      </c>
      <c r="AR132" s="7" t="s">
        <v>90</v>
      </c>
      <c r="AT132" s="7" t="s">
        <v>86</v>
      </c>
      <c r="AU132" s="7" t="s">
        <v>42</v>
      </c>
      <c r="AY132" s="7" t="s">
        <v>85</v>
      </c>
      <c r="BE132" s="50">
        <f t="shared" si="9"/>
        <v>0</v>
      </c>
      <c r="BF132" s="50">
        <f t="shared" si="10"/>
        <v>0</v>
      </c>
      <c r="BG132" s="50">
        <f t="shared" si="11"/>
        <v>0</v>
      </c>
      <c r="BH132" s="50">
        <f t="shared" si="12"/>
        <v>0</v>
      </c>
      <c r="BI132" s="50">
        <f t="shared" si="13"/>
        <v>0</v>
      </c>
      <c r="BJ132" s="7" t="s">
        <v>42</v>
      </c>
      <c r="BK132" s="50">
        <f t="shared" si="14"/>
        <v>0</v>
      </c>
      <c r="BL132" s="7" t="s">
        <v>90</v>
      </c>
      <c r="BM132" s="7" t="s">
        <v>134</v>
      </c>
    </row>
    <row r="133" spans="2:65" s="1" customFormat="1" ht="22.5" customHeight="1">
      <c r="B133" s="69"/>
      <c r="C133" s="98" t="s">
        <v>111</v>
      </c>
      <c r="D133" s="98" t="s">
        <v>86</v>
      </c>
      <c r="E133" s="99" t="s">
        <v>198</v>
      </c>
      <c r="F133" s="152" t="s">
        <v>199</v>
      </c>
      <c r="G133" s="153"/>
      <c r="H133" s="153"/>
      <c r="I133" s="153"/>
      <c r="J133" s="100" t="s">
        <v>195</v>
      </c>
      <c r="K133" s="101">
        <v>5000</v>
      </c>
      <c r="L133" s="137">
        <v>0</v>
      </c>
      <c r="M133" s="153"/>
      <c r="N133" s="154">
        <f t="shared" si="5"/>
        <v>0</v>
      </c>
      <c r="O133" s="153"/>
      <c r="P133" s="153"/>
      <c r="Q133" s="153"/>
      <c r="R133" s="71"/>
      <c r="T133" s="102" t="s">
        <v>1</v>
      </c>
      <c r="U133" s="24" t="s">
        <v>24</v>
      </c>
      <c r="V133" s="20"/>
      <c r="W133" s="103">
        <f t="shared" si="6"/>
        <v>0</v>
      </c>
      <c r="X133" s="103">
        <v>0</v>
      </c>
      <c r="Y133" s="103">
        <f t="shared" si="7"/>
        <v>0</v>
      </c>
      <c r="Z133" s="103">
        <v>0</v>
      </c>
      <c r="AA133" s="104">
        <f t="shared" si="8"/>
        <v>0</v>
      </c>
      <c r="AR133" s="7" t="s">
        <v>90</v>
      </c>
      <c r="AT133" s="7" t="s">
        <v>86</v>
      </c>
      <c r="AU133" s="7" t="s">
        <v>42</v>
      </c>
      <c r="AY133" s="7" t="s">
        <v>85</v>
      </c>
      <c r="BE133" s="50">
        <f t="shared" si="9"/>
        <v>0</v>
      </c>
      <c r="BF133" s="50">
        <f t="shared" si="10"/>
        <v>0</v>
      </c>
      <c r="BG133" s="50">
        <f t="shared" si="11"/>
        <v>0</v>
      </c>
      <c r="BH133" s="50">
        <f t="shared" si="12"/>
        <v>0</v>
      </c>
      <c r="BI133" s="50">
        <f t="shared" si="13"/>
        <v>0</v>
      </c>
      <c r="BJ133" s="7" t="s">
        <v>42</v>
      </c>
      <c r="BK133" s="50">
        <f t="shared" si="14"/>
        <v>0</v>
      </c>
      <c r="BL133" s="7" t="s">
        <v>90</v>
      </c>
      <c r="BM133" s="7" t="s">
        <v>138</v>
      </c>
    </row>
    <row r="134" spans="2:65" s="1" customFormat="1" ht="22.5" customHeight="1">
      <c r="B134" s="69"/>
      <c r="C134" s="98" t="s">
        <v>6</v>
      </c>
      <c r="D134" s="98" t="s">
        <v>86</v>
      </c>
      <c r="E134" s="99" t="s">
        <v>200</v>
      </c>
      <c r="F134" s="152" t="s">
        <v>201</v>
      </c>
      <c r="G134" s="153"/>
      <c r="H134" s="153"/>
      <c r="I134" s="153"/>
      <c r="J134" s="100" t="s">
        <v>195</v>
      </c>
      <c r="K134" s="101">
        <v>1000</v>
      </c>
      <c r="L134" s="137">
        <v>0</v>
      </c>
      <c r="M134" s="153"/>
      <c r="N134" s="154">
        <f t="shared" si="5"/>
        <v>0</v>
      </c>
      <c r="O134" s="153"/>
      <c r="P134" s="153"/>
      <c r="Q134" s="153"/>
      <c r="R134" s="71"/>
      <c r="T134" s="102" t="s">
        <v>1</v>
      </c>
      <c r="U134" s="24" t="s">
        <v>24</v>
      </c>
      <c r="V134" s="20"/>
      <c r="W134" s="103">
        <f t="shared" si="6"/>
        <v>0</v>
      </c>
      <c r="X134" s="103">
        <v>0</v>
      </c>
      <c r="Y134" s="103">
        <f t="shared" si="7"/>
        <v>0</v>
      </c>
      <c r="Z134" s="103">
        <v>0</v>
      </c>
      <c r="AA134" s="104">
        <f t="shared" si="8"/>
        <v>0</v>
      </c>
      <c r="AR134" s="7" t="s">
        <v>90</v>
      </c>
      <c r="AT134" s="7" t="s">
        <v>86</v>
      </c>
      <c r="AU134" s="7" t="s">
        <v>42</v>
      </c>
      <c r="AY134" s="7" t="s">
        <v>85</v>
      </c>
      <c r="BE134" s="50">
        <f t="shared" si="9"/>
        <v>0</v>
      </c>
      <c r="BF134" s="50">
        <f t="shared" si="10"/>
        <v>0</v>
      </c>
      <c r="BG134" s="50">
        <f t="shared" si="11"/>
        <v>0</v>
      </c>
      <c r="BH134" s="50">
        <f t="shared" si="12"/>
        <v>0</v>
      </c>
      <c r="BI134" s="50">
        <f t="shared" si="13"/>
        <v>0</v>
      </c>
      <c r="BJ134" s="7" t="s">
        <v>42</v>
      </c>
      <c r="BK134" s="50">
        <f t="shared" si="14"/>
        <v>0</v>
      </c>
      <c r="BL134" s="7" t="s">
        <v>90</v>
      </c>
      <c r="BM134" s="7" t="s">
        <v>141</v>
      </c>
    </row>
    <row r="135" spans="2:65" s="1" customFormat="1" ht="22.5" customHeight="1">
      <c r="B135" s="69"/>
      <c r="C135" s="98" t="s">
        <v>114</v>
      </c>
      <c r="D135" s="98" t="s">
        <v>86</v>
      </c>
      <c r="E135" s="99" t="s">
        <v>202</v>
      </c>
      <c r="F135" s="152" t="s">
        <v>203</v>
      </c>
      <c r="G135" s="153"/>
      <c r="H135" s="153"/>
      <c r="I135" s="153"/>
      <c r="J135" s="100" t="s">
        <v>174</v>
      </c>
      <c r="K135" s="101">
        <v>30</v>
      </c>
      <c r="L135" s="137">
        <v>0</v>
      </c>
      <c r="M135" s="153"/>
      <c r="N135" s="154">
        <f t="shared" si="5"/>
        <v>0</v>
      </c>
      <c r="O135" s="153"/>
      <c r="P135" s="153"/>
      <c r="Q135" s="153"/>
      <c r="R135" s="71"/>
      <c r="T135" s="102" t="s">
        <v>1</v>
      </c>
      <c r="U135" s="24" t="s">
        <v>24</v>
      </c>
      <c r="V135" s="20"/>
      <c r="W135" s="103">
        <f t="shared" si="6"/>
        <v>0</v>
      </c>
      <c r="X135" s="103">
        <v>0</v>
      </c>
      <c r="Y135" s="103">
        <f t="shared" si="7"/>
        <v>0</v>
      </c>
      <c r="Z135" s="103">
        <v>0</v>
      </c>
      <c r="AA135" s="104">
        <f t="shared" si="8"/>
        <v>0</v>
      </c>
      <c r="AR135" s="7" t="s">
        <v>90</v>
      </c>
      <c r="AT135" s="7" t="s">
        <v>86</v>
      </c>
      <c r="AU135" s="7" t="s">
        <v>42</v>
      </c>
      <c r="AY135" s="7" t="s">
        <v>85</v>
      </c>
      <c r="BE135" s="50">
        <f t="shared" si="9"/>
        <v>0</v>
      </c>
      <c r="BF135" s="50">
        <f t="shared" si="10"/>
        <v>0</v>
      </c>
      <c r="BG135" s="50">
        <f t="shared" si="11"/>
        <v>0</v>
      </c>
      <c r="BH135" s="50">
        <f t="shared" si="12"/>
        <v>0</v>
      </c>
      <c r="BI135" s="50">
        <f t="shared" si="13"/>
        <v>0</v>
      </c>
      <c r="BJ135" s="7" t="s">
        <v>42</v>
      </c>
      <c r="BK135" s="50">
        <f t="shared" si="14"/>
        <v>0</v>
      </c>
      <c r="BL135" s="7" t="s">
        <v>90</v>
      </c>
      <c r="BM135" s="7" t="s">
        <v>144</v>
      </c>
    </row>
    <row r="136" spans="2:65" s="1" customFormat="1" ht="22.5" customHeight="1">
      <c r="B136" s="69"/>
      <c r="C136" s="98" t="s">
        <v>145</v>
      </c>
      <c r="D136" s="98" t="s">
        <v>86</v>
      </c>
      <c r="E136" s="99" t="s">
        <v>204</v>
      </c>
      <c r="F136" s="152" t="s">
        <v>205</v>
      </c>
      <c r="G136" s="153"/>
      <c r="H136" s="153"/>
      <c r="I136" s="153"/>
      <c r="J136" s="100" t="s">
        <v>171</v>
      </c>
      <c r="K136" s="101">
        <v>580</v>
      </c>
      <c r="L136" s="137">
        <v>0</v>
      </c>
      <c r="M136" s="153"/>
      <c r="N136" s="154">
        <f t="shared" si="5"/>
        <v>0</v>
      </c>
      <c r="O136" s="153"/>
      <c r="P136" s="153"/>
      <c r="Q136" s="153"/>
      <c r="R136" s="71"/>
      <c r="T136" s="102" t="s">
        <v>1</v>
      </c>
      <c r="U136" s="24" t="s">
        <v>24</v>
      </c>
      <c r="V136" s="20"/>
      <c r="W136" s="103">
        <f t="shared" si="6"/>
        <v>0</v>
      </c>
      <c r="X136" s="103">
        <v>0</v>
      </c>
      <c r="Y136" s="103">
        <f t="shared" si="7"/>
        <v>0</v>
      </c>
      <c r="Z136" s="103">
        <v>0</v>
      </c>
      <c r="AA136" s="104">
        <f t="shared" si="8"/>
        <v>0</v>
      </c>
      <c r="AR136" s="7" t="s">
        <v>90</v>
      </c>
      <c r="AT136" s="7" t="s">
        <v>86</v>
      </c>
      <c r="AU136" s="7" t="s">
        <v>42</v>
      </c>
      <c r="AY136" s="7" t="s">
        <v>85</v>
      </c>
      <c r="BE136" s="50">
        <f t="shared" si="9"/>
        <v>0</v>
      </c>
      <c r="BF136" s="50">
        <f t="shared" si="10"/>
        <v>0</v>
      </c>
      <c r="BG136" s="50">
        <f t="shared" si="11"/>
        <v>0</v>
      </c>
      <c r="BH136" s="50">
        <f t="shared" si="12"/>
        <v>0</v>
      </c>
      <c r="BI136" s="50">
        <f t="shared" si="13"/>
        <v>0</v>
      </c>
      <c r="BJ136" s="7" t="s">
        <v>42</v>
      </c>
      <c r="BK136" s="50">
        <f t="shared" si="14"/>
        <v>0</v>
      </c>
      <c r="BL136" s="7" t="s">
        <v>90</v>
      </c>
      <c r="BM136" s="7" t="s">
        <v>148</v>
      </c>
    </row>
    <row r="137" spans="2:65" s="1" customFormat="1" ht="22.5" customHeight="1">
      <c r="B137" s="69"/>
      <c r="C137" s="98" t="s">
        <v>118</v>
      </c>
      <c r="D137" s="98" t="s">
        <v>86</v>
      </c>
      <c r="E137" s="99" t="s">
        <v>206</v>
      </c>
      <c r="F137" s="152" t="s">
        <v>207</v>
      </c>
      <c r="G137" s="153"/>
      <c r="H137" s="153"/>
      <c r="I137" s="153"/>
      <c r="J137" s="100" t="s">
        <v>171</v>
      </c>
      <c r="K137" s="101">
        <v>60</v>
      </c>
      <c r="L137" s="137">
        <v>0</v>
      </c>
      <c r="M137" s="153"/>
      <c r="N137" s="154">
        <f t="shared" si="5"/>
        <v>0</v>
      </c>
      <c r="O137" s="153"/>
      <c r="P137" s="153"/>
      <c r="Q137" s="153"/>
      <c r="R137" s="71"/>
      <c r="T137" s="102" t="s">
        <v>1</v>
      </c>
      <c r="U137" s="24" t="s">
        <v>24</v>
      </c>
      <c r="V137" s="20"/>
      <c r="W137" s="103">
        <f t="shared" si="6"/>
        <v>0</v>
      </c>
      <c r="X137" s="103">
        <v>0</v>
      </c>
      <c r="Y137" s="103">
        <f t="shared" si="7"/>
        <v>0</v>
      </c>
      <c r="Z137" s="103">
        <v>0</v>
      </c>
      <c r="AA137" s="104">
        <f t="shared" si="8"/>
        <v>0</v>
      </c>
      <c r="AR137" s="7" t="s">
        <v>90</v>
      </c>
      <c r="AT137" s="7" t="s">
        <v>86</v>
      </c>
      <c r="AU137" s="7" t="s">
        <v>42</v>
      </c>
      <c r="AY137" s="7" t="s">
        <v>85</v>
      </c>
      <c r="BE137" s="50">
        <f t="shared" si="9"/>
        <v>0</v>
      </c>
      <c r="BF137" s="50">
        <f t="shared" si="10"/>
        <v>0</v>
      </c>
      <c r="BG137" s="50">
        <f t="shared" si="11"/>
        <v>0</v>
      </c>
      <c r="BH137" s="50">
        <f t="shared" si="12"/>
        <v>0</v>
      </c>
      <c r="BI137" s="50">
        <f t="shared" si="13"/>
        <v>0</v>
      </c>
      <c r="BJ137" s="7" t="s">
        <v>42</v>
      </c>
      <c r="BK137" s="50">
        <f t="shared" si="14"/>
        <v>0</v>
      </c>
      <c r="BL137" s="7" t="s">
        <v>90</v>
      </c>
      <c r="BM137" s="7" t="s">
        <v>151</v>
      </c>
    </row>
    <row r="138" spans="2:65" s="1" customFormat="1" ht="22.5" customHeight="1">
      <c r="B138" s="69"/>
      <c r="C138" s="98" t="s">
        <v>152</v>
      </c>
      <c r="D138" s="98" t="s">
        <v>86</v>
      </c>
      <c r="E138" s="99" t="s">
        <v>208</v>
      </c>
      <c r="F138" s="152" t="s">
        <v>209</v>
      </c>
      <c r="G138" s="153"/>
      <c r="H138" s="153"/>
      <c r="I138" s="153"/>
      <c r="J138" s="100" t="s">
        <v>210</v>
      </c>
      <c r="K138" s="101">
        <v>120</v>
      </c>
      <c r="L138" s="137">
        <v>0</v>
      </c>
      <c r="M138" s="153"/>
      <c r="N138" s="154">
        <f t="shared" si="5"/>
        <v>0</v>
      </c>
      <c r="O138" s="153"/>
      <c r="P138" s="153"/>
      <c r="Q138" s="153"/>
      <c r="R138" s="71"/>
      <c r="T138" s="102" t="s">
        <v>1</v>
      </c>
      <c r="U138" s="24" t="s">
        <v>24</v>
      </c>
      <c r="V138" s="20"/>
      <c r="W138" s="103">
        <f t="shared" si="6"/>
        <v>0</v>
      </c>
      <c r="X138" s="103">
        <v>0</v>
      </c>
      <c r="Y138" s="103">
        <f t="shared" si="7"/>
        <v>0</v>
      </c>
      <c r="Z138" s="103">
        <v>0</v>
      </c>
      <c r="AA138" s="104">
        <f t="shared" si="8"/>
        <v>0</v>
      </c>
      <c r="AR138" s="7" t="s">
        <v>90</v>
      </c>
      <c r="AT138" s="7" t="s">
        <v>86</v>
      </c>
      <c r="AU138" s="7" t="s">
        <v>42</v>
      </c>
      <c r="AY138" s="7" t="s">
        <v>85</v>
      </c>
      <c r="BE138" s="50">
        <f t="shared" si="9"/>
        <v>0</v>
      </c>
      <c r="BF138" s="50">
        <f t="shared" si="10"/>
        <v>0</v>
      </c>
      <c r="BG138" s="50">
        <f t="shared" si="11"/>
        <v>0</v>
      </c>
      <c r="BH138" s="50">
        <f t="shared" si="12"/>
        <v>0</v>
      </c>
      <c r="BI138" s="50">
        <f t="shared" si="13"/>
        <v>0</v>
      </c>
      <c r="BJ138" s="7" t="s">
        <v>42</v>
      </c>
      <c r="BK138" s="50">
        <f t="shared" si="14"/>
        <v>0</v>
      </c>
      <c r="BL138" s="7" t="s">
        <v>90</v>
      </c>
      <c r="BM138" s="7" t="s">
        <v>155</v>
      </c>
    </row>
    <row r="139" spans="2:65" s="1" customFormat="1" ht="22.5" customHeight="1">
      <c r="B139" s="69"/>
      <c r="C139" s="98" t="s">
        <v>122</v>
      </c>
      <c r="D139" s="98" t="s">
        <v>86</v>
      </c>
      <c r="E139" s="99" t="s">
        <v>211</v>
      </c>
      <c r="F139" s="152" t="s">
        <v>212</v>
      </c>
      <c r="G139" s="153"/>
      <c r="H139" s="153"/>
      <c r="I139" s="153"/>
      <c r="J139" s="100" t="s">
        <v>210</v>
      </c>
      <c r="K139" s="101">
        <v>40</v>
      </c>
      <c r="L139" s="137">
        <v>0</v>
      </c>
      <c r="M139" s="153"/>
      <c r="N139" s="154">
        <f t="shared" si="5"/>
        <v>0</v>
      </c>
      <c r="O139" s="153"/>
      <c r="P139" s="153"/>
      <c r="Q139" s="153"/>
      <c r="R139" s="71"/>
      <c r="T139" s="102" t="s">
        <v>1</v>
      </c>
      <c r="U139" s="24" t="s">
        <v>24</v>
      </c>
      <c r="V139" s="20"/>
      <c r="W139" s="103">
        <f t="shared" si="6"/>
        <v>0</v>
      </c>
      <c r="X139" s="103">
        <v>0</v>
      </c>
      <c r="Y139" s="103">
        <f t="shared" si="7"/>
        <v>0</v>
      </c>
      <c r="Z139" s="103">
        <v>0</v>
      </c>
      <c r="AA139" s="104">
        <f t="shared" si="8"/>
        <v>0</v>
      </c>
      <c r="AR139" s="7" t="s">
        <v>90</v>
      </c>
      <c r="AT139" s="7" t="s">
        <v>86</v>
      </c>
      <c r="AU139" s="7" t="s">
        <v>42</v>
      </c>
      <c r="AY139" s="7" t="s">
        <v>85</v>
      </c>
      <c r="BE139" s="50">
        <f t="shared" si="9"/>
        <v>0</v>
      </c>
      <c r="BF139" s="50">
        <f t="shared" si="10"/>
        <v>0</v>
      </c>
      <c r="BG139" s="50">
        <f t="shared" si="11"/>
        <v>0</v>
      </c>
      <c r="BH139" s="50">
        <f t="shared" si="12"/>
        <v>0</v>
      </c>
      <c r="BI139" s="50">
        <f t="shared" si="13"/>
        <v>0</v>
      </c>
      <c r="BJ139" s="7" t="s">
        <v>42</v>
      </c>
      <c r="BK139" s="50">
        <f t="shared" si="14"/>
        <v>0</v>
      </c>
      <c r="BL139" s="7" t="s">
        <v>90</v>
      </c>
      <c r="BM139" s="7" t="s">
        <v>159</v>
      </c>
    </row>
    <row r="140" spans="2:63" s="5" customFormat="1" ht="37.35" customHeight="1">
      <c r="B140" s="87"/>
      <c r="C140" s="88"/>
      <c r="D140" s="89" t="s">
        <v>168</v>
      </c>
      <c r="E140" s="89"/>
      <c r="F140" s="89"/>
      <c r="G140" s="89"/>
      <c r="H140" s="89"/>
      <c r="I140" s="89"/>
      <c r="J140" s="89"/>
      <c r="K140" s="89"/>
      <c r="L140" s="89"/>
      <c r="M140" s="89"/>
      <c r="N140" s="144">
        <f>BK140</f>
        <v>0</v>
      </c>
      <c r="O140" s="145"/>
      <c r="P140" s="145"/>
      <c r="Q140" s="145"/>
      <c r="R140" s="90"/>
      <c r="T140" s="91"/>
      <c r="U140" s="88"/>
      <c r="V140" s="88"/>
      <c r="W140" s="92">
        <f>SUM(W141:W146)</f>
        <v>0</v>
      </c>
      <c r="X140" s="88"/>
      <c r="Y140" s="92">
        <f>SUM(Y141:Y146)</f>
        <v>0</v>
      </c>
      <c r="Z140" s="88"/>
      <c r="AA140" s="93">
        <f>SUM(AA141:AA146)</f>
        <v>0</v>
      </c>
      <c r="AR140" s="94" t="s">
        <v>42</v>
      </c>
      <c r="AT140" s="95" t="s">
        <v>40</v>
      </c>
      <c r="AU140" s="95" t="s">
        <v>41</v>
      </c>
      <c r="AY140" s="94" t="s">
        <v>85</v>
      </c>
      <c r="BK140" s="96">
        <f>SUM(BK141:BK146)</f>
        <v>0</v>
      </c>
    </row>
    <row r="141" spans="2:65" s="1" customFormat="1" ht="22.5" customHeight="1">
      <c r="B141" s="69"/>
      <c r="C141" s="98" t="s">
        <v>5</v>
      </c>
      <c r="D141" s="98" t="s">
        <v>86</v>
      </c>
      <c r="E141" s="99" t="s">
        <v>213</v>
      </c>
      <c r="F141" s="152" t="s">
        <v>214</v>
      </c>
      <c r="G141" s="153"/>
      <c r="H141" s="153"/>
      <c r="I141" s="153"/>
      <c r="J141" s="100" t="s">
        <v>195</v>
      </c>
      <c r="K141" s="101">
        <v>1</v>
      </c>
      <c r="L141" s="137">
        <v>0</v>
      </c>
      <c r="M141" s="153"/>
      <c r="N141" s="154">
        <f aca="true" t="shared" si="15" ref="N141:N146">ROUND(L141*K141,2)</f>
        <v>0</v>
      </c>
      <c r="O141" s="153"/>
      <c r="P141" s="153"/>
      <c r="Q141" s="153"/>
      <c r="R141" s="71"/>
      <c r="T141" s="102" t="s">
        <v>1</v>
      </c>
      <c r="U141" s="24" t="s">
        <v>24</v>
      </c>
      <c r="V141" s="20"/>
      <c r="W141" s="103">
        <f aca="true" t="shared" si="16" ref="W141:W146">V141*K141</f>
        <v>0</v>
      </c>
      <c r="X141" s="103">
        <v>0</v>
      </c>
      <c r="Y141" s="103">
        <f aca="true" t="shared" si="17" ref="Y141:Y146">X141*K141</f>
        <v>0</v>
      </c>
      <c r="Z141" s="103">
        <v>0</v>
      </c>
      <c r="AA141" s="104">
        <f aca="true" t="shared" si="18" ref="AA141:AA146">Z141*K141</f>
        <v>0</v>
      </c>
      <c r="AR141" s="7" t="s">
        <v>90</v>
      </c>
      <c r="AT141" s="7" t="s">
        <v>86</v>
      </c>
      <c r="AU141" s="7" t="s">
        <v>42</v>
      </c>
      <c r="AY141" s="7" t="s">
        <v>85</v>
      </c>
      <c r="BE141" s="50">
        <f aca="true" t="shared" si="19" ref="BE141:BE146">IF(U141="základní",N141,0)</f>
        <v>0</v>
      </c>
      <c r="BF141" s="50">
        <f aca="true" t="shared" si="20" ref="BF141:BF146">IF(U141="snížená",N141,0)</f>
        <v>0</v>
      </c>
      <c r="BG141" s="50">
        <f aca="true" t="shared" si="21" ref="BG141:BG146">IF(U141="zákl. přenesená",N141,0)</f>
        <v>0</v>
      </c>
      <c r="BH141" s="50">
        <f aca="true" t="shared" si="22" ref="BH141:BH146">IF(U141="sníž. přenesená",N141,0)</f>
        <v>0</v>
      </c>
      <c r="BI141" s="50">
        <f aca="true" t="shared" si="23" ref="BI141:BI146">IF(U141="nulová",N141,0)</f>
        <v>0</v>
      </c>
      <c r="BJ141" s="7" t="s">
        <v>42</v>
      </c>
      <c r="BK141" s="50">
        <f aca="true" t="shared" si="24" ref="BK141:BK146">ROUND(L141*K141,2)</f>
        <v>0</v>
      </c>
      <c r="BL141" s="7" t="s">
        <v>90</v>
      </c>
      <c r="BM141" s="7" t="s">
        <v>163</v>
      </c>
    </row>
    <row r="142" spans="2:65" s="1" customFormat="1" ht="22.5" customHeight="1">
      <c r="B142" s="69"/>
      <c r="C142" s="98" t="s">
        <v>126</v>
      </c>
      <c r="D142" s="98" t="s">
        <v>86</v>
      </c>
      <c r="E142" s="99" t="s">
        <v>215</v>
      </c>
      <c r="F142" s="152" t="s">
        <v>216</v>
      </c>
      <c r="G142" s="153"/>
      <c r="H142" s="153"/>
      <c r="I142" s="153"/>
      <c r="J142" s="100" t="s">
        <v>195</v>
      </c>
      <c r="K142" s="101">
        <v>1</v>
      </c>
      <c r="L142" s="137">
        <v>0</v>
      </c>
      <c r="M142" s="153"/>
      <c r="N142" s="154">
        <f t="shared" si="15"/>
        <v>0</v>
      </c>
      <c r="O142" s="153"/>
      <c r="P142" s="153"/>
      <c r="Q142" s="153"/>
      <c r="R142" s="71"/>
      <c r="T142" s="102" t="s">
        <v>1</v>
      </c>
      <c r="U142" s="24" t="s">
        <v>24</v>
      </c>
      <c r="V142" s="20"/>
      <c r="W142" s="103">
        <f t="shared" si="16"/>
        <v>0</v>
      </c>
      <c r="X142" s="103">
        <v>0</v>
      </c>
      <c r="Y142" s="103">
        <f t="shared" si="17"/>
        <v>0</v>
      </c>
      <c r="Z142" s="103">
        <v>0</v>
      </c>
      <c r="AA142" s="104">
        <f t="shared" si="18"/>
        <v>0</v>
      </c>
      <c r="AR142" s="7" t="s">
        <v>90</v>
      </c>
      <c r="AT142" s="7" t="s">
        <v>86</v>
      </c>
      <c r="AU142" s="7" t="s">
        <v>42</v>
      </c>
      <c r="AY142" s="7" t="s">
        <v>85</v>
      </c>
      <c r="BE142" s="50">
        <f t="shared" si="19"/>
        <v>0</v>
      </c>
      <c r="BF142" s="50">
        <f t="shared" si="20"/>
        <v>0</v>
      </c>
      <c r="BG142" s="50">
        <f t="shared" si="21"/>
        <v>0</v>
      </c>
      <c r="BH142" s="50">
        <f t="shared" si="22"/>
        <v>0</v>
      </c>
      <c r="BI142" s="50">
        <f t="shared" si="23"/>
        <v>0</v>
      </c>
      <c r="BJ142" s="7" t="s">
        <v>42</v>
      </c>
      <c r="BK142" s="50">
        <f t="shared" si="24"/>
        <v>0</v>
      </c>
      <c r="BL142" s="7" t="s">
        <v>90</v>
      </c>
      <c r="BM142" s="7" t="s">
        <v>217</v>
      </c>
    </row>
    <row r="143" spans="2:65" s="1" customFormat="1" ht="22.5" customHeight="1">
      <c r="B143" s="69"/>
      <c r="C143" s="98" t="s">
        <v>218</v>
      </c>
      <c r="D143" s="98" t="s">
        <v>86</v>
      </c>
      <c r="E143" s="99" t="s">
        <v>219</v>
      </c>
      <c r="F143" s="152" t="s">
        <v>220</v>
      </c>
      <c r="G143" s="153"/>
      <c r="H143" s="153"/>
      <c r="I143" s="153"/>
      <c r="J143" s="100" t="s">
        <v>195</v>
      </c>
      <c r="K143" s="101">
        <v>1</v>
      </c>
      <c r="L143" s="137">
        <v>0</v>
      </c>
      <c r="M143" s="153"/>
      <c r="N143" s="154">
        <f t="shared" si="15"/>
        <v>0</v>
      </c>
      <c r="O143" s="153"/>
      <c r="P143" s="153"/>
      <c r="Q143" s="153"/>
      <c r="R143" s="71"/>
      <c r="T143" s="102" t="s">
        <v>1</v>
      </c>
      <c r="U143" s="24" t="s">
        <v>24</v>
      </c>
      <c r="V143" s="20"/>
      <c r="W143" s="103">
        <f t="shared" si="16"/>
        <v>0</v>
      </c>
      <c r="X143" s="103">
        <v>0</v>
      </c>
      <c r="Y143" s="103">
        <f t="shared" si="17"/>
        <v>0</v>
      </c>
      <c r="Z143" s="103">
        <v>0</v>
      </c>
      <c r="AA143" s="104">
        <f t="shared" si="18"/>
        <v>0</v>
      </c>
      <c r="AR143" s="7" t="s">
        <v>90</v>
      </c>
      <c r="AT143" s="7" t="s">
        <v>86</v>
      </c>
      <c r="AU143" s="7" t="s">
        <v>42</v>
      </c>
      <c r="AY143" s="7" t="s">
        <v>85</v>
      </c>
      <c r="BE143" s="50">
        <f t="shared" si="19"/>
        <v>0</v>
      </c>
      <c r="BF143" s="50">
        <f t="shared" si="20"/>
        <v>0</v>
      </c>
      <c r="BG143" s="50">
        <f t="shared" si="21"/>
        <v>0</v>
      </c>
      <c r="BH143" s="50">
        <f t="shared" si="22"/>
        <v>0</v>
      </c>
      <c r="BI143" s="50">
        <f t="shared" si="23"/>
        <v>0</v>
      </c>
      <c r="BJ143" s="7" t="s">
        <v>42</v>
      </c>
      <c r="BK143" s="50">
        <f t="shared" si="24"/>
        <v>0</v>
      </c>
      <c r="BL143" s="7" t="s">
        <v>90</v>
      </c>
      <c r="BM143" s="7" t="s">
        <v>221</v>
      </c>
    </row>
    <row r="144" spans="2:65" s="1" customFormat="1" ht="22.5" customHeight="1">
      <c r="B144" s="69"/>
      <c r="C144" s="98" t="s">
        <v>130</v>
      </c>
      <c r="D144" s="98" t="s">
        <v>86</v>
      </c>
      <c r="E144" s="99" t="s">
        <v>222</v>
      </c>
      <c r="F144" s="152" t="s">
        <v>223</v>
      </c>
      <c r="G144" s="153"/>
      <c r="H144" s="153"/>
      <c r="I144" s="153"/>
      <c r="J144" s="100" t="s">
        <v>195</v>
      </c>
      <c r="K144" s="101">
        <v>1</v>
      </c>
      <c r="L144" s="137">
        <v>0</v>
      </c>
      <c r="M144" s="153"/>
      <c r="N144" s="154">
        <f t="shared" si="15"/>
        <v>0</v>
      </c>
      <c r="O144" s="153"/>
      <c r="P144" s="153"/>
      <c r="Q144" s="153"/>
      <c r="R144" s="71"/>
      <c r="T144" s="102" t="s">
        <v>1</v>
      </c>
      <c r="U144" s="24" t="s">
        <v>24</v>
      </c>
      <c r="V144" s="20"/>
      <c r="W144" s="103">
        <f t="shared" si="16"/>
        <v>0</v>
      </c>
      <c r="X144" s="103">
        <v>0</v>
      </c>
      <c r="Y144" s="103">
        <f t="shared" si="17"/>
        <v>0</v>
      </c>
      <c r="Z144" s="103">
        <v>0</v>
      </c>
      <c r="AA144" s="104">
        <f t="shared" si="18"/>
        <v>0</v>
      </c>
      <c r="AR144" s="7" t="s">
        <v>90</v>
      </c>
      <c r="AT144" s="7" t="s">
        <v>86</v>
      </c>
      <c r="AU144" s="7" t="s">
        <v>42</v>
      </c>
      <c r="AY144" s="7" t="s">
        <v>85</v>
      </c>
      <c r="BE144" s="50">
        <f t="shared" si="19"/>
        <v>0</v>
      </c>
      <c r="BF144" s="50">
        <f t="shared" si="20"/>
        <v>0</v>
      </c>
      <c r="BG144" s="50">
        <f t="shared" si="21"/>
        <v>0</v>
      </c>
      <c r="BH144" s="50">
        <f t="shared" si="22"/>
        <v>0</v>
      </c>
      <c r="BI144" s="50">
        <f t="shared" si="23"/>
        <v>0</v>
      </c>
      <c r="BJ144" s="7" t="s">
        <v>42</v>
      </c>
      <c r="BK144" s="50">
        <f t="shared" si="24"/>
        <v>0</v>
      </c>
      <c r="BL144" s="7" t="s">
        <v>90</v>
      </c>
      <c r="BM144" s="7" t="s">
        <v>224</v>
      </c>
    </row>
    <row r="145" spans="2:65" s="1" customFormat="1" ht="22.5" customHeight="1">
      <c r="B145" s="69"/>
      <c r="C145" s="98" t="s">
        <v>225</v>
      </c>
      <c r="D145" s="98" t="s">
        <v>86</v>
      </c>
      <c r="E145" s="99" t="s">
        <v>226</v>
      </c>
      <c r="F145" s="152" t="s">
        <v>227</v>
      </c>
      <c r="G145" s="153"/>
      <c r="H145" s="153"/>
      <c r="I145" s="153"/>
      <c r="J145" s="100" t="s">
        <v>195</v>
      </c>
      <c r="K145" s="101">
        <v>1</v>
      </c>
      <c r="L145" s="137">
        <v>0</v>
      </c>
      <c r="M145" s="153"/>
      <c r="N145" s="154">
        <f t="shared" si="15"/>
        <v>0</v>
      </c>
      <c r="O145" s="153"/>
      <c r="P145" s="153"/>
      <c r="Q145" s="153"/>
      <c r="R145" s="71"/>
      <c r="T145" s="102" t="s">
        <v>1</v>
      </c>
      <c r="U145" s="24" t="s">
        <v>24</v>
      </c>
      <c r="V145" s="20"/>
      <c r="W145" s="103">
        <f t="shared" si="16"/>
        <v>0</v>
      </c>
      <c r="X145" s="103">
        <v>0</v>
      </c>
      <c r="Y145" s="103">
        <f t="shared" si="17"/>
        <v>0</v>
      </c>
      <c r="Z145" s="103">
        <v>0</v>
      </c>
      <c r="AA145" s="104">
        <f t="shared" si="18"/>
        <v>0</v>
      </c>
      <c r="AR145" s="7" t="s">
        <v>90</v>
      </c>
      <c r="AT145" s="7" t="s">
        <v>86</v>
      </c>
      <c r="AU145" s="7" t="s">
        <v>42</v>
      </c>
      <c r="AY145" s="7" t="s">
        <v>85</v>
      </c>
      <c r="BE145" s="50">
        <f t="shared" si="19"/>
        <v>0</v>
      </c>
      <c r="BF145" s="50">
        <f t="shared" si="20"/>
        <v>0</v>
      </c>
      <c r="BG145" s="50">
        <f t="shared" si="21"/>
        <v>0</v>
      </c>
      <c r="BH145" s="50">
        <f t="shared" si="22"/>
        <v>0</v>
      </c>
      <c r="BI145" s="50">
        <f t="shared" si="23"/>
        <v>0</v>
      </c>
      <c r="BJ145" s="7" t="s">
        <v>42</v>
      </c>
      <c r="BK145" s="50">
        <f t="shared" si="24"/>
        <v>0</v>
      </c>
      <c r="BL145" s="7" t="s">
        <v>90</v>
      </c>
      <c r="BM145" s="7" t="s">
        <v>228</v>
      </c>
    </row>
    <row r="146" spans="2:65" s="1" customFormat="1" ht="22.5" customHeight="1">
      <c r="B146" s="69"/>
      <c r="C146" s="98" t="s">
        <v>134</v>
      </c>
      <c r="D146" s="98" t="s">
        <v>86</v>
      </c>
      <c r="E146" s="99" t="s">
        <v>229</v>
      </c>
      <c r="F146" s="152" t="s">
        <v>230</v>
      </c>
      <c r="G146" s="153"/>
      <c r="H146" s="153"/>
      <c r="I146" s="153"/>
      <c r="J146" s="100" t="s">
        <v>195</v>
      </c>
      <c r="K146" s="101">
        <v>1</v>
      </c>
      <c r="L146" s="137">
        <v>0</v>
      </c>
      <c r="M146" s="153"/>
      <c r="N146" s="154">
        <f t="shared" si="15"/>
        <v>0</v>
      </c>
      <c r="O146" s="153"/>
      <c r="P146" s="153"/>
      <c r="Q146" s="153"/>
      <c r="R146" s="71"/>
      <c r="T146" s="102" t="s">
        <v>1</v>
      </c>
      <c r="U146" s="24" t="s">
        <v>24</v>
      </c>
      <c r="V146" s="20"/>
      <c r="W146" s="103">
        <f t="shared" si="16"/>
        <v>0</v>
      </c>
      <c r="X146" s="103">
        <v>0</v>
      </c>
      <c r="Y146" s="103">
        <f t="shared" si="17"/>
        <v>0</v>
      </c>
      <c r="Z146" s="103">
        <v>0</v>
      </c>
      <c r="AA146" s="104">
        <f t="shared" si="18"/>
        <v>0</v>
      </c>
      <c r="AR146" s="7" t="s">
        <v>90</v>
      </c>
      <c r="AT146" s="7" t="s">
        <v>86</v>
      </c>
      <c r="AU146" s="7" t="s">
        <v>42</v>
      </c>
      <c r="AY146" s="7" t="s">
        <v>85</v>
      </c>
      <c r="BE146" s="50">
        <f t="shared" si="19"/>
        <v>0</v>
      </c>
      <c r="BF146" s="50">
        <f t="shared" si="20"/>
        <v>0</v>
      </c>
      <c r="BG146" s="50">
        <f t="shared" si="21"/>
        <v>0</v>
      </c>
      <c r="BH146" s="50">
        <f t="shared" si="22"/>
        <v>0</v>
      </c>
      <c r="BI146" s="50">
        <f t="shared" si="23"/>
        <v>0</v>
      </c>
      <c r="BJ146" s="7" t="s">
        <v>42</v>
      </c>
      <c r="BK146" s="50">
        <f t="shared" si="24"/>
        <v>0</v>
      </c>
      <c r="BL146" s="7" t="s">
        <v>90</v>
      </c>
      <c r="BM146" s="7" t="s">
        <v>231</v>
      </c>
    </row>
    <row r="147" spans="2:63" s="1" customFormat="1" ht="49.9" customHeight="1">
      <c r="B147" s="19"/>
      <c r="C147" s="20"/>
      <c r="D147" s="89" t="s">
        <v>164</v>
      </c>
      <c r="E147" s="20"/>
      <c r="F147" s="20"/>
      <c r="G147" s="20"/>
      <c r="H147" s="20"/>
      <c r="I147" s="20"/>
      <c r="J147" s="20"/>
      <c r="K147" s="20"/>
      <c r="L147" s="20"/>
      <c r="M147" s="20"/>
      <c r="N147" s="144">
        <f>BK147</f>
        <v>0</v>
      </c>
      <c r="O147" s="145"/>
      <c r="P147" s="145"/>
      <c r="Q147" s="145"/>
      <c r="R147" s="21"/>
      <c r="T147" s="41"/>
      <c r="U147" s="20"/>
      <c r="V147" s="20"/>
      <c r="W147" s="20"/>
      <c r="X147" s="20"/>
      <c r="Y147" s="20"/>
      <c r="Z147" s="20"/>
      <c r="AA147" s="42"/>
      <c r="AT147" s="7" t="s">
        <v>40</v>
      </c>
      <c r="AU147" s="7" t="s">
        <v>41</v>
      </c>
      <c r="AY147" s="7" t="s">
        <v>165</v>
      </c>
      <c r="BK147" s="50">
        <f>SUM(BK148:BK150)</f>
        <v>0</v>
      </c>
    </row>
    <row r="148" spans="2:63" s="1" customFormat="1" ht="22.35" customHeight="1">
      <c r="B148" s="19"/>
      <c r="C148" s="106" t="s">
        <v>1</v>
      </c>
      <c r="D148" s="106" t="s">
        <v>86</v>
      </c>
      <c r="E148" s="107" t="s">
        <v>1</v>
      </c>
      <c r="F148" s="135" t="s">
        <v>1</v>
      </c>
      <c r="G148" s="136"/>
      <c r="H148" s="136"/>
      <c r="I148" s="136"/>
      <c r="J148" s="108" t="s">
        <v>1</v>
      </c>
      <c r="K148" s="105"/>
      <c r="L148" s="137"/>
      <c r="M148" s="138"/>
      <c r="N148" s="139">
        <f>BK148</f>
        <v>0</v>
      </c>
      <c r="O148" s="138"/>
      <c r="P148" s="138"/>
      <c r="Q148" s="138"/>
      <c r="R148" s="21"/>
      <c r="T148" s="102" t="s">
        <v>1</v>
      </c>
      <c r="U148" s="109" t="s">
        <v>24</v>
      </c>
      <c r="V148" s="20"/>
      <c r="W148" s="20"/>
      <c r="X148" s="20"/>
      <c r="Y148" s="20"/>
      <c r="Z148" s="20"/>
      <c r="AA148" s="42"/>
      <c r="AT148" s="7" t="s">
        <v>165</v>
      </c>
      <c r="AU148" s="7" t="s">
        <v>42</v>
      </c>
      <c r="AY148" s="7" t="s">
        <v>165</v>
      </c>
      <c r="BE148" s="50">
        <f>IF(U148="základní",N148,0)</f>
        <v>0</v>
      </c>
      <c r="BF148" s="50">
        <f>IF(U148="snížená",N148,0)</f>
        <v>0</v>
      </c>
      <c r="BG148" s="50">
        <f>IF(U148="zákl. přenesená",N148,0)</f>
        <v>0</v>
      </c>
      <c r="BH148" s="50">
        <f>IF(U148="sníž. přenesená",N148,0)</f>
        <v>0</v>
      </c>
      <c r="BI148" s="50">
        <f>IF(U148="nulová",N148,0)</f>
        <v>0</v>
      </c>
      <c r="BJ148" s="7" t="s">
        <v>42</v>
      </c>
      <c r="BK148" s="50">
        <f>L148*K148</f>
        <v>0</v>
      </c>
    </row>
    <row r="149" spans="2:63" s="1" customFormat="1" ht="22.35" customHeight="1">
      <c r="B149" s="19"/>
      <c r="C149" s="106" t="s">
        <v>1</v>
      </c>
      <c r="D149" s="106" t="s">
        <v>86</v>
      </c>
      <c r="E149" s="107" t="s">
        <v>1</v>
      </c>
      <c r="F149" s="135" t="s">
        <v>1</v>
      </c>
      <c r="G149" s="136"/>
      <c r="H149" s="136"/>
      <c r="I149" s="136"/>
      <c r="J149" s="108" t="s">
        <v>1</v>
      </c>
      <c r="K149" s="105"/>
      <c r="L149" s="137"/>
      <c r="M149" s="138"/>
      <c r="N149" s="139">
        <f>BK149</f>
        <v>0</v>
      </c>
      <c r="O149" s="138"/>
      <c r="P149" s="138"/>
      <c r="Q149" s="138"/>
      <c r="R149" s="21"/>
      <c r="T149" s="102" t="s">
        <v>1</v>
      </c>
      <c r="U149" s="109" t="s">
        <v>24</v>
      </c>
      <c r="V149" s="20"/>
      <c r="W149" s="20"/>
      <c r="X149" s="20"/>
      <c r="Y149" s="20"/>
      <c r="Z149" s="20"/>
      <c r="AA149" s="42"/>
      <c r="AT149" s="7" t="s">
        <v>165</v>
      </c>
      <c r="AU149" s="7" t="s">
        <v>42</v>
      </c>
      <c r="AY149" s="7" t="s">
        <v>165</v>
      </c>
      <c r="BE149" s="50">
        <f>IF(U149="základní",N149,0)</f>
        <v>0</v>
      </c>
      <c r="BF149" s="50">
        <f>IF(U149="snížená",N149,0)</f>
        <v>0</v>
      </c>
      <c r="BG149" s="50">
        <f>IF(U149="zákl. přenesená",N149,0)</f>
        <v>0</v>
      </c>
      <c r="BH149" s="50">
        <f>IF(U149="sníž. přenesená",N149,0)</f>
        <v>0</v>
      </c>
      <c r="BI149" s="50">
        <f>IF(U149="nulová",N149,0)</f>
        <v>0</v>
      </c>
      <c r="BJ149" s="7" t="s">
        <v>42</v>
      </c>
      <c r="BK149" s="50">
        <f>L149*K149</f>
        <v>0</v>
      </c>
    </row>
    <row r="150" spans="2:63" s="1" customFormat="1" ht="22.35" customHeight="1">
      <c r="B150" s="19"/>
      <c r="C150" s="106" t="s">
        <v>1</v>
      </c>
      <c r="D150" s="106" t="s">
        <v>86</v>
      </c>
      <c r="E150" s="107" t="s">
        <v>1</v>
      </c>
      <c r="F150" s="135" t="s">
        <v>1</v>
      </c>
      <c r="G150" s="136"/>
      <c r="H150" s="136"/>
      <c r="I150" s="136"/>
      <c r="J150" s="108" t="s">
        <v>1</v>
      </c>
      <c r="K150" s="105"/>
      <c r="L150" s="137"/>
      <c r="M150" s="138"/>
      <c r="N150" s="139">
        <f>BK150</f>
        <v>0</v>
      </c>
      <c r="O150" s="138"/>
      <c r="P150" s="138"/>
      <c r="Q150" s="138"/>
      <c r="R150" s="21"/>
      <c r="T150" s="102" t="s">
        <v>1</v>
      </c>
      <c r="U150" s="109" t="s">
        <v>24</v>
      </c>
      <c r="V150" s="31"/>
      <c r="W150" s="31"/>
      <c r="X150" s="31"/>
      <c r="Y150" s="31"/>
      <c r="Z150" s="31"/>
      <c r="AA150" s="33"/>
      <c r="AT150" s="7" t="s">
        <v>165</v>
      </c>
      <c r="AU150" s="7" t="s">
        <v>42</v>
      </c>
      <c r="AY150" s="7" t="s">
        <v>165</v>
      </c>
      <c r="BE150" s="50">
        <f>IF(U150="základní",N150,0)</f>
        <v>0</v>
      </c>
      <c r="BF150" s="50">
        <f>IF(U150="snížená",N150,0)</f>
        <v>0</v>
      </c>
      <c r="BG150" s="50">
        <f>IF(U150="zákl. přenesená",N150,0)</f>
        <v>0</v>
      </c>
      <c r="BH150" s="50">
        <f>IF(U150="sníž. přenesená",N150,0)</f>
        <v>0</v>
      </c>
      <c r="BI150" s="50">
        <f>IF(U150="nulová",N150,0)</f>
        <v>0</v>
      </c>
      <c r="BJ150" s="7" t="s">
        <v>42</v>
      </c>
      <c r="BK150" s="50">
        <f>L150*K150</f>
        <v>0</v>
      </c>
    </row>
    <row r="151" spans="2:18" s="1" customFormat="1" ht="6.95" customHeight="1">
      <c r="B151" s="34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6"/>
    </row>
  </sheetData>
  <mergeCells count="156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3:Q93"/>
    <mergeCell ref="D94:H94"/>
    <mergeCell ref="N94:Q94"/>
    <mergeCell ref="D95:H95"/>
    <mergeCell ref="N95:Q95"/>
    <mergeCell ref="D96:H96"/>
    <mergeCell ref="N96:Q96"/>
    <mergeCell ref="D97:H97"/>
    <mergeCell ref="N97:Q97"/>
    <mergeCell ref="D98:H98"/>
    <mergeCell ref="N98:Q98"/>
    <mergeCell ref="N99:Q99"/>
    <mergeCell ref="L101:Q101"/>
    <mergeCell ref="C107:Q107"/>
    <mergeCell ref="F109:P109"/>
    <mergeCell ref="F110:P110"/>
    <mergeCell ref="M112:P112"/>
    <mergeCell ref="M114:Q114"/>
    <mergeCell ref="M115:Q115"/>
    <mergeCell ref="F117:I117"/>
    <mergeCell ref="L117:M117"/>
    <mergeCell ref="N117:Q117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45:I145"/>
    <mergeCell ref="L145:M145"/>
    <mergeCell ref="N145:Q145"/>
    <mergeCell ref="F139:I139"/>
    <mergeCell ref="L139:M139"/>
    <mergeCell ref="N139:Q139"/>
    <mergeCell ref="F141:I141"/>
    <mergeCell ref="L141:M141"/>
    <mergeCell ref="N141:Q141"/>
    <mergeCell ref="F142:I142"/>
    <mergeCell ref="L142:M142"/>
    <mergeCell ref="N142:Q142"/>
    <mergeCell ref="F150:I150"/>
    <mergeCell ref="L150:M150"/>
    <mergeCell ref="N150:Q150"/>
    <mergeCell ref="N118:Q118"/>
    <mergeCell ref="N119:Q119"/>
    <mergeCell ref="N140:Q140"/>
    <mergeCell ref="N147:Q147"/>
    <mergeCell ref="H1:K1"/>
    <mergeCell ref="S2:AC2"/>
    <mergeCell ref="F146:I146"/>
    <mergeCell ref="L146:M146"/>
    <mergeCell ref="N146:Q146"/>
    <mergeCell ref="F148:I148"/>
    <mergeCell ref="L148:M148"/>
    <mergeCell ref="N148:Q148"/>
    <mergeCell ref="F149:I149"/>
    <mergeCell ref="L149:M149"/>
    <mergeCell ref="N149:Q149"/>
    <mergeCell ref="F143:I143"/>
    <mergeCell ref="L143:M143"/>
    <mergeCell ref="N143:Q143"/>
    <mergeCell ref="F144:I144"/>
    <mergeCell ref="L144:M144"/>
    <mergeCell ref="N144:Q144"/>
  </mergeCells>
  <dataValidations count="2">
    <dataValidation type="list" allowBlank="1" showInputMessage="1" showErrorMessage="1" error="Povoleny jsou hodnoty K a M." sqref="D148:D151">
      <formula1>"K,M"</formula1>
    </dataValidation>
    <dataValidation type="list" allowBlank="1" showInputMessage="1" showErrorMessage="1" error="Povoleny jsou hodnoty základní, snížená, zákl. přenesená, sníž. přenesená, nulová." sqref="U148:U151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17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1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121" customWidth="1"/>
    <col min="2" max="2" width="1.66796875" style="121" customWidth="1"/>
    <col min="3" max="3" width="4.16015625" style="121" customWidth="1"/>
    <col min="4" max="4" width="4.33203125" style="121" customWidth="1"/>
    <col min="5" max="5" width="17.16015625" style="121" customWidth="1"/>
    <col min="6" max="7" width="11.16015625" style="121" customWidth="1"/>
    <col min="8" max="8" width="12.5" style="121" customWidth="1"/>
    <col min="9" max="9" width="7" style="121" customWidth="1"/>
    <col min="10" max="10" width="5.16015625" style="121" customWidth="1"/>
    <col min="11" max="11" width="11.5" style="121" customWidth="1"/>
    <col min="12" max="12" width="12" style="121" customWidth="1"/>
    <col min="13" max="14" width="6" style="121" customWidth="1"/>
    <col min="15" max="15" width="2" style="121" customWidth="1"/>
    <col min="16" max="16" width="12.5" style="121" customWidth="1"/>
    <col min="17" max="17" width="4.16015625" style="121" customWidth="1"/>
    <col min="18" max="18" width="1.66796875" style="121" customWidth="1"/>
    <col min="19" max="19" width="8.16015625" style="121" customWidth="1"/>
    <col min="20" max="20" width="29.66015625" style="121" hidden="1" customWidth="1"/>
    <col min="21" max="21" width="16.33203125" style="121" hidden="1" customWidth="1"/>
    <col min="22" max="22" width="12.33203125" style="121" hidden="1" customWidth="1"/>
    <col min="23" max="23" width="16.33203125" style="121" hidden="1" customWidth="1"/>
    <col min="24" max="24" width="12.16015625" style="121" hidden="1" customWidth="1"/>
    <col min="25" max="25" width="15" style="121" hidden="1" customWidth="1"/>
    <col min="26" max="26" width="11" style="121" hidden="1" customWidth="1"/>
    <col min="27" max="27" width="15" style="121" hidden="1" customWidth="1"/>
    <col min="28" max="28" width="16.33203125" style="121" hidden="1" customWidth="1"/>
    <col min="29" max="29" width="11" style="121" customWidth="1"/>
    <col min="30" max="30" width="15" style="121" customWidth="1"/>
    <col min="31" max="31" width="16.33203125" style="121" customWidth="1"/>
    <col min="32" max="16384" width="9.33203125" style="121" customWidth="1"/>
  </cols>
  <sheetData>
    <row r="1" spans="1:66" ht="21.75" customHeight="1">
      <c r="A1" s="119"/>
      <c r="B1" s="116"/>
      <c r="C1" s="116"/>
      <c r="D1" s="117" t="s">
        <v>0</v>
      </c>
      <c r="E1" s="116"/>
      <c r="F1" s="118" t="s">
        <v>600</v>
      </c>
      <c r="G1" s="118"/>
      <c r="H1" s="132" t="s">
        <v>601</v>
      </c>
      <c r="I1" s="132"/>
      <c r="J1" s="132"/>
      <c r="K1" s="132"/>
      <c r="L1" s="118" t="s">
        <v>602</v>
      </c>
      <c r="M1" s="116"/>
      <c r="N1" s="116"/>
      <c r="O1" s="117" t="s">
        <v>49</v>
      </c>
      <c r="P1" s="116"/>
      <c r="Q1" s="116"/>
      <c r="R1" s="116"/>
      <c r="S1" s="118" t="s">
        <v>603</v>
      </c>
      <c r="T1" s="118"/>
      <c r="U1" s="119"/>
      <c r="V1" s="119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</row>
    <row r="2" spans="3:46" ht="36.95" customHeight="1">
      <c r="C2" s="191" t="s">
        <v>3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S2" s="133" t="s">
        <v>4</v>
      </c>
      <c r="T2" s="134"/>
      <c r="U2" s="134"/>
      <c r="V2" s="134"/>
      <c r="W2" s="134"/>
      <c r="X2" s="134"/>
      <c r="Y2" s="134"/>
      <c r="Z2" s="134"/>
      <c r="AA2" s="134"/>
      <c r="AB2" s="134"/>
      <c r="AC2" s="134"/>
      <c r="AT2" s="7" t="s">
        <v>621</v>
      </c>
    </row>
    <row r="3" spans="2:46" ht="6.9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AT3" s="7" t="s">
        <v>50</v>
      </c>
    </row>
    <row r="4" spans="2:46" ht="36.95" customHeight="1">
      <c r="B4" s="11"/>
      <c r="C4" s="175" t="s">
        <v>51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3"/>
      <c r="T4" s="14" t="s">
        <v>7</v>
      </c>
      <c r="AT4" s="7" t="s">
        <v>2</v>
      </c>
    </row>
    <row r="5" spans="2:18" ht="6.95" customHeight="1">
      <c r="B5" s="11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3"/>
    </row>
    <row r="6" spans="2:18" ht="25.35" customHeight="1">
      <c r="B6" s="11"/>
      <c r="C6" s="122"/>
      <c r="D6" s="17" t="s">
        <v>8</v>
      </c>
      <c r="E6" s="122"/>
      <c r="F6" s="161" t="s">
        <v>9</v>
      </c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22"/>
      <c r="R6" s="13"/>
    </row>
    <row r="7" spans="2:18" s="1" customFormat="1" ht="32.85" customHeight="1">
      <c r="B7" s="19"/>
      <c r="C7" s="123"/>
      <c r="D7" s="16" t="s">
        <v>52</v>
      </c>
      <c r="E7" s="123"/>
      <c r="F7" s="193" t="s">
        <v>232</v>
      </c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23"/>
      <c r="R7" s="21"/>
    </row>
    <row r="8" spans="2:18" s="1" customFormat="1" ht="14.45" customHeight="1">
      <c r="B8" s="19"/>
      <c r="C8" s="123"/>
      <c r="D8" s="17" t="s">
        <v>10</v>
      </c>
      <c r="E8" s="123"/>
      <c r="F8" s="124" t="s">
        <v>1</v>
      </c>
      <c r="G8" s="123"/>
      <c r="H8" s="123"/>
      <c r="I8" s="123"/>
      <c r="J8" s="123"/>
      <c r="K8" s="123"/>
      <c r="L8" s="123"/>
      <c r="M8" s="17" t="s">
        <v>11</v>
      </c>
      <c r="N8" s="123"/>
      <c r="O8" s="124"/>
      <c r="P8" s="123"/>
      <c r="Q8" s="123"/>
      <c r="R8" s="21"/>
    </row>
    <row r="9" spans="2:18" s="1" customFormat="1" ht="14.45" customHeight="1">
      <c r="B9" s="19"/>
      <c r="C9" s="123"/>
      <c r="D9" s="17" t="s">
        <v>12</v>
      </c>
      <c r="E9" s="123"/>
      <c r="F9" s="124" t="s">
        <v>13</v>
      </c>
      <c r="G9" s="123"/>
      <c r="H9" s="123"/>
      <c r="I9" s="123"/>
      <c r="J9" s="123"/>
      <c r="K9" s="123"/>
      <c r="L9" s="123"/>
      <c r="M9" s="17" t="s">
        <v>14</v>
      </c>
      <c r="N9" s="123"/>
      <c r="O9" s="194"/>
      <c r="P9" s="162"/>
      <c r="Q9" s="123"/>
      <c r="R9" s="21"/>
    </row>
    <row r="10" spans="2:18" s="1" customFormat="1" ht="10.9" customHeight="1">
      <c r="B10" s="19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21"/>
    </row>
    <row r="11" spans="2:18" s="1" customFormat="1" ht="14.45" customHeight="1">
      <c r="B11" s="19"/>
      <c r="C11" s="123"/>
      <c r="D11" s="17" t="s">
        <v>15</v>
      </c>
      <c r="E11" s="123"/>
      <c r="F11" s="123"/>
      <c r="G11" s="123"/>
      <c r="H11" s="123"/>
      <c r="I11" s="123"/>
      <c r="J11" s="123"/>
      <c r="K11" s="123"/>
      <c r="L11" s="123"/>
      <c r="M11" s="17" t="s">
        <v>16</v>
      </c>
      <c r="N11" s="123"/>
      <c r="O11" s="165"/>
      <c r="P11" s="162"/>
      <c r="Q11" s="123"/>
      <c r="R11" s="21"/>
    </row>
    <row r="12" spans="2:18" s="1" customFormat="1" ht="18" customHeight="1">
      <c r="B12" s="19"/>
      <c r="C12" s="123"/>
      <c r="D12" s="123"/>
      <c r="E12" s="124"/>
      <c r="F12" s="123"/>
      <c r="G12" s="123"/>
      <c r="H12" s="123"/>
      <c r="I12" s="123"/>
      <c r="J12" s="123"/>
      <c r="K12" s="123"/>
      <c r="L12" s="123"/>
      <c r="M12" s="17" t="s">
        <v>17</v>
      </c>
      <c r="N12" s="123"/>
      <c r="O12" s="165"/>
      <c r="P12" s="162"/>
      <c r="Q12" s="123"/>
      <c r="R12" s="21"/>
    </row>
    <row r="13" spans="2:18" s="1" customFormat="1" ht="6.95" customHeight="1">
      <c r="B13" s="19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21"/>
    </row>
    <row r="14" spans="2:18" s="1" customFormat="1" ht="14.45" customHeight="1">
      <c r="B14" s="19"/>
      <c r="C14" s="123"/>
      <c r="D14" s="17" t="s">
        <v>18</v>
      </c>
      <c r="E14" s="123"/>
      <c r="F14" s="123"/>
      <c r="G14" s="123"/>
      <c r="H14" s="123"/>
      <c r="I14" s="123"/>
      <c r="J14" s="123"/>
      <c r="K14" s="123"/>
      <c r="L14" s="123"/>
      <c r="M14" s="17" t="s">
        <v>16</v>
      </c>
      <c r="N14" s="123"/>
      <c r="O14" s="195" t="s">
        <v>620</v>
      </c>
      <c r="P14" s="196"/>
      <c r="Q14" s="123"/>
      <c r="R14" s="21"/>
    </row>
    <row r="15" spans="2:18" s="1" customFormat="1" ht="18" customHeight="1">
      <c r="B15" s="19"/>
      <c r="C15" s="123"/>
      <c r="D15" s="123"/>
      <c r="E15" s="195" t="s">
        <v>620</v>
      </c>
      <c r="F15" s="196"/>
      <c r="G15" s="196"/>
      <c r="H15" s="196"/>
      <c r="I15" s="196"/>
      <c r="J15" s="196"/>
      <c r="K15" s="196"/>
      <c r="L15" s="196"/>
      <c r="M15" s="17" t="s">
        <v>17</v>
      </c>
      <c r="N15" s="123"/>
      <c r="O15" s="195" t="s">
        <v>620</v>
      </c>
      <c r="P15" s="196"/>
      <c r="Q15" s="123"/>
      <c r="R15" s="21"/>
    </row>
    <row r="16" spans="2:18" s="1" customFormat="1" ht="6.95" customHeight="1">
      <c r="B16" s="19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21"/>
    </row>
    <row r="17" spans="2:18" s="1" customFormat="1" ht="14.45" customHeight="1">
      <c r="B17" s="19"/>
      <c r="C17" s="123"/>
      <c r="D17" s="17" t="s">
        <v>19</v>
      </c>
      <c r="E17" s="123"/>
      <c r="F17" s="123"/>
      <c r="G17" s="123"/>
      <c r="H17" s="123"/>
      <c r="I17" s="123"/>
      <c r="J17" s="123"/>
      <c r="K17" s="123"/>
      <c r="L17" s="123"/>
      <c r="M17" s="17" t="s">
        <v>16</v>
      </c>
      <c r="N17" s="123"/>
      <c r="O17" s="165"/>
      <c r="P17" s="162"/>
      <c r="Q17" s="123"/>
      <c r="R17" s="21"/>
    </row>
    <row r="18" spans="2:18" s="1" customFormat="1" ht="18" customHeight="1">
      <c r="B18" s="19"/>
      <c r="C18" s="123"/>
      <c r="D18" s="123"/>
      <c r="E18" s="124"/>
      <c r="F18" s="123"/>
      <c r="G18" s="123"/>
      <c r="H18" s="123"/>
      <c r="I18" s="123"/>
      <c r="J18" s="123"/>
      <c r="K18" s="123"/>
      <c r="L18" s="123"/>
      <c r="M18" s="17" t="s">
        <v>17</v>
      </c>
      <c r="N18" s="123"/>
      <c r="O18" s="165"/>
      <c r="P18" s="162"/>
      <c r="Q18" s="123"/>
      <c r="R18" s="21"/>
    </row>
    <row r="19" spans="2:18" s="1" customFormat="1" ht="6.95" customHeight="1">
      <c r="B19" s="19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21"/>
    </row>
    <row r="20" spans="2:18" s="1" customFormat="1" ht="14.45" customHeight="1">
      <c r="B20" s="19"/>
      <c r="C20" s="123"/>
      <c r="D20" s="17" t="s">
        <v>20</v>
      </c>
      <c r="E20" s="123"/>
      <c r="F20" s="123"/>
      <c r="G20" s="123"/>
      <c r="H20" s="123"/>
      <c r="I20" s="123"/>
      <c r="J20" s="123"/>
      <c r="K20" s="123"/>
      <c r="L20" s="123"/>
      <c r="M20" s="17" t="s">
        <v>16</v>
      </c>
      <c r="N20" s="123"/>
      <c r="O20" s="165"/>
      <c r="P20" s="162"/>
      <c r="Q20" s="123"/>
      <c r="R20" s="21"/>
    </row>
    <row r="21" spans="2:18" s="1" customFormat="1" ht="18" customHeight="1">
      <c r="B21" s="19"/>
      <c r="C21" s="123"/>
      <c r="D21" s="123"/>
      <c r="E21" s="124"/>
      <c r="F21" s="123"/>
      <c r="G21" s="123"/>
      <c r="H21" s="123"/>
      <c r="I21" s="123"/>
      <c r="J21" s="123"/>
      <c r="K21" s="123"/>
      <c r="L21" s="123"/>
      <c r="M21" s="17" t="s">
        <v>17</v>
      </c>
      <c r="N21" s="123"/>
      <c r="O21" s="165"/>
      <c r="P21" s="162"/>
      <c r="Q21" s="123"/>
      <c r="R21" s="21"/>
    </row>
    <row r="22" spans="2:18" s="1" customFormat="1" ht="6.95" customHeight="1">
      <c r="B22" s="19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21"/>
    </row>
    <row r="23" spans="2:18" s="1" customFormat="1" ht="14.45" customHeight="1">
      <c r="B23" s="19"/>
      <c r="C23" s="123"/>
      <c r="D23" s="17" t="s">
        <v>21</v>
      </c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21"/>
    </row>
    <row r="24" spans="2:18" s="1" customFormat="1" ht="22.5" customHeight="1">
      <c r="B24" s="19"/>
      <c r="C24" s="123"/>
      <c r="D24" s="123"/>
      <c r="E24" s="188" t="s">
        <v>1</v>
      </c>
      <c r="F24" s="162"/>
      <c r="G24" s="162"/>
      <c r="H24" s="162"/>
      <c r="I24" s="162"/>
      <c r="J24" s="162"/>
      <c r="K24" s="162"/>
      <c r="L24" s="162"/>
      <c r="M24" s="123"/>
      <c r="N24" s="123"/>
      <c r="O24" s="123"/>
      <c r="P24" s="123"/>
      <c r="Q24" s="123"/>
      <c r="R24" s="21"/>
    </row>
    <row r="25" spans="2:18" s="1" customFormat="1" ht="6.95" customHeight="1">
      <c r="B25" s="19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21"/>
    </row>
    <row r="26" spans="2:18" s="1" customFormat="1" ht="6.95" customHeight="1">
      <c r="B26" s="19"/>
      <c r="C26" s="123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123"/>
      <c r="R26" s="21"/>
    </row>
    <row r="27" spans="2:18" s="1" customFormat="1" ht="14.45" customHeight="1">
      <c r="B27" s="19"/>
      <c r="C27" s="123"/>
      <c r="D27" s="53" t="s">
        <v>54</v>
      </c>
      <c r="E27" s="123"/>
      <c r="F27" s="123"/>
      <c r="G27" s="123"/>
      <c r="H27" s="123"/>
      <c r="I27" s="123"/>
      <c r="J27" s="123"/>
      <c r="K27" s="123"/>
      <c r="L27" s="123"/>
      <c r="M27" s="189">
        <f>N88</f>
        <v>0</v>
      </c>
      <c r="N27" s="162"/>
      <c r="O27" s="162"/>
      <c r="P27" s="162"/>
      <c r="Q27" s="123"/>
      <c r="R27" s="21"/>
    </row>
    <row r="28" spans="2:18" s="1" customFormat="1" ht="14.45" customHeight="1">
      <c r="B28" s="19"/>
      <c r="C28" s="123"/>
      <c r="D28" s="18" t="s">
        <v>47</v>
      </c>
      <c r="E28" s="123"/>
      <c r="F28" s="123"/>
      <c r="G28" s="123"/>
      <c r="H28" s="123"/>
      <c r="I28" s="123"/>
      <c r="J28" s="123"/>
      <c r="K28" s="123"/>
      <c r="L28" s="123"/>
      <c r="M28" s="189">
        <f>N100</f>
        <v>0</v>
      </c>
      <c r="N28" s="162"/>
      <c r="O28" s="162"/>
      <c r="P28" s="162"/>
      <c r="Q28" s="123"/>
      <c r="R28" s="21"/>
    </row>
    <row r="29" spans="2:18" s="1" customFormat="1" ht="6.95" customHeight="1">
      <c r="B29" s="19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21"/>
    </row>
    <row r="30" spans="2:18" s="1" customFormat="1" ht="25.35" customHeight="1">
      <c r="B30" s="19"/>
      <c r="C30" s="123"/>
      <c r="D30" s="54" t="s">
        <v>22</v>
      </c>
      <c r="E30" s="123"/>
      <c r="F30" s="123"/>
      <c r="G30" s="123"/>
      <c r="H30" s="123"/>
      <c r="I30" s="123"/>
      <c r="J30" s="123"/>
      <c r="K30" s="123"/>
      <c r="L30" s="123"/>
      <c r="M30" s="190">
        <f>ROUND(M27+M28,2)</f>
        <v>0</v>
      </c>
      <c r="N30" s="162"/>
      <c r="O30" s="162"/>
      <c r="P30" s="162"/>
      <c r="Q30" s="123"/>
      <c r="R30" s="21"/>
    </row>
    <row r="31" spans="2:18" s="1" customFormat="1" ht="6.95" customHeight="1">
      <c r="B31" s="19"/>
      <c r="C31" s="123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123"/>
      <c r="R31" s="21"/>
    </row>
    <row r="32" spans="2:18" s="1" customFormat="1" ht="14.45" customHeight="1">
      <c r="B32" s="19"/>
      <c r="C32" s="123"/>
      <c r="D32" s="22" t="s">
        <v>23</v>
      </c>
      <c r="E32" s="22" t="s">
        <v>24</v>
      </c>
      <c r="F32" s="23">
        <v>0.21</v>
      </c>
      <c r="G32" s="55" t="s">
        <v>25</v>
      </c>
      <c r="H32" s="184">
        <f>ROUND((((SUM(BE100:BE107)+SUM(BE125:BE214))+SUM(BE216:BE218))),2)</f>
        <v>0</v>
      </c>
      <c r="I32" s="162"/>
      <c r="J32" s="162"/>
      <c r="K32" s="123"/>
      <c r="L32" s="123"/>
      <c r="M32" s="184">
        <f>ROUND(((ROUND((SUM(BE100:BE107)+SUM(BE125:BE214)),2)*F32)+SUM(BE216:BE218)*F32),2)</f>
        <v>0</v>
      </c>
      <c r="N32" s="162"/>
      <c r="O32" s="162"/>
      <c r="P32" s="162"/>
      <c r="Q32" s="123"/>
      <c r="R32" s="21"/>
    </row>
    <row r="33" spans="2:18" s="1" customFormat="1" ht="14.45" customHeight="1">
      <c r="B33" s="19"/>
      <c r="C33" s="123"/>
      <c r="D33" s="123"/>
      <c r="E33" s="22" t="s">
        <v>26</v>
      </c>
      <c r="F33" s="23">
        <v>0.15</v>
      </c>
      <c r="G33" s="55" t="s">
        <v>25</v>
      </c>
      <c r="H33" s="184">
        <f>ROUND((((SUM(BF100:BF107)+SUM(BF125:BF214))+SUM(BF216:BF218))),2)</f>
        <v>0</v>
      </c>
      <c r="I33" s="162"/>
      <c r="J33" s="162"/>
      <c r="K33" s="123"/>
      <c r="L33" s="123"/>
      <c r="M33" s="184">
        <f>ROUND(((ROUND((SUM(BF100:BF107)+SUM(BF125:BF214)),2)*F33)+SUM(BF216:BF218)*F33),2)</f>
        <v>0</v>
      </c>
      <c r="N33" s="162"/>
      <c r="O33" s="162"/>
      <c r="P33" s="162"/>
      <c r="Q33" s="123"/>
      <c r="R33" s="21"/>
    </row>
    <row r="34" spans="2:18" s="1" customFormat="1" ht="14.45" customHeight="1" hidden="1">
      <c r="B34" s="19"/>
      <c r="C34" s="123"/>
      <c r="D34" s="123"/>
      <c r="E34" s="22" t="s">
        <v>27</v>
      </c>
      <c r="F34" s="23">
        <v>0.21</v>
      </c>
      <c r="G34" s="55" t="s">
        <v>25</v>
      </c>
      <c r="H34" s="184">
        <f>ROUND((((SUM(BG100:BG107)+SUM(BG125:BG214))+SUM(BG216:BG218))),2)</f>
        <v>0</v>
      </c>
      <c r="I34" s="162"/>
      <c r="J34" s="162"/>
      <c r="K34" s="123"/>
      <c r="L34" s="123"/>
      <c r="M34" s="184">
        <v>0</v>
      </c>
      <c r="N34" s="162"/>
      <c r="O34" s="162"/>
      <c r="P34" s="162"/>
      <c r="Q34" s="123"/>
      <c r="R34" s="21"/>
    </row>
    <row r="35" spans="2:18" s="1" customFormat="1" ht="14.45" customHeight="1" hidden="1">
      <c r="B35" s="19"/>
      <c r="C35" s="123"/>
      <c r="D35" s="123"/>
      <c r="E35" s="22" t="s">
        <v>28</v>
      </c>
      <c r="F35" s="23">
        <v>0.15</v>
      </c>
      <c r="G35" s="55" t="s">
        <v>25</v>
      </c>
      <c r="H35" s="184">
        <f>ROUND((((SUM(BH100:BH107)+SUM(BH125:BH214))+SUM(BH216:BH218))),2)</f>
        <v>0</v>
      </c>
      <c r="I35" s="162"/>
      <c r="J35" s="162"/>
      <c r="K35" s="123"/>
      <c r="L35" s="123"/>
      <c r="M35" s="184">
        <v>0</v>
      </c>
      <c r="N35" s="162"/>
      <c r="O35" s="162"/>
      <c r="P35" s="162"/>
      <c r="Q35" s="123"/>
      <c r="R35" s="21"/>
    </row>
    <row r="36" spans="2:18" s="1" customFormat="1" ht="14.45" customHeight="1" hidden="1">
      <c r="B36" s="19"/>
      <c r="C36" s="123"/>
      <c r="D36" s="123"/>
      <c r="E36" s="22" t="s">
        <v>29</v>
      </c>
      <c r="F36" s="23">
        <v>0</v>
      </c>
      <c r="G36" s="55" t="s">
        <v>25</v>
      </c>
      <c r="H36" s="184">
        <f>ROUND((((SUM(BI100:BI107)+SUM(BI125:BI214))+SUM(BI216:BI218))),2)</f>
        <v>0</v>
      </c>
      <c r="I36" s="162"/>
      <c r="J36" s="162"/>
      <c r="K36" s="123"/>
      <c r="L36" s="123"/>
      <c r="M36" s="184">
        <v>0</v>
      </c>
      <c r="N36" s="162"/>
      <c r="O36" s="162"/>
      <c r="P36" s="162"/>
      <c r="Q36" s="123"/>
      <c r="R36" s="21"/>
    </row>
    <row r="37" spans="2:18" s="1" customFormat="1" ht="6.95" customHeight="1">
      <c r="B37" s="19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21"/>
    </row>
    <row r="38" spans="2:18" s="1" customFormat="1" ht="25.35" customHeight="1">
      <c r="B38" s="19"/>
      <c r="C38" s="126"/>
      <c r="D38" s="56" t="s">
        <v>30</v>
      </c>
      <c r="E38" s="125"/>
      <c r="F38" s="125"/>
      <c r="G38" s="57" t="s">
        <v>31</v>
      </c>
      <c r="H38" s="58" t="s">
        <v>32</v>
      </c>
      <c r="I38" s="125"/>
      <c r="J38" s="125"/>
      <c r="K38" s="125"/>
      <c r="L38" s="185">
        <f>SUM(M30:M36)</f>
        <v>0</v>
      </c>
      <c r="M38" s="186"/>
      <c r="N38" s="186"/>
      <c r="O38" s="186"/>
      <c r="P38" s="187"/>
      <c r="Q38" s="126"/>
      <c r="R38" s="21"/>
    </row>
    <row r="39" spans="2:18" s="1" customFormat="1" ht="14.45" customHeight="1">
      <c r="B39" s="19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21"/>
    </row>
    <row r="40" spans="2:18" s="1" customFormat="1" ht="14.45" customHeight="1">
      <c r="B40" s="19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21"/>
    </row>
    <row r="41" spans="2:18" ht="13.5">
      <c r="B41" s="11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3"/>
    </row>
    <row r="42" spans="2:18" ht="13.5">
      <c r="B42" s="11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3"/>
    </row>
    <row r="43" spans="2:18" ht="13.5">
      <c r="B43" s="11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3"/>
    </row>
    <row r="44" spans="2:18" ht="13.5">
      <c r="B44" s="11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3"/>
    </row>
    <row r="45" spans="2:18" ht="13.5">
      <c r="B45" s="11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3"/>
    </row>
    <row r="46" spans="2:18" ht="13.5">
      <c r="B46" s="11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3"/>
    </row>
    <row r="47" spans="2:18" ht="13.5">
      <c r="B47" s="11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3"/>
    </row>
    <row r="48" spans="2:18" ht="13.5">
      <c r="B48" s="11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3"/>
    </row>
    <row r="49" spans="2:18" ht="13.5">
      <c r="B49" s="11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3"/>
    </row>
    <row r="50" spans="2:18" s="1" customFormat="1" ht="15">
      <c r="B50" s="19"/>
      <c r="C50" s="123"/>
      <c r="D50" s="25" t="s">
        <v>33</v>
      </c>
      <c r="E50" s="26"/>
      <c r="F50" s="26"/>
      <c r="G50" s="26"/>
      <c r="H50" s="27"/>
      <c r="I50" s="123"/>
      <c r="J50" s="25" t="s">
        <v>34</v>
      </c>
      <c r="K50" s="26"/>
      <c r="L50" s="26"/>
      <c r="M50" s="26"/>
      <c r="N50" s="26"/>
      <c r="O50" s="26"/>
      <c r="P50" s="27"/>
      <c r="Q50" s="123"/>
      <c r="R50" s="21"/>
    </row>
    <row r="51" spans="2:18" ht="13.5">
      <c r="B51" s="11"/>
      <c r="C51" s="122"/>
      <c r="D51" s="28"/>
      <c r="E51" s="122"/>
      <c r="F51" s="122"/>
      <c r="G51" s="122"/>
      <c r="H51" s="29"/>
      <c r="I51" s="122"/>
      <c r="J51" s="28"/>
      <c r="K51" s="122"/>
      <c r="L51" s="122"/>
      <c r="M51" s="122"/>
      <c r="N51" s="122"/>
      <c r="O51" s="122"/>
      <c r="P51" s="29"/>
      <c r="Q51" s="122"/>
      <c r="R51" s="13"/>
    </row>
    <row r="52" spans="2:18" ht="13.5">
      <c r="B52" s="11"/>
      <c r="C52" s="122"/>
      <c r="D52" s="28"/>
      <c r="E52" s="122"/>
      <c r="F52" s="122"/>
      <c r="G52" s="122"/>
      <c r="H52" s="29"/>
      <c r="I52" s="122"/>
      <c r="J52" s="28"/>
      <c r="K52" s="122"/>
      <c r="L52" s="122"/>
      <c r="M52" s="122"/>
      <c r="N52" s="122"/>
      <c r="O52" s="122"/>
      <c r="P52" s="29"/>
      <c r="Q52" s="122"/>
      <c r="R52" s="13"/>
    </row>
    <row r="53" spans="2:18" ht="13.5">
      <c r="B53" s="11"/>
      <c r="C53" s="122"/>
      <c r="D53" s="28"/>
      <c r="E53" s="122"/>
      <c r="F53" s="122"/>
      <c r="G53" s="122"/>
      <c r="H53" s="29"/>
      <c r="I53" s="122"/>
      <c r="J53" s="28"/>
      <c r="K53" s="122"/>
      <c r="L53" s="122"/>
      <c r="M53" s="122"/>
      <c r="N53" s="122"/>
      <c r="O53" s="122"/>
      <c r="P53" s="29"/>
      <c r="Q53" s="122"/>
      <c r="R53" s="13"/>
    </row>
    <row r="54" spans="2:18" ht="13.5">
      <c r="B54" s="11"/>
      <c r="C54" s="122"/>
      <c r="D54" s="28"/>
      <c r="E54" s="122"/>
      <c r="F54" s="122"/>
      <c r="G54" s="122"/>
      <c r="H54" s="29"/>
      <c r="I54" s="122"/>
      <c r="J54" s="28"/>
      <c r="K54" s="122"/>
      <c r="L54" s="122"/>
      <c r="M54" s="122"/>
      <c r="N54" s="122"/>
      <c r="O54" s="122"/>
      <c r="P54" s="29"/>
      <c r="Q54" s="122"/>
      <c r="R54" s="13"/>
    </row>
    <row r="55" spans="2:18" ht="13.5">
      <c r="B55" s="11"/>
      <c r="C55" s="122"/>
      <c r="D55" s="28"/>
      <c r="E55" s="122"/>
      <c r="F55" s="122"/>
      <c r="G55" s="122"/>
      <c r="H55" s="29"/>
      <c r="I55" s="122"/>
      <c r="J55" s="28"/>
      <c r="K55" s="122"/>
      <c r="L55" s="122"/>
      <c r="M55" s="122"/>
      <c r="N55" s="122"/>
      <c r="O55" s="122"/>
      <c r="P55" s="29"/>
      <c r="Q55" s="122"/>
      <c r="R55" s="13"/>
    </row>
    <row r="56" spans="2:18" ht="13.5">
      <c r="B56" s="11"/>
      <c r="C56" s="122"/>
      <c r="D56" s="28"/>
      <c r="E56" s="122"/>
      <c r="F56" s="122"/>
      <c r="G56" s="122"/>
      <c r="H56" s="29"/>
      <c r="I56" s="122"/>
      <c r="J56" s="28"/>
      <c r="K56" s="122"/>
      <c r="L56" s="122"/>
      <c r="M56" s="122"/>
      <c r="N56" s="122"/>
      <c r="O56" s="122"/>
      <c r="P56" s="29"/>
      <c r="Q56" s="122"/>
      <c r="R56" s="13"/>
    </row>
    <row r="57" spans="2:18" ht="13.5">
      <c r="B57" s="11"/>
      <c r="C57" s="122"/>
      <c r="D57" s="28"/>
      <c r="E57" s="122"/>
      <c r="F57" s="122"/>
      <c r="G57" s="122"/>
      <c r="H57" s="29"/>
      <c r="I57" s="122"/>
      <c r="J57" s="28"/>
      <c r="K57" s="122"/>
      <c r="L57" s="122"/>
      <c r="M57" s="122"/>
      <c r="N57" s="122"/>
      <c r="O57" s="122"/>
      <c r="P57" s="29"/>
      <c r="Q57" s="122"/>
      <c r="R57" s="13"/>
    </row>
    <row r="58" spans="2:18" ht="13.5">
      <c r="B58" s="11"/>
      <c r="C58" s="122"/>
      <c r="D58" s="28"/>
      <c r="E58" s="122"/>
      <c r="F58" s="122"/>
      <c r="G58" s="122"/>
      <c r="H58" s="29"/>
      <c r="I58" s="122"/>
      <c r="J58" s="28"/>
      <c r="K58" s="122"/>
      <c r="L58" s="122"/>
      <c r="M58" s="122"/>
      <c r="N58" s="122"/>
      <c r="O58" s="122"/>
      <c r="P58" s="29"/>
      <c r="Q58" s="122"/>
      <c r="R58" s="13"/>
    </row>
    <row r="59" spans="2:18" s="1" customFormat="1" ht="15">
      <c r="B59" s="19"/>
      <c r="C59" s="123"/>
      <c r="D59" s="30" t="s">
        <v>35</v>
      </c>
      <c r="E59" s="31"/>
      <c r="F59" s="31"/>
      <c r="G59" s="32" t="s">
        <v>36</v>
      </c>
      <c r="H59" s="33"/>
      <c r="I59" s="123"/>
      <c r="J59" s="30" t="s">
        <v>35</v>
      </c>
      <c r="K59" s="31"/>
      <c r="L59" s="31"/>
      <c r="M59" s="31"/>
      <c r="N59" s="32" t="s">
        <v>36</v>
      </c>
      <c r="O59" s="31"/>
      <c r="P59" s="33"/>
      <c r="Q59" s="123"/>
      <c r="R59" s="21"/>
    </row>
    <row r="60" spans="2:18" ht="13.5">
      <c r="B60" s="11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3"/>
    </row>
    <row r="61" spans="2:18" s="1" customFormat="1" ht="15">
      <c r="B61" s="19"/>
      <c r="C61" s="123"/>
      <c r="D61" s="25" t="s">
        <v>37</v>
      </c>
      <c r="E61" s="26"/>
      <c r="F61" s="26"/>
      <c r="G61" s="26"/>
      <c r="H61" s="27"/>
      <c r="I61" s="123"/>
      <c r="J61" s="25" t="s">
        <v>38</v>
      </c>
      <c r="K61" s="26"/>
      <c r="L61" s="26"/>
      <c r="M61" s="26"/>
      <c r="N61" s="26"/>
      <c r="O61" s="26"/>
      <c r="P61" s="27"/>
      <c r="Q61" s="123"/>
      <c r="R61" s="21"/>
    </row>
    <row r="62" spans="2:18" ht="13.5">
      <c r="B62" s="11"/>
      <c r="C62" s="122"/>
      <c r="D62" s="28"/>
      <c r="E62" s="122"/>
      <c r="F62" s="122"/>
      <c r="G62" s="122"/>
      <c r="H62" s="29"/>
      <c r="I62" s="122"/>
      <c r="J62" s="28"/>
      <c r="K62" s="122"/>
      <c r="L62" s="122"/>
      <c r="M62" s="122"/>
      <c r="N62" s="122"/>
      <c r="O62" s="122"/>
      <c r="P62" s="29"/>
      <c r="Q62" s="122"/>
      <c r="R62" s="13"/>
    </row>
    <row r="63" spans="2:18" ht="13.5">
      <c r="B63" s="11"/>
      <c r="C63" s="122"/>
      <c r="D63" s="28"/>
      <c r="E63" s="122"/>
      <c r="F63" s="122"/>
      <c r="G63" s="122"/>
      <c r="H63" s="29"/>
      <c r="I63" s="122"/>
      <c r="J63" s="28"/>
      <c r="K63" s="122"/>
      <c r="L63" s="122"/>
      <c r="M63" s="122"/>
      <c r="N63" s="122"/>
      <c r="O63" s="122"/>
      <c r="P63" s="29"/>
      <c r="Q63" s="122"/>
      <c r="R63" s="13"/>
    </row>
    <row r="64" spans="2:18" ht="13.5">
      <c r="B64" s="11"/>
      <c r="C64" s="122"/>
      <c r="D64" s="28"/>
      <c r="E64" s="122"/>
      <c r="F64" s="122"/>
      <c r="G64" s="122"/>
      <c r="H64" s="29"/>
      <c r="I64" s="122"/>
      <c r="J64" s="28"/>
      <c r="K64" s="122"/>
      <c r="L64" s="122"/>
      <c r="M64" s="122"/>
      <c r="N64" s="122"/>
      <c r="O64" s="122"/>
      <c r="P64" s="29"/>
      <c r="Q64" s="122"/>
      <c r="R64" s="13"/>
    </row>
    <row r="65" spans="2:18" ht="13.5">
      <c r="B65" s="11"/>
      <c r="C65" s="122"/>
      <c r="D65" s="28"/>
      <c r="E65" s="122"/>
      <c r="F65" s="122"/>
      <c r="G65" s="122"/>
      <c r="H65" s="29"/>
      <c r="I65" s="122"/>
      <c r="J65" s="28"/>
      <c r="K65" s="122"/>
      <c r="L65" s="122"/>
      <c r="M65" s="122"/>
      <c r="N65" s="122"/>
      <c r="O65" s="122"/>
      <c r="P65" s="29"/>
      <c r="Q65" s="122"/>
      <c r="R65" s="13"/>
    </row>
    <row r="66" spans="2:18" ht="13.5">
      <c r="B66" s="11"/>
      <c r="C66" s="122"/>
      <c r="D66" s="28"/>
      <c r="E66" s="122"/>
      <c r="F66" s="122"/>
      <c r="G66" s="122"/>
      <c r="H66" s="29"/>
      <c r="I66" s="122"/>
      <c r="J66" s="28"/>
      <c r="K66" s="122"/>
      <c r="L66" s="122"/>
      <c r="M66" s="122"/>
      <c r="N66" s="122"/>
      <c r="O66" s="122"/>
      <c r="P66" s="29"/>
      <c r="Q66" s="122"/>
      <c r="R66" s="13"/>
    </row>
    <row r="67" spans="2:18" ht="13.5">
      <c r="B67" s="11"/>
      <c r="C67" s="122"/>
      <c r="D67" s="28"/>
      <c r="E67" s="122"/>
      <c r="F67" s="122"/>
      <c r="G67" s="122"/>
      <c r="H67" s="29"/>
      <c r="I67" s="122"/>
      <c r="J67" s="28"/>
      <c r="K67" s="122"/>
      <c r="L67" s="122"/>
      <c r="M67" s="122"/>
      <c r="N67" s="122"/>
      <c r="O67" s="122"/>
      <c r="P67" s="29"/>
      <c r="Q67" s="122"/>
      <c r="R67" s="13"/>
    </row>
    <row r="68" spans="2:18" ht="13.5">
      <c r="B68" s="11"/>
      <c r="C68" s="122"/>
      <c r="D68" s="28"/>
      <c r="E68" s="122"/>
      <c r="F68" s="122"/>
      <c r="G68" s="122"/>
      <c r="H68" s="29"/>
      <c r="I68" s="122"/>
      <c r="J68" s="28"/>
      <c r="K68" s="122"/>
      <c r="L68" s="122"/>
      <c r="M68" s="122"/>
      <c r="N68" s="122"/>
      <c r="O68" s="122"/>
      <c r="P68" s="29"/>
      <c r="Q68" s="122"/>
      <c r="R68" s="13"/>
    </row>
    <row r="69" spans="2:18" ht="13.5">
      <c r="B69" s="11"/>
      <c r="C69" s="122"/>
      <c r="D69" s="28"/>
      <c r="E69" s="122"/>
      <c r="F69" s="122"/>
      <c r="G69" s="122"/>
      <c r="H69" s="29"/>
      <c r="I69" s="122"/>
      <c r="J69" s="28"/>
      <c r="K69" s="122"/>
      <c r="L69" s="122"/>
      <c r="M69" s="122"/>
      <c r="N69" s="122"/>
      <c r="O69" s="122"/>
      <c r="P69" s="29"/>
      <c r="Q69" s="122"/>
      <c r="R69" s="13"/>
    </row>
    <row r="70" spans="2:18" s="1" customFormat="1" ht="15">
      <c r="B70" s="19"/>
      <c r="C70" s="123"/>
      <c r="D70" s="30" t="s">
        <v>35</v>
      </c>
      <c r="E70" s="31"/>
      <c r="F70" s="31"/>
      <c r="G70" s="32" t="s">
        <v>36</v>
      </c>
      <c r="H70" s="33"/>
      <c r="I70" s="123"/>
      <c r="J70" s="30" t="s">
        <v>35</v>
      </c>
      <c r="K70" s="31"/>
      <c r="L70" s="31"/>
      <c r="M70" s="31"/>
      <c r="N70" s="32" t="s">
        <v>36</v>
      </c>
      <c r="O70" s="31"/>
      <c r="P70" s="33"/>
      <c r="Q70" s="123"/>
      <c r="R70" s="21"/>
    </row>
    <row r="71" spans="2:18" s="1" customFormat="1" ht="14.45" customHeight="1">
      <c r="B71" s="34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6"/>
    </row>
    <row r="75" spans="2:18" s="1" customFormat="1" ht="6.95" customHeight="1"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9"/>
    </row>
    <row r="76" spans="2:18" s="1" customFormat="1" ht="36.95" customHeight="1">
      <c r="B76" s="19"/>
      <c r="C76" s="175" t="s">
        <v>55</v>
      </c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21"/>
    </row>
    <row r="77" spans="2:18" s="1" customFormat="1" ht="6.95" customHeight="1">
      <c r="B77" s="19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21"/>
    </row>
    <row r="78" spans="2:18" s="1" customFormat="1" ht="30" customHeight="1">
      <c r="B78" s="19"/>
      <c r="C78" s="17" t="s">
        <v>8</v>
      </c>
      <c r="D78" s="123"/>
      <c r="E78" s="123"/>
      <c r="F78" s="161" t="str">
        <f>F6</f>
        <v>AS Kostelec nad Orlicí - samostatný rozpočet</v>
      </c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23"/>
      <c r="R78" s="21"/>
    </row>
    <row r="79" spans="2:18" s="1" customFormat="1" ht="36.95" customHeight="1">
      <c r="B79" s="19"/>
      <c r="C79" s="40" t="s">
        <v>52</v>
      </c>
      <c r="D79" s="123"/>
      <c r="E79" s="123"/>
      <c r="F79" s="163" t="str">
        <f>F7</f>
        <v>IO01 - Areálové osvětlení</v>
      </c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23"/>
      <c r="R79" s="21"/>
    </row>
    <row r="80" spans="2:18" s="1" customFormat="1" ht="6.95" customHeight="1">
      <c r="B80" s="19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21"/>
    </row>
    <row r="81" spans="2:18" s="1" customFormat="1" ht="18" customHeight="1">
      <c r="B81" s="19"/>
      <c r="C81" s="17" t="s">
        <v>12</v>
      </c>
      <c r="D81" s="123"/>
      <c r="E81" s="123"/>
      <c r="F81" s="124" t="str">
        <f>F9</f>
        <v xml:space="preserve"> </v>
      </c>
      <c r="G81" s="123"/>
      <c r="H81" s="123"/>
      <c r="I81" s="123"/>
      <c r="J81" s="123"/>
      <c r="K81" s="17" t="s">
        <v>14</v>
      </c>
      <c r="L81" s="123"/>
      <c r="M81" s="164" t="str">
        <f>IF(O9="","",O9)</f>
        <v/>
      </c>
      <c r="N81" s="162"/>
      <c r="O81" s="162"/>
      <c r="P81" s="162"/>
      <c r="Q81" s="123"/>
      <c r="R81" s="21"/>
    </row>
    <row r="82" spans="2:18" s="1" customFormat="1" ht="6.95" customHeight="1">
      <c r="B82" s="19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21"/>
    </row>
    <row r="83" spans="2:18" s="1" customFormat="1" ht="15">
      <c r="B83" s="19"/>
      <c r="C83" s="17" t="s">
        <v>15</v>
      </c>
      <c r="D83" s="123"/>
      <c r="E83" s="123"/>
      <c r="F83" s="124"/>
      <c r="G83" s="123"/>
      <c r="H83" s="123"/>
      <c r="I83" s="123"/>
      <c r="J83" s="123"/>
      <c r="K83" s="17" t="s">
        <v>19</v>
      </c>
      <c r="L83" s="123"/>
      <c r="M83" s="165"/>
      <c r="N83" s="162"/>
      <c r="O83" s="162"/>
      <c r="P83" s="162"/>
      <c r="Q83" s="162"/>
      <c r="R83" s="21"/>
    </row>
    <row r="84" spans="2:18" s="1" customFormat="1" ht="14.45" customHeight="1">
      <c r="B84" s="19"/>
      <c r="C84" s="17" t="s">
        <v>18</v>
      </c>
      <c r="D84" s="123"/>
      <c r="E84" s="123"/>
      <c r="F84" s="124" t="str">
        <f>IF(E15="","",E15)</f>
        <v>Vyplň údaj</v>
      </c>
      <c r="G84" s="123"/>
      <c r="H84" s="123"/>
      <c r="I84" s="123"/>
      <c r="J84" s="123"/>
      <c r="K84" s="17" t="s">
        <v>20</v>
      </c>
      <c r="L84" s="123"/>
      <c r="M84" s="165"/>
      <c r="N84" s="162"/>
      <c r="O84" s="162"/>
      <c r="P84" s="162"/>
      <c r="Q84" s="162"/>
      <c r="R84" s="21"/>
    </row>
    <row r="85" spans="2:18" s="1" customFormat="1" ht="10.35" customHeight="1">
      <c r="B85" s="19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21"/>
    </row>
    <row r="86" spans="2:18" s="1" customFormat="1" ht="29.25" customHeight="1">
      <c r="B86" s="19"/>
      <c r="C86" s="182" t="s">
        <v>56</v>
      </c>
      <c r="D86" s="174"/>
      <c r="E86" s="174"/>
      <c r="F86" s="174"/>
      <c r="G86" s="174"/>
      <c r="H86" s="126"/>
      <c r="I86" s="126"/>
      <c r="J86" s="126"/>
      <c r="K86" s="126"/>
      <c r="L86" s="126"/>
      <c r="M86" s="126"/>
      <c r="N86" s="182" t="s">
        <v>57</v>
      </c>
      <c r="O86" s="162"/>
      <c r="P86" s="162"/>
      <c r="Q86" s="162"/>
      <c r="R86" s="21"/>
    </row>
    <row r="87" spans="2:18" s="1" customFormat="1" ht="10.35" customHeight="1">
      <c r="B87" s="19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21"/>
    </row>
    <row r="88" spans="2:47" s="1" customFormat="1" ht="29.25" customHeight="1">
      <c r="B88" s="19"/>
      <c r="C88" s="59" t="s">
        <v>58</v>
      </c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83">
        <f>N125</f>
        <v>0</v>
      </c>
      <c r="O88" s="162"/>
      <c r="P88" s="162"/>
      <c r="Q88" s="162"/>
      <c r="R88" s="21"/>
      <c r="AU88" s="7" t="s">
        <v>59</v>
      </c>
    </row>
    <row r="89" spans="2:18" s="2" customFormat="1" ht="24.95" customHeight="1">
      <c r="B89" s="60"/>
      <c r="C89" s="127"/>
      <c r="D89" s="62" t="s">
        <v>233</v>
      </c>
      <c r="E89" s="127"/>
      <c r="F89" s="127"/>
      <c r="G89" s="127"/>
      <c r="H89" s="127"/>
      <c r="I89" s="127"/>
      <c r="J89" s="127"/>
      <c r="K89" s="127"/>
      <c r="L89" s="127"/>
      <c r="M89" s="127"/>
      <c r="N89" s="178">
        <f>N126</f>
        <v>0</v>
      </c>
      <c r="O89" s="179"/>
      <c r="P89" s="179"/>
      <c r="Q89" s="179"/>
      <c r="R89" s="63"/>
    </row>
    <row r="90" spans="2:18" s="3" customFormat="1" ht="19.9" customHeight="1">
      <c r="B90" s="64"/>
      <c r="C90" s="128"/>
      <c r="D90" s="49" t="s">
        <v>622</v>
      </c>
      <c r="E90" s="128"/>
      <c r="F90" s="128"/>
      <c r="G90" s="128"/>
      <c r="H90" s="128"/>
      <c r="I90" s="128"/>
      <c r="J90" s="128"/>
      <c r="K90" s="128"/>
      <c r="L90" s="128"/>
      <c r="M90" s="128"/>
      <c r="N90" s="176">
        <f>N127</f>
        <v>0</v>
      </c>
      <c r="O90" s="177"/>
      <c r="P90" s="177"/>
      <c r="Q90" s="177"/>
      <c r="R90" s="66"/>
    </row>
    <row r="91" spans="2:18" s="2" customFormat="1" ht="24.95" customHeight="1">
      <c r="B91" s="60"/>
      <c r="C91" s="127"/>
      <c r="D91" s="62" t="s">
        <v>234</v>
      </c>
      <c r="E91" s="127"/>
      <c r="F91" s="127"/>
      <c r="G91" s="127"/>
      <c r="H91" s="127"/>
      <c r="I91" s="127"/>
      <c r="J91" s="127"/>
      <c r="K91" s="127"/>
      <c r="L91" s="127"/>
      <c r="M91" s="127"/>
      <c r="N91" s="178">
        <f>N141</f>
        <v>0</v>
      </c>
      <c r="O91" s="179"/>
      <c r="P91" s="179"/>
      <c r="Q91" s="179"/>
      <c r="R91" s="63"/>
    </row>
    <row r="92" spans="2:18" s="3" customFormat="1" ht="19.9" customHeight="1">
      <c r="B92" s="64"/>
      <c r="C92" s="128"/>
      <c r="D92" s="49" t="s">
        <v>606</v>
      </c>
      <c r="E92" s="128"/>
      <c r="F92" s="128"/>
      <c r="G92" s="128"/>
      <c r="H92" s="128"/>
      <c r="I92" s="128"/>
      <c r="J92" s="128"/>
      <c r="K92" s="128"/>
      <c r="L92" s="128"/>
      <c r="M92" s="128"/>
      <c r="N92" s="176">
        <f>N166</f>
        <v>0</v>
      </c>
      <c r="O92" s="177"/>
      <c r="P92" s="177"/>
      <c r="Q92" s="177"/>
      <c r="R92" s="66"/>
    </row>
    <row r="93" spans="2:18" s="2" customFormat="1" ht="24.95" customHeight="1">
      <c r="B93" s="60"/>
      <c r="C93" s="127"/>
      <c r="D93" s="62" t="s">
        <v>235</v>
      </c>
      <c r="E93" s="127"/>
      <c r="F93" s="127"/>
      <c r="G93" s="127"/>
      <c r="H93" s="127"/>
      <c r="I93" s="127"/>
      <c r="J93" s="127"/>
      <c r="K93" s="127"/>
      <c r="L93" s="127"/>
      <c r="M93" s="127"/>
      <c r="N93" s="178">
        <f>N183</f>
        <v>0</v>
      </c>
      <c r="O93" s="179"/>
      <c r="P93" s="179"/>
      <c r="Q93" s="179"/>
      <c r="R93" s="63"/>
    </row>
    <row r="94" spans="2:18" s="3" customFormat="1" ht="19.9" customHeight="1">
      <c r="B94" s="64"/>
      <c r="C94" s="128"/>
      <c r="D94" s="49" t="s">
        <v>607</v>
      </c>
      <c r="E94" s="128"/>
      <c r="F94" s="128"/>
      <c r="G94" s="128"/>
      <c r="H94" s="128"/>
      <c r="I94" s="128"/>
      <c r="J94" s="128"/>
      <c r="K94" s="128"/>
      <c r="L94" s="128"/>
      <c r="M94" s="128"/>
      <c r="N94" s="176">
        <f>N189</f>
        <v>0</v>
      </c>
      <c r="O94" s="177"/>
      <c r="P94" s="177"/>
      <c r="Q94" s="177"/>
      <c r="R94" s="66"/>
    </row>
    <row r="95" spans="2:18" s="2" customFormat="1" ht="24.95" customHeight="1">
      <c r="B95" s="60"/>
      <c r="C95" s="127"/>
      <c r="D95" s="62" t="s">
        <v>236</v>
      </c>
      <c r="E95" s="127"/>
      <c r="F95" s="127"/>
      <c r="G95" s="127"/>
      <c r="H95" s="127"/>
      <c r="I95" s="127"/>
      <c r="J95" s="127"/>
      <c r="K95" s="127"/>
      <c r="L95" s="127"/>
      <c r="M95" s="127"/>
      <c r="N95" s="178">
        <f>N196</f>
        <v>0</v>
      </c>
      <c r="O95" s="179"/>
      <c r="P95" s="179"/>
      <c r="Q95" s="179"/>
      <c r="R95" s="63"/>
    </row>
    <row r="96" spans="2:18" s="3" customFormat="1" ht="19.9" customHeight="1">
      <c r="B96" s="64"/>
      <c r="C96" s="128"/>
      <c r="D96" s="49" t="s">
        <v>608</v>
      </c>
      <c r="E96" s="128"/>
      <c r="F96" s="128"/>
      <c r="G96" s="128"/>
      <c r="H96" s="128"/>
      <c r="I96" s="128"/>
      <c r="J96" s="128"/>
      <c r="K96" s="128"/>
      <c r="L96" s="128"/>
      <c r="M96" s="128"/>
      <c r="N96" s="176">
        <f>N201</f>
        <v>0</v>
      </c>
      <c r="O96" s="177"/>
      <c r="P96" s="177"/>
      <c r="Q96" s="177"/>
      <c r="R96" s="66"/>
    </row>
    <row r="97" spans="2:18" s="2" customFormat="1" ht="24.95" customHeight="1">
      <c r="B97" s="60"/>
      <c r="C97" s="127"/>
      <c r="D97" s="62" t="s">
        <v>237</v>
      </c>
      <c r="E97" s="127"/>
      <c r="F97" s="127"/>
      <c r="G97" s="127"/>
      <c r="H97" s="127"/>
      <c r="I97" s="127"/>
      <c r="J97" s="127"/>
      <c r="K97" s="127"/>
      <c r="L97" s="127"/>
      <c r="M97" s="127"/>
      <c r="N97" s="178">
        <f>N206</f>
        <v>0</v>
      </c>
      <c r="O97" s="179"/>
      <c r="P97" s="179"/>
      <c r="Q97" s="179"/>
      <c r="R97" s="63"/>
    </row>
    <row r="98" spans="2:18" s="2" customFormat="1" ht="21.75" customHeight="1">
      <c r="B98" s="60"/>
      <c r="C98" s="127"/>
      <c r="D98" s="62" t="s">
        <v>61</v>
      </c>
      <c r="E98" s="127"/>
      <c r="F98" s="127"/>
      <c r="G98" s="127"/>
      <c r="H98" s="127"/>
      <c r="I98" s="127"/>
      <c r="J98" s="127"/>
      <c r="K98" s="127"/>
      <c r="L98" s="127"/>
      <c r="M98" s="127"/>
      <c r="N98" s="180">
        <f>N215</f>
        <v>0</v>
      </c>
      <c r="O98" s="179"/>
      <c r="P98" s="179"/>
      <c r="Q98" s="179"/>
      <c r="R98" s="63"/>
    </row>
    <row r="99" spans="2:18" s="1" customFormat="1" ht="21.75" customHeight="1">
      <c r="B99" s="19"/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21"/>
    </row>
    <row r="100" spans="2:21" s="1" customFormat="1" ht="29.25" customHeight="1">
      <c r="B100" s="19"/>
      <c r="C100" s="59" t="s">
        <v>62</v>
      </c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97">
        <f>ROUND(N101+N102+N103+N104+N105+N106,2)</f>
        <v>0</v>
      </c>
      <c r="O100" s="162"/>
      <c r="P100" s="162"/>
      <c r="Q100" s="162"/>
      <c r="R100" s="21"/>
      <c r="T100" s="131"/>
      <c r="U100" s="68" t="s">
        <v>23</v>
      </c>
    </row>
    <row r="101" spans="2:65" s="1" customFormat="1" ht="18" customHeight="1">
      <c r="B101" s="69"/>
      <c r="C101" s="129"/>
      <c r="D101" s="170" t="s">
        <v>63</v>
      </c>
      <c r="E101" s="171"/>
      <c r="F101" s="171"/>
      <c r="G101" s="171"/>
      <c r="H101" s="171"/>
      <c r="I101" s="129"/>
      <c r="J101" s="129"/>
      <c r="K101" s="129"/>
      <c r="L101" s="129"/>
      <c r="M101" s="129"/>
      <c r="N101" s="172">
        <f>ROUND(N88*T101,2)</f>
        <v>0</v>
      </c>
      <c r="O101" s="171"/>
      <c r="P101" s="171"/>
      <c r="Q101" s="171"/>
      <c r="R101" s="71"/>
      <c r="S101" s="129"/>
      <c r="T101" s="72"/>
      <c r="U101" s="73" t="s">
        <v>24</v>
      </c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5" t="s">
        <v>64</v>
      </c>
      <c r="AZ101" s="74"/>
      <c r="BA101" s="74"/>
      <c r="BB101" s="74"/>
      <c r="BC101" s="74"/>
      <c r="BD101" s="74"/>
      <c r="BE101" s="76">
        <f aca="true" t="shared" si="0" ref="BE101:BE106">IF(U101="základní",N101,0)</f>
        <v>0</v>
      </c>
      <c r="BF101" s="76">
        <f aca="true" t="shared" si="1" ref="BF101:BF106">IF(U101="snížená",N101,0)</f>
        <v>0</v>
      </c>
      <c r="BG101" s="76">
        <f aca="true" t="shared" si="2" ref="BG101:BG106">IF(U101="zákl. přenesená",N101,0)</f>
        <v>0</v>
      </c>
      <c r="BH101" s="76">
        <f aca="true" t="shared" si="3" ref="BH101:BH106">IF(U101="sníž. přenesená",N101,0)</f>
        <v>0</v>
      </c>
      <c r="BI101" s="76">
        <f aca="true" t="shared" si="4" ref="BI101:BI106">IF(U101="nulová",N101,0)</f>
        <v>0</v>
      </c>
      <c r="BJ101" s="75" t="s">
        <v>42</v>
      </c>
      <c r="BK101" s="74"/>
      <c r="BL101" s="74"/>
      <c r="BM101" s="74"/>
    </row>
    <row r="102" spans="2:65" s="1" customFormat="1" ht="18" customHeight="1">
      <c r="B102" s="69"/>
      <c r="C102" s="129"/>
      <c r="D102" s="170" t="s">
        <v>65</v>
      </c>
      <c r="E102" s="171"/>
      <c r="F102" s="171"/>
      <c r="G102" s="171"/>
      <c r="H102" s="171"/>
      <c r="I102" s="129"/>
      <c r="J102" s="129"/>
      <c r="K102" s="129"/>
      <c r="L102" s="129"/>
      <c r="M102" s="129"/>
      <c r="N102" s="172">
        <f>ROUND(N88*T102,2)</f>
        <v>0</v>
      </c>
      <c r="O102" s="171"/>
      <c r="P102" s="171"/>
      <c r="Q102" s="171"/>
      <c r="R102" s="71"/>
      <c r="S102" s="129"/>
      <c r="T102" s="72"/>
      <c r="U102" s="73" t="s">
        <v>24</v>
      </c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5" t="s">
        <v>64</v>
      </c>
      <c r="AZ102" s="74"/>
      <c r="BA102" s="74"/>
      <c r="BB102" s="74"/>
      <c r="BC102" s="74"/>
      <c r="BD102" s="74"/>
      <c r="BE102" s="76">
        <f t="shared" si="0"/>
        <v>0</v>
      </c>
      <c r="BF102" s="76">
        <f t="shared" si="1"/>
        <v>0</v>
      </c>
      <c r="BG102" s="76">
        <f t="shared" si="2"/>
        <v>0</v>
      </c>
      <c r="BH102" s="76">
        <f t="shared" si="3"/>
        <v>0</v>
      </c>
      <c r="BI102" s="76">
        <f t="shared" si="4"/>
        <v>0</v>
      </c>
      <c r="BJ102" s="75" t="s">
        <v>42</v>
      </c>
      <c r="BK102" s="74"/>
      <c r="BL102" s="74"/>
      <c r="BM102" s="74"/>
    </row>
    <row r="103" spans="2:65" s="1" customFormat="1" ht="18" customHeight="1">
      <c r="B103" s="69"/>
      <c r="C103" s="129"/>
      <c r="D103" s="170" t="s">
        <v>66</v>
      </c>
      <c r="E103" s="171"/>
      <c r="F103" s="171"/>
      <c r="G103" s="171"/>
      <c r="H103" s="171"/>
      <c r="I103" s="129"/>
      <c r="J103" s="129"/>
      <c r="K103" s="129"/>
      <c r="L103" s="129"/>
      <c r="M103" s="129"/>
      <c r="N103" s="172">
        <f>ROUND(N88*T103,2)</f>
        <v>0</v>
      </c>
      <c r="O103" s="171"/>
      <c r="P103" s="171"/>
      <c r="Q103" s="171"/>
      <c r="R103" s="71"/>
      <c r="S103" s="129"/>
      <c r="T103" s="72"/>
      <c r="U103" s="73" t="s">
        <v>24</v>
      </c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5" t="s">
        <v>64</v>
      </c>
      <c r="AZ103" s="74"/>
      <c r="BA103" s="74"/>
      <c r="BB103" s="74"/>
      <c r="BC103" s="74"/>
      <c r="BD103" s="74"/>
      <c r="BE103" s="76">
        <f t="shared" si="0"/>
        <v>0</v>
      </c>
      <c r="BF103" s="76">
        <f t="shared" si="1"/>
        <v>0</v>
      </c>
      <c r="BG103" s="76">
        <f t="shared" si="2"/>
        <v>0</v>
      </c>
      <c r="BH103" s="76">
        <f t="shared" si="3"/>
        <v>0</v>
      </c>
      <c r="BI103" s="76">
        <f t="shared" si="4"/>
        <v>0</v>
      </c>
      <c r="BJ103" s="75" t="s">
        <v>42</v>
      </c>
      <c r="BK103" s="74"/>
      <c r="BL103" s="74"/>
      <c r="BM103" s="74"/>
    </row>
    <row r="104" spans="2:65" s="1" customFormat="1" ht="18" customHeight="1">
      <c r="B104" s="69"/>
      <c r="C104" s="129"/>
      <c r="D104" s="170" t="s">
        <v>67</v>
      </c>
      <c r="E104" s="171"/>
      <c r="F104" s="171"/>
      <c r="G104" s="171"/>
      <c r="H104" s="171"/>
      <c r="I104" s="129"/>
      <c r="J104" s="129"/>
      <c r="K104" s="129"/>
      <c r="L104" s="129"/>
      <c r="M104" s="129"/>
      <c r="N104" s="172">
        <f>ROUND(N88*T104,2)</f>
        <v>0</v>
      </c>
      <c r="O104" s="171"/>
      <c r="P104" s="171"/>
      <c r="Q104" s="171"/>
      <c r="R104" s="71"/>
      <c r="S104" s="129"/>
      <c r="T104" s="72"/>
      <c r="U104" s="73" t="s">
        <v>24</v>
      </c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5" t="s">
        <v>64</v>
      </c>
      <c r="AZ104" s="74"/>
      <c r="BA104" s="74"/>
      <c r="BB104" s="74"/>
      <c r="BC104" s="74"/>
      <c r="BD104" s="74"/>
      <c r="BE104" s="76">
        <f t="shared" si="0"/>
        <v>0</v>
      </c>
      <c r="BF104" s="76">
        <f t="shared" si="1"/>
        <v>0</v>
      </c>
      <c r="BG104" s="76">
        <f t="shared" si="2"/>
        <v>0</v>
      </c>
      <c r="BH104" s="76">
        <f t="shared" si="3"/>
        <v>0</v>
      </c>
      <c r="BI104" s="76">
        <f t="shared" si="4"/>
        <v>0</v>
      </c>
      <c r="BJ104" s="75" t="s">
        <v>42</v>
      </c>
      <c r="BK104" s="74"/>
      <c r="BL104" s="74"/>
      <c r="BM104" s="74"/>
    </row>
    <row r="105" spans="2:65" s="1" customFormat="1" ht="18" customHeight="1">
      <c r="B105" s="69"/>
      <c r="C105" s="129"/>
      <c r="D105" s="170" t="s">
        <v>68</v>
      </c>
      <c r="E105" s="171"/>
      <c r="F105" s="171"/>
      <c r="G105" s="171"/>
      <c r="H105" s="171"/>
      <c r="I105" s="129"/>
      <c r="J105" s="129"/>
      <c r="K105" s="129"/>
      <c r="L105" s="129"/>
      <c r="M105" s="129"/>
      <c r="N105" s="172">
        <f>ROUND(N88*T105,2)</f>
        <v>0</v>
      </c>
      <c r="O105" s="171"/>
      <c r="P105" s="171"/>
      <c r="Q105" s="171"/>
      <c r="R105" s="71"/>
      <c r="S105" s="129"/>
      <c r="T105" s="72"/>
      <c r="U105" s="73" t="s">
        <v>24</v>
      </c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5" t="s">
        <v>64</v>
      </c>
      <c r="AZ105" s="74"/>
      <c r="BA105" s="74"/>
      <c r="BB105" s="74"/>
      <c r="BC105" s="74"/>
      <c r="BD105" s="74"/>
      <c r="BE105" s="76">
        <f t="shared" si="0"/>
        <v>0</v>
      </c>
      <c r="BF105" s="76">
        <f t="shared" si="1"/>
        <v>0</v>
      </c>
      <c r="BG105" s="76">
        <f t="shared" si="2"/>
        <v>0</v>
      </c>
      <c r="BH105" s="76">
        <f t="shared" si="3"/>
        <v>0</v>
      </c>
      <c r="BI105" s="76">
        <f t="shared" si="4"/>
        <v>0</v>
      </c>
      <c r="BJ105" s="75" t="s">
        <v>42</v>
      </c>
      <c r="BK105" s="74"/>
      <c r="BL105" s="74"/>
      <c r="BM105" s="74"/>
    </row>
    <row r="106" spans="2:65" s="1" customFormat="1" ht="18" customHeight="1">
      <c r="B106" s="69"/>
      <c r="C106" s="129"/>
      <c r="D106" s="77" t="s">
        <v>69</v>
      </c>
      <c r="E106" s="129"/>
      <c r="F106" s="129"/>
      <c r="G106" s="129"/>
      <c r="H106" s="129"/>
      <c r="I106" s="129"/>
      <c r="J106" s="129"/>
      <c r="K106" s="129"/>
      <c r="L106" s="129"/>
      <c r="M106" s="129"/>
      <c r="N106" s="172">
        <f>ROUND(N88*T106,2)</f>
        <v>0</v>
      </c>
      <c r="O106" s="171"/>
      <c r="P106" s="171"/>
      <c r="Q106" s="171"/>
      <c r="R106" s="71"/>
      <c r="S106" s="129"/>
      <c r="T106" s="78"/>
      <c r="U106" s="79" t="s">
        <v>24</v>
      </c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5" t="s">
        <v>70</v>
      </c>
      <c r="AZ106" s="74"/>
      <c r="BA106" s="74"/>
      <c r="BB106" s="74"/>
      <c r="BC106" s="74"/>
      <c r="BD106" s="74"/>
      <c r="BE106" s="76">
        <f t="shared" si="0"/>
        <v>0</v>
      </c>
      <c r="BF106" s="76">
        <f t="shared" si="1"/>
        <v>0</v>
      </c>
      <c r="BG106" s="76">
        <f t="shared" si="2"/>
        <v>0</v>
      </c>
      <c r="BH106" s="76">
        <f t="shared" si="3"/>
        <v>0</v>
      </c>
      <c r="BI106" s="76">
        <f t="shared" si="4"/>
        <v>0</v>
      </c>
      <c r="BJ106" s="75" t="s">
        <v>42</v>
      </c>
      <c r="BK106" s="74"/>
      <c r="BL106" s="74"/>
      <c r="BM106" s="74"/>
    </row>
    <row r="107" spans="2:18" s="1" customFormat="1" ht="13.5">
      <c r="B107" s="19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21"/>
    </row>
    <row r="108" spans="2:18" s="1" customFormat="1" ht="29.25" customHeight="1">
      <c r="B108" s="19"/>
      <c r="C108" s="51" t="s">
        <v>48</v>
      </c>
      <c r="D108" s="126"/>
      <c r="E108" s="126"/>
      <c r="F108" s="126"/>
      <c r="G108" s="126"/>
      <c r="H108" s="126"/>
      <c r="I108" s="126"/>
      <c r="J108" s="126"/>
      <c r="K108" s="126"/>
      <c r="L108" s="173">
        <f>ROUND(SUM(N88+N100),2)</f>
        <v>0</v>
      </c>
      <c r="M108" s="174"/>
      <c r="N108" s="174"/>
      <c r="O108" s="174"/>
      <c r="P108" s="174"/>
      <c r="Q108" s="174"/>
      <c r="R108" s="21"/>
    </row>
    <row r="109" spans="2:18" s="1" customFormat="1" ht="6.95" customHeight="1">
      <c r="B109" s="34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6"/>
    </row>
    <row r="113" spans="2:18" s="1" customFormat="1" ht="6.95" customHeight="1">
      <c r="B113" s="37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9"/>
    </row>
    <row r="114" spans="2:18" s="1" customFormat="1" ht="36.95" customHeight="1">
      <c r="B114" s="19"/>
      <c r="C114" s="175" t="s">
        <v>71</v>
      </c>
      <c r="D114" s="162"/>
      <c r="E114" s="162"/>
      <c r="F114" s="162"/>
      <c r="G114" s="162"/>
      <c r="H114" s="162"/>
      <c r="I114" s="162"/>
      <c r="J114" s="162"/>
      <c r="K114" s="162"/>
      <c r="L114" s="162"/>
      <c r="M114" s="162"/>
      <c r="N114" s="162"/>
      <c r="O114" s="162"/>
      <c r="P114" s="162"/>
      <c r="Q114" s="162"/>
      <c r="R114" s="21"/>
    </row>
    <row r="115" spans="2:18" s="1" customFormat="1" ht="6.95" customHeight="1">
      <c r="B115" s="19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21"/>
    </row>
    <row r="116" spans="2:18" s="1" customFormat="1" ht="30" customHeight="1">
      <c r="B116" s="19"/>
      <c r="C116" s="17" t="s">
        <v>8</v>
      </c>
      <c r="D116" s="123"/>
      <c r="E116" s="123"/>
      <c r="F116" s="161" t="str">
        <f>F6</f>
        <v>AS Kostelec nad Orlicí - samostatný rozpočet</v>
      </c>
      <c r="G116" s="162"/>
      <c r="H116" s="162"/>
      <c r="I116" s="162"/>
      <c r="J116" s="162"/>
      <c r="K116" s="162"/>
      <c r="L116" s="162"/>
      <c r="M116" s="162"/>
      <c r="N116" s="162"/>
      <c r="O116" s="162"/>
      <c r="P116" s="162"/>
      <c r="Q116" s="123"/>
      <c r="R116" s="21"/>
    </row>
    <row r="117" spans="2:18" s="1" customFormat="1" ht="36.95" customHeight="1">
      <c r="B117" s="19"/>
      <c r="C117" s="40" t="s">
        <v>52</v>
      </c>
      <c r="D117" s="123"/>
      <c r="E117" s="123"/>
      <c r="F117" s="163" t="str">
        <f>F7</f>
        <v>IO01 - Areálové osvětlení</v>
      </c>
      <c r="G117" s="162"/>
      <c r="H117" s="162"/>
      <c r="I117" s="162"/>
      <c r="J117" s="162"/>
      <c r="K117" s="162"/>
      <c r="L117" s="162"/>
      <c r="M117" s="162"/>
      <c r="N117" s="162"/>
      <c r="O117" s="162"/>
      <c r="P117" s="162"/>
      <c r="Q117" s="123"/>
      <c r="R117" s="21"/>
    </row>
    <row r="118" spans="2:18" s="1" customFormat="1" ht="6.95" customHeight="1">
      <c r="B118" s="19"/>
      <c r="C118" s="123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21"/>
    </row>
    <row r="119" spans="2:18" s="1" customFormat="1" ht="18" customHeight="1">
      <c r="B119" s="19"/>
      <c r="C119" s="17" t="s">
        <v>12</v>
      </c>
      <c r="D119" s="123"/>
      <c r="E119" s="123"/>
      <c r="F119" s="124" t="str">
        <f>F9</f>
        <v xml:space="preserve"> </v>
      </c>
      <c r="G119" s="123"/>
      <c r="H119" s="123"/>
      <c r="I119" s="123"/>
      <c r="J119" s="123"/>
      <c r="K119" s="17" t="s">
        <v>14</v>
      </c>
      <c r="L119" s="123"/>
      <c r="M119" s="164" t="str">
        <f>IF(O9="","",O9)</f>
        <v/>
      </c>
      <c r="N119" s="162"/>
      <c r="O119" s="162"/>
      <c r="P119" s="162"/>
      <c r="Q119" s="123"/>
      <c r="R119" s="21"/>
    </row>
    <row r="120" spans="2:18" s="1" customFormat="1" ht="6.95" customHeight="1">
      <c r="B120" s="19"/>
      <c r="C120" s="123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21"/>
    </row>
    <row r="121" spans="2:18" s="1" customFormat="1" ht="15">
      <c r="B121" s="19"/>
      <c r="C121" s="17" t="s">
        <v>15</v>
      </c>
      <c r="D121" s="123"/>
      <c r="E121" s="123"/>
      <c r="F121" s="124"/>
      <c r="G121" s="123"/>
      <c r="H121" s="123"/>
      <c r="I121" s="123"/>
      <c r="J121" s="123"/>
      <c r="K121" s="17" t="s">
        <v>19</v>
      </c>
      <c r="L121" s="123"/>
      <c r="M121" s="165"/>
      <c r="N121" s="162"/>
      <c r="O121" s="162"/>
      <c r="P121" s="162"/>
      <c r="Q121" s="162"/>
      <c r="R121" s="21"/>
    </row>
    <row r="122" spans="2:18" s="1" customFormat="1" ht="14.45" customHeight="1">
      <c r="B122" s="19"/>
      <c r="C122" s="17" t="s">
        <v>18</v>
      </c>
      <c r="D122" s="123"/>
      <c r="E122" s="123"/>
      <c r="F122" s="124" t="str">
        <f>IF(E15="","",E15)</f>
        <v>Vyplň údaj</v>
      </c>
      <c r="G122" s="123"/>
      <c r="H122" s="123"/>
      <c r="I122" s="123"/>
      <c r="J122" s="123"/>
      <c r="K122" s="17" t="s">
        <v>20</v>
      </c>
      <c r="L122" s="123"/>
      <c r="M122" s="165"/>
      <c r="N122" s="162"/>
      <c r="O122" s="162"/>
      <c r="P122" s="162"/>
      <c r="Q122" s="162"/>
      <c r="R122" s="21"/>
    </row>
    <row r="123" spans="2:18" s="1" customFormat="1" ht="10.35" customHeight="1">
      <c r="B123" s="19"/>
      <c r="C123" s="123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  <c r="R123" s="21"/>
    </row>
    <row r="124" spans="2:27" s="4" customFormat="1" ht="29.25" customHeight="1">
      <c r="B124" s="80"/>
      <c r="C124" s="81" t="s">
        <v>72</v>
      </c>
      <c r="D124" s="130" t="s">
        <v>73</v>
      </c>
      <c r="E124" s="130" t="s">
        <v>39</v>
      </c>
      <c r="F124" s="166" t="s">
        <v>74</v>
      </c>
      <c r="G124" s="167"/>
      <c r="H124" s="167"/>
      <c r="I124" s="167"/>
      <c r="J124" s="130" t="s">
        <v>75</v>
      </c>
      <c r="K124" s="130" t="s">
        <v>76</v>
      </c>
      <c r="L124" s="168" t="s">
        <v>77</v>
      </c>
      <c r="M124" s="167"/>
      <c r="N124" s="166" t="s">
        <v>57</v>
      </c>
      <c r="O124" s="167"/>
      <c r="P124" s="167"/>
      <c r="Q124" s="169"/>
      <c r="R124" s="83"/>
      <c r="T124" s="44" t="s">
        <v>78</v>
      </c>
      <c r="U124" s="45" t="s">
        <v>23</v>
      </c>
      <c r="V124" s="45" t="s">
        <v>79</v>
      </c>
      <c r="W124" s="45" t="s">
        <v>80</v>
      </c>
      <c r="X124" s="45" t="s">
        <v>81</v>
      </c>
      <c r="Y124" s="45" t="s">
        <v>82</v>
      </c>
      <c r="Z124" s="45" t="s">
        <v>83</v>
      </c>
      <c r="AA124" s="46" t="s">
        <v>84</v>
      </c>
    </row>
    <row r="125" spans="2:63" s="1" customFormat="1" ht="29.25" customHeight="1">
      <c r="B125" s="19"/>
      <c r="C125" s="48" t="s">
        <v>54</v>
      </c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40">
        <f>BK125</f>
        <v>0</v>
      </c>
      <c r="O125" s="141"/>
      <c r="P125" s="141"/>
      <c r="Q125" s="141"/>
      <c r="R125" s="21"/>
      <c r="T125" s="47"/>
      <c r="U125" s="26"/>
      <c r="V125" s="26"/>
      <c r="W125" s="84">
        <f>W126+W141+W183+W196+W206+W215</f>
        <v>0</v>
      </c>
      <c r="X125" s="26"/>
      <c r="Y125" s="84">
        <f>Y126+Y141+Y183+Y196+Y206+Y215</f>
        <v>0</v>
      </c>
      <c r="Z125" s="26"/>
      <c r="AA125" s="85">
        <f>AA126+AA141+AA183+AA196+AA206+AA215</f>
        <v>0</v>
      </c>
      <c r="AT125" s="7" t="s">
        <v>40</v>
      </c>
      <c r="AU125" s="7" t="s">
        <v>59</v>
      </c>
      <c r="BK125" s="86">
        <f>BK126+BK141+BK183+BK196+BK206+BK215</f>
        <v>0</v>
      </c>
    </row>
    <row r="126" spans="2:63" s="5" customFormat="1" ht="37.35" customHeight="1">
      <c r="B126" s="87"/>
      <c r="C126" s="88"/>
      <c r="D126" s="89" t="s">
        <v>233</v>
      </c>
      <c r="E126" s="89"/>
      <c r="F126" s="89"/>
      <c r="G126" s="89"/>
      <c r="H126" s="89"/>
      <c r="I126" s="89"/>
      <c r="J126" s="89"/>
      <c r="K126" s="89"/>
      <c r="L126" s="89"/>
      <c r="M126" s="89"/>
      <c r="N126" s="180">
        <f>BK126</f>
        <v>0</v>
      </c>
      <c r="O126" s="178"/>
      <c r="P126" s="178"/>
      <c r="Q126" s="178"/>
      <c r="R126" s="90"/>
      <c r="T126" s="91"/>
      <c r="U126" s="88"/>
      <c r="V126" s="88"/>
      <c r="W126" s="92">
        <f>W127</f>
        <v>0</v>
      </c>
      <c r="X126" s="88"/>
      <c r="Y126" s="92">
        <f>Y127</f>
        <v>0</v>
      </c>
      <c r="Z126" s="88"/>
      <c r="AA126" s="93">
        <f>AA127</f>
        <v>0</v>
      </c>
      <c r="AR126" s="94" t="s">
        <v>42</v>
      </c>
      <c r="AT126" s="95" t="s">
        <v>40</v>
      </c>
      <c r="AU126" s="95" t="s">
        <v>41</v>
      </c>
      <c r="AY126" s="94" t="s">
        <v>85</v>
      </c>
      <c r="BK126" s="96">
        <f>BK127</f>
        <v>0</v>
      </c>
    </row>
    <row r="127" spans="2:63" s="5" customFormat="1" ht="19.9" customHeight="1">
      <c r="B127" s="87"/>
      <c r="C127" s="88"/>
      <c r="D127" s="97" t="s">
        <v>622</v>
      </c>
      <c r="E127" s="97"/>
      <c r="F127" s="97"/>
      <c r="G127" s="97"/>
      <c r="H127" s="97"/>
      <c r="I127" s="97"/>
      <c r="J127" s="97"/>
      <c r="K127" s="97"/>
      <c r="L127" s="97"/>
      <c r="M127" s="97"/>
      <c r="N127" s="150">
        <f>BK127</f>
        <v>0</v>
      </c>
      <c r="O127" s="151"/>
      <c r="P127" s="151"/>
      <c r="Q127" s="151"/>
      <c r="R127" s="90"/>
      <c r="T127" s="91"/>
      <c r="U127" s="88"/>
      <c r="V127" s="88"/>
      <c r="W127" s="92">
        <f>SUM(W128:W140)</f>
        <v>0</v>
      </c>
      <c r="X127" s="88"/>
      <c r="Y127" s="92">
        <f>SUM(Y128:Y140)</f>
        <v>0</v>
      </c>
      <c r="Z127" s="88"/>
      <c r="AA127" s="93">
        <f>SUM(AA128:AA140)</f>
        <v>0</v>
      </c>
      <c r="AR127" s="94" t="s">
        <v>42</v>
      </c>
      <c r="AT127" s="95" t="s">
        <v>40</v>
      </c>
      <c r="AU127" s="95" t="s">
        <v>42</v>
      </c>
      <c r="AY127" s="94" t="s">
        <v>85</v>
      </c>
      <c r="BK127" s="96">
        <f>SUM(BK128:BK140)</f>
        <v>0</v>
      </c>
    </row>
    <row r="128" spans="2:65" s="1" customFormat="1" ht="57" customHeight="1">
      <c r="B128" s="69"/>
      <c r="C128" s="98" t="s">
        <v>42</v>
      </c>
      <c r="D128" s="98" t="s">
        <v>86</v>
      </c>
      <c r="E128" s="99" t="s">
        <v>243</v>
      </c>
      <c r="F128" s="152" t="s">
        <v>244</v>
      </c>
      <c r="G128" s="153"/>
      <c r="H128" s="153"/>
      <c r="I128" s="153"/>
      <c r="J128" s="100" t="s">
        <v>195</v>
      </c>
      <c r="K128" s="101">
        <v>1</v>
      </c>
      <c r="L128" s="137">
        <v>0</v>
      </c>
      <c r="M128" s="153"/>
      <c r="N128" s="154">
        <f aca="true" t="shared" si="5" ref="N128:N140">ROUND(L128*K128,2)</f>
        <v>0</v>
      </c>
      <c r="O128" s="153"/>
      <c r="P128" s="153"/>
      <c r="Q128" s="153"/>
      <c r="R128" s="71"/>
      <c r="T128" s="102" t="s">
        <v>1</v>
      </c>
      <c r="U128" s="24" t="s">
        <v>24</v>
      </c>
      <c r="V128" s="123"/>
      <c r="W128" s="103">
        <f aca="true" t="shared" si="6" ref="W128:W140">V128*K128</f>
        <v>0</v>
      </c>
      <c r="X128" s="103">
        <v>0</v>
      </c>
      <c r="Y128" s="103">
        <f aca="true" t="shared" si="7" ref="Y128:Y140">X128*K128</f>
        <v>0</v>
      </c>
      <c r="Z128" s="103">
        <v>0</v>
      </c>
      <c r="AA128" s="104">
        <f aca="true" t="shared" si="8" ref="AA128:AA140">Z128*K128</f>
        <v>0</v>
      </c>
      <c r="AR128" s="7" t="s">
        <v>90</v>
      </c>
      <c r="AT128" s="7" t="s">
        <v>86</v>
      </c>
      <c r="AU128" s="7" t="s">
        <v>50</v>
      </c>
      <c r="AY128" s="7" t="s">
        <v>85</v>
      </c>
      <c r="BE128" s="50">
        <f aca="true" t="shared" si="9" ref="BE128:BE140">IF(U128="základní",N128,0)</f>
        <v>0</v>
      </c>
      <c r="BF128" s="50">
        <f aca="true" t="shared" si="10" ref="BF128:BF140">IF(U128="snížená",N128,0)</f>
        <v>0</v>
      </c>
      <c r="BG128" s="50">
        <f aca="true" t="shared" si="11" ref="BG128:BG140">IF(U128="zákl. přenesená",N128,0)</f>
        <v>0</v>
      </c>
      <c r="BH128" s="50">
        <f aca="true" t="shared" si="12" ref="BH128:BH140">IF(U128="sníž. přenesená",N128,0)</f>
        <v>0</v>
      </c>
      <c r="BI128" s="50">
        <f aca="true" t="shared" si="13" ref="BI128:BI140">IF(U128="nulová",N128,0)</f>
        <v>0</v>
      </c>
      <c r="BJ128" s="7" t="s">
        <v>42</v>
      </c>
      <c r="BK128" s="50">
        <f aca="true" t="shared" si="14" ref="BK128:BK140">ROUND(L128*K128,2)</f>
        <v>0</v>
      </c>
      <c r="BL128" s="7" t="s">
        <v>90</v>
      </c>
      <c r="BM128" s="7" t="s">
        <v>118</v>
      </c>
    </row>
    <row r="129" spans="2:65" s="1" customFormat="1" ht="22.5" customHeight="1">
      <c r="B129" s="69"/>
      <c r="C129" s="98" t="s">
        <v>50</v>
      </c>
      <c r="D129" s="98" t="s">
        <v>86</v>
      </c>
      <c r="E129" s="99" t="s">
        <v>245</v>
      </c>
      <c r="F129" s="152" t="s">
        <v>246</v>
      </c>
      <c r="G129" s="153"/>
      <c r="H129" s="153"/>
      <c r="I129" s="153"/>
      <c r="J129" s="100" t="s">
        <v>195</v>
      </c>
      <c r="K129" s="101">
        <v>14</v>
      </c>
      <c r="L129" s="137">
        <v>0</v>
      </c>
      <c r="M129" s="153"/>
      <c r="N129" s="154">
        <f t="shared" si="5"/>
        <v>0</v>
      </c>
      <c r="O129" s="153"/>
      <c r="P129" s="153"/>
      <c r="Q129" s="153"/>
      <c r="R129" s="71"/>
      <c r="T129" s="102" t="s">
        <v>1</v>
      </c>
      <c r="U129" s="24" t="s">
        <v>24</v>
      </c>
      <c r="V129" s="123"/>
      <c r="W129" s="103">
        <f t="shared" si="6"/>
        <v>0</v>
      </c>
      <c r="X129" s="103">
        <v>0</v>
      </c>
      <c r="Y129" s="103">
        <f t="shared" si="7"/>
        <v>0</v>
      </c>
      <c r="Z129" s="103">
        <v>0</v>
      </c>
      <c r="AA129" s="104">
        <f t="shared" si="8"/>
        <v>0</v>
      </c>
      <c r="AR129" s="7" t="s">
        <v>90</v>
      </c>
      <c r="AT129" s="7" t="s">
        <v>86</v>
      </c>
      <c r="AU129" s="7" t="s">
        <v>50</v>
      </c>
      <c r="AY129" s="7" t="s">
        <v>85</v>
      </c>
      <c r="BE129" s="50">
        <f t="shared" si="9"/>
        <v>0</v>
      </c>
      <c r="BF129" s="50">
        <f t="shared" si="10"/>
        <v>0</v>
      </c>
      <c r="BG129" s="50">
        <f t="shared" si="11"/>
        <v>0</v>
      </c>
      <c r="BH129" s="50">
        <f t="shared" si="12"/>
        <v>0</v>
      </c>
      <c r="BI129" s="50">
        <f t="shared" si="13"/>
        <v>0</v>
      </c>
      <c r="BJ129" s="7" t="s">
        <v>42</v>
      </c>
      <c r="BK129" s="50">
        <f t="shared" si="14"/>
        <v>0</v>
      </c>
      <c r="BL129" s="7" t="s">
        <v>90</v>
      </c>
      <c r="BM129" s="7" t="s">
        <v>122</v>
      </c>
    </row>
    <row r="130" spans="2:65" s="1" customFormat="1" ht="22.5" customHeight="1">
      <c r="B130" s="69"/>
      <c r="C130" s="98" t="s">
        <v>93</v>
      </c>
      <c r="D130" s="98" t="s">
        <v>86</v>
      </c>
      <c r="E130" s="99" t="s">
        <v>247</v>
      </c>
      <c r="F130" s="152" t="s">
        <v>248</v>
      </c>
      <c r="G130" s="153"/>
      <c r="H130" s="153"/>
      <c r="I130" s="153"/>
      <c r="J130" s="100" t="s">
        <v>195</v>
      </c>
      <c r="K130" s="101">
        <v>1</v>
      </c>
      <c r="L130" s="137">
        <v>0</v>
      </c>
      <c r="M130" s="153"/>
      <c r="N130" s="154">
        <f t="shared" si="5"/>
        <v>0</v>
      </c>
      <c r="O130" s="153"/>
      <c r="P130" s="153"/>
      <c r="Q130" s="153"/>
      <c r="R130" s="71"/>
      <c r="T130" s="102" t="s">
        <v>1</v>
      </c>
      <c r="U130" s="24" t="s">
        <v>24</v>
      </c>
      <c r="V130" s="123"/>
      <c r="W130" s="103">
        <f t="shared" si="6"/>
        <v>0</v>
      </c>
      <c r="X130" s="103">
        <v>0</v>
      </c>
      <c r="Y130" s="103">
        <f t="shared" si="7"/>
        <v>0</v>
      </c>
      <c r="Z130" s="103">
        <v>0</v>
      </c>
      <c r="AA130" s="104">
        <f t="shared" si="8"/>
        <v>0</v>
      </c>
      <c r="AR130" s="7" t="s">
        <v>90</v>
      </c>
      <c r="AT130" s="7" t="s">
        <v>86</v>
      </c>
      <c r="AU130" s="7" t="s">
        <v>50</v>
      </c>
      <c r="AY130" s="7" t="s">
        <v>85</v>
      </c>
      <c r="BE130" s="50">
        <f t="shared" si="9"/>
        <v>0</v>
      </c>
      <c r="BF130" s="50">
        <f t="shared" si="10"/>
        <v>0</v>
      </c>
      <c r="BG130" s="50">
        <f t="shared" si="11"/>
        <v>0</v>
      </c>
      <c r="BH130" s="50">
        <f t="shared" si="12"/>
        <v>0</v>
      </c>
      <c r="BI130" s="50">
        <f t="shared" si="13"/>
        <v>0</v>
      </c>
      <c r="BJ130" s="7" t="s">
        <v>42</v>
      </c>
      <c r="BK130" s="50">
        <f t="shared" si="14"/>
        <v>0</v>
      </c>
      <c r="BL130" s="7" t="s">
        <v>90</v>
      </c>
      <c r="BM130" s="7" t="s">
        <v>126</v>
      </c>
    </row>
    <row r="131" spans="2:65" s="1" customFormat="1" ht="22.5" customHeight="1">
      <c r="B131" s="69"/>
      <c r="C131" s="98" t="s">
        <v>90</v>
      </c>
      <c r="D131" s="98" t="s">
        <v>86</v>
      </c>
      <c r="E131" s="99" t="s">
        <v>249</v>
      </c>
      <c r="F131" s="152" t="s">
        <v>250</v>
      </c>
      <c r="G131" s="153"/>
      <c r="H131" s="153"/>
      <c r="I131" s="153"/>
      <c r="J131" s="100" t="s">
        <v>195</v>
      </c>
      <c r="K131" s="101">
        <v>5</v>
      </c>
      <c r="L131" s="137">
        <v>0</v>
      </c>
      <c r="M131" s="153"/>
      <c r="N131" s="154">
        <f t="shared" si="5"/>
        <v>0</v>
      </c>
      <c r="O131" s="153"/>
      <c r="P131" s="153"/>
      <c r="Q131" s="153"/>
      <c r="R131" s="71"/>
      <c r="T131" s="102" t="s">
        <v>1</v>
      </c>
      <c r="U131" s="24" t="s">
        <v>24</v>
      </c>
      <c r="V131" s="123"/>
      <c r="W131" s="103">
        <f t="shared" si="6"/>
        <v>0</v>
      </c>
      <c r="X131" s="103">
        <v>0</v>
      </c>
      <c r="Y131" s="103">
        <f t="shared" si="7"/>
        <v>0</v>
      </c>
      <c r="Z131" s="103">
        <v>0</v>
      </c>
      <c r="AA131" s="104">
        <f t="shared" si="8"/>
        <v>0</v>
      </c>
      <c r="AR131" s="7" t="s">
        <v>90</v>
      </c>
      <c r="AT131" s="7" t="s">
        <v>86</v>
      </c>
      <c r="AU131" s="7" t="s">
        <v>50</v>
      </c>
      <c r="AY131" s="7" t="s">
        <v>85</v>
      </c>
      <c r="BE131" s="50">
        <f t="shared" si="9"/>
        <v>0</v>
      </c>
      <c r="BF131" s="50">
        <f t="shared" si="10"/>
        <v>0</v>
      </c>
      <c r="BG131" s="50">
        <f t="shared" si="11"/>
        <v>0</v>
      </c>
      <c r="BH131" s="50">
        <f t="shared" si="12"/>
        <v>0</v>
      </c>
      <c r="BI131" s="50">
        <f t="shared" si="13"/>
        <v>0</v>
      </c>
      <c r="BJ131" s="7" t="s">
        <v>42</v>
      </c>
      <c r="BK131" s="50">
        <f t="shared" si="14"/>
        <v>0</v>
      </c>
      <c r="BL131" s="7" t="s">
        <v>90</v>
      </c>
      <c r="BM131" s="7" t="s">
        <v>130</v>
      </c>
    </row>
    <row r="132" spans="2:65" s="1" customFormat="1" ht="22.5" customHeight="1">
      <c r="B132" s="69"/>
      <c r="C132" s="98" t="s">
        <v>101</v>
      </c>
      <c r="D132" s="98" t="s">
        <v>86</v>
      </c>
      <c r="E132" s="99" t="s">
        <v>251</v>
      </c>
      <c r="F132" s="152" t="s">
        <v>252</v>
      </c>
      <c r="G132" s="153"/>
      <c r="H132" s="153"/>
      <c r="I132" s="153"/>
      <c r="J132" s="100" t="s">
        <v>195</v>
      </c>
      <c r="K132" s="101">
        <v>5</v>
      </c>
      <c r="L132" s="137">
        <v>0</v>
      </c>
      <c r="M132" s="153"/>
      <c r="N132" s="154">
        <f t="shared" si="5"/>
        <v>0</v>
      </c>
      <c r="O132" s="153"/>
      <c r="P132" s="153"/>
      <c r="Q132" s="153"/>
      <c r="R132" s="71"/>
      <c r="T132" s="102" t="s">
        <v>1</v>
      </c>
      <c r="U132" s="24" t="s">
        <v>24</v>
      </c>
      <c r="V132" s="123"/>
      <c r="W132" s="103">
        <f t="shared" si="6"/>
        <v>0</v>
      </c>
      <c r="X132" s="103">
        <v>0</v>
      </c>
      <c r="Y132" s="103">
        <f t="shared" si="7"/>
        <v>0</v>
      </c>
      <c r="Z132" s="103">
        <v>0</v>
      </c>
      <c r="AA132" s="104">
        <f t="shared" si="8"/>
        <v>0</v>
      </c>
      <c r="AR132" s="7" t="s">
        <v>90</v>
      </c>
      <c r="AT132" s="7" t="s">
        <v>86</v>
      </c>
      <c r="AU132" s="7" t="s">
        <v>50</v>
      </c>
      <c r="AY132" s="7" t="s">
        <v>85</v>
      </c>
      <c r="BE132" s="50">
        <f t="shared" si="9"/>
        <v>0</v>
      </c>
      <c r="BF132" s="50">
        <f t="shared" si="10"/>
        <v>0</v>
      </c>
      <c r="BG132" s="50">
        <f t="shared" si="11"/>
        <v>0</v>
      </c>
      <c r="BH132" s="50">
        <f t="shared" si="12"/>
        <v>0</v>
      </c>
      <c r="BI132" s="50">
        <f t="shared" si="13"/>
        <v>0</v>
      </c>
      <c r="BJ132" s="7" t="s">
        <v>42</v>
      </c>
      <c r="BK132" s="50">
        <f t="shared" si="14"/>
        <v>0</v>
      </c>
      <c r="BL132" s="7" t="s">
        <v>90</v>
      </c>
      <c r="BM132" s="7" t="s">
        <v>134</v>
      </c>
    </row>
    <row r="133" spans="2:65" s="1" customFormat="1" ht="22.5" customHeight="1">
      <c r="B133" s="69"/>
      <c r="C133" s="98" t="s">
        <v>97</v>
      </c>
      <c r="D133" s="98" t="s">
        <v>86</v>
      </c>
      <c r="E133" s="99" t="s">
        <v>238</v>
      </c>
      <c r="F133" s="152" t="s">
        <v>239</v>
      </c>
      <c r="G133" s="153"/>
      <c r="H133" s="153"/>
      <c r="I133" s="153"/>
      <c r="J133" s="100" t="s">
        <v>195</v>
      </c>
      <c r="K133" s="101">
        <v>1</v>
      </c>
      <c r="L133" s="137">
        <v>0</v>
      </c>
      <c r="M133" s="153"/>
      <c r="N133" s="154">
        <f t="shared" si="5"/>
        <v>0</v>
      </c>
      <c r="O133" s="153"/>
      <c r="P133" s="153"/>
      <c r="Q133" s="153"/>
      <c r="R133" s="71"/>
      <c r="T133" s="102" t="s">
        <v>1</v>
      </c>
      <c r="U133" s="24" t="s">
        <v>24</v>
      </c>
      <c r="V133" s="123"/>
      <c r="W133" s="103">
        <f t="shared" si="6"/>
        <v>0</v>
      </c>
      <c r="X133" s="103">
        <v>0</v>
      </c>
      <c r="Y133" s="103">
        <f t="shared" si="7"/>
        <v>0</v>
      </c>
      <c r="Z133" s="103">
        <v>0</v>
      </c>
      <c r="AA133" s="104">
        <f t="shared" si="8"/>
        <v>0</v>
      </c>
      <c r="AR133" s="7" t="s">
        <v>90</v>
      </c>
      <c r="AT133" s="7" t="s">
        <v>86</v>
      </c>
      <c r="AU133" s="7" t="s">
        <v>50</v>
      </c>
      <c r="AY133" s="7" t="s">
        <v>85</v>
      </c>
      <c r="BE133" s="50">
        <f t="shared" si="9"/>
        <v>0</v>
      </c>
      <c r="BF133" s="50">
        <f t="shared" si="10"/>
        <v>0</v>
      </c>
      <c r="BG133" s="50">
        <f t="shared" si="11"/>
        <v>0</v>
      </c>
      <c r="BH133" s="50">
        <f t="shared" si="12"/>
        <v>0</v>
      </c>
      <c r="BI133" s="50">
        <f t="shared" si="13"/>
        <v>0</v>
      </c>
      <c r="BJ133" s="7" t="s">
        <v>42</v>
      </c>
      <c r="BK133" s="50">
        <f t="shared" si="14"/>
        <v>0</v>
      </c>
      <c r="BL133" s="7" t="s">
        <v>90</v>
      </c>
      <c r="BM133" s="7" t="s">
        <v>138</v>
      </c>
    </row>
    <row r="134" spans="2:65" s="1" customFormat="1" ht="22.5" customHeight="1">
      <c r="B134" s="69"/>
      <c r="C134" s="98" t="s">
        <v>108</v>
      </c>
      <c r="D134" s="98" t="s">
        <v>86</v>
      </c>
      <c r="E134" s="99" t="s">
        <v>253</v>
      </c>
      <c r="F134" s="152" t="s">
        <v>254</v>
      </c>
      <c r="G134" s="153"/>
      <c r="H134" s="153"/>
      <c r="I134" s="153"/>
      <c r="J134" s="100" t="s">
        <v>195</v>
      </c>
      <c r="K134" s="101">
        <v>5</v>
      </c>
      <c r="L134" s="137">
        <v>0</v>
      </c>
      <c r="M134" s="153"/>
      <c r="N134" s="154">
        <f t="shared" si="5"/>
        <v>0</v>
      </c>
      <c r="O134" s="153"/>
      <c r="P134" s="153"/>
      <c r="Q134" s="153"/>
      <c r="R134" s="71"/>
      <c r="T134" s="102" t="s">
        <v>1</v>
      </c>
      <c r="U134" s="24" t="s">
        <v>24</v>
      </c>
      <c r="V134" s="123"/>
      <c r="W134" s="103">
        <f t="shared" si="6"/>
        <v>0</v>
      </c>
      <c r="X134" s="103">
        <v>0</v>
      </c>
      <c r="Y134" s="103">
        <f t="shared" si="7"/>
        <v>0</v>
      </c>
      <c r="Z134" s="103">
        <v>0</v>
      </c>
      <c r="AA134" s="104">
        <f t="shared" si="8"/>
        <v>0</v>
      </c>
      <c r="AR134" s="7" t="s">
        <v>90</v>
      </c>
      <c r="AT134" s="7" t="s">
        <v>86</v>
      </c>
      <c r="AU134" s="7" t="s">
        <v>50</v>
      </c>
      <c r="AY134" s="7" t="s">
        <v>85</v>
      </c>
      <c r="BE134" s="50">
        <f t="shared" si="9"/>
        <v>0</v>
      </c>
      <c r="BF134" s="50">
        <f t="shared" si="10"/>
        <v>0</v>
      </c>
      <c r="BG134" s="50">
        <f t="shared" si="11"/>
        <v>0</v>
      </c>
      <c r="BH134" s="50">
        <f t="shared" si="12"/>
        <v>0</v>
      </c>
      <c r="BI134" s="50">
        <f t="shared" si="13"/>
        <v>0</v>
      </c>
      <c r="BJ134" s="7" t="s">
        <v>42</v>
      </c>
      <c r="BK134" s="50">
        <f t="shared" si="14"/>
        <v>0</v>
      </c>
      <c r="BL134" s="7" t="s">
        <v>90</v>
      </c>
      <c r="BM134" s="7" t="s">
        <v>141</v>
      </c>
    </row>
    <row r="135" spans="2:65" s="1" customFormat="1" ht="22.5" customHeight="1">
      <c r="B135" s="69"/>
      <c r="C135" s="98" t="s">
        <v>100</v>
      </c>
      <c r="D135" s="98" t="s">
        <v>86</v>
      </c>
      <c r="E135" s="99" t="s">
        <v>255</v>
      </c>
      <c r="F135" s="152" t="s">
        <v>256</v>
      </c>
      <c r="G135" s="153"/>
      <c r="H135" s="153"/>
      <c r="I135" s="153"/>
      <c r="J135" s="100" t="s">
        <v>195</v>
      </c>
      <c r="K135" s="101">
        <v>1</v>
      </c>
      <c r="L135" s="137">
        <v>0</v>
      </c>
      <c r="M135" s="153"/>
      <c r="N135" s="154">
        <f t="shared" si="5"/>
        <v>0</v>
      </c>
      <c r="O135" s="153"/>
      <c r="P135" s="153"/>
      <c r="Q135" s="153"/>
      <c r="R135" s="71"/>
      <c r="T135" s="102" t="s">
        <v>1</v>
      </c>
      <c r="U135" s="24" t="s">
        <v>24</v>
      </c>
      <c r="V135" s="123"/>
      <c r="W135" s="103">
        <f t="shared" si="6"/>
        <v>0</v>
      </c>
      <c r="X135" s="103">
        <v>0</v>
      </c>
      <c r="Y135" s="103">
        <f t="shared" si="7"/>
        <v>0</v>
      </c>
      <c r="Z135" s="103">
        <v>0</v>
      </c>
      <c r="AA135" s="104">
        <f t="shared" si="8"/>
        <v>0</v>
      </c>
      <c r="AR135" s="7" t="s">
        <v>90</v>
      </c>
      <c r="AT135" s="7" t="s">
        <v>86</v>
      </c>
      <c r="AU135" s="7" t="s">
        <v>50</v>
      </c>
      <c r="AY135" s="7" t="s">
        <v>85</v>
      </c>
      <c r="BE135" s="50">
        <f t="shared" si="9"/>
        <v>0</v>
      </c>
      <c r="BF135" s="50">
        <f t="shared" si="10"/>
        <v>0</v>
      </c>
      <c r="BG135" s="50">
        <f t="shared" si="11"/>
        <v>0</v>
      </c>
      <c r="BH135" s="50">
        <f t="shared" si="12"/>
        <v>0</v>
      </c>
      <c r="BI135" s="50">
        <f t="shared" si="13"/>
        <v>0</v>
      </c>
      <c r="BJ135" s="7" t="s">
        <v>42</v>
      </c>
      <c r="BK135" s="50">
        <f t="shared" si="14"/>
        <v>0</v>
      </c>
      <c r="BL135" s="7" t="s">
        <v>90</v>
      </c>
      <c r="BM135" s="7" t="s">
        <v>144</v>
      </c>
    </row>
    <row r="136" spans="2:65" s="1" customFormat="1" ht="22.5" customHeight="1">
      <c r="B136" s="69"/>
      <c r="C136" s="98" t="s">
        <v>115</v>
      </c>
      <c r="D136" s="98" t="s">
        <v>86</v>
      </c>
      <c r="E136" s="99" t="s">
        <v>257</v>
      </c>
      <c r="F136" s="152" t="s">
        <v>258</v>
      </c>
      <c r="G136" s="153"/>
      <c r="H136" s="153"/>
      <c r="I136" s="153"/>
      <c r="J136" s="100" t="s">
        <v>195</v>
      </c>
      <c r="K136" s="101">
        <v>5</v>
      </c>
      <c r="L136" s="137">
        <v>0</v>
      </c>
      <c r="M136" s="153"/>
      <c r="N136" s="154">
        <f t="shared" si="5"/>
        <v>0</v>
      </c>
      <c r="O136" s="153"/>
      <c r="P136" s="153"/>
      <c r="Q136" s="153"/>
      <c r="R136" s="71"/>
      <c r="T136" s="102" t="s">
        <v>1</v>
      </c>
      <c r="U136" s="24" t="s">
        <v>24</v>
      </c>
      <c r="V136" s="123"/>
      <c r="W136" s="103">
        <f t="shared" si="6"/>
        <v>0</v>
      </c>
      <c r="X136" s="103">
        <v>0</v>
      </c>
      <c r="Y136" s="103">
        <f t="shared" si="7"/>
        <v>0</v>
      </c>
      <c r="Z136" s="103">
        <v>0</v>
      </c>
      <c r="AA136" s="104">
        <f t="shared" si="8"/>
        <v>0</v>
      </c>
      <c r="AR136" s="7" t="s">
        <v>90</v>
      </c>
      <c r="AT136" s="7" t="s">
        <v>86</v>
      </c>
      <c r="AU136" s="7" t="s">
        <v>50</v>
      </c>
      <c r="AY136" s="7" t="s">
        <v>85</v>
      </c>
      <c r="BE136" s="50">
        <f t="shared" si="9"/>
        <v>0</v>
      </c>
      <c r="BF136" s="50">
        <f t="shared" si="10"/>
        <v>0</v>
      </c>
      <c r="BG136" s="50">
        <f t="shared" si="11"/>
        <v>0</v>
      </c>
      <c r="BH136" s="50">
        <f t="shared" si="12"/>
        <v>0</v>
      </c>
      <c r="BI136" s="50">
        <f t="shared" si="13"/>
        <v>0</v>
      </c>
      <c r="BJ136" s="7" t="s">
        <v>42</v>
      </c>
      <c r="BK136" s="50">
        <f t="shared" si="14"/>
        <v>0</v>
      </c>
      <c r="BL136" s="7" t="s">
        <v>90</v>
      </c>
      <c r="BM136" s="7" t="s">
        <v>148</v>
      </c>
    </row>
    <row r="137" spans="2:65" s="1" customFormat="1" ht="22.5" customHeight="1">
      <c r="B137" s="69"/>
      <c r="C137" s="98" t="s">
        <v>104</v>
      </c>
      <c r="D137" s="98" t="s">
        <v>86</v>
      </c>
      <c r="E137" s="99" t="s">
        <v>259</v>
      </c>
      <c r="F137" s="152" t="s">
        <v>260</v>
      </c>
      <c r="G137" s="153"/>
      <c r="H137" s="153"/>
      <c r="I137" s="153"/>
      <c r="J137" s="100" t="s">
        <v>195</v>
      </c>
      <c r="K137" s="101">
        <v>5</v>
      </c>
      <c r="L137" s="137">
        <v>0</v>
      </c>
      <c r="M137" s="153"/>
      <c r="N137" s="154">
        <f t="shared" si="5"/>
        <v>0</v>
      </c>
      <c r="O137" s="153"/>
      <c r="P137" s="153"/>
      <c r="Q137" s="153"/>
      <c r="R137" s="71"/>
      <c r="T137" s="102" t="s">
        <v>1</v>
      </c>
      <c r="U137" s="24" t="s">
        <v>24</v>
      </c>
      <c r="V137" s="123"/>
      <c r="W137" s="103">
        <f t="shared" si="6"/>
        <v>0</v>
      </c>
      <c r="X137" s="103">
        <v>0</v>
      </c>
      <c r="Y137" s="103">
        <f t="shared" si="7"/>
        <v>0</v>
      </c>
      <c r="Z137" s="103">
        <v>0</v>
      </c>
      <c r="AA137" s="104">
        <f t="shared" si="8"/>
        <v>0</v>
      </c>
      <c r="AR137" s="7" t="s">
        <v>90</v>
      </c>
      <c r="AT137" s="7" t="s">
        <v>86</v>
      </c>
      <c r="AU137" s="7" t="s">
        <v>50</v>
      </c>
      <c r="AY137" s="7" t="s">
        <v>85</v>
      </c>
      <c r="BE137" s="50">
        <f t="shared" si="9"/>
        <v>0</v>
      </c>
      <c r="BF137" s="50">
        <f t="shared" si="10"/>
        <v>0</v>
      </c>
      <c r="BG137" s="50">
        <f t="shared" si="11"/>
        <v>0</v>
      </c>
      <c r="BH137" s="50">
        <f t="shared" si="12"/>
        <v>0</v>
      </c>
      <c r="BI137" s="50">
        <f t="shared" si="13"/>
        <v>0</v>
      </c>
      <c r="BJ137" s="7" t="s">
        <v>42</v>
      </c>
      <c r="BK137" s="50">
        <f t="shared" si="14"/>
        <v>0</v>
      </c>
      <c r="BL137" s="7" t="s">
        <v>90</v>
      </c>
      <c r="BM137" s="7" t="s">
        <v>151</v>
      </c>
    </row>
    <row r="138" spans="2:65" s="1" customFormat="1" ht="22.5" customHeight="1">
      <c r="B138" s="69"/>
      <c r="C138" s="98" t="s">
        <v>123</v>
      </c>
      <c r="D138" s="98" t="s">
        <v>86</v>
      </c>
      <c r="E138" s="99" t="s">
        <v>261</v>
      </c>
      <c r="F138" s="152" t="s">
        <v>262</v>
      </c>
      <c r="G138" s="153"/>
      <c r="H138" s="153"/>
      <c r="I138" s="153"/>
      <c r="J138" s="100" t="s">
        <v>195</v>
      </c>
      <c r="K138" s="101">
        <v>1</v>
      </c>
      <c r="L138" s="137">
        <v>0</v>
      </c>
      <c r="M138" s="153"/>
      <c r="N138" s="154">
        <f t="shared" si="5"/>
        <v>0</v>
      </c>
      <c r="O138" s="153"/>
      <c r="P138" s="153"/>
      <c r="Q138" s="153"/>
      <c r="R138" s="71"/>
      <c r="T138" s="102" t="s">
        <v>1</v>
      </c>
      <c r="U138" s="24" t="s">
        <v>24</v>
      </c>
      <c r="V138" s="123"/>
      <c r="W138" s="103">
        <f t="shared" si="6"/>
        <v>0</v>
      </c>
      <c r="X138" s="103">
        <v>0</v>
      </c>
      <c r="Y138" s="103">
        <f t="shared" si="7"/>
        <v>0</v>
      </c>
      <c r="Z138" s="103">
        <v>0</v>
      </c>
      <c r="AA138" s="104">
        <f t="shared" si="8"/>
        <v>0</v>
      </c>
      <c r="AR138" s="7" t="s">
        <v>90</v>
      </c>
      <c r="AT138" s="7" t="s">
        <v>86</v>
      </c>
      <c r="AU138" s="7" t="s">
        <v>50</v>
      </c>
      <c r="AY138" s="7" t="s">
        <v>85</v>
      </c>
      <c r="BE138" s="50">
        <f t="shared" si="9"/>
        <v>0</v>
      </c>
      <c r="BF138" s="50">
        <f t="shared" si="10"/>
        <v>0</v>
      </c>
      <c r="BG138" s="50">
        <f t="shared" si="11"/>
        <v>0</v>
      </c>
      <c r="BH138" s="50">
        <f t="shared" si="12"/>
        <v>0</v>
      </c>
      <c r="BI138" s="50">
        <f t="shared" si="13"/>
        <v>0</v>
      </c>
      <c r="BJ138" s="7" t="s">
        <v>42</v>
      </c>
      <c r="BK138" s="50">
        <f t="shared" si="14"/>
        <v>0</v>
      </c>
      <c r="BL138" s="7" t="s">
        <v>90</v>
      </c>
      <c r="BM138" s="7" t="s">
        <v>155</v>
      </c>
    </row>
    <row r="139" spans="2:65" s="1" customFormat="1" ht="22.5" customHeight="1">
      <c r="B139" s="69"/>
      <c r="C139" s="98" t="s">
        <v>107</v>
      </c>
      <c r="D139" s="98" t="s">
        <v>86</v>
      </c>
      <c r="E139" s="99" t="s">
        <v>240</v>
      </c>
      <c r="F139" s="152" t="s">
        <v>241</v>
      </c>
      <c r="G139" s="153"/>
      <c r="H139" s="153"/>
      <c r="I139" s="153"/>
      <c r="J139" s="100" t="s">
        <v>195</v>
      </c>
      <c r="K139" s="101">
        <v>1</v>
      </c>
      <c r="L139" s="137">
        <v>0</v>
      </c>
      <c r="M139" s="153"/>
      <c r="N139" s="154">
        <f t="shared" si="5"/>
        <v>0</v>
      </c>
      <c r="O139" s="153"/>
      <c r="P139" s="153"/>
      <c r="Q139" s="153"/>
      <c r="R139" s="71"/>
      <c r="T139" s="102" t="s">
        <v>1</v>
      </c>
      <c r="U139" s="24" t="s">
        <v>24</v>
      </c>
      <c r="V139" s="123"/>
      <c r="W139" s="103">
        <f t="shared" si="6"/>
        <v>0</v>
      </c>
      <c r="X139" s="103">
        <v>0</v>
      </c>
      <c r="Y139" s="103">
        <f t="shared" si="7"/>
        <v>0</v>
      </c>
      <c r="Z139" s="103">
        <v>0</v>
      </c>
      <c r="AA139" s="104">
        <f t="shared" si="8"/>
        <v>0</v>
      </c>
      <c r="AR139" s="7" t="s">
        <v>90</v>
      </c>
      <c r="AT139" s="7" t="s">
        <v>86</v>
      </c>
      <c r="AU139" s="7" t="s">
        <v>50</v>
      </c>
      <c r="AY139" s="7" t="s">
        <v>85</v>
      </c>
      <c r="BE139" s="50">
        <f t="shared" si="9"/>
        <v>0</v>
      </c>
      <c r="BF139" s="50">
        <f t="shared" si="10"/>
        <v>0</v>
      </c>
      <c r="BG139" s="50">
        <f t="shared" si="11"/>
        <v>0</v>
      </c>
      <c r="BH139" s="50">
        <f t="shared" si="12"/>
        <v>0</v>
      </c>
      <c r="BI139" s="50">
        <f t="shared" si="13"/>
        <v>0</v>
      </c>
      <c r="BJ139" s="7" t="s">
        <v>42</v>
      </c>
      <c r="BK139" s="50">
        <f t="shared" si="14"/>
        <v>0</v>
      </c>
      <c r="BL139" s="7" t="s">
        <v>90</v>
      </c>
      <c r="BM139" s="7" t="s">
        <v>159</v>
      </c>
    </row>
    <row r="140" spans="2:65" s="1" customFormat="1" ht="22.5" customHeight="1">
      <c r="B140" s="69"/>
      <c r="C140" s="98" t="s">
        <v>131</v>
      </c>
      <c r="D140" s="98" t="s">
        <v>86</v>
      </c>
      <c r="E140" s="99" t="s">
        <v>263</v>
      </c>
      <c r="F140" s="152" t="s">
        <v>264</v>
      </c>
      <c r="G140" s="153"/>
      <c r="H140" s="153"/>
      <c r="I140" s="153"/>
      <c r="J140" s="100" t="s">
        <v>195</v>
      </c>
      <c r="K140" s="101">
        <v>1</v>
      </c>
      <c r="L140" s="137">
        <v>0</v>
      </c>
      <c r="M140" s="153"/>
      <c r="N140" s="154">
        <f t="shared" si="5"/>
        <v>0</v>
      </c>
      <c r="O140" s="153"/>
      <c r="P140" s="153"/>
      <c r="Q140" s="153"/>
      <c r="R140" s="71"/>
      <c r="T140" s="102" t="s">
        <v>1</v>
      </c>
      <c r="U140" s="24" t="s">
        <v>24</v>
      </c>
      <c r="V140" s="123"/>
      <c r="W140" s="103">
        <f t="shared" si="6"/>
        <v>0</v>
      </c>
      <c r="X140" s="103">
        <v>0</v>
      </c>
      <c r="Y140" s="103">
        <f t="shared" si="7"/>
        <v>0</v>
      </c>
      <c r="Z140" s="103">
        <v>0</v>
      </c>
      <c r="AA140" s="104">
        <f t="shared" si="8"/>
        <v>0</v>
      </c>
      <c r="AR140" s="7" t="s">
        <v>90</v>
      </c>
      <c r="AT140" s="7" t="s">
        <v>86</v>
      </c>
      <c r="AU140" s="7" t="s">
        <v>50</v>
      </c>
      <c r="AY140" s="7" t="s">
        <v>85</v>
      </c>
      <c r="BE140" s="50">
        <f t="shared" si="9"/>
        <v>0</v>
      </c>
      <c r="BF140" s="50">
        <f t="shared" si="10"/>
        <v>0</v>
      </c>
      <c r="BG140" s="50">
        <f t="shared" si="11"/>
        <v>0</v>
      </c>
      <c r="BH140" s="50">
        <f t="shared" si="12"/>
        <v>0</v>
      </c>
      <c r="BI140" s="50">
        <f t="shared" si="13"/>
        <v>0</v>
      </c>
      <c r="BJ140" s="7" t="s">
        <v>42</v>
      </c>
      <c r="BK140" s="50">
        <f t="shared" si="14"/>
        <v>0</v>
      </c>
      <c r="BL140" s="7" t="s">
        <v>90</v>
      </c>
      <c r="BM140" s="7" t="s">
        <v>163</v>
      </c>
    </row>
    <row r="141" spans="2:63" s="5" customFormat="1" ht="37.35" customHeight="1">
      <c r="B141" s="87"/>
      <c r="C141" s="88"/>
      <c r="D141" s="89" t="s">
        <v>234</v>
      </c>
      <c r="E141" s="89"/>
      <c r="F141" s="89"/>
      <c r="G141" s="89"/>
      <c r="H141" s="89"/>
      <c r="I141" s="89"/>
      <c r="J141" s="89"/>
      <c r="K141" s="89"/>
      <c r="L141" s="89"/>
      <c r="M141" s="89"/>
      <c r="N141" s="144">
        <f>BK141</f>
        <v>0</v>
      </c>
      <c r="O141" s="145"/>
      <c r="P141" s="145"/>
      <c r="Q141" s="145"/>
      <c r="R141" s="90"/>
      <c r="T141" s="91"/>
      <c r="U141" s="88"/>
      <c r="V141" s="88"/>
      <c r="W141" s="92">
        <f>W142+SUM(W143:W166)</f>
        <v>0</v>
      </c>
      <c r="X141" s="88"/>
      <c r="Y141" s="92">
        <f>Y142+SUM(Y143:Y166)</f>
        <v>0</v>
      </c>
      <c r="Z141" s="88"/>
      <c r="AA141" s="93">
        <f>AA142+SUM(AA143:AA166)</f>
        <v>0</v>
      </c>
      <c r="AR141" s="94" t="s">
        <v>42</v>
      </c>
      <c r="AT141" s="95" t="s">
        <v>40</v>
      </c>
      <c r="AU141" s="95" t="s">
        <v>41</v>
      </c>
      <c r="AY141" s="94" t="s">
        <v>85</v>
      </c>
      <c r="BK141" s="96">
        <f>BK142+SUM(BK143:BK166)</f>
        <v>0</v>
      </c>
    </row>
    <row r="142" spans="2:65" s="1" customFormat="1" ht="22.5" customHeight="1">
      <c r="B142" s="69"/>
      <c r="C142" s="98" t="s">
        <v>111</v>
      </c>
      <c r="D142" s="98" t="s">
        <v>86</v>
      </c>
      <c r="E142" s="99" t="s">
        <v>265</v>
      </c>
      <c r="F142" s="152" t="s">
        <v>266</v>
      </c>
      <c r="G142" s="153"/>
      <c r="H142" s="153"/>
      <c r="I142" s="153"/>
      <c r="J142" s="100" t="s">
        <v>174</v>
      </c>
      <c r="K142" s="101">
        <v>2</v>
      </c>
      <c r="L142" s="137">
        <v>0</v>
      </c>
      <c r="M142" s="153"/>
      <c r="N142" s="154">
        <f aca="true" t="shared" si="15" ref="N142:N165">ROUND(L142*K142,2)</f>
        <v>0</v>
      </c>
      <c r="O142" s="153"/>
      <c r="P142" s="153"/>
      <c r="Q142" s="153"/>
      <c r="R142" s="71"/>
      <c r="T142" s="102" t="s">
        <v>1</v>
      </c>
      <c r="U142" s="24" t="s">
        <v>24</v>
      </c>
      <c r="V142" s="123"/>
      <c r="W142" s="103">
        <f aca="true" t="shared" si="16" ref="W142:W165">V142*K142</f>
        <v>0</v>
      </c>
      <c r="X142" s="103">
        <v>0</v>
      </c>
      <c r="Y142" s="103">
        <f aca="true" t="shared" si="17" ref="Y142:Y165">X142*K142</f>
        <v>0</v>
      </c>
      <c r="Z142" s="103">
        <v>0</v>
      </c>
      <c r="AA142" s="104">
        <f aca="true" t="shared" si="18" ref="AA142:AA165">Z142*K142</f>
        <v>0</v>
      </c>
      <c r="AR142" s="7" t="s">
        <v>90</v>
      </c>
      <c r="AT142" s="7" t="s">
        <v>86</v>
      </c>
      <c r="AU142" s="7" t="s">
        <v>42</v>
      </c>
      <c r="AY142" s="7" t="s">
        <v>85</v>
      </c>
      <c r="BE142" s="50">
        <f aca="true" t="shared" si="19" ref="BE142:BE165">IF(U142="základní",N142,0)</f>
        <v>0</v>
      </c>
      <c r="BF142" s="50">
        <f aca="true" t="shared" si="20" ref="BF142:BF165">IF(U142="snížená",N142,0)</f>
        <v>0</v>
      </c>
      <c r="BG142" s="50">
        <f aca="true" t="shared" si="21" ref="BG142:BG165">IF(U142="zákl. přenesená",N142,0)</f>
        <v>0</v>
      </c>
      <c r="BH142" s="50">
        <f aca="true" t="shared" si="22" ref="BH142:BH165">IF(U142="sníž. přenesená",N142,0)</f>
        <v>0</v>
      </c>
      <c r="BI142" s="50">
        <f aca="true" t="shared" si="23" ref="BI142:BI165">IF(U142="nulová",N142,0)</f>
        <v>0</v>
      </c>
      <c r="BJ142" s="7" t="s">
        <v>42</v>
      </c>
      <c r="BK142" s="50">
        <f aca="true" t="shared" si="24" ref="BK142:BK165">ROUND(L142*K142,2)</f>
        <v>0</v>
      </c>
      <c r="BL142" s="7" t="s">
        <v>90</v>
      </c>
      <c r="BM142" s="7" t="s">
        <v>217</v>
      </c>
    </row>
    <row r="143" spans="2:65" s="1" customFormat="1" ht="22.5" customHeight="1">
      <c r="B143" s="69"/>
      <c r="C143" s="98" t="s">
        <v>6</v>
      </c>
      <c r="D143" s="98" t="s">
        <v>86</v>
      </c>
      <c r="E143" s="99" t="s">
        <v>267</v>
      </c>
      <c r="F143" s="152" t="s">
        <v>268</v>
      </c>
      <c r="G143" s="153"/>
      <c r="H143" s="153"/>
      <c r="I143" s="153"/>
      <c r="J143" s="100" t="s">
        <v>195</v>
      </c>
      <c r="K143" s="101">
        <v>3</v>
      </c>
      <c r="L143" s="137">
        <v>0</v>
      </c>
      <c r="M143" s="153"/>
      <c r="N143" s="154">
        <f t="shared" si="15"/>
        <v>0</v>
      </c>
      <c r="O143" s="153"/>
      <c r="P143" s="153"/>
      <c r="Q143" s="153"/>
      <c r="R143" s="71"/>
      <c r="T143" s="102" t="s">
        <v>1</v>
      </c>
      <c r="U143" s="24" t="s">
        <v>24</v>
      </c>
      <c r="V143" s="123"/>
      <c r="W143" s="103">
        <f t="shared" si="16"/>
        <v>0</v>
      </c>
      <c r="X143" s="103">
        <v>0</v>
      </c>
      <c r="Y143" s="103">
        <f t="shared" si="17"/>
        <v>0</v>
      </c>
      <c r="Z143" s="103">
        <v>0</v>
      </c>
      <c r="AA143" s="104">
        <f t="shared" si="18"/>
        <v>0</v>
      </c>
      <c r="AR143" s="7" t="s">
        <v>90</v>
      </c>
      <c r="AT143" s="7" t="s">
        <v>86</v>
      </c>
      <c r="AU143" s="7" t="s">
        <v>42</v>
      </c>
      <c r="AY143" s="7" t="s">
        <v>85</v>
      </c>
      <c r="BE143" s="50">
        <f t="shared" si="19"/>
        <v>0</v>
      </c>
      <c r="BF143" s="50">
        <f t="shared" si="20"/>
        <v>0</v>
      </c>
      <c r="BG143" s="50">
        <f t="shared" si="21"/>
        <v>0</v>
      </c>
      <c r="BH143" s="50">
        <f t="shared" si="22"/>
        <v>0</v>
      </c>
      <c r="BI143" s="50">
        <f t="shared" si="23"/>
        <v>0</v>
      </c>
      <c r="BJ143" s="7" t="s">
        <v>42</v>
      </c>
      <c r="BK143" s="50">
        <f t="shared" si="24"/>
        <v>0</v>
      </c>
      <c r="BL143" s="7" t="s">
        <v>90</v>
      </c>
      <c r="BM143" s="7" t="s">
        <v>224</v>
      </c>
    </row>
    <row r="144" spans="2:65" s="1" customFormat="1" ht="22.5" customHeight="1">
      <c r="B144" s="69"/>
      <c r="C144" s="98" t="s">
        <v>114</v>
      </c>
      <c r="D144" s="98" t="s">
        <v>86</v>
      </c>
      <c r="E144" s="99" t="s">
        <v>269</v>
      </c>
      <c r="F144" s="152" t="s">
        <v>270</v>
      </c>
      <c r="G144" s="153"/>
      <c r="H144" s="153"/>
      <c r="I144" s="153"/>
      <c r="J144" s="100" t="s">
        <v>158</v>
      </c>
      <c r="K144" s="101">
        <v>10</v>
      </c>
      <c r="L144" s="137">
        <v>0</v>
      </c>
      <c r="M144" s="153"/>
      <c r="N144" s="154">
        <f t="shared" si="15"/>
        <v>0</v>
      </c>
      <c r="O144" s="153"/>
      <c r="P144" s="153"/>
      <c r="Q144" s="153"/>
      <c r="R144" s="71"/>
      <c r="T144" s="102" t="s">
        <v>1</v>
      </c>
      <c r="U144" s="24" t="s">
        <v>24</v>
      </c>
      <c r="V144" s="123"/>
      <c r="W144" s="103">
        <f t="shared" si="16"/>
        <v>0</v>
      </c>
      <c r="X144" s="103">
        <v>0</v>
      </c>
      <c r="Y144" s="103">
        <f t="shared" si="17"/>
        <v>0</v>
      </c>
      <c r="Z144" s="103">
        <v>0</v>
      </c>
      <c r="AA144" s="104">
        <f t="shared" si="18"/>
        <v>0</v>
      </c>
      <c r="AR144" s="7" t="s">
        <v>90</v>
      </c>
      <c r="AT144" s="7" t="s">
        <v>86</v>
      </c>
      <c r="AU144" s="7" t="s">
        <v>42</v>
      </c>
      <c r="AY144" s="7" t="s">
        <v>85</v>
      </c>
      <c r="BE144" s="50">
        <f t="shared" si="19"/>
        <v>0</v>
      </c>
      <c r="BF144" s="50">
        <f t="shared" si="20"/>
        <v>0</v>
      </c>
      <c r="BG144" s="50">
        <f t="shared" si="21"/>
        <v>0</v>
      </c>
      <c r="BH144" s="50">
        <f t="shared" si="22"/>
        <v>0</v>
      </c>
      <c r="BI144" s="50">
        <f t="shared" si="23"/>
        <v>0</v>
      </c>
      <c r="BJ144" s="7" t="s">
        <v>42</v>
      </c>
      <c r="BK144" s="50">
        <f t="shared" si="24"/>
        <v>0</v>
      </c>
      <c r="BL144" s="7" t="s">
        <v>90</v>
      </c>
      <c r="BM144" s="7" t="s">
        <v>228</v>
      </c>
    </row>
    <row r="145" spans="2:65" s="1" customFormat="1" ht="22.5" customHeight="1">
      <c r="B145" s="69"/>
      <c r="C145" s="98" t="s">
        <v>145</v>
      </c>
      <c r="D145" s="98" t="s">
        <v>86</v>
      </c>
      <c r="E145" s="99" t="s">
        <v>271</v>
      </c>
      <c r="F145" s="152" t="s">
        <v>272</v>
      </c>
      <c r="G145" s="153"/>
      <c r="H145" s="153"/>
      <c r="I145" s="153"/>
      <c r="J145" s="100" t="s">
        <v>158</v>
      </c>
      <c r="K145" s="101">
        <v>3</v>
      </c>
      <c r="L145" s="137">
        <v>0</v>
      </c>
      <c r="M145" s="153"/>
      <c r="N145" s="154">
        <f t="shared" si="15"/>
        <v>0</v>
      </c>
      <c r="O145" s="153"/>
      <c r="P145" s="153"/>
      <c r="Q145" s="153"/>
      <c r="R145" s="71"/>
      <c r="T145" s="102" t="s">
        <v>1</v>
      </c>
      <c r="U145" s="24" t="s">
        <v>24</v>
      </c>
      <c r="V145" s="123"/>
      <c r="W145" s="103">
        <f t="shared" si="16"/>
        <v>0</v>
      </c>
      <c r="X145" s="103">
        <v>0</v>
      </c>
      <c r="Y145" s="103">
        <f t="shared" si="17"/>
        <v>0</v>
      </c>
      <c r="Z145" s="103">
        <v>0</v>
      </c>
      <c r="AA145" s="104">
        <f t="shared" si="18"/>
        <v>0</v>
      </c>
      <c r="AR145" s="7" t="s">
        <v>90</v>
      </c>
      <c r="AT145" s="7" t="s">
        <v>86</v>
      </c>
      <c r="AU145" s="7" t="s">
        <v>42</v>
      </c>
      <c r="AY145" s="7" t="s">
        <v>85</v>
      </c>
      <c r="BE145" s="50">
        <f t="shared" si="19"/>
        <v>0</v>
      </c>
      <c r="BF145" s="50">
        <f t="shared" si="20"/>
        <v>0</v>
      </c>
      <c r="BG145" s="50">
        <f t="shared" si="21"/>
        <v>0</v>
      </c>
      <c r="BH145" s="50">
        <f t="shared" si="22"/>
        <v>0</v>
      </c>
      <c r="BI145" s="50">
        <f t="shared" si="23"/>
        <v>0</v>
      </c>
      <c r="BJ145" s="7" t="s">
        <v>42</v>
      </c>
      <c r="BK145" s="50">
        <f t="shared" si="24"/>
        <v>0</v>
      </c>
      <c r="BL145" s="7" t="s">
        <v>90</v>
      </c>
      <c r="BM145" s="7" t="s">
        <v>231</v>
      </c>
    </row>
    <row r="146" spans="2:65" s="1" customFormat="1" ht="22.5" customHeight="1">
      <c r="B146" s="69"/>
      <c r="C146" s="98" t="s">
        <v>118</v>
      </c>
      <c r="D146" s="98" t="s">
        <v>86</v>
      </c>
      <c r="E146" s="99" t="s">
        <v>274</v>
      </c>
      <c r="F146" s="152" t="s">
        <v>275</v>
      </c>
      <c r="G146" s="153"/>
      <c r="H146" s="153"/>
      <c r="I146" s="153"/>
      <c r="J146" s="100" t="s">
        <v>158</v>
      </c>
      <c r="K146" s="101">
        <v>480</v>
      </c>
      <c r="L146" s="137">
        <v>0</v>
      </c>
      <c r="M146" s="153"/>
      <c r="N146" s="154">
        <f t="shared" si="15"/>
        <v>0</v>
      </c>
      <c r="O146" s="153"/>
      <c r="P146" s="153"/>
      <c r="Q146" s="153"/>
      <c r="R146" s="71"/>
      <c r="T146" s="102" t="s">
        <v>1</v>
      </c>
      <c r="U146" s="24" t="s">
        <v>24</v>
      </c>
      <c r="V146" s="123"/>
      <c r="W146" s="103">
        <f t="shared" si="16"/>
        <v>0</v>
      </c>
      <c r="X146" s="103">
        <v>0</v>
      </c>
      <c r="Y146" s="103">
        <f t="shared" si="17"/>
        <v>0</v>
      </c>
      <c r="Z146" s="103">
        <v>0</v>
      </c>
      <c r="AA146" s="104">
        <f t="shared" si="18"/>
        <v>0</v>
      </c>
      <c r="AR146" s="7" t="s">
        <v>90</v>
      </c>
      <c r="AT146" s="7" t="s">
        <v>86</v>
      </c>
      <c r="AU146" s="7" t="s">
        <v>42</v>
      </c>
      <c r="AY146" s="7" t="s">
        <v>85</v>
      </c>
      <c r="BE146" s="50">
        <f t="shared" si="19"/>
        <v>0</v>
      </c>
      <c r="BF146" s="50">
        <f t="shared" si="20"/>
        <v>0</v>
      </c>
      <c r="BG146" s="50">
        <f t="shared" si="21"/>
        <v>0</v>
      </c>
      <c r="BH146" s="50">
        <f t="shared" si="22"/>
        <v>0</v>
      </c>
      <c r="BI146" s="50">
        <f t="shared" si="23"/>
        <v>0</v>
      </c>
      <c r="BJ146" s="7" t="s">
        <v>42</v>
      </c>
      <c r="BK146" s="50">
        <f t="shared" si="24"/>
        <v>0</v>
      </c>
      <c r="BL146" s="7" t="s">
        <v>90</v>
      </c>
      <c r="BM146" s="7" t="s">
        <v>276</v>
      </c>
    </row>
    <row r="147" spans="2:65" s="1" customFormat="1" ht="22.5" customHeight="1">
      <c r="B147" s="69"/>
      <c r="C147" s="98" t="s">
        <v>152</v>
      </c>
      <c r="D147" s="98" t="s">
        <v>86</v>
      </c>
      <c r="E147" s="99" t="s">
        <v>277</v>
      </c>
      <c r="F147" s="152" t="s">
        <v>278</v>
      </c>
      <c r="G147" s="153"/>
      <c r="H147" s="153"/>
      <c r="I147" s="153"/>
      <c r="J147" s="100" t="s">
        <v>158</v>
      </c>
      <c r="K147" s="101">
        <v>500</v>
      </c>
      <c r="L147" s="137">
        <v>0</v>
      </c>
      <c r="M147" s="153"/>
      <c r="N147" s="154">
        <f t="shared" si="15"/>
        <v>0</v>
      </c>
      <c r="O147" s="153"/>
      <c r="P147" s="153"/>
      <c r="Q147" s="153"/>
      <c r="R147" s="71"/>
      <c r="T147" s="102" t="s">
        <v>1</v>
      </c>
      <c r="U147" s="24" t="s">
        <v>24</v>
      </c>
      <c r="V147" s="123"/>
      <c r="W147" s="103">
        <f t="shared" si="16"/>
        <v>0</v>
      </c>
      <c r="X147" s="103">
        <v>0</v>
      </c>
      <c r="Y147" s="103">
        <f t="shared" si="17"/>
        <v>0</v>
      </c>
      <c r="Z147" s="103">
        <v>0</v>
      </c>
      <c r="AA147" s="104">
        <f t="shared" si="18"/>
        <v>0</v>
      </c>
      <c r="AR147" s="7" t="s">
        <v>90</v>
      </c>
      <c r="AT147" s="7" t="s">
        <v>86</v>
      </c>
      <c r="AU147" s="7" t="s">
        <v>42</v>
      </c>
      <c r="AY147" s="7" t="s">
        <v>85</v>
      </c>
      <c r="BE147" s="50">
        <f t="shared" si="19"/>
        <v>0</v>
      </c>
      <c r="BF147" s="50">
        <f t="shared" si="20"/>
        <v>0</v>
      </c>
      <c r="BG147" s="50">
        <f t="shared" si="21"/>
        <v>0</v>
      </c>
      <c r="BH147" s="50">
        <f t="shared" si="22"/>
        <v>0</v>
      </c>
      <c r="BI147" s="50">
        <f t="shared" si="23"/>
        <v>0</v>
      </c>
      <c r="BJ147" s="7" t="s">
        <v>42</v>
      </c>
      <c r="BK147" s="50">
        <f t="shared" si="24"/>
        <v>0</v>
      </c>
      <c r="BL147" s="7" t="s">
        <v>90</v>
      </c>
      <c r="BM147" s="7" t="s">
        <v>279</v>
      </c>
    </row>
    <row r="148" spans="2:65" s="1" customFormat="1" ht="44.25" customHeight="1">
      <c r="B148" s="69"/>
      <c r="C148" s="98" t="s">
        <v>122</v>
      </c>
      <c r="D148" s="98" t="s">
        <v>86</v>
      </c>
      <c r="E148" s="99" t="s">
        <v>281</v>
      </c>
      <c r="F148" s="152" t="s">
        <v>282</v>
      </c>
      <c r="G148" s="153"/>
      <c r="H148" s="153"/>
      <c r="I148" s="153"/>
      <c r="J148" s="100" t="s">
        <v>158</v>
      </c>
      <c r="K148" s="101">
        <v>160</v>
      </c>
      <c r="L148" s="137">
        <v>0</v>
      </c>
      <c r="M148" s="153"/>
      <c r="N148" s="154">
        <f t="shared" si="15"/>
        <v>0</v>
      </c>
      <c r="O148" s="153"/>
      <c r="P148" s="153"/>
      <c r="Q148" s="153"/>
      <c r="R148" s="71"/>
      <c r="T148" s="102" t="s">
        <v>1</v>
      </c>
      <c r="U148" s="24" t="s">
        <v>24</v>
      </c>
      <c r="V148" s="123"/>
      <c r="W148" s="103">
        <f t="shared" si="16"/>
        <v>0</v>
      </c>
      <c r="X148" s="103">
        <v>0</v>
      </c>
      <c r="Y148" s="103">
        <f t="shared" si="17"/>
        <v>0</v>
      </c>
      <c r="Z148" s="103">
        <v>0</v>
      </c>
      <c r="AA148" s="104">
        <f t="shared" si="18"/>
        <v>0</v>
      </c>
      <c r="AR148" s="7" t="s">
        <v>90</v>
      </c>
      <c r="AT148" s="7" t="s">
        <v>86</v>
      </c>
      <c r="AU148" s="7" t="s">
        <v>42</v>
      </c>
      <c r="AY148" s="7" t="s">
        <v>85</v>
      </c>
      <c r="BE148" s="50">
        <f t="shared" si="19"/>
        <v>0</v>
      </c>
      <c r="BF148" s="50">
        <f t="shared" si="20"/>
        <v>0</v>
      </c>
      <c r="BG148" s="50">
        <f t="shared" si="21"/>
        <v>0</v>
      </c>
      <c r="BH148" s="50">
        <f t="shared" si="22"/>
        <v>0</v>
      </c>
      <c r="BI148" s="50">
        <f t="shared" si="23"/>
        <v>0</v>
      </c>
      <c r="BJ148" s="7" t="s">
        <v>42</v>
      </c>
      <c r="BK148" s="50">
        <f t="shared" si="24"/>
        <v>0</v>
      </c>
      <c r="BL148" s="7" t="s">
        <v>90</v>
      </c>
      <c r="BM148" s="7" t="s">
        <v>283</v>
      </c>
    </row>
    <row r="149" spans="2:65" s="1" customFormat="1" ht="22.5" customHeight="1">
      <c r="B149" s="69"/>
      <c r="C149" s="98" t="s">
        <v>5</v>
      </c>
      <c r="D149" s="98" t="s">
        <v>86</v>
      </c>
      <c r="E149" s="99" t="s">
        <v>284</v>
      </c>
      <c r="F149" s="152" t="s">
        <v>285</v>
      </c>
      <c r="G149" s="153"/>
      <c r="H149" s="153"/>
      <c r="I149" s="153"/>
      <c r="J149" s="100" t="s">
        <v>158</v>
      </c>
      <c r="K149" s="101">
        <v>12</v>
      </c>
      <c r="L149" s="137">
        <v>0</v>
      </c>
      <c r="M149" s="153"/>
      <c r="N149" s="154">
        <f t="shared" si="15"/>
        <v>0</v>
      </c>
      <c r="O149" s="153"/>
      <c r="P149" s="153"/>
      <c r="Q149" s="153"/>
      <c r="R149" s="71"/>
      <c r="T149" s="102" t="s">
        <v>1</v>
      </c>
      <c r="U149" s="24" t="s">
        <v>24</v>
      </c>
      <c r="V149" s="123"/>
      <c r="W149" s="103">
        <f t="shared" si="16"/>
        <v>0</v>
      </c>
      <c r="X149" s="103">
        <v>0</v>
      </c>
      <c r="Y149" s="103">
        <f t="shared" si="17"/>
        <v>0</v>
      </c>
      <c r="Z149" s="103">
        <v>0</v>
      </c>
      <c r="AA149" s="104">
        <f t="shared" si="18"/>
        <v>0</v>
      </c>
      <c r="AR149" s="7" t="s">
        <v>90</v>
      </c>
      <c r="AT149" s="7" t="s">
        <v>86</v>
      </c>
      <c r="AU149" s="7" t="s">
        <v>42</v>
      </c>
      <c r="AY149" s="7" t="s">
        <v>85</v>
      </c>
      <c r="BE149" s="50">
        <f t="shared" si="19"/>
        <v>0</v>
      </c>
      <c r="BF149" s="50">
        <f t="shared" si="20"/>
        <v>0</v>
      </c>
      <c r="BG149" s="50">
        <f t="shared" si="21"/>
        <v>0</v>
      </c>
      <c r="BH149" s="50">
        <f t="shared" si="22"/>
        <v>0</v>
      </c>
      <c r="BI149" s="50">
        <f t="shared" si="23"/>
        <v>0</v>
      </c>
      <c r="BJ149" s="7" t="s">
        <v>42</v>
      </c>
      <c r="BK149" s="50">
        <f t="shared" si="24"/>
        <v>0</v>
      </c>
      <c r="BL149" s="7" t="s">
        <v>90</v>
      </c>
      <c r="BM149" s="7" t="s">
        <v>286</v>
      </c>
    </row>
    <row r="150" spans="2:65" s="1" customFormat="1" ht="22.5" customHeight="1">
      <c r="B150" s="69"/>
      <c r="C150" s="98" t="s">
        <v>126</v>
      </c>
      <c r="D150" s="98" t="s">
        <v>86</v>
      </c>
      <c r="E150" s="99" t="s">
        <v>288</v>
      </c>
      <c r="F150" s="152" t="s">
        <v>289</v>
      </c>
      <c r="G150" s="153"/>
      <c r="H150" s="153"/>
      <c r="I150" s="153"/>
      <c r="J150" s="100" t="s">
        <v>158</v>
      </c>
      <c r="K150" s="101">
        <v>160</v>
      </c>
      <c r="L150" s="137">
        <v>0</v>
      </c>
      <c r="M150" s="153"/>
      <c r="N150" s="154">
        <f t="shared" si="15"/>
        <v>0</v>
      </c>
      <c r="O150" s="153"/>
      <c r="P150" s="153"/>
      <c r="Q150" s="153"/>
      <c r="R150" s="71"/>
      <c r="T150" s="102" t="s">
        <v>1</v>
      </c>
      <c r="U150" s="24" t="s">
        <v>24</v>
      </c>
      <c r="V150" s="123"/>
      <c r="W150" s="103">
        <f t="shared" si="16"/>
        <v>0</v>
      </c>
      <c r="X150" s="103">
        <v>0</v>
      </c>
      <c r="Y150" s="103">
        <f t="shared" si="17"/>
        <v>0</v>
      </c>
      <c r="Z150" s="103">
        <v>0</v>
      </c>
      <c r="AA150" s="104">
        <f t="shared" si="18"/>
        <v>0</v>
      </c>
      <c r="AR150" s="7" t="s">
        <v>90</v>
      </c>
      <c r="AT150" s="7" t="s">
        <v>86</v>
      </c>
      <c r="AU150" s="7" t="s">
        <v>42</v>
      </c>
      <c r="AY150" s="7" t="s">
        <v>85</v>
      </c>
      <c r="BE150" s="50">
        <f t="shared" si="19"/>
        <v>0</v>
      </c>
      <c r="BF150" s="50">
        <f t="shared" si="20"/>
        <v>0</v>
      </c>
      <c r="BG150" s="50">
        <f t="shared" si="21"/>
        <v>0</v>
      </c>
      <c r="BH150" s="50">
        <f t="shared" si="22"/>
        <v>0</v>
      </c>
      <c r="BI150" s="50">
        <f t="shared" si="23"/>
        <v>0</v>
      </c>
      <c r="BJ150" s="7" t="s">
        <v>42</v>
      </c>
      <c r="BK150" s="50">
        <f t="shared" si="24"/>
        <v>0</v>
      </c>
      <c r="BL150" s="7" t="s">
        <v>90</v>
      </c>
      <c r="BM150" s="7" t="s">
        <v>290</v>
      </c>
    </row>
    <row r="151" spans="2:65" s="1" customFormat="1" ht="22.5" customHeight="1">
      <c r="B151" s="69"/>
      <c r="C151" s="98" t="s">
        <v>218</v>
      </c>
      <c r="D151" s="98" t="s">
        <v>86</v>
      </c>
      <c r="E151" s="99" t="s">
        <v>291</v>
      </c>
      <c r="F151" s="152" t="s">
        <v>292</v>
      </c>
      <c r="G151" s="153"/>
      <c r="H151" s="153"/>
      <c r="I151" s="153"/>
      <c r="J151" s="100" t="s">
        <v>195</v>
      </c>
      <c r="K151" s="101">
        <v>10</v>
      </c>
      <c r="L151" s="137">
        <v>0</v>
      </c>
      <c r="M151" s="153"/>
      <c r="N151" s="154">
        <f t="shared" si="15"/>
        <v>0</v>
      </c>
      <c r="O151" s="153"/>
      <c r="P151" s="153"/>
      <c r="Q151" s="153"/>
      <c r="R151" s="71"/>
      <c r="T151" s="102" t="s">
        <v>1</v>
      </c>
      <c r="U151" s="24" t="s">
        <v>24</v>
      </c>
      <c r="V151" s="123"/>
      <c r="W151" s="103">
        <f t="shared" si="16"/>
        <v>0</v>
      </c>
      <c r="X151" s="103">
        <v>0</v>
      </c>
      <c r="Y151" s="103">
        <f t="shared" si="17"/>
        <v>0</v>
      </c>
      <c r="Z151" s="103">
        <v>0</v>
      </c>
      <c r="AA151" s="104">
        <f t="shared" si="18"/>
        <v>0</v>
      </c>
      <c r="AR151" s="7" t="s">
        <v>90</v>
      </c>
      <c r="AT151" s="7" t="s">
        <v>86</v>
      </c>
      <c r="AU151" s="7" t="s">
        <v>42</v>
      </c>
      <c r="AY151" s="7" t="s">
        <v>85</v>
      </c>
      <c r="BE151" s="50">
        <f t="shared" si="19"/>
        <v>0</v>
      </c>
      <c r="BF151" s="50">
        <f t="shared" si="20"/>
        <v>0</v>
      </c>
      <c r="BG151" s="50">
        <f t="shared" si="21"/>
        <v>0</v>
      </c>
      <c r="BH151" s="50">
        <f t="shared" si="22"/>
        <v>0</v>
      </c>
      <c r="BI151" s="50">
        <f t="shared" si="23"/>
        <v>0</v>
      </c>
      <c r="BJ151" s="7" t="s">
        <v>42</v>
      </c>
      <c r="BK151" s="50">
        <f t="shared" si="24"/>
        <v>0</v>
      </c>
      <c r="BL151" s="7" t="s">
        <v>90</v>
      </c>
      <c r="BM151" s="7" t="s">
        <v>293</v>
      </c>
    </row>
    <row r="152" spans="2:65" s="1" customFormat="1" ht="22.5" customHeight="1">
      <c r="B152" s="69"/>
      <c r="C152" s="98" t="s">
        <v>130</v>
      </c>
      <c r="D152" s="98" t="s">
        <v>86</v>
      </c>
      <c r="E152" s="99" t="s">
        <v>295</v>
      </c>
      <c r="F152" s="152" t="s">
        <v>296</v>
      </c>
      <c r="G152" s="153"/>
      <c r="H152" s="153"/>
      <c r="I152" s="153"/>
      <c r="J152" s="100" t="s">
        <v>195</v>
      </c>
      <c r="K152" s="101">
        <v>6</v>
      </c>
      <c r="L152" s="137">
        <v>0</v>
      </c>
      <c r="M152" s="153"/>
      <c r="N152" s="154">
        <f t="shared" si="15"/>
        <v>0</v>
      </c>
      <c r="O152" s="153"/>
      <c r="P152" s="153"/>
      <c r="Q152" s="153"/>
      <c r="R152" s="71"/>
      <c r="T152" s="102" t="s">
        <v>1</v>
      </c>
      <c r="U152" s="24" t="s">
        <v>24</v>
      </c>
      <c r="V152" s="123"/>
      <c r="W152" s="103">
        <f t="shared" si="16"/>
        <v>0</v>
      </c>
      <c r="X152" s="103">
        <v>0</v>
      </c>
      <c r="Y152" s="103">
        <f t="shared" si="17"/>
        <v>0</v>
      </c>
      <c r="Z152" s="103">
        <v>0</v>
      </c>
      <c r="AA152" s="104">
        <f t="shared" si="18"/>
        <v>0</v>
      </c>
      <c r="AR152" s="7" t="s">
        <v>90</v>
      </c>
      <c r="AT152" s="7" t="s">
        <v>86</v>
      </c>
      <c r="AU152" s="7" t="s">
        <v>42</v>
      </c>
      <c r="AY152" s="7" t="s">
        <v>85</v>
      </c>
      <c r="BE152" s="50">
        <f t="shared" si="19"/>
        <v>0</v>
      </c>
      <c r="BF152" s="50">
        <f t="shared" si="20"/>
        <v>0</v>
      </c>
      <c r="BG152" s="50">
        <f t="shared" si="21"/>
        <v>0</v>
      </c>
      <c r="BH152" s="50">
        <f t="shared" si="22"/>
        <v>0</v>
      </c>
      <c r="BI152" s="50">
        <f t="shared" si="23"/>
        <v>0</v>
      </c>
      <c r="BJ152" s="7" t="s">
        <v>42</v>
      </c>
      <c r="BK152" s="50">
        <f t="shared" si="24"/>
        <v>0</v>
      </c>
      <c r="BL152" s="7" t="s">
        <v>90</v>
      </c>
      <c r="BM152" s="7" t="s">
        <v>297</v>
      </c>
    </row>
    <row r="153" spans="2:65" s="1" customFormat="1" ht="22.5" customHeight="1">
      <c r="B153" s="69"/>
      <c r="C153" s="98" t="s">
        <v>225</v>
      </c>
      <c r="D153" s="98" t="s">
        <v>86</v>
      </c>
      <c r="E153" s="99" t="s">
        <v>298</v>
      </c>
      <c r="F153" s="152" t="s">
        <v>299</v>
      </c>
      <c r="G153" s="153"/>
      <c r="H153" s="153"/>
      <c r="I153" s="153"/>
      <c r="J153" s="100" t="s">
        <v>195</v>
      </c>
      <c r="K153" s="101">
        <v>4</v>
      </c>
      <c r="L153" s="137">
        <v>0</v>
      </c>
      <c r="M153" s="153"/>
      <c r="N153" s="154">
        <f t="shared" si="15"/>
        <v>0</v>
      </c>
      <c r="O153" s="153"/>
      <c r="P153" s="153"/>
      <c r="Q153" s="153"/>
      <c r="R153" s="71"/>
      <c r="T153" s="102" t="s">
        <v>1</v>
      </c>
      <c r="U153" s="24" t="s">
        <v>24</v>
      </c>
      <c r="V153" s="123"/>
      <c r="W153" s="103">
        <f t="shared" si="16"/>
        <v>0</v>
      </c>
      <c r="X153" s="103">
        <v>0</v>
      </c>
      <c r="Y153" s="103">
        <f t="shared" si="17"/>
        <v>0</v>
      </c>
      <c r="Z153" s="103">
        <v>0</v>
      </c>
      <c r="AA153" s="104">
        <f t="shared" si="18"/>
        <v>0</v>
      </c>
      <c r="AR153" s="7" t="s">
        <v>90</v>
      </c>
      <c r="AT153" s="7" t="s">
        <v>86</v>
      </c>
      <c r="AU153" s="7" t="s">
        <v>42</v>
      </c>
      <c r="AY153" s="7" t="s">
        <v>85</v>
      </c>
      <c r="BE153" s="50">
        <f t="shared" si="19"/>
        <v>0</v>
      </c>
      <c r="BF153" s="50">
        <f t="shared" si="20"/>
        <v>0</v>
      </c>
      <c r="BG153" s="50">
        <f t="shared" si="21"/>
        <v>0</v>
      </c>
      <c r="BH153" s="50">
        <f t="shared" si="22"/>
        <v>0</v>
      </c>
      <c r="BI153" s="50">
        <f t="shared" si="23"/>
        <v>0</v>
      </c>
      <c r="BJ153" s="7" t="s">
        <v>42</v>
      </c>
      <c r="BK153" s="50">
        <f t="shared" si="24"/>
        <v>0</v>
      </c>
      <c r="BL153" s="7" t="s">
        <v>90</v>
      </c>
      <c r="BM153" s="7" t="s">
        <v>300</v>
      </c>
    </row>
    <row r="154" spans="2:65" s="1" customFormat="1" ht="22.5" customHeight="1">
      <c r="B154" s="69"/>
      <c r="C154" s="98" t="s">
        <v>134</v>
      </c>
      <c r="D154" s="98" t="s">
        <v>86</v>
      </c>
      <c r="E154" s="99" t="s">
        <v>315</v>
      </c>
      <c r="F154" s="152" t="s">
        <v>316</v>
      </c>
      <c r="G154" s="153"/>
      <c r="H154" s="153"/>
      <c r="I154" s="153"/>
      <c r="J154" s="100" t="s">
        <v>158</v>
      </c>
      <c r="K154" s="101">
        <v>140</v>
      </c>
      <c r="L154" s="137">
        <v>0</v>
      </c>
      <c r="M154" s="153"/>
      <c r="N154" s="154">
        <f t="shared" si="15"/>
        <v>0</v>
      </c>
      <c r="O154" s="153"/>
      <c r="P154" s="153"/>
      <c r="Q154" s="153"/>
      <c r="R154" s="71"/>
      <c r="T154" s="102" t="s">
        <v>1</v>
      </c>
      <c r="U154" s="24" t="s">
        <v>24</v>
      </c>
      <c r="V154" s="123"/>
      <c r="W154" s="103">
        <f t="shared" si="16"/>
        <v>0</v>
      </c>
      <c r="X154" s="103">
        <v>0</v>
      </c>
      <c r="Y154" s="103">
        <f t="shared" si="17"/>
        <v>0</v>
      </c>
      <c r="Z154" s="103">
        <v>0</v>
      </c>
      <c r="AA154" s="104">
        <f t="shared" si="18"/>
        <v>0</v>
      </c>
      <c r="AR154" s="7" t="s">
        <v>90</v>
      </c>
      <c r="AT154" s="7" t="s">
        <v>86</v>
      </c>
      <c r="AU154" s="7" t="s">
        <v>42</v>
      </c>
      <c r="AY154" s="7" t="s">
        <v>85</v>
      </c>
      <c r="BE154" s="50">
        <f t="shared" si="19"/>
        <v>0</v>
      </c>
      <c r="BF154" s="50">
        <f t="shared" si="20"/>
        <v>0</v>
      </c>
      <c r="BG154" s="50">
        <f t="shared" si="21"/>
        <v>0</v>
      </c>
      <c r="BH154" s="50">
        <f t="shared" si="22"/>
        <v>0</v>
      </c>
      <c r="BI154" s="50">
        <f t="shared" si="23"/>
        <v>0</v>
      </c>
      <c r="BJ154" s="7" t="s">
        <v>42</v>
      </c>
      <c r="BK154" s="50">
        <f t="shared" si="24"/>
        <v>0</v>
      </c>
      <c r="BL154" s="7" t="s">
        <v>90</v>
      </c>
      <c r="BM154" s="7" t="s">
        <v>317</v>
      </c>
    </row>
    <row r="155" spans="2:65" s="1" customFormat="1" ht="22.5" customHeight="1">
      <c r="B155" s="69"/>
      <c r="C155" s="98" t="s">
        <v>273</v>
      </c>
      <c r="D155" s="98" t="s">
        <v>86</v>
      </c>
      <c r="E155" s="99" t="s">
        <v>319</v>
      </c>
      <c r="F155" s="152" t="s">
        <v>320</v>
      </c>
      <c r="G155" s="153"/>
      <c r="H155" s="153"/>
      <c r="I155" s="153"/>
      <c r="J155" s="100" t="s">
        <v>158</v>
      </c>
      <c r="K155" s="101">
        <v>120</v>
      </c>
      <c r="L155" s="137">
        <v>0</v>
      </c>
      <c r="M155" s="153"/>
      <c r="N155" s="154">
        <f t="shared" si="15"/>
        <v>0</v>
      </c>
      <c r="O155" s="153"/>
      <c r="P155" s="153"/>
      <c r="Q155" s="153"/>
      <c r="R155" s="71"/>
      <c r="T155" s="102" t="s">
        <v>1</v>
      </c>
      <c r="U155" s="24" t="s">
        <v>24</v>
      </c>
      <c r="V155" s="123"/>
      <c r="W155" s="103">
        <f t="shared" si="16"/>
        <v>0</v>
      </c>
      <c r="X155" s="103">
        <v>0</v>
      </c>
      <c r="Y155" s="103">
        <f t="shared" si="17"/>
        <v>0</v>
      </c>
      <c r="Z155" s="103">
        <v>0</v>
      </c>
      <c r="AA155" s="104">
        <f t="shared" si="18"/>
        <v>0</v>
      </c>
      <c r="AR155" s="7" t="s">
        <v>90</v>
      </c>
      <c r="AT155" s="7" t="s">
        <v>86</v>
      </c>
      <c r="AU155" s="7" t="s">
        <v>42</v>
      </c>
      <c r="AY155" s="7" t="s">
        <v>85</v>
      </c>
      <c r="BE155" s="50">
        <f t="shared" si="19"/>
        <v>0</v>
      </c>
      <c r="BF155" s="50">
        <f t="shared" si="20"/>
        <v>0</v>
      </c>
      <c r="BG155" s="50">
        <f t="shared" si="21"/>
        <v>0</v>
      </c>
      <c r="BH155" s="50">
        <f t="shared" si="22"/>
        <v>0</v>
      </c>
      <c r="BI155" s="50">
        <f t="shared" si="23"/>
        <v>0</v>
      </c>
      <c r="BJ155" s="7" t="s">
        <v>42</v>
      </c>
      <c r="BK155" s="50">
        <f t="shared" si="24"/>
        <v>0</v>
      </c>
      <c r="BL155" s="7" t="s">
        <v>90</v>
      </c>
      <c r="BM155" s="7" t="s">
        <v>321</v>
      </c>
    </row>
    <row r="156" spans="2:65" s="1" customFormat="1" ht="22.5" customHeight="1">
      <c r="B156" s="69"/>
      <c r="C156" s="98" t="s">
        <v>138</v>
      </c>
      <c r="D156" s="98" t="s">
        <v>86</v>
      </c>
      <c r="E156" s="99" t="s">
        <v>322</v>
      </c>
      <c r="F156" s="152" t="s">
        <v>323</v>
      </c>
      <c r="G156" s="153"/>
      <c r="H156" s="153"/>
      <c r="I156" s="153"/>
      <c r="J156" s="100" t="s">
        <v>158</v>
      </c>
      <c r="K156" s="101">
        <v>590</v>
      </c>
      <c r="L156" s="137">
        <v>0</v>
      </c>
      <c r="M156" s="153"/>
      <c r="N156" s="154">
        <f t="shared" si="15"/>
        <v>0</v>
      </c>
      <c r="O156" s="153"/>
      <c r="P156" s="153"/>
      <c r="Q156" s="153"/>
      <c r="R156" s="71"/>
      <c r="T156" s="102" t="s">
        <v>1</v>
      </c>
      <c r="U156" s="24" t="s">
        <v>24</v>
      </c>
      <c r="V156" s="123"/>
      <c r="W156" s="103">
        <f t="shared" si="16"/>
        <v>0</v>
      </c>
      <c r="X156" s="103">
        <v>0</v>
      </c>
      <c r="Y156" s="103">
        <f t="shared" si="17"/>
        <v>0</v>
      </c>
      <c r="Z156" s="103">
        <v>0</v>
      </c>
      <c r="AA156" s="104">
        <f t="shared" si="18"/>
        <v>0</v>
      </c>
      <c r="AR156" s="7" t="s">
        <v>90</v>
      </c>
      <c r="AT156" s="7" t="s">
        <v>86</v>
      </c>
      <c r="AU156" s="7" t="s">
        <v>42</v>
      </c>
      <c r="AY156" s="7" t="s">
        <v>85</v>
      </c>
      <c r="BE156" s="50">
        <f t="shared" si="19"/>
        <v>0</v>
      </c>
      <c r="BF156" s="50">
        <f t="shared" si="20"/>
        <v>0</v>
      </c>
      <c r="BG156" s="50">
        <f t="shared" si="21"/>
        <v>0</v>
      </c>
      <c r="BH156" s="50">
        <f t="shared" si="22"/>
        <v>0</v>
      </c>
      <c r="BI156" s="50">
        <f t="shared" si="23"/>
        <v>0</v>
      </c>
      <c r="BJ156" s="7" t="s">
        <v>42</v>
      </c>
      <c r="BK156" s="50">
        <f t="shared" si="24"/>
        <v>0</v>
      </c>
      <c r="BL156" s="7" t="s">
        <v>90</v>
      </c>
      <c r="BM156" s="7" t="s">
        <v>324</v>
      </c>
    </row>
    <row r="157" spans="2:65" s="1" customFormat="1" ht="22.5" customHeight="1">
      <c r="B157" s="69"/>
      <c r="C157" s="98" t="s">
        <v>280</v>
      </c>
      <c r="D157" s="98" t="s">
        <v>86</v>
      </c>
      <c r="E157" s="99" t="s">
        <v>329</v>
      </c>
      <c r="F157" s="152" t="s">
        <v>330</v>
      </c>
      <c r="G157" s="153"/>
      <c r="H157" s="153"/>
      <c r="I157" s="153"/>
      <c r="J157" s="100" t="s">
        <v>158</v>
      </c>
      <c r="K157" s="101">
        <v>355</v>
      </c>
      <c r="L157" s="137">
        <v>0</v>
      </c>
      <c r="M157" s="153"/>
      <c r="N157" s="154">
        <f t="shared" si="15"/>
        <v>0</v>
      </c>
      <c r="O157" s="153"/>
      <c r="P157" s="153"/>
      <c r="Q157" s="153"/>
      <c r="R157" s="71"/>
      <c r="T157" s="102" t="s">
        <v>1</v>
      </c>
      <c r="U157" s="24" t="s">
        <v>24</v>
      </c>
      <c r="V157" s="123"/>
      <c r="W157" s="103">
        <f t="shared" si="16"/>
        <v>0</v>
      </c>
      <c r="X157" s="103">
        <v>0</v>
      </c>
      <c r="Y157" s="103">
        <f t="shared" si="17"/>
        <v>0</v>
      </c>
      <c r="Z157" s="103">
        <v>0</v>
      </c>
      <c r="AA157" s="104">
        <f t="shared" si="18"/>
        <v>0</v>
      </c>
      <c r="AR157" s="7" t="s">
        <v>90</v>
      </c>
      <c r="AT157" s="7" t="s">
        <v>86</v>
      </c>
      <c r="AU157" s="7" t="s">
        <v>42</v>
      </c>
      <c r="AY157" s="7" t="s">
        <v>85</v>
      </c>
      <c r="BE157" s="50">
        <f t="shared" si="19"/>
        <v>0</v>
      </c>
      <c r="BF157" s="50">
        <f t="shared" si="20"/>
        <v>0</v>
      </c>
      <c r="BG157" s="50">
        <f t="shared" si="21"/>
        <v>0</v>
      </c>
      <c r="BH157" s="50">
        <f t="shared" si="22"/>
        <v>0</v>
      </c>
      <c r="BI157" s="50">
        <f t="shared" si="23"/>
        <v>0</v>
      </c>
      <c r="BJ157" s="7" t="s">
        <v>42</v>
      </c>
      <c r="BK157" s="50">
        <f t="shared" si="24"/>
        <v>0</v>
      </c>
      <c r="BL157" s="7" t="s">
        <v>90</v>
      </c>
      <c r="BM157" s="7" t="s">
        <v>331</v>
      </c>
    </row>
    <row r="158" spans="2:65" s="1" customFormat="1" ht="22.5" customHeight="1">
      <c r="B158" s="69"/>
      <c r="C158" s="98" t="s">
        <v>141</v>
      </c>
      <c r="D158" s="98" t="s">
        <v>86</v>
      </c>
      <c r="E158" s="99" t="s">
        <v>334</v>
      </c>
      <c r="F158" s="152" t="s">
        <v>335</v>
      </c>
      <c r="G158" s="153"/>
      <c r="H158" s="153"/>
      <c r="I158" s="153"/>
      <c r="J158" s="100" t="s">
        <v>195</v>
      </c>
      <c r="K158" s="101">
        <v>2</v>
      </c>
      <c r="L158" s="137">
        <v>0</v>
      </c>
      <c r="M158" s="153"/>
      <c r="N158" s="154">
        <f t="shared" si="15"/>
        <v>0</v>
      </c>
      <c r="O158" s="153"/>
      <c r="P158" s="153"/>
      <c r="Q158" s="153"/>
      <c r="R158" s="71"/>
      <c r="T158" s="102" t="s">
        <v>1</v>
      </c>
      <c r="U158" s="24" t="s">
        <v>24</v>
      </c>
      <c r="V158" s="123"/>
      <c r="W158" s="103">
        <f t="shared" si="16"/>
        <v>0</v>
      </c>
      <c r="X158" s="103">
        <v>0</v>
      </c>
      <c r="Y158" s="103">
        <f t="shared" si="17"/>
        <v>0</v>
      </c>
      <c r="Z158" s="103">
        <v>0</v>
      </c>
      <c r="AA158" s="104">
        <f t="shared" si="18"/>
        <v>0</v>
      </c>
      <c r="AR158" s="7" t="s">
        <v>90</v>
      </c>
      <c r="AT158" s="7" t="s">
        <v>86</v>
      </c>
      <c r="AU158" s="7" t="s">
        <v>42</v>
      </c>
      <c r="AY158" s="7" t="s">
        <v>85</v>
      </c>
      <c r="BE158" s="50">
        <f t="shared" si="19"/>
        <v>0</v>
      </c>
      <c r="BF158" s="50">
        <f t="shared" si="20"/>
        <v>0</v>
      </c>
      <c r="BG158" s="50">
        <f t="shared" si="21"/>
        <v>0</v>
      </c>
      <c r="BH158" s="50">
        <f t="shared" si="22"/>
        <v>0</v>
      </c>
      <c r="BI158" s="50">
        <f t="shared" si="23"/>
        <v>0</v>
      </c>
      <c r="BJ158" s="7" t="s">
        <v>42</v>
      </c>
      <c r="BK158" s="50">
        <f t="shared" si="24"/>
        <v>0</v>
      </c>
      <c r="BL158" s="7" t="s">
        <v>90</v>
      </c>
      <c r="BM158" s="7" t="s">
        <v>336</v>
      </c>
    </row>
    <row r="159" spans="2:65" s="1" customFormat="1" ht="31.5" customHeight="1">
      <c r="B159" s="69"/>
      <c r="C159" s="98" t="s">
        <v>287</v>
      </c>
      <c r="D159" s="98" t="s">
        <v>86</v>
      </c>
      <c r="E159" s="99" t="s">
        <v>338</v>
      </c>
      <c r="F159" s="152" t="s">
        <v>339</v>
      </c>
      <c r="G159" s="153"/>
      <c r="H159" s="153"/>
      <c r="I159" s="153"/>
      <c r="J159" s="100" t="s">
        <v>195</v>
      </c>
      <c r="K159" s="101">
        <v>1</v>
      </c>
      <c r="L159" s="137">
        <v>0</v>
      </c>
      <c r="M159" s="153"/>
      <c r="N159" s="154">
        <f t="shared" si="15"/>
        <v>0</v>
      </c>
      <c r="O159" s="153"/>
      <c r="P159" s="153"/>
      <c r="Q159" s="153"/>
      <c r="R159" s="71"/>
      <c r="T159" s="102" t="s">
        <v>1</v>
      </c>
      <c r="U159" s="24" t="s">
        <v>24</v>
      </c>
      <c r="V159" s="123"/>
      <c r="W159" s="103">
        <f t="shared" si="16"/>
        <v>0</v>
      </c>
      <c r="X159" s="103">
        <v>0</v>
      </c>
      <c r="Y159" s="103">
        <f t="shared" si="17"/>
        <v>0</v>
      </c>
      <c r="Z159" s="103">
        <v>0</v>
      </c>
      <c r="AA159" s="104">
        <f t="shared" si="18"/>
        <v>0</v>
      </c>
      <c r="AR159" s="7" t="s">
        <v>90</v>
      </c>
      <c r="AT159" s="7" t="s">
        <v>86</v>
      </c>
      <c r="AU159" s="7" t="s">
        <v>42</v>
      </c>
      <c r="AY159" s="7" t="s">
        <v>85</v>
      </c>
      <c r="BE159" s="50">
        <f t="shared" si="19"/>
        <v>0</v>
      </c>
      <c r="BF159" s="50">
        <f t="shared" si="20"/>
        <v>0</v>
      </c>
      <c r="BG159" s="50">
        <f t="shared" si="21"/>
        <v>0</v>
      </c>
      <c r="BH159" s="50">
        <f t="shared" si="22"/>
        <v>0</v>
      </c>
      <c r="BI159" s="50">
        <f t="shared" si="23"/>
        <v>0</v>
      </c>
      <c r="BJ159" s="7" t="s">
        <v>42</v>
      </c>
      <c r="BK159" s="50">
        <f t="shared" si="24"/>
        <v>0</v>
      </c>
      <c r="BL159" s="7" t="s">
        <v>90</v>
      </c>
      <c r="BM159" s="7" t="s">
        <v>340</v>
      </c>
    </row>
    <row r="160" spans="2:65" s="1" customFormat="1" ht="31.5" customHeight="1">
      <c r="B160" s="69"/>
      <c r="C160" s="98" t="s">
        <v>144</v>
      </c>
      <c r="D160" s="98" t="s">
        <v>86</v>
      </c>
      <c r="E160" s="99" t="s">
        <v>341</v>
      </c>
      <c r="F160" s="152" t="s">
        <v>342</v>
      </c>
      <c r="G160" s="153"/>
      <c r="H160" s="153"/>
      <c r="I160" s="153"/>
      <c r="J160" s="100" t="s">
        <v>195</v>
      </c>
      <c r="K160" s="101">
        <v>1</v>
      </c>
      <c r="L160" s="137">
        <v>0</v>
      </c>
      <c r="M160" s="153"/>
      <c r="N160" s="154">
        <f t="shared" si="15"/>
        <v>0</v>
      </c>
      <c r="O160" s="153"/>
      <c r="P160" s="153"/>
      <c r="Q160" s="153"/>
      <c r="R160" s="71"/>
      <c r="T160" s="102" t="s">
        <v>1</v>
      </c>
      <c r="U160" s="24" t="s">
        <v>24</v>
      </c>
      <c r="V160" s="123"/>
      <c r="W160" s="103">
        <f t="shared" si="16"/>
        <v>0</v>
      </c>
      <c r="X160" s="103">
        <v>0</v>
      </c>
      <c r="Y160" s="103">
        <f t="shared" si="17"/>
        <v>0</v>
      </c>
      <c r="Z160" s="103">
        <v>0</v>
      </c>
      <c r="AA160" s="104">
        <f t="shared" si="18"/>
        <v>0</v>
      </c>
      <c r="AR160" s="7" t="s">
        <v>90</v>
      </c>
      <c r="AT160" s="7" t="s">
        <v>86</v>
      </c>
      <c r="AU160" s="7" t="s">
        <v>42</v>
      </c>
      <c r="AY160" s="7" t="s">
        <v>85</v>
      </c>
      <c r="BE160" s="50">
        <f t="shared" si="19"/>
        <v>0</v>
      </c>
      <c r="BF160" s="50">
        <f t="shared" si="20"/>
        <v>0</v>
      </c>
      <c r="BG160" s="50">
        <f t="shared" si="21"/>
        <v>0</v>
      </c>
      <c r="BH160" s="50">
        <f t="shared" si="22"/>
        <v>0</v>
      </c>
      <c r="BI160" s="50">
        <f t="shared" si="23"/>
        <v>0</v>
      </c>
      <c r="BJ160" s="7" t="s">
        <v>42</v>
      </c>
      <c r="BK160" s="50">
        <f t="shared" si="24"/>
        <v>0</v>
      </c>
      <c r="BL160" s="7" t="s">
        <v>90</v>
      </c>
      <c r="BM160" s="7" t="s">
        <v>343</v>
      </c>
    </row>
    <row r="161" spans="2:65" s="1" customFormat="1" ht="22.5" customHeight="1">
      <c r="B161" s="69"/>
      <c r="C161" s="98" t="s">
        <v>294</v>
      </c>
      <c r="D161" s="98" t="s">
        <v>86</v>
      </c>
      <c r="E161" s="99" t="s">
        <v>345</v>
      </c>
      <c r="F161" s="152" t="s">
        <v>346</v>
      </c>
      <c r="G161" s="153"/>
      <c r="H161" s="153"/>
      <c r="I161" s="153"/>
      <c r="J161" s="100" t="s">
        <v>96</v>
      </c>
      <c r="K161" s="101">
        <v>4</v>
      </c>
      <c r="L161" s="137">
        <v>0</v>
      </c>
      <c r="M161" s="153"/>
      <c r="N161" s="154">
        <f t="shared" si="15"/>
        <v>0</v>
      </c>
      <c r="O161" s="153"/>
      <c r="P161" s="153"/>
      <c r="Q161" s="153"/>
      <c r="R161" s="71"/>
      <c r="T161" s="102" t="s">
        <v>1</v>
      </c>
      <c r="U161" s="24" t="s">
        <v>24</v>
      </c>
      <c r="V161" s="123"/>
      <c r="W161" s="103">
        <f t="shared" si="16"/>
        <v>0</v>
      </c>
      <c r="X161" s="103">
        <v>0</v>
      </c>
      <c r="Y161" s="103">
        <f t="shared" si="17"/>
        <v>0</v>
      </c>
      <c r="Z161" s="103">
        <v>0</v>
      </c>
      <c r="AA161" s="104">
        <f t="shared" si="18"/>
        <v>0</v>
      </c>
      <c r="AR161" s="7" t="s">
        <v>90</v>
      </c>
      <c r="AT161" s="7" t="s">
        <v>86</v>
      </c>
      <c r="AU161" s="7" t="s">
        <v>42</v>
      </c>
      <c r="AY161" s="7" t="s">
        <v>85</v>
      </c>
      <c r="BE161" s="50">
        <f t="shared" si="19"/>
        <v>0</v>
      </c>
      <c r="BF161" s="50">
        <f t="shared" si="20"/>
        <v>0</v>
      </c>
      <c r="BG161" s="50">
        <f t="shared" si="21"/>
        <v>0</v>
      </c>
      <c r="BH161" s="50">
        <f t="shared" si="22"/>
        <v>0</v>
      </c>
      <c r="BI161" s="50">
        <f t="shared" si="23"/>
        <v>0</v>
      </c>
      <c r="BJ161" s="7" t="s">
        <v>42</v>
      </c>
      <c r="BK161" s="50">
        <f t="shared" si="24"/>
        <v>0</v>
      </c>
      <c r="BL161" s="7" t="s">
        <v>90</v>
      </c>
      <c r="BM161" s="7" t="s">
        <v>347</v>
      </c>
    </row>
    <row r="162" spans="2:65" s="1" customFormat="1" ht="44.25" customHeight="1">
      <c r="B162" s="69"/>
      <c r="C162" s="98" t="s">
        <v>148</v>
      </c>
      <c r="D162" s="98" t="s">
        <v>86</v>
      </c>
      <c r="E162" s="99" t="s">
        <v>348</v>
      </c>
      <c r="F162" s="152" t="s">
        <v>349</v>
      </c>
      <c r="G162" s="153"/>
      <c r="H162" s="153"/>
      <c r="I162" s="153"/>
      <c r="J162" s="100" t="s">
        <v>195</v>
      </c>
      <c r="K162" s="101">
        <v>4</v>
      </c>
      <c r="L162" s="137">
        <v>0</v>
      </c>
      <c r="M162" s="153"/>
      <c r="N162" s="154">
        <f t="shared" si="15"/>
        <v>0</v>
      </c>
      <c r="O162" s="153"/>
      <c r="P162" s="153"/>
      <c r="Q162" s="153"/>
      <c r="R162" s="71"/>
      <c r="T162" s="102" t="s">
        <v>1</v>
      </c>
      <c r="U162" s="24" t="s">
        <v>24</v>
      </c>
      <c r="V162" s="123"/>
      <c r="W162" s="103">
        <f t="shared" si="16"/>
        <v>0</v>
      </c>
      <c r="X162" s="103">
        <v>0</v>
      </c>
      <c r="Y162" s="103">
        <f t="shared" si="17"/>
        <v>0</v>
      </c>
      <c r="Z162" s="103">
        <v>0</v>
      </c>
      <c r="AA162" s="104">
        <f t="shared" si="18"/>
        <v>0</v>
      </c>
      <c r="AR162" s="7" t="s">
        <v>90</v>
      </c>
      <c r="AT162" s="7" t="s">
        <v>86</v>
      </c>
      <c r="AU162" s="7" t="s">
        <v>42</v>
      </c>
      <c r="AY162" s="7" t="s">
        <v>85</v>
      </c>
      <c r="BE162" s="50">
        <f t="shared" si="19"/>
        <v>0</v>
      </c>
      <c r="BF162" s="50">
        <f t="shared" si="20"/>
        <v>0</v>
      </c>
      <c r="BG162" s="50">
        <f t="shared" si="21"/>
        <v>0</v>
      </c>
      <c r="BH162" s="50">
        <f t="shared" si="22"/>
        <v>0</v>
      </c>
      <c r="BI162" s="50">
        <f t="shared" si="23"/>
        <v>0</v>
      </c>
      <c r="BJ162" s="7" t="s">
        <v>42</v>
      </c>
      <c r="BK162" s="50">
        <f t="shared" si="24"/>
        <v>0</v>
      </c>
      <c r="BL162" s="7" t="s">
        <v>90</v>
      </c>
      <c r="BM162" s="7" t="s">
        <v>350</v>
      </c>
    </row>
    <row r="163" spans="2:65" s="1" customFormat="1" ht="22.5" customHeight="1">
      <c r="B163" s="69"/>
      <c r="C163" s="98" t="s">
        <v>301</v>
      </c>
      <c r="D163" s="98" t="s">
        <v>86</v>
      </c>
      <c r="E163" s="99" t="s">
        <v>352</v>
      </c>
      <c r="F163" s="152" t="s">
        <v>353</v>
      </c>
      <c r="G163" s="153"/>
      <c r="H163" s="153"/>
      <c r="I163" s="153"/>
      <c r="J163" s="100" t="s">
        <v>195</v>
      </c>
      <c r="K163" s="101">
        <v>4</v>
      </c>
      <c r="L163" s="137">
        <v>0</v>
      </c>
      <c r="M163" s="153"/>
      <c r="N163" s="154">
        <f t="shared" si="15"/>
        <v>0</v>
      </c>
      <c r="O163" s="153"/>
      <c r="P163" s="153"/>
      <c r="Q163" s="153"/>
      <c r="R163" s="71"/>
      <c r="T163" s="102" t="s">
        <v>1</v>
      </c>
      <c r="U163" s="24" t="s">
        <v>24</v>
      </c>
      <c r="V163" s="123"/>
      <c r="W163" s="103">
        <f t="shared" si="16"/>
        <v>0</v>
      </c>
      <c r="X163" s="103">
        <v>0</v>
      </c>
      <c r="Y163" s="103">
        <f t="shared" si="17"/>
        <v>0</v>
      </c>
      <c r="Z163" s="103">
        <v>0</v>
      </c>
      <c r="AA163" s="104">
        <f t="shared" si="18"/>
        <v>0</v>
      </c>
      <c r="AR163" s="7" t="s">
        <v>90</v>
      </c>
      <c r="AT163" s="7" t="s">
        <v>86</v>
      </c>
      <c r="AU163" s="7" t="s">
        <v>42</v>
      </c>
      <c r="AY163" s="7" t="s">
        <v>85</v>
      </c>
      <c r="BE163" s="50">
        <f t="shared" si="19"/>
        <v>0</v>
      </c>
      <c r="BF163" s="50">
        <f t="shared" si="20"/>
        <v>0</v>
      </c>
      <c r="BG163" s="50">
        <f t="shared" si="21"/>
        <v>0</v>
      </c>
      <c r="BH163" s="50">
        <f t="shared" si="22"/>
        <v>0</v>
      </c>
      <c r="BI163" s="50">
        <f t="shared" si="23"/>
        <v>0</v>
      </c>
      <c r="BJ163" s="7" t="s">
        <v>42</v>
      </c>
      <c r="BK163" s="50">
        <f t="shared" si="24"/>
        <v>0</v>
      </c>
      <c r="BL163" s="7" t="s">
        <v>90</v>
      </c>
      <c r="BM163" s="7" t="s">
        <v>354</v>
      </c>
    </row>
    <row r="164" spans="2:65" s="1" customFormat="1" ht="69.75" customHeight="1">
      <c r="B164" s="69"/>
      <c r="C164" s="98" t="s">
        <v>151</v>
      </c>
      <c r="D164" s="98" t="s">
        <v>86</v>
      </c>
      <c r="E164" s="99" t="s">
        <v>356</v>
      </c>
      <c r="F164" s="152" t="s">
        <v>357</v>
      </c>
      <c r="G164" s="153"/>
      <c r="H164" s="153"/>
      <c r="I164" s="153"/>
      <c r="J164" s="100" t="s">
        <v>195</v>
      </c>
      <c r="K164" s="101">
        <v>2</v>
      </c>
      <c r="L164" s="137">
        <v>0</v>
      </c>
      <c r="M164" s="153"/>
      <c r="N164" s="154">
        <f t="shared" si="15"/>
        <v>0</v>
      </c>
      <c r="O164" s="153"/>
      <c r="P164" s="153"/>
      <c r="Q164" s="153"/>
      <c r="R164" s="71"/>
      <c r="T164" s="102" t="s">
        <v>1</v>
      </c>
      <c r="U164" s="24" t="s">
        <v>24</v>
      </c>
      <c r="V164" s="123"/>
      <c r="W164" s="103">
        <f t="shared" si="16"/>
        <v>0</v>
      </c>
      <c r="X164" s="103">
        <v>0</v>
      </c>
      <c r="Y164" s="103">
        <f t="shared" si="17"/>
        <v>0</v>
      </c>
      <c r="Z164" s="103">
        <v>0</v>
      </c>
      <c r="AA164" s="104">
        <f t="shared" si="18"/>
        <v>0</v>
      </c>
      <c r="AR164" s="7" t="s">
        <v>90</v>
      </c>
      <c r="AT164" s="7" t="s">
        <v>86</v>
      </c>
      <c r="AU164" s="7" t="s">
        <v>42</v>
      </c>
      <c r="AY164" s="7" t="s">
        <v>85</v>
      </c>
      <c r="BE164" s="50">
        <f t="shared" si="19"/>
        <v>0</v>
      </c>
      <c r="BF164" s="50">
        <f t="shared" si="20"/>
        <v>0</v>
      </c>
      <c r="BG164" s="50">
        <f t="shared" si="21"/>
        <v>0</v>
      </c>
      <c r="BH164" s="50">
        <f t="shared" si="22"/>
        <v>0</v>
      </c>
      <c r="BI164" s="50">
        <f t="shared" si="23"/>
        <v>0</v>
      </c>
      <c r="BJ164" s="7" t="s">
        <v>42</v>
      </c>
      <c r="BK164" s="50">
        <f t="shared" si="24"/>
        <v>0</v>
      </c>
      <c r="BL164" s="7" t="s">
        <v>90</v>
      </c>
      <c r="BM164" s="7" t="s">
        <v>358</v>
      </c>
    </row>
    <row r="165" spans="2:65" s="1" customFormat="1" ht="22.5" customHeight="1">
      <c r="B165" s="69"/>
      <c r="C165" s="98" t="s">
        <v>304</v>
      </c>
      <c r="D165" s="98" t="s">
        <v>86</v>
      </c>
      <c r="E165" s="99" t="s">
        <v>360</v>
      </c>
      <c r="F165" s="152" t="s">
        <v>361</v>
      </c>
      <c r="G165" s="153"/>
      <c r="H165" s="153"/>
      <c r="I165" s="153"/>
      <c r="J165" s="100" t="s">
        <v>162</v>
      </c>
      <c r="K165" s="105">
        <v>0</v>
      </c>
      <c r="L165" s="137">
        <v>0</v>
      </c>
      <c r="M165" s="153"/>
      <c r="N165" s="154">
        <f t="shared" si="15"/>
        <v>0</v>
      </c>
      <c r="O165" s="153"/>
      <c r="P165" s="153"/>
      <c r="Q165" s="153"/>
      <c r="R165" s="71"/>
      <c r="T165" s="102" t="s">
        <v>1</v>
      </c>
      <c r="U165" s="24" t="s">
        <v>24</v>
      </c>
      <c r="V165" s="123"/>
      <c r="W165" s="103">
        <f t="shared" si="16"/>
        <v>0</v>
      </c>
      <c r="X165" s="103">
        <v>0</v>
      </c>
      <c r="Y165" s="103">
        <f t="shared" si="17"/>
        <v>0</v>
      </c>
      <c r="Z165" s="103">
        <v>0</v>
      </c>
      <c r="AA165" s="104">
        <f t="shared" si="18"/>
        <v>0</v>
      </c>
      <c r="AR165" s="7" t="s">
        <v>90</v>
      </c>
      <c r="AT165" s="7" t="s">
        <v>86</v>
      </c>
      <c r="AU165" s="7" t="s">
        <v>42</v>
      </c>
      <c r="AY165" s="7" t="s">
        <v>85</v>
      </c>
      <c r="BE165" s="50">
        <f t="shared" si="19"/>
        <v>0</v>
      </c>
      <c r="BF165" s="50">
        <f t="shared" si="20"/>
        <v>0</v>
      </c>
      <c r="BG165" s="50">
        <f t="shared" si="21"/>
        <v>0</v>
      </c>
      <c r="BH165" s="50">
        <f t="shared" si="22"/>
        <v>0</v>
      </c>
      <c r="BI165" s="50">
        <f t="shared" si="23"/>
        <v>0</v>
      </c>
      <c r="BJ165" s="7" t="s">
        <v>42</v>
      </c>
      <c r="BK165" s="50">
        <f t="shared" si="24"/>
        <v>0</v>
      </c>
      <c r="BL165" s="7" t="s">
        <v>90</v>
      </c>
      <c r="BM165" s="7" t="s">
        <v>362</v>
      </c>
    </row>
    <row r="166" spans="2:63" s="5" customFormat="1" ht="29.85" customHeight="1">
      <c r="B166" s="87"/>
      <c r="C166" s="88"/>
      <c r="D166" s="97" t="s">
        <v>606</v>
      </c>
      <c r="E166" s="97"/>
      <c r="F166" s="97"/>
      <c r="G166" s="97"/>
      <c r="H166" s="97"/>
      <c r="I166" s="97"/>
      <c r="J166" s="97"/>
      <c r="K166" s="97"/>
      <c r="L166" s="97"/>
      <c r="M166" s="97"/>
      <c r="N166" s="146">
        <f>BK166</f>
        <v>0</v>
      </c>
      <c r="O166" s="147"/>
      <c r="P166" s="147"/>
      <c r="Q166" s="147"/>
      <c r="R166" s="90"/>
      <c r="T166" s="91"/>
      <c r="U166" s="88"/>
      <c r="V166" s="88"/>
      <c r="W166" s="92">
        <f>SUM(W167:W182)</f>
        <v>0</v>
      </c>
      <c r="X166" s="88"/>
      <c r="Y166" s="92">
        <f>SUM(Y167:Y182)</f>
        <v>0</v>
      </c>
      <c r="Z166" s="88"/>
      <c r="AA166" s="93">
        <f>SUM(AA167:AA182)</f>
        <v>0</v>
      </c>
      <c r="AR166" s="94" t="s">
        <v>42</v>
      </c>
      <c r="AT166" s="95" t="s">
        <v>40</v>
      </c>
      <c r="AU166" s="95" t="s">
        <v>42</v>
      </c>
      <c r="AY166" s="94" t="s">
        <v>85</v>
      </c>
      <c r="BK166" s="96">
        <f>SUM(BK167:BK182)</f>
        <v>0</v>
      </c>
    </row>
    <row r="167" spans="2:65" s="1" customFormat="1" ht="22.5" customHeight="1">
      <c r="B167" s="69"/>
      <c r="C167" s="98" t="s">
        <v>155</v>
      </c>
      <c r="D167" s="98" t="s">
        <v>86</v>
      </c>
      <c r="E167" s="99" t="s">
        <v>364</v>
      </c>
      <c r="F167" s="152" t="s">
        <v>365</v>
      </c>
      <c r="G167" s="153"/>
      <c r="H167" s="153"/>
      <c r="I167" s="153"/>
      <c r="J167" s="100" t="s">
        <v>195</v>
      </c>
      <c r="K167" s="101">
        <v>3</v>
      </c>
      <c r="L167" s="137">
        <v>0</v>
      </c>
      <c r="M167" s="153"/>
      <c r="N167" s="154">
        <f aca="true" t="shared" si="25" ref="N167:N182">ROUND(L167*K167,2)</f>
        <v>0</v>
      </c>
      <c r="O167" s="153"/>
      <c r="P167" s="153"/>
      <c r="Q167" s="153"/>
      <c r="R167" s="71"/>
      <c r="T167" s="102" t="s">
        <v>1</v>
      </c>
      <c r="U167" s="24" t="s">
        <v>24</v>
      </c>
      <c r="V167" s="123"/>
      <c r="W167" s="103">
        <f aca="true" t="shared" si="26" ref="W167:W182">V167*K167</f>
        <v>0</v>
      </c>
      <c r="X167" s="103">
        <v>0</v>
      </c>
      <c r="Y167" s="103">
        <f aca="true" t="shared" si="27" ref="Y167:Y182">X167*K167</f>
        <v>0</v>
      </c>
      <c r="Z167" s="103">
        <v>0</v>
      </c>
      <c r="AA167" s="104">
        <f aca="true" t="shared" si="28" ref="AA167:AA182">Z167*K167</f>
        <v>0</v>
      </c>
      <c r="AR167" s="7" t="s">
        <v>90</v>
      </c>
      <c r="AT167" s="7" t="s">
        <v>86</v>
      </c>
      <c r="AU167" s="7" t="s">
        <v>50</v>
      </c>
      <c r="AY167" s="7" t="s">
        <v>85</v>
      </c>
      <c r="BE167" s="50">
        <f aca="true" t="shared" si="29" ref="BE167:BE182">IF(U167="základní",N167,0)</f>
        <v>0</v>
      </c>
      <c r="BF167" s="50">
        <f aca="true" t="shared" si="30" ref="BF167:BF182">IF(U167="snížená",N167,0)</f>
        <v>0</v>
      </c>
      <c r="BG167" s="50">
        <f aca="true" t="shared" si="31" ref="BG167:BG182">IF(U167="zákl. přenesená",N167,0)</f>
        <v>0</v>
      </c>
      <c r="BH167" s="50">
        <f aca="true" t="shared" si="32" ref="BH167:BH182">IF(U167="sníž. přenesená",N167,0)</f>
        <v>0</v>
      </c>
      <c r="BI167" s="50">
        <f aca="true" t="shared" si="33" ref="BI167:BI182">IF(U167="nulová",N167,0)</f>
        <v>0</v>
      </c>
      <c r="BJ167" s="7" t="s">
        <v>42</v>
      </c>
      <c r="BK167" s="50">
        <f aca="true" t="shared" si="34" ref="BK167:BK182">ROUND(L167*K167,2)</f>
        <v>0</v>
      </c>
      <c r="BL167" s="7" t="s">
        <v>90</v>
      </c>
      <c r="BM167" s="7" t="s">
        <v>366</v>
      </c>
    </row>
    <row r="168" spans="2:65" s="1" customFormat="1" ht="22.5" customHeight="1">
      <c r="B168" s="69"/>
      <c r="C168" s="98" t="s">
        <v>307</v>
      </c>
      <c r="D168" s="98" t="s">
        <v>86</v>
      </c>
      <c r="E168" s="99" t="s">
        <v>367</v>
      </c>
      <c r="F168" s="152" t="s">
        <v>368</v>
      </c>
      <c r="G168" s="153"/>
      <c r="H168" s="153"/>
      <c r="I168" s="153"/>
      <c r="J168" s="100" t="s">
        <v>158</v>
      </c>
      <c r="K168" s="101">
        <v>160</v>
      </c>
      <c r="L168" s="137">
        <v>0</v>
      </c>
      <c r="M168" s="153"/>
      <c r="N168" s="154">
        <f t="shared" si="25"/>
        <v>0</v>
      </c>
      <c r="O168" s="153"/>
      <c r="P168" s="153"/>
      <c r="Q168" s="153"/>
      <c r="R168" s="71"/>
      <c r="T168" s="102" t="s">
        <v>1</v>
      </c>
      <c r="U168" s="24" t="s">
        <v>24</v>
      </c>
      <c r="V168" s="123"/>
      <c r="W168" s="103">
        <f t="shared" si="26"/>
        <v>0</v>
      </c>
      <c r="X168" s="103">
        <v>0</v>
      </c>
      <c r="Y168" s="103">
        <f t="shared" si="27"/>
        <v>0</v>
      </c>
      <c r="Z168" s="103">
        <v>0</v>
      </c>
      <c r="AA168" s="104">
        <f t="shared" si="28"/>
        <v>0</v>
      </c>
      <c r="AR168" s="7" t="s">
        <v>90</v>
      </c>
      <c r="AT168" s="7" t="s">
        <v>86</v>
      </c>
      <c r="AU168" s="7" t="s">
        <v>50</v>
      </c>
      <c r="AY168" s="7" t="s">
        <v>85</v>
      </c>
      <c r="BE168" s="50">
        <f t="shared" si="29"/>
        <v>0</v>
      </c>
      <c r="BF168" s="50">
        <f t="shared" si="30"/>
        <v>0</v>
      </c>
      <c r="BG168" s="50">
        <f t="shared" si="31"/>
        <v>0</v>
      </c>
      <c r="BH168" s="50">
        <f t="shared" si="32"/>
        <v>0</v>
      </c>
      <c r="BI168" s="50">
        <f t="shared" si="33"/>
        <v>0</v>
      </c>
      <c r="BJ168" s="7" t="s">
        <v>42</v>
      </c>
      <c r="BK168" s="50">
        <f t="shared" si="34"/>
        <v>0</v>
      </c>
      <c r="BL168" s="7" t="s">
        <v>90</v>
      </c>
      <c r="BM168" s="7" t="s">
        <v>369</v>
      </c>
    </row>
    <row r="169" spans="2:65" s="1" customFormat="1" ht="22.5" customHeight="1">
      <c r="B169" s="69"/>
      <c r="C169" s="98" t="s">
        <v>159</v>
      </c>
      <c r="D169" s="98" t="s">
        <v>86</v>
      </c>
      <c r="E169" s="99" t="s">
        <v>371</v>
      </c>
      <c r="F169" s="152" t="s">
        <v>372</v>
      </c>
      <c r="G169" s="153"/>
      <c r="H169" s="153"/>
      <c r="I169" s="153"/>
      <c r="J169" s="100" t="s">
        <v>195</v>
      </c>
      <c r="K169" s="101">
        <v>3</v>
      </c>
      <c r="L169" s="137">
        <v>0</v>
      </c>
      <c r="M169" s="153"/>
      <c r="N169" s="154">
        <f t="shared" si="25"/>
        <v>0</v>
      </c>
      <c r="O169" s="153"/>
      <c r="P169" s="153"/>
      <c r="Q169" s="153"/>
      <c r="R169" s="71"/>
      <c r="T169" s="102" t="s">
        <v>1</v>
      </c>
      <c r="U169" s="24" t="s">
        <v>24</v>
      </c>
      <c r="V169" s="123"/>
      <c r="W169" s="103">
        <f t="shared" si="26"/>
        <v>0</v>
      </c>
      <c r="X169" s="103">
        <v>0</v>
      </c>
      <c r="Y169" s="103">
        <f t="shared" si="27"/>
        <v>0</v>
      </c>
      <c r="Z169" s="103">
        <v>0</v>
      </c>
      <c r="AA169" s="104">
        <f t="shared" si="28"/>
        <v>0</v>
      </c>
      <c r="AR169" s="7" t="s">
        <v>90</v>
      </c>
      <c r="AT169" s="7" t="s">
        <v>86</v>
      </c>
      <c r="AU169" s="7" t="s">
        <v>50</v>
      </c>
      <c r="AY169" s="7" t="s">
        <v>85</v>
      </c>
      <c r="BE169" s="50">
        <f t="shared" si="29"/>
        <v>0</v>
      </c>
      <c r="BF169" s="50">
        <f t="shared" si="30"/>
        <v>0</v>
      </c>
      <c r="BG169" s="50">
        <f t="shared" si="31"/>
        <v>0</v>
      </c>
      <c r="BH169" s="50">
        <f t="shared" si="32"/>
        <v>0</v>
      </c>
      <c r="BI169" s="50">
        <f t="shared" si="33"/>
        <v>0</v>
      </c>
      <c r="BJ169" s="7" t="s">
        <v>42</v>
      </c>
      <c r="BK169" s="50">
        <f t="shared" si="34"/>
        <v>0</v>
      </c>
      <c r="BL169" s="7" t="s">
        <v>90</v>
      </c>
      <c r="BM169" s="7" t="s">
        <v>373</v>
      </c>
    </row>
    <row r="170" spans="2:65" s="1" customFormat="1" ht="22.5" customHeight="1">
      <c r="B170" s="69"/>
      <c r="C170" s="98" t="s">
        <v>310</v>
      </c>
      <c r="D170" s="98" t="s">
        <v>86</v>
      </c>
      <c r="E170" s="99" t="s">
        <v>374</v>
      </c>
      <c r="F170" s="152" t="s">
        <v>375</v>
      </c>
      <c r="G170" s="153"/>
      <c r="H170" s="153"/>
      <c r="I170" s="153"/>
      <c r="J170" s="100" t="s">
        <v>195</v>
      </c>
      <c r="K170" s="101">
        <v>6</v>
      </c>
      <c r="L170" s="137">
        <v>0</v>
      </c>
      <c r="M170" s="153"/>
      <c r="N170" s="154">
        <f t="shared" si="25"/>
        <v>0</v>
      </c>
      <c r="O170" s="153"/>
      <c r="P170" s="153"/>
      <c r="Q170" s="153"/>
      <c r="R170" s="71"/>
      <c r="T170" s="102" t="s">
        <v>1</v>
      </c>
      <c r="U170" s="24" t="s">
        <v>24</v>
      </c>
      <c r="V170" s="123"/>
      <c r="W170" s="103">
        <f t="shared" si="26"/>
        <v>0</v>
      </c>
      <c r="X170" s="103">
        <v>0</v>
      </c>
      <c r="Y170" s="103">
        <f t="shared" si="27"/>
        <v>0</v>
      </c>
      <c r="Z170" s="103">
        <v>0</v>
      </c>
      <c r="AA170" s="104">
        <f t="shared" si="28"/>
        <v>0</v>
      </c>
      <c r="AR170" s="7" t="s">
        <v>90</v>
      </c>
      <c r="AT170" s="7" t="s">
        <v>86</v>
      </c>
      <c r="AU170" s="7" t="s">
        <v>50</v>
      </c>
      <c r="AY170" s="7" t="s">
        <v>85</v>
      </c>
      <c r="BE170" s="50">
        <f t="shared" si="29"/>
        <v>0</v>
      </c>
      <c r="BF170" s="50">
        <f t="shared" si="30"/>
        <v>0</v>
      </c>
      <c r="BG170" s="50">
        <f t="shared" si="31"/>
        <v>0</v>
      </c>
      <c r="BH170" s="50">
        <f t="shared" si="32"/>
        <v>0</v>
      </c>
      <c r="BI170" s="50">
        <f t="shared" si="33"/>
        <v>0</v>
      </c>
      <c r="BJ170" s="7" t="s">
        <v>42</v>
      </c>
      <c r="BK170" s="50">
        <f t="shared" si="34"/>
        <v>0</v>
      </c>
      <c r="BL170" s="7" t="s">
        <v>90</v>
      </c>
      <c r="BM170" s="7" t="s">
        <v>376</v>
      </c>
    </row>
    <row r="171" spans="2:65" s="1" customFormat="1" ht="22.5" customHeight="1">
      <c r="B171" s="69"/>
      <c r="C171" s="98" t="s">
        <v>163</v>
      </c>
      <c r="D171" s="98" t="s">
        <v>86</v>
      </c>
      <c r="E171" s="99" t="s">
        <v>379</v>
      </c>
      <c r="F171" s="152" t="s">
        <v>380</v>
      </c>
      <c r="G171" s="153"/>
      <c r="H171" s="153"/>
      <c r="I171" s="153"/>
      <c r="J171" s="100" t="s">
        <v>158</v>
      </c>
      <c r="K171" s="101">
        <v>10</v>
      </c>
      <c r="L171" s="137">
        <v>0</v>
      </c>
      <c r="M171" s="153"/>
      <c r="N171" s="154">
        <f t="shared" si="25"/>
        <v>0</v>
      </c>
      <c r="O171" s="153"/>
      <c r="P171" s="153"/>
      <c r="Q171" s="153"/>
      <c r="R171" s="71"/>
      <c r="T171" s="102" t="s">
        <v>1</v>
      </c>
      <c r="U171" s="24" t="s">
        <v>24</v>
      </c>
      <c r="V171" s="123"/>
      <c r="W171" s="103">
        <f t="shared" si="26"/>
        <v>0</v>
      </c>
      <c r="X171" s="103">
        <v>0</v>
      </c>
      <c r="Y171" s="103">
        <f t="shared" si="27"/>
        <v>0</v>
      </c>
      <c r="Z171" s="103">
        <v>0</v>
      </c>
      <c r="AA171" s="104">
        <f t="shared" si="28"/>
        <v>0</v>
      </c>
      <c r="AR171" s="7" t="s">
        <v>90</v>
      </c>
      <c r="AT171" s="7" t="s">
        <v>86</v>
      </c>
      <c r="AU171" s="7" t="s">
        <v>50</v>
      </c>
      <c r="AY171" s="7" t="s">
        <v>85</v>
      </c>
      <c r="BE171" s="50">
        <f t="shared" si="29"/>
        <v>0</v>
      </c>
      <c r="BF171" s="50">
        <f t="shared" si="30"/>
        <v>0</v>
      </c>
      <c r="BG171" s="50">
        <f t="shared" si="31"/>
        <v>0</v>
      </c>
      <c r="BH171" s="50">
        <f t="shared" si="32"/>
        <v>0</v>
      </c>
      <c r="BI171" s="50">
        <f t="shared" si="33"/>
        <v>0</v>
      </c>
      <c r="BJ171" s="7" t="s">
        <v>42</v>
      </c>
      <c r="BK171" s="50">
        <f t="shared" si="34"/>
        <v>0</v>
      </c>
      <c r="BL171" s="7" t="s">
        <v>90</v>
      </c>
      <c r="BM171" s="7" t="s">
        <v>381</v>
      </c>
    </row>
    <row r="172" spans="2:65" s="1" customFormat="1" ht="22.5" customHeight="1">
      <c r="B172" s="69"/>
      <c r="C172" s="98" t="s">
        <v>313</v>
      </c>
      <c r="D172" s="98" t="s">
        <v>86</v>
      </c>
      <c r="E172" s="99" t="s">
        <v>382</v>
      </c>
      <c r="F172" s="152" t="s">
        <v>383</v>
      </c>
      <c r="G172" s="153"/>
      <c r="H172" s="153"/>
      <c r="I172" s="153"/>
      <c r="J172" s="100" t="s">
        <v>158</v>
      </c>
      <c r="K172" s="101">
        <v>220</v>
      </c>
      <c r="L172" s="137">
        <v>0</v>
      </c>
      <c r="M172" s="153"/>
      <c r="N172" s="154">
        <f t="shared" si="25"/>
        <v>0</v>
      </c>
      <c r="O172" s="153"/>
      <c r="P172" s="153"/>
      <c r="Q172" s="153"/>
      <c r="R172" s="71"/>
      <c r="T172" s="102" t="s">
        <v>1</v>
      </c>
      <c r="U172" s="24" t="s">
        <v>24</v>
      </c>
      <c r="V172" s="123"/>
      <c r="W172" s="103">
        <f t="shared" si="26"/>
        <v>0</v>
      </c>
      <c r="X172" s="103">
        <v>0</v>
      </c>
      <c r="Y172" s="103">
        <f t="shared" si="27"/>
        <v>0</v>
      </c>
      <c r="Z172" s="103">
        <v>0</v>
      </c>
      <c r="AA172" s="104">
        <f t="shared" si="28"/>
        <v>0</v>
      </c>
      <c r="AR172" s="7" t="s">
        <v>90</v>
      </c>
      <c r="AT172" s="7" t="s">
        <v>86</v>
      </c>
      <c r="AU172" s="7" t="s">
        <v>50</v>
      </c>
      <c r="AY172" s="7" t="s">
        <v>85</v>
      </c>
      <c r="BE172" s="50">
        <f t="shared" si="29"/>
        <v>0</v>
      </c>
      <c r="BF172" s="50">
        <f t="shared" si="30"/>
        <v>0</v>
      </c>
      <c r="BG172" s="50">
        <f t="shared" si="31"/>
        <v>0</v>
      </c>
      <c r="BH172" s="50">
        <f t="shared" si="32"/>
        <v>0</v>
      </c>
      <c r="BI172" s="50">
        <f t="shared" si="33"/>
        <v>0</v>
      </c>
      <c r="BJ172" s="7" t="s">
        <v>42</v>
      </c>
      <c r="BK172" s="50">
        <f t="shared" si="34"/>
        <v>0</v>
      </c>
      <c r="BL172" s="7" t="s">
        <v>90</v>
      </c>
      <c r="BM172" s="7" t="s">
        <v>384</v>
      </c>
    </row>
    <row r="173" spans="2:65" s="1" customFormat="1" ht="22.5" customHeight="1">
      <c r="B173" s="69"/>
      <c r="C173" s="98" t="s">
        <v>217</v>
      </c>
      <c r="D173" s="98" t="s">
        <v>86</v>
      </c>
      <c r="E173" s="99" t="s">
        <v>386</v>
      </c>
      <c r="F173" s="152" t="s">
        <v>387</v>
      </c>
      <c r="G173" s="153"/>
      <c r="H173" s="153"/>
      <c r="I173" s="153"/>
      <c r="J173" s="100" t="s">
        <v>158</v>
      </c>
      <c r="K173" s="101">
        <v>940</v>
      </c>
      <c r="L173" s="137">
        <v>0</v>
      </c>
      <c r="M173" s="153"/>
      <c r="N173" s="154">
        <f t="shared" si="25"/>
        <v>0</v>
      </c>
      <c r="O173" s="153"/>
      <c r="P173" s="153"/>
      <c r="Q173" s="153"/>
      <c r="R173" s="71"/>
      <c r="T173" s="102" t="s">
        <v>1</v>
      </c>
      <c r="U173" s="24" t="s">
        <v>24</v>
      </c>
      <c r="V173" s="123"/>
      <c r="W173" s="103">
        <f t="shared" si="26"/>
        <v>0</v>
      </c>
      <c r="X173" s="103">
        <v>0</v>
      </c>
      <c r="Y173" s="103">
        <f t="shared" si="27"/>
        <v>0</v>
      </c>
      <c r="Z173" s="103">
        <v>0</v>
      </c>
      <c r="AA173" s="104">
        <f t="shared" si="28"/>
        <v>0</v>
      </c>
      <c r="AR173" s="7" t="s">
        <v>90</v>
      </c>
      <c r="AT173" s="7" t="s">
        <v>86</v>
      </c>
      <c r="AU173" s="7" t="s">
        <v>50</v>
      </c>
      <c r="AY173" s="7" t="s">
        <v>85</v>
      </c>
      <c r="BE173" s="50">
        <f t="shared" si="29"/>
        <v>0</v>
      </c>
      <c r="BF173" s="50">
        <f t="shared" si="30"/>
        <v>0</v>
      </c>
      <c r="BG173" s="50">
        <f t="shared" si="31"/>
        <v>0</v>
      </c>
      <c r="BH173" s="50">
        <f t="shared" si="32"/>
        <v>0</v>
      </c>
      <c r="BI173" s="50">
        <f t="shared" si="33"/>
        <v>0</v>
      </c>
      <c r="BJ173" s="7" t="s">
        <v>42</v>
      </c>
      <c r="BK173" s="50">
        <f t="shared" si="34"/>
        <v>0</v>
      </c>
      <c r="BL173" s="7" t="s">
        <v>90</v>
      </c>
      <c r="BM173" s="7" t="s">
        <v>388</v>
      </c>
    </row>
    <row r="174" spans="2:65" s="1" customFormat="1" ht="22.5" customHeight="1">
      <c r="B174" s="69"/>
      <c r="C174" s="98" t="s">
        <v>318</v>
      </c>
      <c r="D174" s="98" t="s">
        <v>86</v>
      </c>
      <c r="E174" s="99" t="s">
        <v>390</v>
      </c>
      <c r="F174" s="152" t="s">
        <v>391</v>
      </c>
      <c r="G174" s="153"/>
      <c r="H174" s="153"/>
      <c r="I174" s="153"/>
      <c r="J174" s="100" t="s">
        <v>158</v>
      </c>
      <c r="K174" s="101">
        <v>760</v>
      </c>
      <c r="L174" s="137">
        <v>0</v>
      </c>
      <c r="M174" s="153"/>
      <c r="N174" s="154">
        <f t="shared" si="25"/>
        <v>0</v>
      </c>
      <c r="O174" s="153"/>
      <c r="P174" s="153"/>
      <c r="Q174" s="153"/>
      <c r="R174" s="71"/>
      <c r="T174" s="102" t="s">
        <v>1</v>
      </c>
      <c r="U174" s="24" t="s">
        <v>24</v>
      </c>
      <c r="V174" s="123"/>
      <c r="W174" s="103">
        <f t="shared" si="26"/>
        <v>0</v>
      </c>
      <c r="X174" s="103">
        <v>0</v>
      </c>
      <c r="Y174" s="103">
        <f t="shared" si="27"/>
        <v>0</v>
      </c>
      <c r="Z174" s="103">
        <v>0</v>
      </c>
      <c r="AA174" s="104">
        <f t="shared" si="28"/>
        <v>0</v>
      </c>
      <c r="AR174" s="7" t="s">
        <v>90</v>
      </c>
      <c r="AT174" s="7" t="s">
        <v>86</v>
      </c>
      <c r="AU174" s="7" t="s">
        <v>50</v>
      </c>
      <c r="AY174" s="7" t="s">
        <v>85</v>
      </c>
      <c r="BE174" s="50">
        <f t="shared" si="29"/>
        <v>0</v>
      </c>
      <c r="BF174" s="50">
        <f t="shared" si="30"/>
        <v>0</v>
      </c>
      <c r="BG174" s="50">
        <f t="shared" si="31"/>
        <v>0</v>
      </c>
      <c r="BH174" s="50">
        <f t="shared" si="32"/>
        <v>0</v>
      </c>
      <c r="BI174" s="50">
        <f t="shared" si="33"/>
        <v>0</v>
      </c>
      <c r="BJ174" s="7" t="s">
        <v>42</v>
      </c>
      <c r="BK174" s="50">
        <f t="shared" si="34"/>
        <v>0</v>
      </c>
      <c r="BL174" s="7" t="s">
        <v>90</v>
      </c>
      <c r="BM174" s="7" t="s">
        <v>392</v>
      </c>
    </row>
    <row r="175" spans="2:65" s="1" customFormat="1" ht="22.5" customHeight="1">
      <c r="B175" s="69"/>
      <c r="C175" s="98" t="s">
        <v>221</v>
      </c>
      <c r="D175" s="98" t="s">
        <v>86</v>
      </c>
      <c r="E175" s="99" t="s">
        <v>393</v>
      </c>
      <c r="F175" s="152" t="s">
        <v>394</v>
      </c>
      <c r="G175" s="153"/>
      <c r="H175" s="153"/>
      <c r="I175" s="153"/>
      <c r="J175" s="100" t="s">
        <v>195</v>
      </c>
      <c r="K175" s="101">
        <v>5</v>
      </c>
      <c r="L175" s="137">
        <v>0</v>
      </c>
      <c r="M175" s="153"/>
      <c r="N175" s="154">
        <f t="shared" si="25"/>
        <v>0</v>
      </c>
      <c r="O175" s="153"/>
      <c r="P175" s="153"/>
      <c r="Q175" s="153"/>
      <c r="R175" s="71"/>
      <c r="T175" s="102" t="s">
        <v>1</v>
      </c>
      <c r="U175" s="24" t="s">
        <v>24</v>
      </c>
      <c r="V175" s="123"/>
      <c r="W175" s="103">
        <f t="shared" si="26"/>
        <v>0</v>
      </c>
      <c r="X175" s="103">
        <v>0</v>
      </c>
      <c r="Y175" s="103">
        <f t="shared" si="27"/>
        <v>0</v>
      </c>
      <c r="Z175" s="103">
        <v>0</v>
      </c>
      <c r="AA175" s="104">
        <f t="shared" si="28"/>
        <v>0</v>
      </c>
      <c r="AR175" s="7" t="s">
        <v>90</v>
      </c>
      <c r="AT175" s="7" t="s">
        <v>86</v>
      </c>
      <c r="AU175" s="7" t="s">
        <v>50</v>
      </c>
      <c r="AY175" s="7" t="s">
        <v>85</v>
      </c>
      <c r="BE175" s="50">
        <f t="shared" si="29"/>
        <v>0</v>
      </c>
      <c r="BF175" s="50">
        <f t="shared" si="30"/>
        <v>0</v>
      </c>
      <c r="BG175" s="50">
        <f t="shared" si="31"/>
        <v>0</v>
      </c>
      <c r="BH175" s="50">
        <f t="shared" si="32"/>
        <v>0</v>
      </c>
      <c r="BI175" s="50">
        <f t="shared" si="33"/>
        <v>0</v>
      </c>
      <c r="BJ175" s="7" t="s">
        <v>42</v>
      </c>
      <c r="BK175" s="50">
        <f t="shared" si="34"/>
        <v>0</v>
      </c>
      <c r="BL175" s="7" t="s">
        <v>90</v>
      </c>
      <c r="BM175" s="7" t="s">
        <v>395</v>
      </c>
    </row>
    <row r="176" spans="2:65" s="1" customFormat="1" ht="22.5" customHeight="1">
      <c r="B176" s="69"/>
      <c r="C176" s="98" t="s">
        <v>325</v>
      </c>
      <c r="D176" s="98" t="s">
        <v>86</v>
      </c>
      <c r="E176" s="99" t="s">
        <v>397</v>
      </c>
      <c r="F176" s="152" t="s">
        <v>398</v>
      </c>
      <c r="G176" s="153"/>
      <c r="H176" s="153"/>
      <c r="I176" s="153"/>
      <c r="J176" s="100" t="s">
        <v>195</v>
      </c>
      <c r="K176" s="101">
        <v>4</v>
      </c>
      <c r="L176" s="137">
        <v>0</v>
      </c>
      <c r="M176" s="153"/>
      <c r="N176" s="154">
        <f t="shared" si="25"/>
        <v>0</v>
      </c>
      <c r="O176" s="153"/>
      <c r="P176" s="153"/>
      <c r="Q176" s="153"/>
      <c r="R176" s="71"/>
      <c r="T176" s="102" t="s">
        <v>1</v>
      </c>
      <c r="U176" s="24" t="s">
        <v>24</v>
      </c>
      <c r="V176" s="123"/>
      <c r="W176" s="103">
        <f t="shared" si="26"/>
        <v>0</v>
      </c>
      <c r="X176" s="103">
        <v>0</v>
      </c>
      <c r="Y176" s="103">
        <f t="shared" si="27"/>
        <v>0</v>
      </c>
      <c r="Z176" s="103">
        <v>0</v>
      </c>
      <c r="AA176" s="104">
        <f t="shared" si="28"/>
        <v>0</v>
      </c>
      <c r="AR176" s="7" t="s">
        <v>90</v>
      </c>
      <c r="AT176" s="7" t="s">
        <v>86</v>
      </c>
      <c r="AU176" s="7" t="s">
        <v>50</v>
      </c>
      <c r="AY176" s="7" t="s">
        <v>85</v>
      </c>
      <c r="BE176" s="50">
        <f t="shared" si="29"/>
        <v>0</v>
      </c>
      <c r="BF176" s="50">
        <f t="shared" si="30"/>
        <v>0</v>
      </c>
      <c r="BG176" s="50">
        <f t="shared" si="31"/>
        <v>0</v>
      </c>
      <c r="BH176" s="50">
        <f t="shared" si="32"/>
        <v>0</v>
      </c>
      <c r="BI176" s="50">
        <f t="shared" si="33"/>
        <v>0</v>
      </c>
      <c r="BJ176" s="7" t="s">
        <v>42</v>
      </c>
      <c r="BK176" s="50">
        <f t="shared" si="34"/>
        <v>0</v>
      </c>
      <c r="BL176" s="7" t="s">
        <v>90</v>
      </c>
      <c r="BM176" s="7" t="s">
        <v>399</v>
      </c>
    </row>
    <row r="177" spans="2:65" s="1" customFormat="1" ht="22.5" customHeight="1">
      <c r="B177" s="69"/>
      <c r="C177" s="98" t="s">
        <v>224</v>
      </c>
      <c r="D177" s="98" t="s">
        <v>86</v>
      </c>
      <c r="E177" s="99" t="s">
        <v>401</v>
      </c>
      <c r="F177" s="152" t="s">
        <v>402</v>
      </c>
      <c r="G177" s="153"/>
      <c r="H177" s="153"/>
      <c r="I177" s="153"/>
      <c r="J177" s="100" t="s">
        <v>158</v>
      </c>
      <c r="K177" s="101">
        <v>775</v>
      </c>
      <c r="L177" s="137">
        <v>0</v>
      </c>
      <c r="M177" s="153"/>
      <c r="N177" s="154">
        <f t="shared" si="25"/>
        <v>0</v>
      </c>
      <c r="O177" s="153"/>
      <c r="P177" s="153"/>
      <c r="Q177" s="153"/>
      <c r="R177" s="71"/>
      <c r="T177" s="102" t="s">
        <v>1</v>
      </c>
      <c r="U177" s="24" t="s">
        <v>24</v>
      </c>
      <c r="V177" s="123"/>
      <c r="W177" s="103">
        <f t="shared" si="26"/>
        <v>0</v>
      </c>
      <c r="X177" s="103">
        <v>0</v>
      </c>
      <c r="Y177" s="103">
        <f t="shared" si="27"/>
        <v>0</v>
      </c>
      <c r="Z177" s="103">
        <v>0</v>
      </c>
      <c r="AA177" s="104">
        <f t="shared" si="28"/>
        <v>0</v>
      </c>
      <c r="AR177" s="7" t="s">
        <v>90</v>
      </c>
      <c r="AT177" s="7" t="s">
        <v>86</v>
      </c>
      <c r="AU177" s="7" t="s">
        <v>50</v>
      </c>
      <c r="AY177" s="7" t="s">
        <v>85</v>
      </c>
      <c r="BE177" s="50">
        <f t="shared" si="29"/>
        <v>0</v>
      </c>
      <c r="BF177" s="50">
        <f t="shared" si="30"/>
        <v>0</v>
      </c>
      <c r="BG177" s="50">
        <f t="shared" si="31"/>
        <v>0</v>
      </c>
      <c r="BH177" s="50">
        <f t="shared" si="32"/>
        <v>0</v>
      </c>
      <c r="BI177" s="50">
        <f t="shared" si="33"/>
        <v>0</v>
      </c>
      <c r="BJ177" s="7" t="s">
        <v>42</v>
      </c>
      <c r="BK177" s="50">
        <f t="shared" si="34"/>
        <v>0</v>
      </c>
      <c r="BL177" s="7" t="s">
        <v>90</v>
      </c>
      <c r="BM177" s="7" t="s">
        <v>403</v>
      </c>
    </row>
    <row r="178" spans="2:65" s="1" customFormat="1" ht="22.5" customHeight="1">
      <c r="B178" s="69"/>
      <c r="C178" s="98" t="s">
        <v>328</v>
      </c>
      <c r="D178" s="98" t="s">
        <v>86</v>
      </c>
      <c r="E178" s="99" t="s">
        <v>404</v>
      </c>
      <c r="F178" s="152" t="s">
        <v>405</v>
      </c>
      <c r="G178" s="153"/>
      <c r="H178" s="153"/>
      <c r="I178" s="153"/>
      <c r="J178" s="100" t="s">
        <v>242</v>
      </c>
      <c r="K178" s="101">
        <v>1</v>
      </c>
      <c r="L178" s="137">
        <v>0</v>
      </c>
      <c r="M178" s="153"/>
      <c r="N178" s="154">
        <f t="shared" si="25"/>
        <v>0</v>
      </c>
      <c r="O178" s="153"/>
      <c r="P178" s="153"/>
      <c r="Q178" s="153"/>
      <c r="R178" s="71"/>
      <c r="T178" s="102" t="s">
        <v>1</v>
      </c>
      <c r="U178" s="24" t="s">
        <v>24</v>
      </c>
      <c r="V178" s="123"/>
      <c r="W178" s="103">
        <f t="shared" si="26"/>
        <v>0</v>
      </c>
      <c r="X178" s="103">
        <v>0</v>
      </c>
      <c r="Y178" s="103">
        <f t="shared" si="27"/>
        <v>0</v>
      </c>
      <c r="Z178" s="103">
        <v>0</v>
      </c>
      <c r="AA178" s="104">
        <f t="shared" si="28"/>
        <v>0</v>
      </c>
      <c r="AR178" s="7" t="s">
        <v>90</v>
      </c>
      <c r="AT178" s="7" t="s">
        <v>86</v>
      </c>
      <c r="AU178" s="7" t="s">
        <v>50</v>
      </c>
      <c r="AY178" s="7" t="s">
        <v>85</v>
      </c>
      <c r="BE178" s="50">
        <f t="shared" si="29"/>
        <v>0</v>
      </c>
      <c r="BF178" s="50">
        <f t="shared" si="30"/>
        <v>0</v>
      </c>
      <c r="BG178" s="50">
        <f t="shared" si="31"/>
        <v>0</v>
      </c>
      <c r="BH178" s="50">
        <f t="shared" si="32"/>
        <v>0</v>
      </c>
      <c r="BI178" s="50">
        <f t="shared" si="33"/>
        <v>0</v>
      </c>
      <c r="BJ178" s="7" t="s">
        <v>42</v>
      </c>
      <c r="BK178" s="50">
        <f t="shared" si="34"/>
        <v>0</v>
      </c>
      <c r="BL178" s="7" t="s">
        <v>90</v>
      </c>
      <c r="BM178" s="7" t="s">
        <v>406</v>
      </c>
    </row>
    <row r="179" spans="2:65" s="1" customFormat="1" ht="22.5" customHeight="1">
      <c r="B179" s="69"/>
      <c r="C179" s="98" t="s">
        <v>228</v>
      </c>
      <c r="D179" s="98" t="s">
        <v>86</v>
      </c>
      <c r="E179" s="99" t="s">
        <v>407</v>
      </c>
      <c r="F179" s="152" t="s">
        <v>408</v>
      </c>
      <c r="G179" s="153"/>
      <c r="H179" s="153"/>
      <c r="I179" s="153"/>
      <c r="J179" s="100" t="s">
        <v>242</v>
      </c>
      <c r="K179" s="101">
        <v>1</v>
      </c>
      <c r="L179" s="137">
        <v>0</v>
      </c>
      <c r="M179" s="153"/>
      <c r="N179" s="154">
        <f t="shared" si="25"/>
        <v>0</v>
      </c>
      <c r="O179" s="153"/>
      <c r="P179" s="153"/>
      <c r="Q179" s="153"/>
      <c r="R179" s="71"/>
      <c r="T179" s="102" t="s">
        <v>1</v>
      </c>
      <c r="U179" s="24" t="s">
        <v>24</v>
      </c>
      <c r="V179" s="123"/>
      <c r="W179" s="103">
        <f t="shared" si="26"/>
        <v>0</v>
      </c>
      <c r="X179" s="103">
        <v>0</v>
      </c>
      <c r="Y179" s="103">
        <f t="shared" si="27"/>
        <v>0</v>
      </c>
      <c r="Z179" s="103">
        <v>0</v>
      </c>
      <c r="AA179" s="104">
        <f t="shared" si="28"/>
        <v>0</v>
      </c>
      <c r="AR179" s="7" t="s">
        <v>90</v>
      </c>
      <c r="AT179" s="7" t="s">
        <v>86</v>
      </c>
      <c r="AU179" s="7" t="s">
        <v>50</v>
      </c>
      <c r="AY179" s="7" t="s">
        <v>85</v>
      </c>
      <c r="BE179" s="50">
        <f t="shared" si="29"/>
        <v>0</v>
      </c>
      <c r="BF179" s="50">
        <f t="shared" si="30"/>
        <v>0</v>
      </c>
      <c r="BG179" s="50">
        <f t="shared" si="31"/>
        <v>0</v>
      </c>
      <c r="BH179" s="50">
        <f t="shared" si="32"/>
        <v>0</v>
      </c>
      <c r="BI179" s="50">
        <f t="shared" si="33"/>
        <v>0</v>
      </c>
      <c r="BJ179" s="7" t="s">
        <v>42</v>
      </c>
      <c r="BK179" s="50">
        <f t="shared" si="34"/>
        <v>0</v>
      </c>
      <c r="BL179" s="7" t="s">
        <v>90</v>
      </c>
      <c r="BM179" s="7" t="s">
        <v>409</v>
      </c>
    </row>
    <row r="180" spans="2:65" s="1" customFormat="1" ht="22.5" customHeight="1">
      <c r="B180" s="69"/>
      <c r="C180" s="98" t="s">
        <v>332</v>
      </c>
      <c r="D180" s="98" t="s">
        <v>86</v>
      </c>
      <c r="E180" s="99" t="s">
        <v>410</v>
      </c>
      <c r="F180" s="152" t="s">
        <v>411</v>
      </c>
      <c r="G180" s="153"/>
      <c r="H180" s="153"/>
      <c r="I180" s="153"/>
      <c r="J180" s="100" t="s">
        <v>242</v>
      </c>
      <c r="K180" s="101">
        <v>1</v>
      </c>
      <c r="L180" s="137">
        <v>0</v>
      </c>
      <c r="M180" s="153"/>
      <c r="N180" s="154">
        <f t="shared" si="25"/>
        <v>0</v>
      </c>
      <c r="O180" s="153"/>
      <c r="P180" s="153"/>
      <c r="Q180" s="153"/>
      <c r="R180" s="71"/>
      <c r="T180" s="102" t="s">
        <v>1</v>
      </c>
      <c r="U180" s="24" t="s">
        <v>24</v>
      </c>
      <c r="V180" s="123"/>
      <c r="W180" s="103">
        <f t="shared" si="26"/>
        <v>0</v>
      </c>
      <c r="X180" s="103">
        <v>0</v>
      </c>
      <c r="Y180" s="103">
        <f t="shared" si="27"/>
        <v>0</v>
      </c>
      <c r="Z180" s="103">
        <v>0</v>
      </c>
      <c r="AA180" s="104">
        <f t="shared" si="28"/>
        <v>0</v>
      </c>
      <c r="AR180" s="7" t="s">
        <v>90</v>
      </c>
      <c r="AT180" s="7" t="s">
        <v>86</v>
      </c>
      <c r="AU180" s="7" t="s">
        <v>50</v>
      </c>
      <c r="AY180" s="7" t="s">
        <v>85</v>
      </c>
      <c r="BE180" s="50">
        <f t="shared" si="29"/>
        <v>0</v>
      </c>
      <c r="BF180" s="50">
        <f t="shared" si="30"/>
        <v>0</v>
      </c>
      <c r="BG180" s="50">
        <f t="shared" si="31"/>
        <v>0</v>
      </c>
      <c r="BH180" s="50">
        <f t="shared" si="32"/>
        <v>0</v>
      </c>
      <c r="BI180" s="50">
        <f t="shared" si="33"/>
        <v>0</v>
      </c>
      <c r="BJ180" s="7" t="s">
        <v>42</v>
      </c>
      <c r="BK180" s="50">
        <f t="shared" si="34"/>
        <v>0</v>
      </c>
      <c r="BL180" s="7" t="s">
        <v>90</v>
      </c>
      <c r="BM180" s="7" t="s">
        <v>412</v>
      </c>
    </row>
    <row r="181" spans="2:65" s="1" customFormat="1" ht="31.5" customHeight="1">
      <c r="B181" s="69"/>
      <c r="C181" s="98" t="s">
        <v>231</v>
      </c>
      <c r="D181" s="98" t="s">
        <v>86</v>
      </c>
      <c r="E181" s="99" t="s">
        <v>413</v>
      </c>
      <c r="F181" s="152" t="s">
        <v>414</v>
      </c>
      <c r="G181" s="153"/>
      <c r="H181" s="153"/>
      <c r="I181" s="153"/>
      <c r="J181" s="100" t="s">
        <v>242</v>
      </c>
      <c r="K181" s="101">
        <v>1</v>
      </c>
      <c r="L181" s="137">
        <v>0</v>
      </c>
      <c r="M181" s="153"/>
      <c r="N181" s="154">
        <f t="shared" si="25"/>
        <v>0</v>
      </c>
      <c r="O181" s="153"/>
      <c r="P181" s="153"/>
      <c r="Q181" s="153"/>
      <c r="R181" s="71"/>
      <c r="T181" s="102" t="s">
        <v>1</v>
      </c>
      <c r="U181" s="24" t="s">
        <v>24</v>
      </c>
      <c r="V181" s="123"/>
      <c r="W181" s="103">
        <f t="shared" si="26"/>
        <v>0</v>
      </c>
      <c r="X181" s="103">
        <v>0</v>
      </c>
      <c r="Y181" s="103">
        <f t="shared" si="27"/>
        <v>0</v>
      </c>
      <c r="Z181" s="103">
        <v>0</v>
      </c>
      <c r="AA181" s="104">
        <f t="shared" si="28"/>
        <v>0</v>
      </c>
      <c r="AR181" s="7" t="s">
        <v>90</v>
      </c>
      <c r="AT181" s="7" t="s">
        <v>86</v>
      </c>
      <c r="AU181" s="7" t="s">
        <v>50</v>
      </c>
      <c r="AY181" s="7" t="s">
        <v>85</v>
      </c>
      <c r="BE181" s="50">
        <f t="shared" si="29"/>
        <v>0</v>
      </c>
      <c r="BF181" s="50">
        <f t="shared" si="30"/>
        <v>0</v>
      </c>
      <c r="BG181" s="50">
        <f t="shared" si="31"/>
        <v>0</v>
      </c>
      <c r="BH181" s="50">
        <f t="shared" si="32"/>
        <v>0</v>
      </c>
      <c r="BI181" s="50">
        <f t="shared" si="33"/>
        <v>0</v>
      </c>
      <c r="BJ181" s="7" t="s">
        <v>42</v>
      </c>
      <c r="BK181" s="50">
        <f t="shared" si="34"/>
        <v>0</v>
      </c>
      <c r="BL181" s="7" t="s">
        <v>90</v>
      </c>
      <c r="BM181" s="7" t="s">
        <v>415</v>
      </c>
    </row>
    <row r="182" spans="2:65" s="1" customFormat="1" ht="22.5" customHeight="1">
      <c r="B182" s="69"/>
      <c r="C182" s="98" t="s">
        <v>333</v>
      </c>
      <c r="D182" s="98" t="s">
        <v>86</v>
      </c>
      <c r="E182" s="99" t="s">
        <v>416</v>
      </c>
      <c r="F182" s="152" t="s">
        <v>417</v>
      </c>
      <c r="G182" s="153"/>
      <c r="H182" s="153"/>
      <c r="I182" s="153"/>
      <c r="J182" s="100" t="s">
        <v>162</v>
      </c>
      <c r="K182" s="105">
        <v>0</v>
      </c>
      <c r="L182" s="137">
        <v>0</v>
      </c>
      <c r="M182" s="153"/>
      <c r="N182" s="154">
        <f t="shared" si="25"/>
        <v>0</v>
      </c>
      <c r="O182" s="153"/>
      <c r="P182" s="153"/>
      <c r="Q182" s="153"/>
      <c r="R182" s="71"/>
      <c r="T182" s="102" t="s">
        <v>1</v>
      </c>
      <c r="U182" s="24" t="s">
        <v>24</v>
      </c>
      <c r="V182" s="123"/>
      <c r="W182" s="103">
        <f t="shared" si="26"/>
        <v>0</v>
      </c>
      <c r="X182" s="103">
        <v>0</v>
      </c>
      <c r="Y182" s="103">
        <f t="shared" si="27"/>
        <v>0</v>
      </c>
      <c r="Z182" s="103">
        <v>0</v>
      </c>
      <c r="AA182" s="104">
        <f t="shared" si="28"/>
        <v>0</v>
      </c>
      <c r="AR182" s="7" t="s">
        <v>90</v>
      </c>
      <c r="AT182" s="7" t="s">
        <v>86</v>
      </c>
      <c r="AU182" s="7" t="s">
        <v>50</v>
      </c>
      <c r="AY182" s="7" t="s">
        <v>85</v>
      </c>
      <c r="BE182" s="50">
        <f t="shared" si="29"/>
        <v>0</v>
      </c>
      <c r="BF182" s="50">
        <f t="shared" si="30"/>
        <v>0</v>
      </c>
      <c r="BG182" s="50">
        <f t="shared" si="31"/>
        <v>0</v>
      </c>
      <c r="BH182" s="50">
        <f t="shared" si="32"/>
        <v>0</v>
      </c>
      <c r="BI182" s="50">
        <f t="shared" si="33"/>
        <v>0</v>
      </c>
      <c r="BJ182" s="7" t="s">
        <v>42</v>
      </c>
      <c r="BK182" s="50">
        <f t="shared" si="34"/>
        <v>0</v>
      </c>
      <c r="BL182" s="7" t="s">
        <v>90</v>
      </c>
      <c r="BM182" s="7" t="s">
        <v>418</v>
      </c>
    </row>
    <row r="183" spans="2:63" s="5" customFormat="1" ht="37.35" customHeight="1">
      <c r="B183" s="87"/>
      <c r="C183" s="88"/>
      <c r="D183" s="89" t="s">
        <v>235</v>
      </c>
      <c r="E183" s="89"/>
      <c r="F183" s="89"/>
      <c r="G183" s="89"/>
      <c r="H183" s="89"/>
      <c r="I183" s="89"/>
      <c r="J183" s="89"/>
      <c r="K183" s="89"/>
      <c r="L183" s="89"/>
      <c r="M183" s="89"/>
      <c r="N183" s="144">
        <f>BK183</f>
        <v>0</v>
      </c>
      <c r="O183" s="145"/>
      <c r="P183" s="145"/>
      <c r="Q183" s="145"/>
      <c r="R183" s="90"/>
      <c r="T183" s="91"/>
      <c r="U183" s="88"/>
      <c r="V183" s="88"/>
      <c r="W183" s="92">
        <f>W184+SUM(W185:W189)</f>
        <v>0</v>
      </c>
      <c r="X183" s="88"/>
      <c r="Y183" s="92">
        <f>Y184+SUM(Y185:Y189)</f>
        <v>0</v>
      </c>
      <c r="Z183" s="88"/>
      <c r="AA183" s="93">
        <f>AA184+SUM(AA185:AA189)</f>
        <v>0</v>
      </c>
      <c r="AR183" s="94" t="s">
        <v>42</v>
      </c>
      <c r="AT183" s="95" t="s">
        <v>40</v>
      </c>
      <c r="AU183" s="95" t="s">
        <v>41</v>
      </c>
      <c r="AY183" s="94" t="s">
        <v>85</v>
      </c>
      <c r="BK183" s="96">
        <f>BK184+SUM(BK185:BK189)</f>
        <v>0</v>
      </c>
    </row>
    <row r="184" spans="2:65" s="1" customFormat="1" ht="82.5" customHeight="1">
      <c r="B184" s="69"/>
      <c r="C184" s="98" t="s">
        <v>276</v>
      </c>
      <c r="D184" s="98" t="s">
        <v>86</v>
      </c>
      <c r="E184" s="99" t="s">
        <v>419</v>
      </c>
      <c r="F184" s="152" t="s">
        <v>420</v>
      </c>
      <c r="G184" s="153"/>
      <c r="H184" s="153"/>
      <c r="I184" s="153"/>
      <c r="J184" s="100" t="s">
        <v>195</v>
      </c>
      <c r="K184" s="101">
        <v>4</v>
      </c>
      <c r="L184" s="137">
        <v>0</v>
      </c>
      <c r="M184" s="153"/>
      <c r="N184" s="154">
        <f>ROUND(L184*K184,2)</f>
        <v>0</v>
      </c>
      <c r="O184" s="153"/>
      <c r="P184" s="153"/>
      <c r="Q184" s="153"/>
      <c r="R184" s="71"/>
      <c r="T184" s="102" t="s">
        <v>1</v>
      </c>
      <c r="U184" s="24" t="s">
        <v>24</v>
      </c>
      <c r="V184" s="123"/>
      <c r="W184" s="103">
        <f>V184*K184</f>
        <v>0</v>
      </c>
      <c r="X184" s="103">
        <v>0</v>
      </c>
      <c r="Y184" s="103">
        <f>X184*K184</f>
        <v>0</v>
      </c>
      <c r="Z184" s="103">
        <v>0</v>
      </c>
      <c r="AA184" s="104">
        <f>Z184*K184</f>
        <v>0</v>
      </c>
      <c r="AR184" s="7" t="s">
        <v>90</v>
      </c>
      <c r="AT184" s="7" t="s">
        <v>86</v>
      </c>
      <c r="AU184" s="7" t="s">
        <v>42</v>
      </c>
      <c r="AY184" s="7" t="s">
        <v>85</v>
      </c>
      <c r="BE184" s="50">
        <f>IF(U184="základní",N184,0)</f>
        <v>0</v>
      </c>
      <c r="BF184" s="50">
        <f>IF(U184="snížená",N184,0)</f>
        <v>0</v>
      </c>
      <c r="BG184" s="50">
        <f>IF(U184="zákl. přenesená",N184,0)</f>
        <v>0</v>
      </c>
      <c r="BH184" s="50">
        <f>IF(U184="sníž. přenesená",N184,0)</f>
        <v>0</v>
      </c>
      <c r="BI184" s="50">
        <f>IF(U184="nulová",N184,0)</f>
        <v>0</v>
      </c>
      <c r="BJ184" s="7" t="s">
        <v>42</v>
      </c>
      <c r="BK184" s="50">
        <f>ROUND(L184*K184,2)</f>
        <v>0</v>
      </c>
      <c r="BL184" s="7" t="s">
        <v>90</v>
      </c>
      <c r="BM184" s="7" t="s">
        <v>421</v>
      </c>
    </row>
    <row r="185" spans="2:65" s="1" customFormat="1" ht="22.5" customHeight="1">
      <c r="B185" s="69"/>
      <c r="C185" s="98" t="s">
        <v>337</v>
      </c>
      <c r="D185" s="98" t="s">
        <v>86</v>
      </c>
      <c r="E185" s="99" t="s">
        <v>422</v>
      </c>
      <c r="F185" s="152" t="s">
        <v>423</v>
      </c>
      <c r="G185" s="153"/>
      <c r="H185" s="153"/>
      <c r="I185" s="153"/>
      <c r="J185" s="100" t="s">
        <v>195</v>
      </c>
      <c r="K185" s="101">
        <v>4</v>
      </c>
      <c r="L185" s="137">
        <v>0</v>
      </c>
      <c r="M185" s="153"/>
      <c r="N185" s="154">
        <f>ROUND(L185*K185,2)</f>
        <v>0</v>
      </c>
      <c r="O185" s="153"/>
      <c r="P185" s="153"/>
      <c r="Q185" s="153"/>
      <c r="R185" s="71"/>
      <c r="T185" s="102" t="s">
        <v>1</v>
      </c>
      <c r="U185" s="24" t="s">
        <v>24</v>
      </c>
      <c r="V185" s="123"/>
      <c r="W185" s="103">
        <f>V185*K185</f>
        <v>0</v>
      </c>
      <c r="X185" s="103">
        <v>0</v>
      </c>
      <c r="Y185" s="103">
        <f>X185*K185</f>
        <v>0</v>
      </c>
      <c r="Z185" s="103">
        <v>0</v>
      </c>
      <c r="AA185" s="104">
        <f>Z185*K185</f>
        <v>0</v>
      </c>
      <c r="AR185" s="7" t="s">
        <v>90</v>
      </c>
      <c r="AT185" s="7" t="s">
        <v>86</v>
      </c>
      <c r="AU185" s="7" t="s">
        <v>42</v>
      </c>
      <c r="AY185" s="7" t="s">
        <v>85</v>
      </c>
      <c r="BE185" s="50">
        <f>IF(U185="základní",N185,0)</f>
        <v>0</v>
      </c>
      <c r="BF185" s="50">
        <f>IF(U185="snížená",N185,0)</f>
        <v>0</v>
      </c>
      <c r="BG185" s="50">
        <f>IF(U185="zákl. přenesená",N185,0)</f>
        <v>0</v>
      </c>
      <c r="BH185" s="50">
        <f>IF(U185="sníž. přenesená",N185,0)</f>
        <v>0</v>
      </c>
      <c r="BI185" s="50">
        <f>IF(U185="nulová",N185,0)</f>
        <v>0</v>
      </c>
      <c r="BJ185" s="7" t="s">
        <v>42</v>
      </c>
      <c r="BK185" s="50">
        <f>ROUND(L185*K185,2)</f>
        <v>0</v>
      </c>
      <c r="BL185" s="7" t="s">
        <v>90</v>
      </c>
      <c r="BM185" s="7" t="s">
        <v>424</v>
      </c>
    </row>
    <row r="186" spans="2:65" s="1" customFormat="1" ht="95.25" customHeight="1">
      <c r="B186" s="69"/>
      <c r="C186" s="98" t="s">
        <v>279</v>
      </c>
      <c r="D186" s="98" t="s">
        <v>86</v>
      </c>
      <c r="E186" s="99" t="s">
        <v>425</v>
      </c>
      <c r="F186" s="152" t="s">
        <v>426</v>
      </c>
      <c r="G186" s="153"/>
      <c r="H186" s="153"/>
      <c r="I186" s="153"/>
      <c r="J186" s="100" t="s">
        <v>195</v>
      </c>
      <c r="K186" s="101">
        <v>3</v>
      </c>
      <c r="L186" s="137">
        <v>0</v>
      </c>
      <c r="M186" s="153"/>
      <c r="N186" s="154">
        <f>ROUND(L186*K186,2)</f>
        <v>0</v>
      </c>
      <c r="O186" s="153"/>
      <c r="P186" s="153"/>
      <c r="Q186" s="153"/>
      <c r="R186" s="71"/>
      <c r="T186" s="102" t="s">
        <v>1</v>
      </c>
      <c r="U186" s="24" t="s">
        <v>24</v>
      </c>
      <c r="V186" s="123"/>
      <c r="W186" s="103">
        <f>V186*K186</f>
        <v>0</v>
      </c>
      <c r="X186" s="103">
        <v>0</v>
      </c>
      <c r="Y186" s="103">
        <f>X186*K186</f>
        <v>0</v>
      </c>
      <c r="Z186" s="103">
        <v>0</v>
      </c>
      <c r="AA186" s="104">
        <f>Z186*K186</f>
        <v>0</v>
      </c>
      <c r="AR186" s="7" t="s">
        <v>90</v>
      </c>
      <c r="AT186" s="7" t="s">
        <v>86</v>
      </c>
      <c r="AU186" s="7" t="s">
        <v>42</v>
      </c>
      <c r="AY186" s="7" t="s">
        <v>85</v>
      </c>
      <c r="BE186" s="50">
        <f>IF(U186="základní",N186,0)</f>
        <v>0</v>
      </c>
      <c r="BF186" s="50">
        <f>IF(U186="snížená",N186,0)</f>
        <v>0</v>
      </c>
      <c r="BG186" s="50">
        <f>IF(U186="zákl. přenesená",N186,0)</f>
        <v>0</v>
      </c>
      <c r="BH186" s="50">
        <f>IF(U186="sníž. přenesená",N186,0)</f>
        <v>0</v>
      </c>
      <c r="BI186" s="50">
        <f>IF(U186="nulová",N186,0)</f>
        <v>0</v>
      </c>
      <c r="BJ186" s="7" t="s">
        <v>42</v>
      </c>
      <c r="BK186" s="50">
        <f>ROUND(L186*K186,2)</f>
        <v>0</v>
      </c>
      <c r="BL186" s="7" t="s">
        <v>90</v>
      </c>
      <c r="BM186" s="7" t="s">
        <v>427</v>
      </c>
    </row>
    <row r="187" spans="2:65" s="1" customFormat="1" ht="22.5" customHeight="1">
      <c r="B187" s="69"/>
      <c r="C187" s="98" t="s">
        <v>344</v>
      </c>
      <c r="D187" s="98" t="s">
        <v>86</v>
      </c>
      <c r="E187" s="99" t="s">
        <v>428</v>
      </c>
      <c r="F187" s="152" t="s">
        <v>429</v>
      </c>
      <c r="G187" s="153"/>
      <c r="H187" s="153"/>
      <c r="I187" s="153"/>
      <c r="J187" s="100" t="s">
        <v>195</v>
      </c>
      <c r="K187" s="101">
        <v>2</v>
      </c>
      <c r="L187" s="137">
        <v>0</v>
      </c>
      <c r="M187" s="153"/>
      <c r="N187" s="154">
        <f>ROUND(L187*K187,2)</f>
        <v>0</v>
      </c>
      <c r="O187" s="153"/>
      <c r="P187" s="153"/>
      <c r="Q187" s="153"/>
      <c r="R187" s="71"/>
      <c r="T187" s="102" t="s">
        <v>1</v>
      </c>
      <c r="U187" s="24" t="s">
        <v>24</v>
      </c>
      <c r="V187" s="123"/>
      <c r="W187" s="103">
        <f>V187*K187</f>
        <v>0</v>
      </c>
      <c r="X187" s="103">
        <v>0</v>
      </c>
      <c r="Y187" s="103">
        <f>X187*K187</f>
        <v>0</v>
      </c>
      <c r="Z187" s="103">
        <v>0</v>
      </c>
      <c r="AA187" s="104">
        <f>Z187*K187</f>
        <v>0</v>
      </c>
      <c r="AR187" s="7" t="s">
        <v>90</v>
      </c>
      <c r="AT187" s="7" t="s">
        <v>86</v>
      </c>
      <c r="AU187" s="7" t="s">
        <v>42</v>
      </c>
      <c r="AY187" s="7" t="s">
        <v>85</v>
      </c>
      <c r="BE187" s="50">
        <f>IF(U187="základní",N187,0)</f>
        <v>0</v>
      </c>
      <c r="BF187" s="50">
        <f>IF(U187="snížená",N187,0)</f>
        <v>0</v>
      </c>
      <c r="BG187" s="50">
        <f>IF(U187="zákl. přenesená",N187,0)</f>
        <v>0</v>
      </c>
      <c r="BH187" s="50">
        <f>IF(U187="sníž. přenesená",N187,0)</f>
        <v>0</v>
      </c>
      <c r="BI187" s="50">
        <f>IF(U187="nulová",N187,0)</f>
        <v>0</v>
      </c>
      <c r="BJ187" s="7" t="s">
        <v>42</v>
      </c>
      <c r="BK187" s="50">
        <f>ROUND(L187*K187,2)</f>
        <v>0</v>
      </c>
      <c r="BL187" s="7" t="s">
        <v>90</v>
      </c>
      <c r="BM187" s="7" t="s">
        <v>430</v>
      </c>
    </row>
    <row r="188" spans="2:65" s="1" customFormat="1" ht="22.5" customHeight="1">
      <c r="B188" s="69"/>
      <c r="C188" s="98" t="s">
        <v>283</v>
      </c>
      <c r="D188" s="98" t="s">
        <v>86</v>
      </c>
      <c r="E188" s="99" t="s">
        <v>431</v>
      </c>
      <c r="F188" s="152" t="s">
        <v>432</v>
      </c>
      <c r="G188" s="153"/>
      <c r="H188" s="153"/>
      <c r="I188" s="153"/>
      <c r="J188" s="100" t="s">
        <v>195</v>
      </c>
      <c r="K188" s="101">
        <v>5</v>
      </c>
      <c r="L188" s="137">
        <v>0</v>
      </c>
      <c r="M188" s="153"/>
      <c r="N188" s="154">
        <f>ROUND(L188*K188,2)</f>
        <v>0</v>
      </c>
      <c r="O188" s="153"/>
      <c r="P188" s="153"/>
      <c r="Q188" s="153"/>
      <c r="R188" s="71"/>
      <c r="T188" s="102" t="s">
        <v>1</v>
      </c>
      <c r="U188" s="24" t="s">
        <v>24</v>
      </c>
      <c r="V188" s="123"/>
      <c r="W188" s="103">
        <f>V188*K188</f>
        <v>0</v>
      </c>
      <c r="X188" s="103">
        <v>0</v>
      </c>
      <c r="Y188" s="103">
        <f>X188*K188</f>
        <v>0</v>
      </c>
      <c r="Z188" s="103">
        <v>0</v>
      </c>
      <c r="AA188" s="104">
        <f>Z188*K188</f>
        <v>0</v>
      </c>
      <c r="AR188" s="7" t="s">
        <v>90</v>
      </c>
      <c r="AT188" s="7" t="s">
        <v>86</v>
      </c>
      <c r="AU188" s="7" t="s">
        <v>42</v>
      </c>
      <c r="AY188" s="7" t="s">
        <v>85</v>
      </c>
      <c r="BE188" s="50">
        <f>IF(U188="základní",N188,0)</f>
        <v>0</v>
      </c>
      <c r="BF188" s="50">
        <f>IF(U188="snížená",N188,0)</f>
        <v>0</v>
      </c>
      <c r="BG188" s="50">
        <f>IF(U188="zákl. přenesená",N188,0)</f>
        <v>0</v>
      </c>
      <c r="BH188" s="50">
        <f>IF(U188="sníž. přenesená",N188,0)</f>
        <v>0</v>
      </c>
      <c r="BI188" s="50">
        <f>IF(U188="nulová",N188,0)</f>
        <v>0</v>
      </c>
      <c r="BJ188" s="7" t="s">
        <v>42</v>
      </c>
      <c r="BK188" s="50">
        <f>ROUND(L188*K188,2)</f>
        <v>0</v>
      </c>
      <c r="BL188" s="7" t="s">
        <v>90</v>
      </c>
      <c r="BM188" s="7" t="s">
        <v>433</v>
      </c>
    </row>
    <row r="189" spans="2:63" s="5" customFormat="1" ht="29.85" customHeight="1">
      <c r="B189" s="87"/>
      <c r="C189" s="88"/>
      <c r="D189" s="97" t="s">
        <v>607</v>
      </c>
      <c r="E189" s="97"/>
      <c r="F189" s="97"/>
      <c r="G189" s="97"/>
      <c r="H189" s="97"/>
      <c r="I189" s="97"/>
      <c r="J189" s="97"/>
      <c r="K189" s="97"/>
      <c r="L189" s="97"/>
      <c r="M189" s="97"/>
      <c r="N189" s="146">
        <f>BK189</f>
        <v>0</v>
      </c>
      <c r="O189" s="147"/>
      <c r="P189" s="147"/>
      <c r="Q189" s="147"/>
      <c r="R189" s="90"/>
      <c r="T189" s="91"/>
      <c r="U189" s="88"/>
      <c r="V189" s="88"/>
      <c r="W189" s="92">
        <f>SUM(W190:W195)</f>
        <v>0</v>
      </c>
      <c r="X189" s="88"/>
      <c r="Y189" s="92">
        <f>SUM(Y190:Y195)</f>
        <v>0</v>
      </c>
      <c r="Z189" s="88"/>
      <c r="AA189" s="93">
        <f>SUM(AA190:AA195)</f>
        <v>0</v>
      </c>
      <c r="AR189" s="94" t="s">
        <v>42</v>
      </c>
      <c r="AT189" s="95" t="s">
        <v>40</v>
      </c>
      <c r="AU189" s="95" t="s">
        <v>42</v>
      </c>
      <c r="AY189" s="94" t="s">
        <v>85</v>
      </c>
      <c r="BK189" s="96">
        <f>SUM(BK190:BK195)</f>
        <v>0</v>
      </c>
    </row>
    <row r="190" spans="2:65" s="1" customFormat="1" ht="22.5" customHeight="1">
      <c r="B190" s="69"/>
      <c r="C190" s="98" t="s">
        <v>351</v>
      </c>
      <c r="D190" s="98" t="s">
        <v>86</v>
      </c>
      <c r="E190" s="99" t="s">
        <v>434</v>
      </c>
      <c r="F190" s="152" t="s">
        <v>435</v>
      </c>
      <c r="G190" s="153"/>
      <c r="H190" s="153"/>
      <c r="I190" s="153"/>
      <c r="J190" s="100" t="s">
        <v>195</v>
      </c>
      <c r="K190" s="101">
        <v>7</v>
      </c>
      <c r="L190" s="137">
        <v>0</v>
      </c>
      <c r="M190" s="153"/>
      <c r="N190" s="154">
        <f aca="true" t="shared" si="35" ref="N190:N195">ROUND(L190*K190,2)</f>
        <v>0</v>
      </c>
      <c r="O190" s="153"/>
      <c r="P190" s="153"/>
      <c r="Q190" s="153"/>
      <c r="R190" s="71"/>
      <c r="T190" s="102" t="s">
        <v>1</v>
      </c>
      <c r="U190" s="24" t="s">
        <v>24</v>
      </c>
      <c r="V190" s="123"/>
      <c r="W190" s="103">
        <f aca="true" t="shared" si="36" ref="W190:W195">V190*K190</f>
        <v>0</v>
      </c>
      <c r="X190" s="103">
        <v>0</v>
      </c>
      <c r="Y190" s="103">
        <f aca="true" t="shared" si="37" ref="Y190:Y195">X190*K190</f>
        <v>0</v>
      </c>
      <c r="Z190" s="103">
        <v>0</v>
      </c>
      <c r="AA190" s="104">
        <f aca="true" t="shared" si="38" ref="AA190:AA195">Z190*K190</f>
        <v>0</v>
      </c>
      <c r="AR190" s="7" t="s">
        <v>90</v>
      </c>
      <c r="AT190" s="7" t="s">
        <v>86</v>
      </c>
      <c r="AU190" s="7" t="s">
        <v>50</v>
      </c>
      <c r="AY190" s="7" t="s">
        <v>85</v>
      </c>
      <c r="BE190" s="50">
        <f aca="true" t="shared" si="39" ref="BE190:BE195">IF(U190="základní",N190,0)</f>
        <v>0</v>
      </c>
      <c r="BF190" s="50">
        <f aca="true" t="shared" si="40" ref="BF190:BF195">IF(U190="snížená",N190,0)</f>
        <v>0</v>
      </c>
      <c r="BG190" s="50">
        <f aca="true" t="shared" si="41" ref="BG190:BG195">IF(U190="zákl. přenesená",N190,0)</f>
        <v>0</v>
      </c>
      <c r="BH190" s="50">
        <f aca="true" t="shared" si="42" ref="BH190:BH195">IF(U190="sníž. přenesená",N190,0)</f>
        <v>0</v>
      </c>
      <c r="BI190" s="50">
        <f aca="true" t="shared" si="43" ref="BI190:BI195">IF(U190="nulová",N190,0)</f>
        <v>0</v>
      </c>
      <c r="BJ190" s="7" t="s">
        <v>42</v>
      </c>
      <c r="BK190" s="50">
        <f aca="true" t="shared" si="44" ref="BK190:BK195">ROUND(L190*K190,2)</f>
        <v>0</v>
      </c>
      <c r="BL190" s="7" t="s">
        <v>90</v>
      </c>
      <c r="BM190" s="7" t="s">
        <v>436</v>
      </c>
    </row>
    <row r="191" spans="2:65" s="1" customFormat="1" ht="22.5" customHeight="1">
      <c r="B191" s="69"/>
      <c r="C191" s="98" t="s">
        <v>286</v>
      </c>
      <c r="D191" s="98" t="s">
        <v>86</v>
      </c>
      <c r="E191" s="99" t="s">
        <v>437</v>
      </c>
      <c r="F191" s="152" t="s">
        <v>438</v>
      </c>
      <c r="G191" s="153"/>
      <c r="H191" s="153"/>
      <c r="I191" s="153"/>
      <c r="J191" s="100" t="s">
        <v>195</v>
      </c>
      <c r="K191" s="101">
        <v>5</v>
      </c>
      <c r="L191" s="137">
        <v>0</v>
      </c>
      <c r="M191" s="153"/>
      <c r="N191" s="154">
        <f t="shared" si="35"/>
        <v>0</v>
      </c>
      <c r="O191" s="153"/>
      <c r="P191" s="153"/>
      <c r="Q191" s="153"/>
      <c r="R191" s="71"/>
      <c r="T191" s="102" t="s">
        <v>1</v>
      </c>
      <c r="U191" s="24" t="s">
        <v>24</v>
      </c>
      <c r="V191" s="123"/>
      <c r="W191" s="103">
        <f t="shared" si="36"/>
        <v>0</v>
      </c>
      <c r="X191" s="103">
        <v>0</v>
      </c>
      <c r="Y191" s="103">
        <f t="shared" si="37"/>
        <v>0</v>
      </c>
      <c r="Z191" s="103">
        <v>0</v>
      </c>
      <c r="AA191" s="104">
        <f t="shared" si="38"/>
        <v>0</v>
      </c>
      <c r="AR191" s="7" t="s">
        <v>90</v>
      </c>
      <c r="AT191" s="7" t="s">
        <v>86</v>
      </c>
      <c r="AU191" s="7" t="s">
        <v>50</v>
      </c>
      <c r="AY191" s="7" t="s">
        <v>85</v>
      </c>
      <c r="BE191" s="50">
        <f t="shared" si="39"/>
        <v>0</v>
      </c>
      <c r="BF191" s="50">
        <f t="shared" si="40"/>
        <v>0</v>
      </c>
      <c r="BG191" s="50">
        <f t="shared" si="41"/>
        <v>0</v>
      </c>
      <c r="BH191" s="50">
        <f t="shared" si="42"/>
        <v>0</v>
      </c>
      <c r="BI191" s="50">
        <f t="shared" si="43"/>
        <v>0</v>
      </c>
      <c r="BJ191" s="7" t="s">
        <v>42</v>
      </c>
      <c r="BK191" s="50">
        <f t="shared" si="44"/>
        <v>0</v>
      </c>
      <c r="BL191" s="7" t="s">
        <v>90</v>
      </c>
      <c r="BM191" s="7" t="s">
        <v>439</v>
      </c>
    </row>
    <row r="192" spans="2:65" s="1" customFormat="1" ht="22.5" customHeight="1">
      <c r="B192" s="69"/>
      <c r="C192" s="98" t="s">
        <v>355</v>
      </c>
      <c r="D192" s="98" t="s">
        <v>86</v>
      </c>
      <c r="E192" s="99" t="s">
        <v>440</v>
      </c>
      <c r="F192" s="152" t="s">
        <v>441</v>
      </c>
      <c r="G192" s="153"/>
      <c r="H192" s="153"/>
      <c r="I192" s="153"/>
      <c r="J192" s="100" t="s">
        <v>195</v>
      </c>
      <c r="K192" s="101">
        <v>3</v>
      </c>
      <c r="L192" s="137">
        <v>0</v>
      </c>
      <c r="M192" s="153"/>
      <c r="N192" s="154">
        <f t="shared" si="35"/>
        <v>0</v>
      </c>
      <c r="O192" s="153"/>
      <c r="P192" s="153"/>
      <c r="Q192" s="153"/>
      <c r="R192" s="71"/>
      <c r="T192" s="102" t="s">
        <v>1</v>
      </c>
      <c r="U192" s="24" t="s">
        <v>24</v>
      </c>
      <c r="V192" s="123"/>
      <c r="W192" s="103">
        <f t="shared" si="36"/>
        <v>0</v>
      </c>
      <c r="X192" s="103">
        <v>0</v>
      </c>
      <c r="Y192" s="103">
        <f t="shared" si="37"/>
        <v>0</v>
      </c>
      <c r="Z192" s="103">
        <v>0</v>
      </c>
      <c r="AA192" s="104">
        <f t="shared" si="38"/>
        <v>0</v>
      </c>
      <c r="AR192" s="7" t="s">
        <v>90</v>
      </c>
      <c r="AT192" s="7" t="s">
        <v>86</v>
      </c>
      <c r="AU192" s="7" t="s">
        <v>50</v>
      </c>
      <c r="AY192" s="7" t="s">
        <v>85</v>
      </c>
      <c r="BE192" s="50">
        <f t="shared" si="39"/>
        <v>0</v>
      </c>
      <c r="BF192" s="50">
        <f t="shared" si="40"/>
        <v>0</v>
      </c>
      <c r="BG192" s="50">
        <f t="shared" si="41"/>
        <v>0</v>
      </c>
      <c r="BH192" s="50">
        <f t="shared" si="42"/>
        <v>0</v>
      </c>
      <c r="BI192" s="50">
        <f t="shared" si="43"/>
        <v>0</v>
      </c>
      <c r="BJ192" s="7" t="s">
        <v>42</v>
      </c>
      <c r="BK192" s="50">
        <f t="shared" si="44"/>
        <v>0</v>
      </c>
      <c r="BL192" s="7" t="s">
        <v>90</v>
      </c>
      <c r="BM192" s="7" t="s">
        <v>442</v>
      </c>
    </row>
    <row r="193" spans="2:65" s="1" customFormat="1" ht="22.5" customHeight="1">
      <c r="B193" s="69"/>
      <c r="C193" s="98" t="s">
        <v>290</v>
      </c>
      <c r="D193" s="98" t="s">
        <v>86</v>
      </c>
      <c r="E193" s="99" t="s">
        <v>443</v>
      </c>
      <c r="F193" s="152" t="s">
        <v>444</v>
      </c>
      <c r="G193" s="153"/>
      <c r="H193" s="153"/>
      <c r="I193" s="153"/>
      <c r="J193" s="100" t="s">
        <v>195</v>
      </c>
      <c r="K193" s="101">
        <v>4</v>
      </c>
      <c r="L193" s="137">
        <v>0</v>
      </c>
      <c r="M193" s="153"/>
      <c r="N193" s="154">
        <f t="shared" si="35"/>
        <v>0</v>
      </c>
      <c r="O193" s="153"/>
      <c r="P193" s="153"/>
      <c r="Q193" s="153"/>
      <c r="R193" s="71"/>
      <c r="T193" s="102" t="s">
        <v>1</v>
      </c>
      <c r="U193" s="24" t="s">
        <v>24</v>
      </c>
      <c r="V193" s="123"/>
      <c r="W193" s="103">
        <f t="shared" si="36"/>
        <v>0</v>
      </c>
      <c r="X193" s="103">
        <v>0</v>
      </c>
      <c r="Y193" s="103">
        <f t="shared" si="37"/>
        <v>0</v>
      </c>
      <c r="Z193" s="103">
        <v>0</v>
      </c>
      <c r="AA193" s="104">
        <f t="shared" si="38"/>
        <v>0</v>
      </c>
      <c r="AR193" s="7" t="s">
        <v>90</v>
      </c>
      <c r="AT193" s="7" t="s">
        <v>86</v>
      </c>
      <c r="AU193" s="7" t="s">
        <v>50</v>
      </c>
      <c r="AY193" s="7" t="s">
        <v>85</v>
      </c>
      <c r="BE193" s="50">
        <f t="shared" si="39"/>
        <v>0</v>
      </c>
      <c r="BF193" s="50">
        <f t="shared" si="40"/>
        <v>0</v>
      </c>
      <c r="BG193" s="50">
        <f t="shared" si="41"/>
        <v>0</v>
      </c>
      <c r="BH193" s="50">
        <f t="shared" si="42"/>
        <v>0</v>
      </c>
      <c r="BI193" s="50">
        <f t="shared" si="43"/>
        <v>0</v>
      </c>
      <c r="BJ193" s="7" t="s">
        <v>42</v>
      </c>
      <c r="BK193" s="50">
        <f t="shared" si="44"/>
        <v>0</v>
      </c>
      <c r="BL193" s="7" t="s">
        <v>90</v>
      </c>
      <c r="BM193" s="7" t="s">
        <v>445</v>
      </c>
    </row>
    <row r="194" spans="2:65" s="1" customFormat="1" ht="22.5" customHeight="1">
      <c r="B194" s="69"/>
      <c r="C194" s="98" t="s">
        <v>359</v>
      </c>
      <c r="D194" s="98" t="s">
        <v>86</v>
      </c>
      <c r="E194" s="99" t="s">
        <v>446</v>
      </c>
      <c r="F194" s="152" t="s">
        <v>447</v>
      </c>
      <c r="G194" s="153"/>
      <c r="H194" s="153"/>
      <c r="I194" s="153"/>
      <c r="J194" s="100" t="s">
        <v>195</v>
      </c>
      <c r="K194" s="101">
        <v>7</v>
      </c>
      <c r="L194" s="137">
        <v>0</v>
      </c>
      <c r="M194" s="153"/>
      <c r="N194" s="154">
        <f t="shared" si="35"/>
        <v>0</v>
      </c>
      <c r="O194" s="153"/>
      <c r="P194" s="153"/>
      <c r="Q194" s="153"/>
      <c r="R194" s="71"/>
      <c r="T194" s="102" t="s">
        <v>1</v>
      </c>
      <c r="U194" s="24" t="s">
        <v>24</v>
      </c>
      <c r="V194" s="123"/>
      <c r="W194" s="103">
        <f t="shared" si="36"/>
        <v>0</v>
      </c>
      <c r="X194" s="103">
        <v>0</v>
      </c>
      <c r="Y194" s="103">
        <f t="shared" si="37"/>
        <v>0</v>
      </c>
      <c r="Z194" s="103">
        <v>0</v>
      </c>
      <c r="AA194" s="104">
        <f t="shared" si="38"/>
        <v>0</v>
      </c>
      <c r="AR194" s="7" t="s">
        <v>90</v>
      </c>
      <c r="AT194" s="7" t="s">
        <v>86</v>
      </c>
      <c r="AU194" s="7" t="s">
        <v>50</v>
      </c>
      <c r="AY194" s="7" t="s">
        <v>85</v>
      </c>
      <c r="BE194" s="50">
        <f t="shared" si="39"/>
        <v>0</v>
      </c>
      <c r="BF194" s="50">
        <f t="shared" si="40"/>
        <v>0</v>
      </c>
      <c r="BG194" s="50">
        <f t="shared" si="41"/>
        <v>0</v>
      </c>
      <c r="BH194" s="50">
        <f t="shared" si="42"/>
        <v>0</v>
      </c>
      <c r="BI194" s="50">
        <f t="shared" si="43"/>
        <v>0</v>
      </c>
      <c r="BJ194" s="7" t="s">
        <v>42</v>
      </c>
      <c r="BK194" s="50">
        <f t="shared" si="44"/>
        <v>0</v>
      </c>
      <c r="BL194" s="7" t="s">
        <v>90</v>
      </c>
      <c r="BM194" s="7" t="s">
        <v>448</v>
      </c>
    </row>
    <row r="195" spans="2:65" s="1" customFormat="1" ht="22.5" customHeight="1">
      <c r="B195" s="69"/>
      <c r="C195" s="98" t="s">
        <v>293</v>
      </c>
      <c r="D195" s="98" t="s">
        <v>86</v>
      </c>
      <c r="E195" s="99" t="s">
        <v>449</v>
      </c>
      <c r="F195" s="152" t="s">
        <v>450</v>
      </c>
      <c r="G195" s="153"/>
      <c r="H195" s="153"/>
      <c r="I195" s="153"/>
      <c r="J195" s="100" t="s">
        <v>242</v>
      </c>
      <c r="K195" s="101">
        <v>1</v>
      </c>
      <c r="L195" s="137">
        <v>0</v>
      </c>
      <c r="M195" s="153"/>
      <c r="N195" s="154">
        <f t="shared" si="35"/>
        <v>0</v>
      </c>
      <c r="O195" s="153"/>
      <c r="P195" s="153"/>
      <c r="Q195" s="153"/>
      <c r="R195" s="71"/>
      <c r="T195" s="102" t="s">
        <v>1</v>
      </c>
      <c r="U195" s="24" t="s">
        <v>24</v>
      </c>
      <c r="V195" s="123"/>
      <c r="W195" s="103">
        <f t="shared" si="36"/>
        <v>0</v>
      </c>
      <c r="X195" s="103">
        <v>0</v>
      </c>
      <c r="Y195" s="103">
        <f t="shared" si="37"/>
        <v>0</v>
      </c>
      <c r="Z195" s="103">
        <v>0</v>
      </c>
      <c r="AA195" s="104">
        <f t="shared" si="38"/>
        <v>0</v>
      </c>
      <c r="AR195" s="7" t="s">
        <v>90</v>
      </c>
      <c r="AT195" s="7" t="s">
        <v>86</v>
      </c>
      <c r="AU195" s="7" t="s">
        <v>50</v>
      </c>
      <c r="AY195" s="7" t="s">
        <v>85</v>
      </c>
      <c r="BE195" s="50">
        <f t="shared" si="39"/>
        <v>0</v>
      </c>
      <c r="BF195" s="50">
        <f t="shared" si="40"/>
        <v>0</v>
      </c>
      <c r="BG195" s="50">
        <f t="shared" si="41"/>
        <v>0</v>
      </c>
      <c r="BH195" s="50">
        <f t="shared" si="42"/>
        <v>0</v>
      </c>
      <c r="BI195" s="50">
        <f t="shared" si="43"/>
        <v>0</v>
      </c>
      <c r="BJ195" s="7" t="s">
        <v>42</v>
      </c>
      <c r="BK195" s="50">
        <f t="shared" si="44"/>
        <v>0</v>
      </c>
      <c r="BL195" s="7" t="s">
        <v>90</v>
      </c>
      <c r="BM195" s="7" t="s">
        <v>451</v>
      </c>
    </row>
    <row r="196" spans="2:63" s="5" customFormat="1" ht="37.35" customHeight="1">
      <c r="B196" s="87"/>
      <c r="C196" s="88"/>
      <c r="D196" s="89" t="s">
        <v>236</v>
      </c>
      <c r="E196" s="89"/>
      <c r="F196" s="89"/>
      <c r="G196" s="89"/>
      <c r="H196" s="89"/>
      <c r="I196" s="89"/>
      <c r="J196" s="89"/>
      <c r="K196" s="89"/>
      <c r="L196" s="89"/>
      <c r="M196" s="89"/>
      <c r="N196" s="144">
        <f>BK196</f>
        <v>0</v>
      </c>
      <c r="O196" s="145"/>
      <c r="P196" s="145"/>
      <c r="Q196" s="145"/>
      <c r="R196" s="90"/>
      <c r="T196" s="91"/>
      <c r="U196" s="88"/>
      <c r="V196" s="88"/>
      <c r="W196" s="92">
        <f>W197+SUM(W198:W201)</f>
        <v>0</v>
      </c>
      <c r="X196" s="88"/>
      <c r="Y196" s="92">
        <f>Y197+SUM(Y198:Y201)</f>
        <v>0</v>
      </c>
      <c r="Z196" s="88"/>
      <c r="AA196" s="93">
        <f>AA197+SUM(AA198:AA201)</f>
        <v>0</v>
      </c>
      <c r="AR196" s="94" t="s">
        <v>42</v>
      </c>
      <c r="AT196" s="95" t="s">
        <v>40</v>
      </c>
      <c r="AU196" s="95" t="s">
        <v>41</v>
      </c>
      <c r="AY196" s="94" t="s">
        <v>85</v>
      </c>
      <c r="BK196" s="96">
        <f>BK197+SUM(BK198:BK201)</f>
        <v>0</v>
      </c>
    </row>
    <row r="197" spans="2:65" s="1" customFormat="1" ht="22.5" customHeight="1">
      <c r="B197" s="69"/>
      <c r="C197" s="98" t="s">
        <v>363</v>
      </c>
      <c r="D197" s="98" t="s">
        <v>86</v>
      </c>
      <c r="E197" s="99" t="s">
        <v>452</v>
      </c>
      <c r="F197" s="152" t="s">
        <v>285</v>
      </c>
      <c r="G197" s="153"/>
      <c r="H197" s="153"/>
      <c r="I197" s="153"/>
      <c r="J197" s="100" t="s">
        <v>158</v>
      </c>
      <c r="K197" s="101">
        <v>8</v>
      </c>
      <c r="L197" s="137">
        <v>0</v>
      </c>
      <c r="M197" s="153"/>
      <c r="N197" s="154">
        <f>ROUND(L197*K197,2)</f>
        <v>0</v>
      </c>
      <c r="O197" s="153"/>
      <c r="P197" s="153"/>
      <c r="Q197" s="153"/>
      <c r="R197" s="71"/>
      <c r="T197" s="102" t="s">
        <v>1</v>
      </c>
      <c r="U197" s="24" t="s">
        <v>24</v>
      </c>
      <c r="V197" s="123"/>
      <c r="W197" s="103">
        <f>V197*K197</f>
        <v>0</v>
      </c>
      <c r="X197" s="103">
        <v>0</v>
      </c>
      <c r="Y197" s="103">
        <f>X197*K197</f>
        <v>0</v>
      </c>
      <c r="Z197" s="103">
        <v>0</v>
      </c>
      <c r="AA197" s="104">
        <f>Z197*K197</f>
        <v>0</v>
      </c>
      <c r="AR197" s="7" t="s">
        <v>90</v>
      </c>
      <c r="AT197" s="7" t="s">
        <v>86</v>
      </c>
      <c r="AU197" s="7" t="s">
        <v>42</v>
      </c>
      <c r="AY197" s="7" t="s">
        <v>85</v>
      </c>
      <c r="BE197" s="50">
        <f>IF(U197="základní",N197,0)</f>
        <v>0</v>
      </c>
      <c r="BF197" s="50">
        <f>IF(U197="snížená",N197,0)</f>
        <v>0</v>
      </c>
      <c r="BG197" s="50">
        <f>IF(U197="zákl. přenesená",N197,0)</f>
        <v>0</v>
      </c>
      <c r="BH197" s="50">
        <f>IF(U197="sníž. přenesená",N197,0)</f>
        <v>0</v>
      </c>
      <c r="BI197" s="50">
        <f>IF(U197="nulová",N197,0)</f>
        <v>0</v>
      </c>
      <c r="BJ197" s="7" t="s">
        <v>42</v>
      </c>
      <c r="BK197" s="50">
        <f>ROUND(L197*K197,2)</f>
        <v>0</v>
      </c>
      <c r="BL197" s="7" t="s">
        <v>90</v>
      </c>
      <c r="BM197" s="7" t="s">
        <v>453</v>
      </c>
    </row>
    <row r="198" spans="2:65" s="1" customFormat="1" ht="22.5" customHeight="1">
      <c r="B198" s="69"/>
      <c r="C198" s="98" t="s">
        <v>297</v>
      </c>
      <c r="D198" s="98" t="s">
        <v>86</v>
      </c>
      <c r="E198" s="99" t="s">
        <v>454</v>
      </c>
      <c r="F198" s="152" t="s">
        <v>289</v>
      </c>
      <c r="G198" s="153"/>
      <c r="H198" s="153"/>
      <c r="I198" s="153"/>
      <c r="J198" s="100" t="s">
        <v>158</v>
      </c>
      <c r="K198" s="101">
        <v>160</v>
      </c>
      <c r="L198" s="137">
        <v>0</v>
      </c>
      <c r="M198" s="153"/>
      <c r="N198" s="154">
        <f>ROUND(L198*K198,2)</f>
        <v>0</v>
      </c>
      <c r="O198" s="153"/>
      <c r="P198" s="153"/>
      <c r="Q198" s="153"/>
      <c r="R198" s="71"/>
      <c r="T198" s="102" t="s">
        <v>1</v>
      </c>
      <c r="U198" s="24" t="s">
        <v>24</v>
      </c>
      <c r="V198" s="123"/>
      <c r="W198" s="103">
        <f>V198*K198</f>
        <v>0</v>
      </c>
      <c r="X198" s="103">
        <v>0</v>
      </c>
      <c r="Y198" s="103">
        <f>X198*K198</f>
        <v>0</v>
      </c>
      <c r="Z198" s="103">
        <v>0</v>
      </c>
      <c r="AA198" s="104">
        <f>Z198*K198</f>
        <v>0</v>
      </c>
      <c r="AR198" s="7" t="s">
        <v>90</v>
      </c>
      <c r="AT198" s="7" t="s">
        <v>86</v>
      </c>
      <c r="AU198" s="7" t="s">
        <v>42</v>
      </c>
      <c r="AY198" s="7" t="s">
        <v>85</v>
      </c>
      <c r="BE198" s="50">
        <f>IF(U198="základní",N198,0)</f>
        <v>0</v>
      </c>
      <c r="BF198" s="50">
        <f>IF(U198="snížená",N198,0)</f>
        <v>0</v>
      </c>
      <c r="BG198" s="50">
        <f>IF(U198="zákl. přenesená",N198,0)</f>
        <v>0</v>
      </c>
      <c r="BH198" s="50">
        <f>IF(U198="sníž. přenesená",N198,0)</f>
        <v>0</v>
      </c>
      <c r="BI198" s="50">
        <f>IF(U198="nulová",N198,0)</f>
        <v>0</v>
      </c>
      <c r="BJ198" s="7" t="s">
        <v>42</v>
      </c>
      <c r="BK198" s="50">
        <f>ROUND(L198*K198,2)</f>
        <v>0</v>
      </c>
      <c r="BL198" s="7" t="s">
        <v>90</v>
      </c>
      <c r="BM198" s="7" t="s">
        <v>455</v>
      </c>
    </row>
    <row r="199" spans="2:65" s="1" customFormat="1" ht="22.5" customHeight="1">
      <c r="B199" s="69"/>
      <c r="C199" s="98" t="s">
        <v>370</v>
      </c>
      <c r="D199" s="98" t="s">
        <v>86</v>
      </c>
      <c r="E199" s="99" t="s">
        <v>456</v>
      </c>
      <c r="F199" s="152" t="s">
        <v>292</v>
      </c>
      <c r="G199" s="153"/>
      <c r="H199" s="153"/>
      <c r="I199" s="153"/>
      <c r="J199" s="100" t="s">
        <v>195</v>
      </c>
      <c r="K199" s="101">
        <v>8</v>
      </c>
      <c r="L199" s="137">
        <v>0</v>
      </c>
      <c r="M199" s="153"/>
      <c r="N199" s="154">
        <f>ROUND(L199*K199,2)</f>
        <v>0</v>
      </c>
      <c r="O199" s="153"/>
      <c r="P199" s="153"/>
      <c r="Q199" s="153"/>
      <c r="R199" s="71"/>
      <c r="T199" s="102" t="s">
        <v>1</v>
      </c>
      <c r="U199" s="24" t="s">
        <v>24</v>
      </c>
      <c r="V199" s="123"/>
      <c r="W199" s="103">
        <f>V199*K199</f>
        <v>0</v>
      </c>
      <c r="X199" s="103">
        <v>0</v>
      </c>
      <c r="Y199" s="103">
        <f>X199*K199</f>
        <v>0</v>
      </c>
      <c r="Z199" s="103">
        <v>0</v>
      </c>
      <c r="AA199" s="104">
        <f>Z199*K199</f>
        <v>0</v>
      </c>
      <c r="AR199" s="7" t="s">
        <v>90</v>
      </c>
      <c r="AT199" s="7" t="s">
        <v>86</v>
      </c>
      <c r="AU199" s="7" t="s">
        <v>42</v>
      </c>
      <c r="AY199" s="7" t="s">
        <v>85</v>
      </c>
      <c r="BE199" s="50">
        <f>IF(U199="základní",N199,0)</f>
        <v>0</v>
      </c>
      <c r="BF199" s="50">
        <f>IF(U199="snížená",N199,0)</f>
        <v>0</v>
      </c>
      <c r="BG199" s="50">
        <f>IF(U199="zákl. přenesená",N199,0)</f>
        <v>0</v>
      </c>
      <c r="BH199" s="50">
        <f>IF(U199="sníž. přenesená",N199,0)</f>
        <v>0</v>
      </c>
      <c r="BI199" s="50">
        <f>IF(U199="nulová",N199,0)</f>
        <v>0</v>
      </c>
      <c r="BJ199" s="7" t="s">
        <v>42</v>
      </c>
      <c r="BK199" s="50">
        <f>ROUND(L199*K199,2)</f>
        <v>0</v>
      </c>
      <c r="BL199" s="7" t="s">
        <v>90</v>
      </c>
      <c r="BM199" s="7" t="s">
        <v>457</v>
      </c>
    </row>
    <row r="200" spans="2:65" s="1" customFormat="1" ht="22.5" customHeight="1">
      <c r="B200" s="69"/>
      <c r="C200" s="98" t="s">
        <v>300</v>
      </c>
      <c r="D200" s="98" t="s">
        <v>86</v>
      </c>
      <c r="E200" s="99" t="s">
        <v>458</v>
      </c>
      <c r="F200" s="152" t="s">
        <v>459</v>
      </c>
      <c r="G200" s="153"/>
      <c r="H200" s="153"/>
      <c r="I200" s="153"/>
      <c r="J200" s="100" t="s">
        <v>195</v>
      </c>
      <c r="K200" s="101">
        <v>4</v>
      </c>
      <c r="L200" s="137">
        <v>0</v>
      </c>
      <c r="M200" s="153"/>
      <c r="N200" s="154">
        <f>ROUND(L200*K200,2)</f>
        <v>0</v>
      </c>
      <c r="O200" s="153"/>
      <c r="P200" s="153"/>
      <c r="Q200" s="153"/>
      <c r="R200" s="71"/>
      <c r="T200" s="102" t="s">
        <v>1</v>
      </c>
      <c r="U200" s="24" t="s">
        <v>24</v>
      </c>
      <c r="V200" s="123"/>
      <c r="W200" s="103">
        <f>V200*K200</f>
        <v>0</v>
      </c>
      <c r="X200" s="103">
        <v>0</v>
      </c>
      <c r="Y200" s="103">
        <f>X200*K200</f>
        <v>0</v>
      </c>
      <c r="Z200" s="103">
        <v>0</v>
      </c>
      <c r="AA200" s="104">
        <f>Z200*K200</f>
        <v>0</v>
      </c>
      <c r="AR200" s="7" t="s">
        <v>90</v>
      </c>
      <c r="AT200" s="7" t="s">
        <v>86</v>
      </c>
      <c r="AU200" s="7" t="s">
        <v>42</v>
      </c>
      <c r="AY200" s="7" t="s">
        <v>85</v>
      </c>
      <c r="BE200" s="50">
        <f>IF(U200="základní",N200,0)</f>
        <v>0</v>
      </c>
      <c r="BF200" s="50">
        <f>IF(U200="snížená",N200,0)</f>
        <v>0</v>
      </c>
      <c r="BG200" s="50">
        <f>IF(U200="zákl. přenesená",N200,0)</f>
        <v>0</v>
      </c>
      <c r="BH200" s="50">
        <f>IF(U200="sníž. přenesená",N200,0)</f>
        <v>0</v>
      </c>
      <c r="BI200" s="50">
        <f>IF(U200="nulová",N200,0)</f>
        <v>0</v>
      </c>
      <c r="BJ200" s="7" t="s">
        <v>42</v>
      </c>
      <c r="BK200" s="50">
        <f>ROUND(L200*K200,2)</f>
        <v>0</v>
      </c>
      <c r="BL200" s="7" t="s">
        <v>90</v>
      </c>
      <c r="BM200" s="7" t="s">
        <v>460</v>
      </c>
    </row>
    <row r="201" spans="2:63" s="5" customFormat="1" ht="29.85" customHeight="1">
      <c r="B201" s="87"/>
      <c r="C201" s="88"/>
      <c r="D201" s="97" t="s">
        <v>608</v>
      </c>
      <c r="E201" s="97"/>
      <c r="F201" s="97"/>
      <c r="G201" s="97"/>
      <c r="H201" s="97"/>
      <c r="I201" s="97"/>
      <c r="J201" s="97"/>
      <c r="K201" s="97"/>
      <c r="L201" s="97"/>
      <c r="M201" s="97"/>
      <c r="N201" s="146">
        <f>BK201</f>
        <v>0</v>
      </c>
      <c r="O201" s="147"/>
      <c r="P201" s="147"/>
      <c r="Q201" s="147"/>
      <c r="R201" s="90"/>
      <c r="T201" s="91"/>
      <c r="U201" s="88"/>
      <c r="V201" s="88"/>
      <c r="W201" s="92">
        <f>SUM(W202:W205)</f>
        <v>0</v>
      </c>
      <c r="X201" s="88"/>
      <c r="Y201" s="92">
        <f>SUM(Y202:Y205)</f>
        <v>0</v>
      </c>
      <c r="Z201" s="88"/>
      <c r="AA201" s="93">
        <f>SUM(AA202:AA205)</f>
        <v>0</v>
      </c>
      <c r="AR201" s="94" t="s">
        <v>42</v>
      </c>
      <c r="AT201" s="95" t="s">
        <v>40</v>
      </c>
      <c r="AU201" s="95" t="s">
        <v>42</v>
      </c>
      <c r="AY201" s="94" t="s">
        <v>85</v>
      </c>
      <c r="BK201" s="96">
        <f>SUM(BK202:BK205)</f>
        <v>0</v>
      </c>
    </row>
    <row r="202" spans="2:65" s="1" customFormat="1" ht="22.5" customHeight="1">
      <c r="B202" s="69"/>
      <c r="C202" s="98" t="s">
        <v>377</v>
      </c>
      <c r="D202" s="98" t="s">
        <v>86</v>
      </c>
      <c r="E202" s="99" t="s">
        <v>461</v>
      </c>
      <c r="F202" s="152" t="s">
        <v>462</v>
      </c>
      <c r="G202" s="153"/>
      <c r="H202" s="153"/>
      <c r="I202" s="153"/>
      <c r="J202" s="100" t="s">
        <v>158</v>
      </c>
      <c r="K202" s="101">
        <v>8</v>
      </c>
      <c r="L202" s="137">
        <v>0</v>
      </c>
      <c r="M202" s="153"/>
      <c r="N202" s="154">
        <f>ROUND(L202*K202,2)</f>
        <v>0</v>
      </c>
      <c r="O202" s="153"/>
      <c r="P202" s="153"/>
      <c r="Q202" s="153"/>
      <c r="R202" s="71"/>
      <c r="T202" s="102" t="s">
        <v>1</v>
      </c>
      <c r="U202" s="24" t="s">
        <v>24</v>
      </c>
      <c r="V202" s="123"/>
      <c r="W202" s="103">
        <f>V202*K202</f>
        <v>0</v>
      </c>
      <c r="X202" s="103">
        <v>0</v>
      </c>
      <c r="Y202" s="103">
        <f>X202*K202</f>
        <v>0</v>
      </c>
      <c r="Z202" s="103">
        <v>0</v>
      </c>
      <c r="AA202" s="104">
        <f>Z202*K202</f>
        <v>0</v>
      </c>
      <c r="AR202" s="7" t="s">
        <v>90</v>
      </c>
      <c r="AT202" s="7" t="s">
        <v>86</v>
      </c>
      <c r="AU202" s="7" t="s">
        <v>50</v>
      </c>
      <c r="AY202" s="7" t="s">
        <v>85</v>
      </c>
      <c r="BE202" s="50">
        <f>IF(U202="základní",N202,0)</f>
        <v>0</v>
      </c>
      <c r="BF202" s="50">
        <f>IF(U202="snížená",N202,0)</f>
        <v>0</v>
      </c>
      <c r="BG202" s="50">
        <f>IF(U202="zákl. přenesená",N202,0)</f>
        <v>0</v>
      </c>
      <c r="BH202" s="50">
        <f>IF(U202="sníž. přenesená",N202,0)</f>
        <v>0</v>
      </c>
      <c r="BI202" s="50">
        <f>IF(U202="nulová",N202,0)</f>
        <v>0</v>
      </c>
      <c r="BJ202" s="7" t="s">
        <v>42</v>
      </c>
      <c r="BK202" s="50">
        <f>ROUND(L202*K202,2)</f>
        <v>0</v>
      </c>
      <c r="BL202" s="7" t="s">
        <v>90</v>
      </c>
      <c r="BM202" s="7" t="s">
        <v>463</v>
      </c>
    </row>
    <row r="203" spans="2:65" s="1" customFormat="1" ht="22.5" customHeight="1">
      <c r="B203" s="69"/>
      <c r="C203" s="98" t="s">
        <v>302</v>
      </c>
      <c r="D203" s="98" t="s">
        <v>86</v>
      </c>
      <c r="E203" s="99" t="s">
        <v>464</v>
      </c>
      <c r="F203" s="152" t="s">
        <v>465</v>
      </c>
      <c r="G203" s="153"/>
      <c r="H203" s="153"/>
      <c r="I203" s="153"/>
      <c r="J203" s="100" t="s">
        <v>195</v>
      </c>
      <c r="K203" s="101">
        <v>4</v>
      </c>
      <c r="L203" s="137">
        <v>0</v>
      </c>
      <c r="M203" s="153"/>
      <c r="N203" s="154">
        <f>ROUND(L203*K203,2)</f>
        <v>0</v>
      </c>
      <c r="O203" s="153"/>
      <c r="P203" s="153"/>
      <c r="Q203" s="153"/>
      <c r="R203" s="71"/>
      <c r="T203" s="102" t="s">
        <v>1</v>
      </c>
      <c r="U203" s="24" t="s">
        <v>24</v>
      </c>
      <c r="V203" s="123"/>
      <c r="W203" s="103">
        <f>V203*K203</f>
        <v>0</v>
      </c>
      <c r="X203" s="103">
        <v>0</v>
      </c>
      <c r="Y203" s="103">
        <f>X203*K203</f>
        <v>0</v>
      </c>
      <c r="Z203" s="103">
        <v>0</v>
      </c>
      <c r="AA203" s="104">
        <f>Z203*K203</f>
        <v>0</v>
      </c>
      <c r="AR203" s="7" t="s">
        <v>90</v>
      </c>
      <c r="AT203" s="7" t="s">
        <v>86</v>
      </c>
      <c r="AU203" s="7" t="s">
        <v>50</v>
      </c>
      <c r="AY203" s="7" t="s">
        <v>85</v>
      </c>
      <c r="BE203" s="50">
        <f>IF(U203="základní",N203,0)</f>
        <v>0</v>
      </c>
      <c r="BF203" s="50">
        <f>IF(U203="snížená",N203,0)</f>
        <v>0</v>
      </c>
      <c r="BG203" s="50">
        <f>IF(U203="zákl. přenesená",N203,0)</f>
        <v>0</v>
      </c>
      <c r="BH203" s="50">
        <f>IF(U203="sníž. přenesená",N203,0)</f>
        <v>0</v>
      </c>
      <c r="BI203" s="50">
        <f>IF(U203="nulová",N203,0)</f>
        <v>0</v>
      </c>
      <c r="BJ203" s="7" t="s">
        <v>42</v>
      </c>
      <c r="BK203" s="50">
        <f>ROUND(L203*K203,2)</f>
        <v>0</v>
      </c>
      <c r="BL203" s="7" t="s">
        <v>90</v>
      </c>
      <c r="BM203" s="7" t="s">
        <v>466</v>
      </c>
    </row>
    <row r="204" spans="2:65" s="1" customFormat="1" ht="22.5" customHeight="1">
      <c r="B204" s="69"/>
      <c r="C204" s="98" t="s">
        <v>378</v>
      </c>
      <c r="D204" s="98" t="s">
        <v>86</v>
      </c>
      <c r="E204" s="99" t="s">
        <v>467</v>
      </c>
      <c r="F204" s="152" t="s">
        <v>468</v>
      </c>
      <c r="G204" s="153"/>
      <c r="H204" s="153"/>
      <c r="I204" s="153"/>
      <c r="J204" s="100" t="s">
        <v>158</v>
      </c>
      <c r="K204" s="101">
        <v>160</v>
      </c>
      <c r="L204" s="137">
        <v>0</v>
      </c>
      <c r="M204" s="153"/>
      <c r="N204" s="154">
        <f>ROUND(L204*K204,2)</f>
        <v>0</v>
      </c>
      <c r="O204" s="153"/>
      <c r="P204" s="153"/>
      <c r="Q204" s="153"/>
      <c r="R204" s="71"/>
      <c r="T204" s="102" t="s">
        <v>1</v>
      </c>
      <c r="U204" s="24" t="s">
        <v>24</v>
      </c>
      <c r="V204" s="123"/>
      <c r="W204" s="103">
        <f>V204*K204</f>
        <v>0</v>
      </c>
      <c r="X204" s="103">
        <v>0</v>
      </c>
      <c r="Y204" s="103">
        <f>X204*K204</f>
        <v>0</v>
      </c>
      <c r="Z204" s="103">
        <v>0</v>
      </c>
      <c r="AA204" s="104">
        <f>Z204*K204</f>
        <v>0</v>
      </c>
      <c r="AR204" s="7" t="s">
        <v>90</v>
      </c>
      <c r="AT204" s="7" t="s">
        <v>86</v>
      </c>
      <c r="AU204" s="7" t="s">
        <v>50</v>
      </c>
      <c r="AY204" s="7" t="s">
        <v>85</v>
      </c>
      <c r="BE204" s="50">
        <f>IF(U204="základní",N204,0)</f>
        <v>0</v>
      </c>
      <c r="BF204" s="50">
        <f>IF(U204="snížená",N204,0)</f>
        <v>0</v>
      </c>
      <c r="BG204" s="50">
        <f>IF(U204="zákl. přenesená",N204,0)</f>
        <v>0</v>
      </c>
      <c r="BH204" s="50">
        <f>IF(U204="sníž. přenesená",N204,0)</f>
        <v>0</v>
      </c>
      <c r="BI204" s="50">
        <f>IF(U204="nulová",N204,0)</f>
        <v>0</v>
      </c>
      <c r="BJ204" s="7" t="s">
        <v>42</v>
      </c>
      <c r="BK204" s="50">
        <f>ROUND(L204*K204,2)</f>
        <v>0</v>
      </c>
      <c r="BL204" s="7" t="s">
        <v>90</v>
      </c>
      <c r="BM204" s="7" t="s">
        <v>469</v>
      </c>
    </row>
    <row r="205" spans="2:65" s="1" customFormat="1" ht="22.5" customHeight="1">
      <c r="B205" s="69"/>
      <c r="C205" s="98" t="s">
        <v>303</v>
      </c>
      <c r="D205" s="98" t="s">
        <v>86</v>
      </c>
      <c r="E205" s="99" t="s">
        <v>470</v>
      </c>
      <c r="F205" s="152" t="s">
        <v>471</v>
      </c>
      <c r="G205" s="153"/>
      <c r="H205" s="153"/>
      <c r="I205" s="153"/>
      <c r="J205" s="100" t="s">
        <v>195</v>
      </c>
      <c r="K205" s="101">
        <v>8</v>
      </c>
      <c r="L205" s="137">
        <v>0</v>
      </c>
      <c r="M205" s="153"/>
      <c r="N205" s="154">
        <f>ROUND(L205*K205,2)</f>
        <v>0</v>
      </c>
      <c r="O205" s="153"/>
      <c r="P205" s="153"/>
      <c r="Q205" s="153"/>
      <c r="R205" s="71"/>
      <c r="T205" s="102" t="s">
        <v>1</v>
      </c>
      <c r="U205" s="24" t="s">
        <v>24</v>
      </c>
      <c r="V205" s="123"/>
      <c r="W205" s="103">
        <f>V205*K205</f>
        <v>0</v>
      </c>
      <c r="X205" s="103">
        <v>0</v>
      </c>
      <c r="Y205" s="103">
        <f>X205*K205</f>
        <v>0</v>
      </c>
      <c r="Z205" s="103">
        <v>0</v>
      </c>
      <c r="AA205" s="104">
        <f>Z205*K205</f>
        <v>0</v>
      </c>
      <c r="AR205" s="7" t="s">
        <v>90</v>
      </c>
      <c r="AT205" s="7" t="s">
        <v>86</v>
      </c>
      <c r="AU205" s="7" t="s">
        <v>50</v>
      </c>
      <c r="AY205" s="7" t="s">
        <v>85</v>
      </c>
      <c r="BE205" s="50">
        <f>IF(U205="základní",N205,0)</f>
        <v>0</v>
      </c>
      <c r="BF205" s="50">
        <f>IF(U205="snížená",N205,0)</f>
        <v>0</v>
      </c>
      <c r="BG205" s="50">
        <f>IF(U205="zákl. přenesená",N205,0)</f>
        <v>0</v>
      </c>
      <c r="BH205" s="50">
        <f>IF(U205="sníž. přenesená",N205,0)</f>
        <v>0</v>
      </c>
      <c r="BI205" s="50">
        <f>IF(U205="nulová",N205,0)</f>
        <v>0</v>
      </c>
      <c r="BJ205" s="7" t="s">
        <v>42</v>
      </c>
      <c r="BK205" s="50">
        <f>ROUND(L205*K205,2)</f>
        <v>0</v>
      </c>
      <c r="BL205" s="7" t="s">
        <v>90</v>
      </c>
      <c r="BM205" s="7" t="s">
        <v>472</v>
      </c>
    </row>
    <row r="206" spans="2:63" s="5" customFormat="1" ht="37.35" customHeight="1">
      <c r="B206" s="87"/>
      <c r="C206" s="88"/>
      <c r="D206" s="89" t="s">
        <v>237</v>
      </c>
      <c r="E206" s="89"/>
      <c r="F206" s="89"/>
      <c r="G206" s="89"/>
      <c r="H206" s="89"/>
      <c r="I206" s="89"/>
      <c r="J206" s="89"/>
      <c r="K206" s="89"/>
      <c r="L206" s="89"/>
      <c r="M206" s="89"/>
      <c r="N206" s="144">
        <f>BK206</f>
        <v>0</v>
      </c>
      <c r="O206" s="145"/>
      <c r="P206" s="145"/>
      <c r="Q206" s="145"/>
      <c r="R206" s="90"/>
      <c r="T206" s="91"/>
      <c r="U206" s="88"/>
      <c r="V206" s="88"/>
      <c r="W206" s="92">
        <f>SUM(W207:W214)</f>
        <v>0</v>
      </c>
      <c r="X206" s="88"/>
      <c r="Y206" s="92">
        <f>SUM(Y207:Y214)</f>
        <v>0</v>
      </c>
      <c r="Z206" s="88"/>
      <c r="AA206" s="93">
        <f>SUM(AA207:AA214)</f>
        <v>0</v>
      </c>
      <c r="AR206" s="94" t="s">
        <v>42</v>
      </c>
      <c r="AT206" s="95" t="s">
        <v>40</v>
      </c>
      <c r="AU206" s="95" t="s">
        <v>41</v>
      </c>
      <c r="AY206" s="94" t="s">
        <v>85</v>
      </c>
      <c r="BK206" s="96">
        <f>SUM(BK207:BK214)</f>
        <v>0</v>
      </c>
    </row>
    <row r="207" spans="2:65" s="1" customFormat="1" ht="22.5" customHeight="1">
      <c r="B207" s="69"/>
      <c r="C207" s="98" t="s">
        <v>385</v>
      </c>
      <c r="D207" s="98" t="s">
        <v>86</v>
      </c>
      <c r="E207" s="99" t="s">
        <v>473</v>
      </c>
      <c r="F207" s="152" t="s">
        <v>474</v>
      </c>
      <c r="G207" s="153"/>
      <c r="H207" s="153"/>
      <c r="I207" s="153"/>
      <c r="J207" s="100" t="s">
        <v>210</v>
      </c>
      <c r="K207" s="101">
        <v>0.4</v>
      </c>
      <c r="L207" s="137">
        <v>0</v>
      </c>
      <c r="M207" s="153"/>
      <c r="N207" s="154">
        <f aca="true" t="shared" si="45" ref="N207:N214">ROUND(L207*K207,2)</f>
        <v>0</v>
      </c>
      <c r="O207" s="153"/>
      <c r="P207" s="153"/>
      <c r="Q207" s="153"/>
      <c r="R207" s="71"/>
      <c r="T207" s="102" t="s">
        <v>1</v>
      </c>
      <c r="U207" s="24" t="s">
        <v>24</v>
      </c>
      <c r="V207" s="123"/>
      <c r="W207" s="103">
        <f aca="true" t="shared" si="46" ref="W207:W214">V207*K207</f>
        <v>0</v>
      </c>
      <c r="X207" s="103">
        <v>0</v>
      </c>
      <c r="Y207" s="103">
        <f aca="true" t="shared" si="47" ref="Y207:Y214">X207*K207</f>
        <v>0</v>
      </c>
      <c r="Z207" s="103">
        <v>0</v>
      </c>
      <c r="AA207" s="104">
        <f aca="true" t="shared" si="48" ref="AA207:AA214">Z207*K207</f>
        <v>0</v>
      </c>
      <c r="AR207" s="7" t="s">
        <v>90</v>
      </c>
      <c r="AT207" s="7" t="s">
        <v>86</v>
      </c>
      <c r="AU207" s="7" t="s">
        <v>42</v>
      </c>
      <c r="AY207" s="7" t="s">
        <v>85</v>
      </c>
      <c r="BE207" s="50">
        <f aca="true" t="shared" si="49" ref="BE207:BE214">IF(U207="základní",N207,0)</f>
        <v>0</v>
      </c>
      <c r="BF207" s="50">
        <f aca="true" t="shared" si="50" ref="BF207:BF214">IF(U207="snížená",N207,0)</f>
        <v>0</v>
      </c>
      <c r="BG207" s="50">
        <f aca="true" t="shared" si="51" ref="BG207:BG214">IF(U207="zákl. přenesená",N207,0)</f>
        <v>0</v>
      </c>
      <c r="BH207" s="50">
        <f aca="true" t="shared" si="52" ref="BH207:BH214">IF(U207="sníž. přenesená",N207,0)</f>
        <v>0</v>
      </c>
      <c r="BI207" s="50">
        <f aca="true" t="shared" si="53" ref="BI207:BI214">IF(U207="nulová",N207,0)</f>
        <v>0</v>
      </c>
      <c r="BJ207" s="7" t="s">
        <v>42</v>
      </c>
      <c r="BK207" s="50">
        <f aca="true" t="shared" si="54" ref="BK207:BK214">ROUND(L207*K207,2)</f>
        <v>0</v>
      </c>
      <c r="BL207" s="7" t="s">
        <v>90</v>
      </c>
      <c r="BM207" s="7" t="s">
        <v>475</v>
      </c>
    </row>
    <row r="208" spans="2:65" s="1" customFormat="1" ht="22.5" customHeight="1">
      <c r="B208" s="69"/>
      <c r="C208" s="98" t="s">
        <v>305</v>
      </c>
      <c r="D208" s="98" t="s">
        <v>86</v>
      </c>
      <c r="E208" s="99" t="s">
        <v>476</v>
      </c>
      <c r="F208" s="152" t="s">
        <v>477</v>
      </c>
      <c r="G208" s="153"/>
      <c r="H208" s="153"/>
      <c r="I208" s="153"/>
      <c r="J208" s="100" t="s">
        <v>195</v>
      </c>
      <c r="K208" s="101">
        <v>4</v>
      </c>
      <c r="L208" s="137">
        <v>0</v>
      </c>
      <c r="M208" s="153"/>
      <c r="N208" s="154">
        <f t="shared" si="45"/>
        <v>0</v>
      </c>
      <c r="O208" s="153"/>
      <c r="P208" s="153"/>
      <c r="Q208" s="153"/>
      <c r="R208" s="71"/>
      <c r="T208" s="102" t="s">
        <v>1</v>
      </c>
      <c r="U208" s="24" t="s">
        <v>24</v>
      </c>
      <c r="V208" s="123"/>
      <c r="W208" s="103">
        <f t="shared" si="46"/>
        <v>0</v>
      </c>
      <c r="X208" s="103">
        <v>0</v>
      </c>
      <c r="Y208" s="103">
        <f t="shared" si="47"/>
        <v>0</v>
      </c>
      <c r="Z208" s="103">
        <v>0</v>
      </c>
      <c r="AA208" s="104">
        <f t="shared" si="48"/>
        <v>0</v>
      </c>
      <c r="AR208" s="7" t="s">
        <v>90</v>
      </c>
      <c r="AT208" s="7" t="s">
        <v>86</v>
      </c>
      <c r="AU208" s="7" t="s">
        <v>42</v>
      </c>
      <c r="AY208" s="7" t="s">
        <v>85</v>
      </c>
      <c r="BE208" s="50">
        <f t="shared" si="49"/>
        <v>0</v>
      </c>
      <c r="BF208" s="50">
        <f t="shared" si="50"/>
        <v>0</v>
      </c>
      <c r="BG208" s="50">
        <f t="shared" si="51"/>
        <v>0</v>
      </c>
      <c r="BH208" s="50">
        <f t="shared" si="52"/>
        <v>0</v>
      </c>
      <c r="BI208" s="50">
        <f t="shared" si="53"/>
        <v>0</v>
      </c>
      <c r="BJ208" s="7" t="s">
        <v>42</v>
      </c>
      <c r="BK208" s="50">
        <f t="shared" si="54"/>
        <v>0</v>
      </c>
      <c r="BL208" s="7" t="s">
        <v>90</v>
      </c>
      <c r="BM208" s="7" t="s">
        <v>478</v>
      </c>
    </row>
    <row r="209" spans="2:65" s="1" customFormat="1" ht="22.5" customHeight="1">
      <c r="B209" s="69"/>
      <c r="C209" s="98" t="s">
        <v>389</v>
      </c>
      <c r="D209" s="98" t="s">
        <v>86</v>
      </c>
      <c r="E209" s="99" t="s">
        <v>479</v>
      </c>
      <c r="F209" s="152" t="s">
        <v>480</v>
      </c>
      <c r="G209" s="153"/>
      <c r="H209" s="153"/>
      <c r="I209" s="153"/>
      <c r="J209" s="100" t="s">
        <v>195</v>
      </c>
      <c r="K209" s="101">
        <v>4</v>
      </c>
      <c r="L209" s="137">
        <v>0</v>
      </c>
      <c r="M209" s="153"/>
      <c r="N209" s="154">
        <f t="shared" si="45"/>
        <v>0</v>
      </c>
      <c r="O209" s="153"/>
      <c r="P209" s="153"/>
      <c r="Q209" s="153"/>
      <c r="R209" s="71"/>
      <c r="T209" s="102" t="s">
        <v>1</v>
      </c>
      <c r="U209" s="24" t="s">
        <v>24</v>
      </c>
      <c r="V209" s="123"/>
      <c r="W209" s="103">
        <f t="shared" si="46"/>
        <v>0</v>
      </c>
      <c r="X209" s="103">
        <v>0</v>
      </c>
      <c r="Y209" s="103">
        <f t="shared" si="47"/>
        <v>0</v>
      </c>
      <c r="Z209" s="103">
        <v>0</v>
      </c>
      <c r="AA209" s="104">
        <f t="shared" si="48"/>
        <v>0</v>
      </c>
      <c r="AR209" s="7" t="s">
        <v>90</v>
      </c>
      <c r="AT209" s="7" t="s">
        <v>86</v>
      </c>
      <c r="AU209" s="7" t="s">
        <v>42</v>
      </c>
      <c r="AY209" s="7" t="s">
        <v>85</v>
      </c>
      <c r="BE209" s="50">
        <f t="shared" si="49"/>
        <v>0</v>
      </c>
      <c r="BF209" s="50">
        <f t="shared" si="50"/>
        <v>0</v>
      </c>
      <c r="BG209" s="50">
        <f t="shared" si="51"/>
        <v>0</v>
      </c>
      <c r="BH209" s="50">
        <f t="shared" si="52"/>
        <v>0</v>
      </c>
      <c r="BI209" s="50">
        <f t="shared" si="53"/>
        <v>0</v>
      </c>
      <c r="BJ209" s="7" t="s">
        <v>42</v>
      </c>
      <c r="BK209" s="50">
        <f t="shared" si="54"/>
        <v>0</v>
      </c>
      <c r="BL209" s="7" t="s">
        <v>90</v>
      </c>
      <c r="BM209" s="7" t="s">
        <v>481</v>
      </c>
    </row>
    <row r="210" spans="2:65" s="1" customFormat="1" ht="22.5" customHeight="1">
      <c r="B210" s="69"/>
      <c r="C210" s="98" t="s">
        <v>306</v>
      </c>
      <c r="D210" s="98" t="s">
        <v>86</v>
      </c>
      <c r="E210" s="99" t="s">
        <v>482</v>
      </c>
      <c r="F210" s="152" t="s">
        <v>483</v>
      </c>
      <c r="G210" s="153"/>
      <c r="H210" s="153"/>
      <c r="I210" s="153"/>
      <c r="J210" s="100" t="s">
        <v>158</v>
      </c>
      <c r="K210" s="101">
        <v>400</v>
      </c>
      <c r="L210" s="137">
        <v>0</v>
      </c>
      <c r="M210" s="153"/>
      <c r="N210" s="154">
        <f t="shared" si="45"/>
        <v>0</v>
      </c>
      <c r="O210" s="153"/>
      <c r="P210" s="153"/>
      <c r="Q210" s="153"/>
      <c r="R210" s="71"/>
      <c r="T210" s="102" t="s">
        <v>1</v>
      </c>
      <c r="U210" s="24" t="s">
        <v>24</v>
      </c>
      <c r="V210" s="123"/>
      <c r="W210" s="103">
        <f t="shared" si="46"/>
        <v>0</v>
      </c>
      <c r="X210" s="103">
        <v>0</v>
      </c>
      <c r="Y210" s="103">
        <f t="shared" si="47"/>
        <v>0</v>
      </c>
      <c r="Z210" s="103">
        <v>0</v>
      </c>
      <c r="AA210" s="104">
        <f t="shared" si="48"/>
        <v>0</v>
      </c>
      <c r="AR210" s="7" t="s">
        <v>90</v>
      </c>
      <c r="AT210" s="7" t="s">
        <v>86</v>
      </c>
      <c r="AU210" s="7" t="s">
        <v>42</v>
      </c>
      <c r="AY210" s="7" t="s">
        <v>85</v>
      </c>
      <c r="BE210" s="50">
        <f t="shared" si="49"/>
        <v>0</v>
      </c>
      <c r="BF210" s="50">
        <f t="shared" si="50"/>
        <v>0</v>
      </c>
      <c r="BG210" s="50">
        <f t="shared" si="51"/>
        <v>0</v>
      </c>
      <c r="BH210" s="50">
        <f t="shared" si="52"/>
        <v>0</v>
      </c>
      <c r="BI210" s="50">
        <f t="shared" si="53"/>
        <v>0</v>
      </c>
      <c r="BJ210" s="7" t="s">
        <v>42</v>
      </c>
      <c r="BK210" s="50">
        <f t="shared" si="54"/>
        <v>0</v>
      </c>
      <c r="BL210" s="7" t="s">
        <v>90</v>
      </c>
      <c r="BM210" s="7" t="s">
        <v>484</v>
      </c>
    </row>
    <row r="211" spans="2:65" s="1" customFormat="1" ht="22.5" customHeight="1">
      <c r="B211" s="69"/>
      <c r="C211" s="98" t="s">
        <v>396</v>
      </c>
      <c r="D211" s="98" t="s">
        <v>86</v>
      </c>
      <c r="E211" s="99" t="s">
        <v>485</v>
      </c>
      <c r="F211" s="152" t="s">
        <v>486</v>
      </c>
      <c r="G211" s="153"/>
      <c r="H211" s="153"/>
      <c r="I211" s="153"/>
      <c r="J211" s="100" t="s">
        <v>96</v>
      </c>
      <c r="K211" s="101">
        <v>112</v>
      </c>
      <c r="L211" s="137">
        <v>0</v>
      </c>
      <c r="M211" s="153"/>
      <c r="N211" s="154">
        <f t="shared" si="45"/>
        <v>0</v>
      </c>
      <c r="O211" s="153"/>
      <c r="P211" s="153"/>
      <c r="Q211" s="153"/>
      <c r="R211" s="71"/>
      <c r="T211" s="102" t="s">
        <v>1</v>
      </c>
      <c r="U211" s="24" t="s">
        <v>24</v>
      </c>
      <c r="V211" s="123"/>
      <c r="W211" s="103">
        <f t="shared" si="46"/>
        <v>0</v>
      </c>
      <c r="X211" s="103">
        <v>0</v>
      </c>
      <c r="Y211" s="103">
        <f t="shared" si="47"/>
        <v>0</v>
      </c>
      <c r="Z211" s="103">
        <v>0</v>
      </c>
      <c r="AA211" s="104">
        <f t="shared" si="48"/>
        <v>0</v>
      </c>
      <c r="AR211" s="7" t="s">
        <v>90</v>
      </c>
      <c r="AT211" s="7" t="s">
        <v>86</v>
      </c>
      <c r="AU211" s="7" t="s">
        <v>42</v>
      </c>
      <c r="AY211" s="7" t="s">
        <v>85</v>
      </c>
      <c r="BE211" s="50">
        <f t="shared" si="49"/>
        <v>0</v>
      </c>
      <c r="BF211" s="50">
        <f t="shared" si="50"/>
        <v>0</v>
      </c>
      <c r="BG211" s="50">
        <f t="shared" si="51"/>
        <v>0</v>
      </c>
      <c r="BH211" s="50">
        <f t="shared" si="52"/>
        <v>0</v>
      </c>
      <c r="BI211" s="50">
        <f t="shared" si="53"/>
        <v>0</v>
      </c>
      <c r="BJ211" s="7" t="s">
        <v>42</v>
      </c>
      <c r="BK211" s="50">
        <f t="shared" si="54"/>
        <v>0</v>
      </c>
      <c r="BL211" s="7" t="s">
        <v>90</v>
      </c>
      <c r="BM211" s="7" t="s">
        <v>487</v>
      </c>
    </row>
    <row r="212" spans="2:65" s="1" customFormat="1" ht="22.5" customHeight="1">
      <c r="B212" s="69"/>
      <c r="C212" s="98" t="s">
        <v>308</v>
      </c>
      <c r="D212" s="98" t="s">
        <v>86</v>
      </c>
      <c r="E212" s="99" t="s">
        <v>488</v>
      </c>
      <c r="F212" s="152" t="s">
        <v>489</v>
      </c>
      <c r="G212" s="153"/>
      <c r="H212" s="153"/>
      <c r="I212" s="153"/>
      <c r="J212" s="100" t="s">
        <v>158</v>
      </c>
      <c r="K212" s="101">
        <v>400</v>
      </c>
      <c r="L212" s="137">
        <v>0</v>
      </c>
      <c r="M212" s="153"/>
      <c r="N212" s="154">
        <f t="shared" si="45"/>
        <v>0</v>
      </c>
      <c r="O212" s="153"/>
      <c r="P212" s="153"/>
      <c r="Q212" s="153"/>
      <c r="R212" s="71"/>
      <c r="T212" s="102" t="s">
        <v>1</v>
      </c>
      <c r="U212" s="24" t="s">
        <v>24</v>
      </c>
      <c r="V212" s="123"/>
      <c r="W212" s="103">
        <f t="shared" si="46"/>
        <v>0</v>
      </c>
      <c r="X212" s="103">
        <v>0</v>
      </c>
      <c r="Y212" s="103">
        <f t="shared" si="47"/>
        <v>0</v>
      </c>
      <c r="Z212" s="103">
        <v>0</v>
      </c>
      <c r="AA212" s="104">
        <f t="shared" si="48"/>
        <v>0</v>
      </c>
      <c r="AR212" s="7" t="s">
        <v>90</v>
      </c>
      <c r="AT212" s="7" t="s">
        <v>86</v>
      </c>
      <c r="AU212" s="7" t="s">
        <v>42</v>
      </c>
      <c r="AY212" s="7" t="s">
        <v>85</v>
      </c>
      <c r="BE212" s="50">
        <f t="shared" si="49"/>
        <v>0</v>
      </c>
      <c r="BF212" s="50">
        <f t="shared" si="50"/>
        <v>0</v>
      </c>
      <c r="BG212" s="50">
        <f t="shared" si="51"/>
        <v>0</v>
      </c>
      <c r="BH212" s="50">
        <f t="shared" si="52"/>
        <v>0</v>
      </c>
      <c r="BI212" s="50">
        <f t="shared" si="53"/>
        <v>0</v>
      </c>
      <c r="BJ212" s="7" t="s">
        <v>42</v>
      </c>
      <c r="BK212" s="50">
        <f t="shared" si="54"/>
        <v>0</v>
      </c>
      <c r="BL212" s="7" t="s">
        <v>90</v>
      </c>
      <c r="BM212" s="7" t="s">
        <v>490</v>
      </c>
    </row>
    <row r="213" spans="2:65" s="1" customFormat="1" ht="22.5" customHeight="1">
      <c r="B213" s="69"/>
      <c r="C213" s="98" t="s">
        <v>400</v>
      </c>
      <c r="D213" s="98" t="s">
        <v>86</v>
      </c>
      <c r="E213" s="99" t="s">
        <v>491</v>
      </c>
      <c r="F213" s="152" t="s">
        <v>492</v>
      </c>
      <c r="G213" s="153"/>
      <c r="H213" s="153"/>
      <c r="I213" s="153"/>
      <c r="J213" s="100" t="s">
        <v>158</v>
      </c>
      <c r="K213" s="101">
        <v>500</v>
      </c>
      <c r="L213" s="137">
        <v>0</v>
      </c>
      <c r="M213" s="153"/>
      <c r="N213" s="154">
        <f t="shared" si="45"/>
        <v>0</v>
      </c>
      <c r="O213" s="153"/>
      <c r="P213" s="153"/>
      <c r="Q213" s="153"/>
      <c r="R213" s="71"/>
      <c r="T213" s="102" t="s">
        <v>1</v>
      </c>
      <c r="U213" s="24" t="s">
        <v>24</v>
      </c>
      <c r="V213" s="123"/>
      <c r="W213" s="103">
        <f t="shared" si="46"/>
        <v>0</v>
      </c>
      <c r="X213" s="103">
        <v>0</v>
      </c>
      <c r="Y213" s="103">
        <f t="shared" si="47"/>
        <v>0</v>
      </c>
      <c r="Z213" s="103">
        <v>0</v>
      </c>
      <c r="AA213" s="104">
        <f t="shared" si="48"/>
        <v>0</v>
      </c>
      <c r="AR213" s="7" t="s">
        <v>90</v>
      </c>
      <c r="AT213" s="7" t="s">
        <v>86</v>
      </c>
      <c r="AU213" s="7" t="s">
        <v>42</v>
      </c>
      <c r="AY213" s="7" t="s">
        <v>85</v>
      </c>
      <c r="BE213" s="50">
        <f t="shared" si="49"/>
        <v>0</v>
      </c>
      <c r="BF213" s="50">
        <f t="shared" si="50"/>
        <v>0</v>
      </c>
      <c r="BG213" s="50">
        <f t="shared" si="51"/>
        <v>0</v>
      </c>
      <c r="BH213" s="50">
        <f t="shared" si="52"/>
        <v>0</v>
      </c>
      <c r="BI213" s="50">
        <f t="shared" si="53"/>
        <v>0</v>
      </c>
      <c r="BJ213" s="7" t="s">
        <v>42</v>
      </c>
      <c r="BK213" s="50">
        <f t="shared" si="54"/>
        <v>0</v>
      </c>
      <c r="BL213" s="7" t="s">
        <v>90</v>
      </c>
      <c r="BM213" s="7" t="s">
        <v>493</v>
      </c>
    </row>
    <row r="214" spans="2:65" s="1" customFormat="1" ht="31.5" customHeight="1">
      <c r="B214" s="69"/>
      <c r="C214" s="98" t="s">
        <v>309</v>
      </c>
      <c r="D214" s="98" t="s">
        <v>86</v>
      </c>
      <c r="E214" s="99" t="s">
        <v>494</v>
      </c>
      <c r="F214" s="152" t="s">
        <v>495</v>
      </c>
      <c r="G214" s="153"/>
      <c r="H214" s="153"/>
      <c r="I214" s="153"/>
      <c r="J214" s="100" t="s">
        <v>158</v>
      </c>
      <c r="K214" s="101">
        <v>400</v>
      </c>
      <c r="L214" s="137">
        <v>0</v>
      </c>
      <c r="M214" s="153"/>
      <c r="N214" s="154">
        <f t="shared" si="45"/>
        <v>0</v>
      </c>
      <c r="O214" s="153"/>
      <c r="P214" s="153"/>
      <c r="Q214" s="153"/>
      <c r="R214" s="71"/>
      <c r="T214" s="102" t="s">
        <v>1</v>
      </c>
      <c r="U214" s="24" t="s">
        <v>24</v>
      </c>
      <c r="V214" s="123"/>
      <c r="W214" s="103">
        <f t="shared" si="46"/>
        <v>0</v>
      </c>
      <c r="X214" s="103">
        <v>0</v>
      </c>
      <c r="Y214" s="103">
        <f t="shared" si="47"/>
        <v>0</v>
      </c>
      <c r="Z214" s="103">
        <v>0</v>
      </c>
      <c r="AA214" s="104">
        <f t="shared" si="48"/>
        <v>0</v>
      </c>
      <c r="AR214" s="7" t="s">
        <v>90</v>
      </c>
      <c r="AT214" s="7" t="s">
        <v>86</v>
      </c>
      <c r="AU214" s="7" t="s">
        <v>42</v>
      </c>
      <c r="AY214" s="7" t="s">
        <v>85</v>
      </c>
      <c r="BE214" s="50">
        <f t="shared" si="49"/>
        <v>0</v>
      </c>
      <c r="BF214" s="50">
        <f t="shared" si="50"/>
        <v>0</v>
      </c>
      <c r="BG214" s="50">
        <f t="shared" si="51"/>
        <v>0</v>
      </c>
      <c r="BH214" s="50">
        <f t="shared" si="52"/>
        <v>0</v>
      </c>
      <c r="BI214" s="50">
        <f t="shared" si="53"/>
        <v>0</v>
      </c>
      <c r="BJ214" s="7" t="s">
        <v>42</v>
      </c>
      <c r="BK214" s="50">
        <f t="shared" si="54"/>
        <v>0</v>
      </c>
      <c r="BL214" s="7" t="s">
        <v>90</v>
      </c>
      <c r="BM214" s="7" t="s">
        <v>496</v>
      </c>
    </row>
    <row r="215" spans="2:63" s="1" customFormat="1" ht="49.9" customHeight="1">
      <c r="B215" s="19"/>
      <c r="C215" s="123"/>
      <c r="D215" s="89" t="s">
        <v>164</v>
      </c>
      <c r="E215" s="123"/>
      <c r="F215" s="123"/>
      <c r="G215" s="123"/>
      <c r="H215" s="123"/>
      <c r="I215" s="123"/>
      <c r="J215" s="123"/>
      <c r="K215" s="123"/>
      <c r="L215" s="123"/>
      <c r="M215" s="123"/>
      <c r="N215" s="144">
        <f>BK215</f>
        <v>0</v>
      </c>
      <c r="O215" s="145"/>
      <c r="P215" s="145"/>
      <c r="Q215" s="145"/>
      <c r="R215" s="21"/>
      <c r="T215" s="41"/>
      <c r="U215" s="123"/>
      <c r="V215" s="123"/>
      <c r="W215" s="123"/>
      <c r="X215" s="123"/>
      <c r="Y215" s="123"/>
      <c r="Z215" s="123"/>
      <c r="AA215" s="42"/>
      <c r="AT215" s="7" t="s">
        <v>40</v>
      </c>
      <c r="AU215" s="7" t="s">
        <v>41</v>
      </c>
      <c r="AY215" s="7" t="s">
        <v>165</v>
      </c>
      <c r="BK215" s="50">
        <f>SUM(BK216:BK218)</f>
        <v>0</v>
      </c>
    </row>
    <row r="216" spans="2:63" s="1" customFormat="1" ht="22.35" customHeight="1">
      <c r="B216" s="19"/>
      <c r="C216" s="106" t="s">
        <v>1</v>
      </c>
      <c r="D216" s="106" t="s">
        <v>86</v>
      </c>
      <c r="E216" s="107" t="s">
        <v>1</v>
      </c>
      <c r="F216" s="135" t="s">
        <v>1</v>
      </c>
      <c r="G216" s="136"/>
      <c r="H216" s="136"/>
      <c r="I216" s="136"/>
      <c r="J216" s="108" t="s">
        <v>1</v>
      </c>
      <c r="K216" s="105"/>
      <c r="L216" s="137"/>
      <c r="M216" s="138"/>
      <c r="N216" s="139">
        <f>BK216</f>
        <v>0</v>
      </c>
      <c r="O216" s="138"/>
      <c r="P216" s="138"/>
      <c r="Q216" s="138"/>
      <c r="R216" s="21"/>
      <c r="T216" s="102" t="s">
        <v>1</v>
      </c>
      <c r="U216" s="109" t="s">
        <v>24</v>
      </c>
      <c r="V216" s="123"/>
      <c r="W216" s="123"/>
      <c r="X216" s="123"/>
      <c r="Y216" s="123"/>
      <c r="Z216" s="123"/>
      <c r="AA216" s="42"/>
      <c r="AT216" s="7" t="s">
        <v>165</v>
      </c>
      <c r="AU216" s="7" t="s">
        <v>42</v>
      </c>
      <c r="AY216" s="7" t="s">
        <v>165</v>
      </c>
      <c r="BE216" s="50">
        <f>IF(U216="základní",N216,0)</f>
        <v>0</v>
      </c>
      <c r="BF216" s="50">
        <f>IF(U216="snížená",N216,0)</f>
        <v>0</v>
      </c>
      <c r="BG216" s="50">
        <f>IF(U216="zákl. přenesená",N216,0)</f>
        <v>0</v>
      </c>
      <c r="BH216" s="50">
        <f>IF(U216="sníž. přenesená",N216,0)</f>
        <v>0</v>
      </c>
      <c r="BI216" s="50">
        <f>IF(U216="nulová",N216,0)</f>
        <v>0</v>
      </c>
      <c r="BJ216" s="7" t="s">
        <v>42</v>
      </c>
      <c r="BK216" s="50">
        <f>L216*K216</f>
        <v>0</v>
      </c>
    </row>
    <row r="217" spans="2:63" s="1" customFormat="1" ht="22.35" customHeight="1">
      <c r="B217" s="19"/>
      <c r="C217" s="106" t="s">
        <v>1</v>
      </c>
      <c r="D217" s="106" t="s">
        <v>86</v>
      </c>
      <c r="E217" s="107" t="s">
        <v>1</v>
      </c>
      <c r="F217" s="135" t="s">
        <v>1</v>
      </c>
      <c r="G217" s="136"/>
      <c r="H217" s="136"/>
      <c r="I217" s="136"/>
      <c r="J217" s="108" t="s">
        <v>1</v>
      </c>
      <c r="K217" s="105"/>
      <c r="L217" s="137"/>
      <c r="M217" s="138"/>
      <c r="N217" s="139">
        <f>BK217</f>
        <v>0</v>
      </c>
      <c r="O217" s="138"/>
      <c r="P217" s="138"/>
      <c r="Q217" s="138"/>
      <c r="R217" s="21"/>
      <c r="T217" s="102" t="s">
        <v>1</v>
      </c>
      <c r="U217" s="109" t="s">
        <v>24</v>
      </c>
      <c r="V217" s="123"/>
      <c r="W217" s="123"/>
      <c r="X217" s="123"/>
      <c r="Y217" s="123"/>
      <c r="Z217" s="123"/>
      <c r="AA217" s="42"/>
      <c r="AT217" s="7" t="s">
        <v>165</v>
      </c>
      <c r="AU217" s="7" t="s">
        <v>42</v>
      </c>
      <c r="AY217" s="7" t="s">
        <v>165</v>
      </c>
      <c r="BE217" s="50">
        <f>IF(U217="základní",N217,0)</f>
        <v>0</v>
      </c>
      <c r="BF217" s="50">
        <f>IF(U217="snížená",N217,0)</f>
        <v>0</v>
      </c>
      <c r="BG217" s="50">
        <f>IF(U217="zákl. přenesená",N217,0)</f>
        <v>0</v>
      </c>
      <c r="BH217" s="50">
        <f>IF(U217="sníž. přenesená",N217,0)</f>
        <v>0</v>
      </c>
      <c r="BI217" s="50">
        <f>IF(U217="nulová",N217,0)</f>
        <v>0</v>
      </c>
      <c r="BJ217" s="7" t="s">
        <v>42</v>
      </c>
      <c r="BK217" s="50">
        <f>L217*K217</f>
        <v>0</v>
      </c>
    </row>
    <row r="218" spans="2:63" s="1" customFormat="1" ht="22.35" customHeight="1">
      <c r="B218" s="19"/>
      <c r="C218" s="106" t="s">
        <v>1</v>
      </c>
      <c r="D218" s="106" t="s">
        <v>86</v>
      </c>
      <c r="E218" s="107" t="s">
        <v>1</v>
      </c>
      <c r="F218" s="135" t="s">
        <v>1</v>
      </c>
      <c r="G218" s="136"/>
      <c r="H218" s="136"/>
      <c r="I218" s="136"/>
      <c r="J218" s="108" t="s">
        <v>1</v>
      </c>
      <c r="K218" s="105"/>
      <c r="L218" s="137"/>
      <c r="M218" s="138"/>
      <c r="N218" s="139">
        <f>BK218</f>
        <v>0</v>
      </c>
      <c r="O218" s="138"/>
      <c r="P218" s="138"/>
      <c r="Q218" s="138"/>
      <c r="R218" s="21"/>
      <c r="T218" s="102" t="s">
        <v>1</v>
      </c>
      <c r="U218" s="109" t="s">
        <v>24</v>
      </c>
      <c r="V218" s="31"/>
      <c r="W218" s="31"/>
      <c r="X218" s="31"/>
      <c r="Y218" s="31"/>
      <c r="Z218" s="31"/>
      <c r="AA218" s="33"/>
      <c r="AT218" s="7" t="s">
        <v>165</v>
      </c>
      <c r="AU218" s="7" t="s">
        <v>42</v>
      </c>
      <c r="AY218" s="7" t="s">
        <v>165</v>
      </c>
      <c r="BE218" s="50">
        <f>IF(U218="základní",N218,0)</f>
        <v>0</v>
      </c>
      <c r="BF218" s="50">
        <f>IF(U218="snížená",N218,0)</f>
        <v>0</v>
      </c>
      <c r="BG218" s="50">
        <f>IF(U218="zákl. přenesená",N218,0)</f>
        <v>0</v>
      </c>
      <c r="BH218" s="50">
        <f>IF(U218="sníž. přenesená",N218,0)</f>
        <v>0</v>
      </c>
      <c r="BI218" s="50">
        <f>IF(U218="nulová",N218,0)</f>
        <v>0</v>
      </c>
      <c r="BJ218" s="7" t="s">
        <v>42</v>
      </c>
      <c r="BK218" s="50">
        <f>L218*K218</f>
        <v>0</v>
      </c>
    </row>
    <row r="219" spans="2:18" s="1" customFormat="1" ht="6.95" customHeight="1">
      <c r="B219" s="34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6"/>
    </row>
  </sheetData>
  <mergeCells count="332">
    <mergeCell ref="F218:I218"/>
    <mergeCell ref="L218:M218"/>
    <mergeCell ref="N218:Q218"/>
    <mergeCell ref="N215:Q215"/>
    <mergeCell ref="F216:I216"/>
    <mergeCell ref="L216:M216"/>
    <mergeCell ref="N216:Q216"/>
    <mergeCell ref="F217:I217"/>
    <mergeCell ref="L217:M217"/>
    <mergeCell ref="N217:Q217"/>
    <mergeCell ref="F213:I213"/>
    <mergeCell ref="L213:M213"/>
    <mergeCell ref="N213:Q213"/>
    <mergeCell ref="F214:I214"/>
    <mergeCell ref="L214:M214"/>
    <mergeCell ref="N214:Q214"/>
    <mergeCell ref="F211:I211"/>
    <mergeCell ref="L211:M211"/>
    <mergeCell ref="N211:Q211"/>
    <mergeCell ref="F212:I212"/>
    <mergeCell ref="L212:M212"/>
    <mergeCell ref="N212:Q212"/>
    <mergeCell ref="F209:I209"/>
    <mergeCell ref="L209:M209"/>
    <mergeCell ref="N209:Q209"/>
    <mergeCell ref="F210:I210"/>
    <mergeCell ref="L210:M210"/>
    <mergeCell ref="N210:Q210"/>
    <mergeCell ref="N206:Q206"/>
    <mergeCell ref="F207:I207"/>
    <mergeCell ref="L207:M207"/>
    <mergeCell ref="N207:Q207"/>
    <mergeCell ref="F208:I208"/>
    <mergeCell ref="L208:M208"/>
    <mergeCell ref="N208:Q208"/>
    <mergeCell ref="F204:I204"/>
    <mergeCell ref="L204:M204"/>
    <mergeCell ref="N204:Q204"/>
    <mergeCell ref="F205:I205"/>
    <mergeCell ref="L205:M205"/>
    <mergeCell ref="N205:Q205"/>
    <mergeCell ref="N201:Q201"/>
    <mergeCell ref="F202:I202"/>
    <mergeCell ref="L202:M202"/>
    <mergeCell ref="N202:Q202"/>
    <mergeCell ref="F203:I203"/>
    <mergeCell ref="L203:M203"/>
    <mergeCell ref="N203:Q203"/>
    <mergeCell ref="F199:I199"/>
    <mergeCell ref="L199:M199"/>
    <mergeCell ref="N199:Q199"/>
    <mergeCell ref="F200:I200"/>
    <mergeCell ref="L200:M200"/>
    <mergeCell ref="N200:Q200"/>
    <mergeCell ref="N196:Q196"/>
    <mergeCell ref="F197:I197"/>
    <mergeCell ref="L197:M197"/>
    <mergeCell ref="N197:Q197"/>
    <mergeCell ref="F198:I198"/>
    <mergeCell ref="L198:M198"/>
    <mergeCell ref="N198:Q198"/>
    <mergeCell ref="F194:I194"/>
    <mergeCell ref="L194:M194"/>
    <mergeCell ref="N194:Q194"/>
    <mergeCell ref="F195:I195"/>
    <mergeCell ref="L195:M195"/>
    <mergeCell ref="N195:Q195"/>
    <mergeCell ref="F192:I192"/>
    <mergeCell ref="L192:M192"/>
    <mergeCell ref="N192:Q192"/>
    <mergeCell ref="F193:I193"/>
    <mergeCell ref="L193:M193"/>
    <mergeCell ref="N193:Q193"/>
    <mergeCell ref="N189:Q189"/>
    <mergeCell ref="F190:I190"/>
    <mergeCell ref="L190:M190"/>
    <mergeCell ref="N190:Q190"/>
    <mergeCell ref="F191:I191"/>
    <mergeCell ref="L191:M191"/>
    <mergeCell ref="N191:Q191"/>
    <mergeCell ref="F187:I187"/>
    <mergeCell ref="L187:M187"/>
    <mergeCell ref="N187:Q187"/>
    <mergeCell ref="F188:I188"/>
    <mergeCell ref="L188:M188"/>
    <mergeCell ref="N188:Q188"/>
    <mergeCell ref="F185:I185"/>
    <mergeCell ref="L185:M185"/>
    <mergeCell ref="N185:Q185"/>
    <mergeCell ref="F186:I186"/>
    <mergeCell ref="L186:M186"/>
    <mergeCell ref="N186:Q186"/>
    <mergeCell ref="F182:I182"/>
    <mergeCell ref="L182:M182"/>
    <mergeCell ref="N182:Q182"/>
    <mergeCell ref="N183:Q183"/>
    <mergeCell ref="F184:I184"/>
    <mergeCell ref="L184:M184"/>
    <mergeCell ref="N184:Q184"/>
    <mergeCell ref="F180:I180"/>
    <mergeCell ref="L180:M180"/>
    <mergeCell ref="N180:Q180"/>
    <mergeCell ref="F181:I181"/>
    <mergeCell ref="L181:M181"/>
    <mergeCell ref="N181:Q181"/>
    <mergeCell ref="F178:I178"/>
    <mergeCell ref="L178:M178"/>
    <mergeCell ref="N178:Q178"/>
    <mergeCell ref="F179:I179"/>
    <mergeCell ref="L179:M179"/>
    <mergeCell ref="N179:Q179"/>
    <mergeCell ref="F176:I176"/>
    <mergeCell ref="L176:M176"/>
    <mergeCell ref="N176:Q176"/>
    <mergeCell ref="F177:I177"/>
    <mergeCell ref="L177:M177"/>
    <mergeCell ref="N177:Q177"/>
    <mergeCell ref="F174:I174"/>
    <mergeCell ref="L174:M174"/>
    <mergeCell ref="N174:Q174"/>
    <mergeCell ref="F175:I175"/>
    <mergeCell ref="L175:M175"/>
    <mergeCell ref="N175:Q175"/>
    <mergeCell ref="F172:I172"/>
    <mergeCell ref="L172:M172"/>
    <mergeCell ref="N172:Q172"/>
    <mergeCell ref="F173:I173"/>
    <mergeCell ref="L173:M173"/>
    <mergeCell ref="N173:Q173"/>
    <mergeCell ref="F170:I170"/>
    <mergeCell ref="L170:M170"/>
    <mergeCell ref="N170:Q170"/>
    <mergeCell ref="F171:I171"/>
    <mergeCell ref="L171:M171"/>
    <mergeCell ref="N171:Q171"/>
    <mergeCell ref="F168:I168"/>
    <mergeCell ref="L168:M168"/>
    <mergeCell ref="N168:Q168"/>
    <mergeCell ref="F169:I169"/>
    <mergeCell ref="L169:M169"/>
    <mergeCell ref="N169:Q169"/>
    <mergeCell ref="F165:I165"/>
    <mergeCell ref="L165:M165"/>
    <mergeCell ref="N165:Q165"/>
    <mergeCell ref="N166:Q166"/>
    <mergeCell ref="F167:I167"/>
    <mergeCell ref="L167:M167"/>
    <mergeCell ref="N167:Q167"/>
    <mergeCell ref="F163:I163"/>
    <mergeCell ref="L163:M163"/>
    <mergeCell ref="N163:Q163"/>
    <mergeCell ref="F164:I164"/>
    <mergeCell ref="L164:M164"/>
    <mergeCell ref="N164:Q164"/>
    <mergeCell ref="F161:I161"/>
    <mergeCell ref="L161:M161"/>
    <mergeCell ref="N161:Q161"/>
    <mergeCell ref="F162:I162"/>
    <mergeCell ref="L162:M162"/>
    <mergeCell ref="N162:Q162"/>
    <mergeCell ref="F159:I159"/>
    <mergeCell ref="L159:M159"/>
    <mergeCell ref="N159:Q159"/>
    <mergeCell ref="F160:I160"/>
    <mergeCell ref="L160:M160"/>
    <mergeCell ref="N160:Q160"/>
    <mergeCell ref="F157:I157"/>
    <mergeCell ref="L157:M157"/>
    <mergeCell ref="N157:Q157"/>
    <mergeCell ref="F158:I158"/>
    <mergeCell ref="L158:M158"/>
    <mergeCell ref="N158:Q158"/>
    <mergeCell ref="F155:I155"/>
    <mergeCell ref="L155:M155"/>
    <mergeCell ref="N155:Q155"/>
    <mergeCell ref="F156:I156"/>
    <mergeCell ref="L156:M156"/>
    <mergeCell ref="N156:Q156"/>
    <mergeCell ref="F153:I153"/>
    <mergeCell ref="L153:M153"/>
    <mergeCell ref="N153:Q153"/>
    <mergeCell ref="F154:I154"/>
    <mergeCell ref="L154:M154"/>
    <mergeCell ref="N154:Q154"/>
    <mergeCell ref="F151:I151"/>
    <mergeCell ref="L151:M151"/>
    <mergeCell ref="N151:Q151"/>
    <mergeCell ref="F152:I152"/>
    <mergeCell ref="L152:M152"/>
    <mergeCell ref="N152:Q152"/>
    <mergeCell ref="F149:I149"/>
    <mergeCell ref="L149:M149"/>
    <mergeCell ref="N149:Q149"/>
    <mergeCell ref="F150:I150"/>
    <mergeCell ref="L150:M150"/>
    <mergeCell ref="N150:Q150"/>
    <mergeCell ref="F147:I147"/>
    <mergeCell ref="L147:M147"/>
    <mergeCell ref="N147:Q147"/>
    <mergeCell ref="F148:I148"/>
    <mergeCell ref="L148:M148"/>
    <mergeCell ref="N148:Q148"/>
    <mergeCell ref="F145:I145"/>
    <mergeCell ref="L145:M145"/>
    <mergeCell ref="N145:Q145"/>
    <mergeCell ref="F146:I146"/>
    <mergeCell ref="L146:M146"/>
    <mergeCell ref="N146:Q146"/>
    <mergeCell ref="F143:I143"/>
    <mergeCell ref="L143:M143"/>
    <mergeCell ref="N143:Q143"/>
    <mergeCell ref="F144:I144"/>
    <mergeCell ref="L144:M144"/>
    <mergeCell ref="N144:Q144"/>
    <mergeCell ref="F140:I140"/>
    <mergeCell ref="L140:M140"/>
    <mergeCell ref="N140:Q140"/>
    <mergeCell ref="N141:Q141"/>
    <mergeCell ref="F142:I142"/>
    <mergeCell ref="L142:M142"/>
    <mergeCell ref="N142:Q142"/>
    <mergeCell ref="F138:I138"/>
    <mergeCell ref="L138:M138"/>
    <mergeCell ref="N138:Q138"/>
    <mergeCell ref="F139:I139"/>
    <mergeCell ref="L139:M139"/>
    <mergeCell ref="N139:Q139"/>
    <mergeCell ref="F136:I136"/>
    <mergeCell ref="L136:M136"/>
    <mergeCell ref="N136:Q136"/>
    <mergeCell ref="F137:I137"/>
    <mergeCell ref="L137:M137"/>
    <mergeCell ref="N137:Q137"/>
    <mergeCell ref="F134:I134"/>
    <mergeCell ref="L134:M134"/>
    <mergeCell ref="N134:Q134"/>
    <mergeCell ref="F135:I135"/>
    <mergeCell ref="L135:M135"/>
    <mergeCell ref="N135:Q135"/>
    <mergeCell ref="F132:I132"/>
    <mergeCell ref="L132:M132"/>
    <mergeCell ref="N132:Q132"/>
    <mergeCell ref="F133:I133"/>
    <mergeCell ref="L133:M133"/>
    <mergeCell ref="N133:Q133"/>
    <mergeCell ref="F130:I130"/>
    <mergeCell ref="L130:M130"/>
    <mergeCell ref="N130:Q130"/>
    <mergeCell ref="F131:I131"/>
    <mergeCell ref="L131:M131"/>
    <mergeCell ref="N131:Q131"/>
    <mergeCell ref="N126:Q126"/>
    <mergeCell ref="N127:Q127"/>
    <mergeCell ref="F128:I128"/>
    <mergeCell ref="L128:M128"/>
    <mergeCell ref="N128:Q128"/>
    <mergeCell ref="F129:I129"/>
    <mergeCell ref="L129:M129"/>
    <mergeCell ref="N129:Q129"/>
    <mergeCell ref="M121:Q121"/>
    <mergeCell ref="M122:Q122"/>
    <mergeCell ref="F124:I124"/>
    <mergeCell ref="L124:M124"/>
    <mergeCell ref="N124:Q124"/>
    <mergeCell ref="N125:Q125"/>
    <mergeCell ref="N106:Q106"/>
    <mergeCell ref="L108:Q108"/>
    <mergeCell ref="C114:Q114"/>
    <mergeCell ref="F116:P116"/>
    <mergeCell ref="F117:P117"/>
    <mergeCell ref="M119:P119"/>
    <mergeCell ref="D103:H103"/>
    <mergeCell ref="N103:Q103"/>
    <mergeCell ref="D104:H104"/>
    <mergeCell ref="N104:Q104"/>
    <mergeCell ref="D105:H105"/>
    <mergeCell ref="N105:Q105"/>
    <mergeCell ref="N97:Q97"/>
    <mergeCell ref="N98:Q98"/>
    <mergeCell ref="N100:Q100"/>
    <mergeCell ref="D101:H101"/>
    <mergeCell ref="N101:Q101"/>
    <mergeCell ref="D102:H102"/>
    <mergeCell ref="N102:Q102"/>
    <mergeCell ref="N91:Q91"/>
    <mergeCell ref="N92:Q92"/>
    <mergeCell ref="N93:Q93"/>
    <mergeCell ref="N94:Q94"/>
    <mergeCell ref="N95:Q95"/>
    <mergeCell ref="N96:Q96"/>
    <mergeCell ref="M84:Q84"/>
    <mergeCell ref="C86:G86"/>
    <mergeCell ref="N86:Q86"/>
    <mergeCell ref="N88:Q88"/>
    <mergeCell ref="N89:Q89"/>
    <mergeCell ref="N90:Q90"/>
    <mergeCell ref="L38:P38"/>
    <mergeCell ref="C76:Q76"/>
    <mergeCell ref="F78:P78"/>
    <mergeCell ref="F79:P79"/>
    <mergeCell ref="M81:P81"/>
    <mergeCell ref="M83:Q83"/>
    <mergeCell ref="H34:J34"/>
    <mergeCell ref="M34:P34"/>
    <mergeCell ref="H35:J35"/>
    <mergeCell ref="M35:P35"/>
    <mergeCell ref="H36:J36"/>
    <mergeCell ref="M36:P36"/>
    <mergeCell ref="M28:P28"/>
    <mergeCell ref="M30:P30"/>
    <mergeCell ref="H32:J32"/>
    <mergeCell ref="M32:P32"/>
    <mergeCell ref="H33:J33"/>
    <mergeCell ref="M33:P33"/>
    <mergeCell ref="O17:P17"/>
    <mergeCell ref="O18:P18"/>
    <mergeCell ref="O20:P20"/>
    <mergeCell ref="O21:P21"/>
    <mergeCell ref="E24:L24"/>
    <mergeCell ref="M27:P27"/>
    <mergeCell ref="O9:P9"/>
    <mergeCell ref="O11:P11"/>
    <mergeCell ref="O12:P12"/>
    <mergeCell ref="O14:P14"/>
    <mergeCell ref="E15:L15"/>
    <mergeCell ref="O15:P15"/>
    <mergeCell ref="H1:K1"/>
    <mergeCell ref="C2:Q2"/>
    <mergeCell ref="S2:AC2"/>
    <mergeCell ref="C4:Q4"/>
    <mergeCell ref="F6:P6"/>
    <mergeCell ref="F7:P7"/>
  </mergeCells>
  <dataValidations count="2">
    <dataValidation type="list" allowBlank="1" showInputMessage="1" showErrorMessage="1" error="Povoleny jsou hodnoty základní, snížená, zákl. přenesená, sníž. přenesená, nulová." sqref="U216:U219">
      <formula1>"základní,snížená,zákl. přenesená,sníž. přenesená,nulová"</formula1>
    </dataValidation>
    <dataValidation type="list" allowBlank="1" showInputMessage="1" showErrorMessage="1" error="Povoleny jsou hodnoty K a M." sqref="D216:D219">
      <formula1>"K,M"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24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3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9"/>
      <c r="B1" s="116"/>
      <c r="C1" s="116"/>
      <c r="D1" s="117" t="s">
        <v>0</v>
      </c>
      <c r="E1" s="116"/>
      <c r="F1" s="118" t="s">
        <v>600</v>
      </c>
      <c r="G1" s="118"/>
      <c r="H1" s="132" t="s">
        <v>601</v>
      </c>
      <c r="I1" s="132"/>
      <c r="J1" s="132"/>
      <c r="K1" s="132"/>
      <c r="L1" s="118" t="s">
        <v>602</v>
      </c>
      <c r="M1" s="116"/>
      <c r="N1" s="116"/>
      <c r="O1" s="117" t="s">
        <v>49</v>
      </c>
      <c r="P1" s="116"/>
      <c r="Q1" s="116"/>
      <c r="R1" s="116"/>
      <c r="S1" s="118" t="s">
        <v>603</v>
      </c>
      <c r="T1" s="118"/>
      <c r="U1" s="119"/>
      <c r="V1" s="119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</row>
    <row r="2" spans="3:46" ht="36.95" customHeight="1">
      <c r="C2" s="191" t="s">
        <v>3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S2" s="133" t="s">
        <v>4</v>
      </c>
      <c r="T2" s="134"/>
      <c r="U2" s="134"/>
      <c r="V2" s="134"/>
      <c r="W2" s="134"/>
      <c r="X2" s="134"/>
      <c r="Y2" s="134"/>
      <c r="Z2" s="134"/>
      <c r="AA2" s="134"/>
      <c r="AB2" s="134"/>
      <c r="AC2" s="134"/>
      <c r="AT2" s="7" t="s">
        <v>45</v>
      </c>
    </row>
    <row r="3" spans="2:46" ht="6.9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AT3" s="7" t="s">
        <v>50</v>
      </c>
    </row>
    <row r="4" spans="2:46" ht="36.95" customHeight="1">
      <c r="B4" s="11"/>
      <c r="C4" s="175" t="s">
        <v>51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3"/>
      <c r="T4" s="14" t="s">
        <v>7</v>
      </c>
      <c r="AT4" s="7" t="s">
        <v>2</v>
      </c>
    </row>
    <row r="5" spans="2:18" ht="6.95" customHeight="1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3"/>
    </row>
    <row r="6" spans="2:18" ht="25.35" customHeight="1">
      <c r="B6" s="11"/>
      <c r="C6" s="12"/>
      <c r="D6" s="17" t="s">
        <v>8</v>
      </c>
      <c r="E6" s="12"/>
      <c r="F6" s="161" t="s">
        <v>9</v>
      </c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2"/>
      <c r="R6" s="13"/>
    </row>
    <row r="7" spans="2:18" s="1" customFormat="1" ht="32.85" customHeight="1">
      <c r="B7" s="19"/>
      <c r="C7" s="20"/>
      <c r="D7" s="16" t="s">
        <v>52</v>
      </c>
      <c r="E7" s="20"/>
      <c r="F7" s="193" t="s">
        <v>497</v>
      </c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20"/>
      <c r="R7" s="21"/>
    </row>
    <row r="8" spans="2:18" s="1" customFormat="1" ht="14.45" customHeight="1">
      <c r="B8" s="19"/>
      <c r="C8" s="20"/>
      <c r="D8" s="17" t="s">
        <v>10</v>
      </c>
      <c r="E8" s="20"/>
      <c r="F8" s="15" t="s">
        <v>1</v>
      </c>
      <c r="G8" s="20"/>
      <c r="H8" s="20"/>
      <c r="I8" s="20"/>
      <c r="J8" s="20"/>
      <c r="K8" s="20"/>
      <c r="L8" s="20"/>
      <c r="M8" s="17" t="s">
        <v>11</v>
      </c>
      <c r="N8" s="20"/>
      <c r="O8" s="15" t="s">
        <v>1</v>
      </c>
      <c r="P8" s="20"/>
      <c r="Q8" s="20"/>
      <c r="R8" s="21"/>
    </row>
    <row r="9" spans="2:18" s="1" customFormat="1" ht="14.45" customHeight="1">
      <c r="B9" s="19"/>
      <c r="C9" s="20"/>
      <c r="D9" s="17" t="s">
        <v>12</v>
      </c>
      <c r="E9" s="20"/>
      <c r="F9" s="15" t="s">
        <v>13</v>
      </c>
      <c r="G9" s="20"/>
      <c r="H9" s="20"/>
      <c r="I9" s="20"/>
      <c r="J9" s="20"/>
      <c r="K9" s="20"/>
      <c r="L9" s="20"/>
      <c r="M9" s="17" t="s">
        <v>14</v>
      </c>
      <c r="N9" s="20"/>
      <c r="O9" s="194"/>
      <c r="P9" s="162"/>
      <c r="Q9" s="20"/>
      <c r="R9" s="21"/>
    </row>
    <row r="10" spans="2:18" s="1" customFormat="1" ht="10.9" customHeight="1"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1"/>
    </row>
    <row r="11" spans="2:18" s="1" customFormat="1" ht="14.45" customHeight="1">
      <c r="B11" s="19"/>
      <c r="C11" s="20"/>
      <c r="D11" s="17" t="s">
        <v>15</v>
      </c>
      <c r="E11" s="20"/>
      <c r="F11" s="20"/>
      <c r="G11" s="20"/>
      <c r="H11" s="20"/>
      <c r="I11" s="20"/>
      <c r="J11" s="20"/>
      <c r="K11" s="20"/>
      <c r="L11" s="20"/>
      <c r="M11" s="17" t="s">
        <v>16</v>
      </c>
      <c r="N11" s="20"/>
      <c r="O11" s="165"/>
      <c r="P11" s="162"/>
      <c r="Q11" s="20"/>
      <c r="R11" s="21"/>
    </row>
    <row r="12" spans="2:18" s="1" customFormat="1" ht="18" customHeight="1">
      <c r="B12" s="19"/>
      <c r="C12" s="20"/>
      <c r="D12" s="20"/>
      <c r="E12" s="15"/>
      <c r="F12" s="20"/>
      <c r="G12" s="20"/>
      <c r="H12" s="20"/>
      <c r="I12" s="20"/>
      <c r="J12" s="20"/>
      <c r="K12" s="20"/>
      <c r="L12" s="20"/>
      <c r="M12" s="17" t="s">
        <v>17</v>
      </c>
      <c r="N12" s="20"/>
      <c r="O12" s="165"/>
      <c r="P12" s="162"/>
      <c r="Q12" s="20"/>
      <c r="R12" s="21"/>
    </row>
    <row r="13" spans="2:18" s="1" customFormat="1" ht="6.95" customHeight="1"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2:18" s="1" customFormat="1" ht="14.45" customHeight="1">
      <c r="B14" s="19"/>
      <c r="C14" s="20"/>
      <c r="D14" s="17" t="s">
        <v>18</v>
      </c>
      <c r="E14" s="120"/>
      <c r="F14" s="120"/>
      <c r="G14" s="120"/>
      <c r="H14" s="120"/>
      <c r="I14" s="120"/>
      <c r="J14" s="120"/>
      <c r="K14" s="120"/>
      <c r="L14" s="120"/>
      <c r="M14" s="17" t="s">
        <v>16</v>
      </c>
      <c r="N14" s="120"/>
      <c r="O14" s="195" t="s">
        <v>620</v>
      </c>
      <c r="P14" s="196"/>
      <c r="Q14" s="20"/>
      <c r="R14" s="21"/>
    </row>
    <row r="15" spans="2:18" s="1" customFormat="1" ht="18" customHeight="1">
      <c r="B15" s="19"/>
      <c r="C15" s="20"/>
      <c r="D15" s="120"/>
      <c r="E15" s="195" t="s">
        <v>620</v>
      </c>
      <c r="F15" s="196"/>
      <c r="G15" s="196"/>
      <c r="H15" s="196"/>
      <c r="I15" s="196"/>
      <c r="J15" s="196"/>
      <c r="K15" s="196"/>
      <c r="L15" s="196"/>
      <c r="M15" s="17" t="s">
        <v>17</v>
      </c>
      <c r="N15" s="120"/>
      <c r="O15" s="195" t="s">
        <v>620</v>
      </c>
      <c r="P15" s="196"/>
      <c r="Q15" s="20"/>
      <c r="R15" s="21"/>
    </row>
    <row r="16" spans="2:18" s="1" customFormat="1" ht="6.95" customHeight="1">
      <c r="B16" s="19"/>
      <c r="C16" s="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20"/>
      <c r="R16" s="21"/>
    </row>
    <row r="17" spans="2:18" s="1" customFormat="1" ht="14.45" customHeight="1">
      <c r="B17" s="19"/>
      <c r="C17" s="20"/>
      <c r="D17" s="17" t="s">
        <v>19</v>
      </c>
      <c r="E17" s="20"/>
      <c r="F17" s="20"/>
      <c r="G17" s="20"/>
      <c r="H17" s="20"/>
      <c r="I17" s="20"/>
      <c r="J17" s="20"/>
      <c r="K17" s="20"/>
      <c r="L17" s="20"/>
      <c r="M17" s="17" t="s">
        <v>16</v>
      </c>
      <c r="N17" s="20"/>
      <c r="O17" s="165"/>
      <c r="P17" s="162"/>
      <c r="Q17" s="20"/>
      <c r="R17" s="21"/>
    </row>
    <row r="18" spans="2:18" s="1" customFormat="1" ht="18" customHeight="1">
      <c r="B18" s="19"/>
      <c r="C18" s="20"/>
      <c r="D18" s="20"/>
      <c r="E18" s="15"/>
      <c r="F18" s="20"/>
      <c r="G18" s="20"/>
      <c r="H18" s="20"/>
      <c r="I18" s="20"/>
      <c r="J18" s="20"/>
      <c r="K18" s="20"/>
      <c r="L18" s="20"/>
      <c r="M18" s="17" t="s">
        <v>17</v>
      </c>
      <c r="N18" s="20"/>
      <c r="O18" s="165"/>
      <c r="P18" s="162"/>
      <c r="Q18" s="20"/>
      <c r="R18" s="21"/>
    </row>
    <row r="19" spans="2:18" s="1" customFormat="1" ht="6.95" customHeight="1"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1"/>
    </row>
    <row r="20" spans="2:18" s="1" customFormat="1" ht="14.45" customHeight="1">
      <c r="B20" s="19"/>
      <c r="C20" s="20"/>
      <c r="D20" s="17" t="s">
        <v>20</v>
      </c>
      <c r="E20" s="20"/>
      <c r="F20" s="20"/>
      <c r="G20" s="20"/>
      <c r="H20" s="20"/>
      <c r="I20" s="20"/>
      <c r="J20" s="20"/>
      <c r="K20" s="20"/>
      <c r="L20" s="20"/>
      <c r="M20" s="17" t="s">
        <v>16</v>
      </c>
      <c r="N20" s="20"/>
      <c r="O20" s="165"/>
      <c r="P20" s="162"/>
      <c r="Q20" s="20"/>
      <c r="R20" s="21"/>
    </row>
    <row r="21" spans="2:18" s="1" customFormat="1" ht="18" customHeight="1">
      <c r="B21" s="19"/>
      <c r="C21" s="20"/>
      <c r="D21" s="20"/>
      <c r="E21" s="15"/>
      <c r="F21" s="20"/>
      <c r="G21" s="20"/>
      <c r="H21" s="20"/>
      <c r="I21" s="20"/>
      <c r="J21" s="20"/>
      <c r="K21" s="20"/>
      <c r="L21" s="20"/>
      <c r="M21" s="17" t="s">
        <v>17</v>
      </c>
      <c r="N21" s="20"/>
      <c r="O21" s="165"/>
      <c r="P21" s="162"/>
      <c r="Q21" s="20"/>
      <c r="R21" s="21"/>
    </row>
    <row r="22" spans="2:18" s="1" customFormat="1" ht="6.95" customHeight="1"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1"/>
    </row>
    <row r="23" spans="2:18" s="1" customFormat="1" ht="14.45" customHeight="1">
      <c r="B23" s="19"/>
      <c r="C23" s="20"/>
      <c r="D23" s="17" t="s">
        <v>21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/>
    </row>
    <row r="24" spans="2:18" s="1" customFormat="1" ht="22.5" customHeight="1">
      <c r="B24" s="19"/>
      <c r="C24" s="20"/>
      <c r="D24" s="20"/>
      <c r="E24" s="188" t="s">
        <v>1</v>
      </c>
      <c r="F24" s="162"/>
      <c r="G24" s="162"/>
      <c r="H24" s="162"/>
      <c r="I24" s="162"/>
      <c r="J24" s="162"/>
      <c r="K24" s="162"/>
      <c r="L24" s="162"/>
      <c r="M24" s="20"/>
      <c r="N24" s="20"/>
      <c r="O24" s="20"/>
      <c r="P24" s="20"/>
      <c r="Q24" s="20"/>
      <c r="R24" s="21"/>
    </row>
    <row r="25" spans="2:18" s="1" customFormat="1" ht="6.95" customHeight="1"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1"/>
    </row>
    <row r="26" spans="2:18" s="1" customFormat="1" ht="6.95" customHeight="1">
      <c r="B26" s="19"/>
      <c r="C26" s="20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0"/>
      <c r="R26" s="21"/>
    </row>
    <row r="27" spans="2:18" s="1" customFormat="1" ht="14.45" customHeight="1">
      <c r="B27" s="19"/>
      <c r="C27" s="20"/>
      <c r="D27" s="53" t="s">
        <v>54</v>
      </c>
      <c r="E27" s="20"/>
      <c r="F27" s="20"/>
      <c r="G27" s="20"/>
      <c r="H27" s="20"/>
      <c r="I27" s="20"/>
      <c r="J27" s="20"/>
      <c r="K27" s="20"/>
      <c r="L27" s="20"/>
      <c r="M27" s="189">
        <f>N88</f>
        <v>0</v>
      </c>
      <c r="N27" s="162"/>
      <c r="O27" s="162"/>
      <c r="P27" s="162"/>
      <c r="Q27" s="20"/>
      <c r="R27" s="21"/>
    </row>
    <row r="28" spans="2:18" s="1" customFormat="1" ht="14.45" customHeight="1">
      <c r="B28" s="19"/>
      <c r="C28" s="20"/>
      <c r="D28" s="18" t="s">
        <v>47</v>
      </c>
      <c r="E28" s="20"/>
      <c r="F28" s="20"/>
      <c r="G28" s="20"/>
      <c r="H28" s="20"/>
      <c r="I28" s="20"/>
      <c r="J28" s="20"/>
      <c r="K28" s="20"/>
      <c r="L28" s="20"/>
      <c r="M28" s="189">
        <f>N93</f>
        <v>0</v>
      </c>
      <c r="N28" s="162"/>
      <c r="O28" s="162"/>
      <c r="P28" s="162"/>
      <c r="Q28" s="20"/>
      <c r="R28" s="21"/>
    </row>
    <row r="29" spans="2:18" s="1" customFormat="1" ht="6.95" customHeight="1"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1"/>
    </row>
    <row r="30" spans="2:18" s="1" customFormat="1" ht="25.35" customHeight="1">
      <c r="B30" s="19"/>
      <c r="C30" s="20"/>
      <c r="D30" s="54" t="s">
        <v>22</v>
      </c>
      <c r="E30" s="20"/>
      <c r="F30" s="20"/>
      <c r="G30" s="20"/>
      <c r="H30" s="20"/>
      <c r="I30" s="20"/>
      <c r="J30" s="20"/>
      <c r="K30" s="20"/>
      <c r="L30" s="20"/>
      <c r="M30" s="190">
        <f>ROUND(M27+M28,2)</f>
        <v>0</v>
      </c>
      <c r="N30" s="162"/>
      <c r="O30" s="162"/>
      <c r="P30" s="162"/>
      <c r="Q30" s="20"/>
      <c r="R30" s="21"/>
    </row>
    <row r="31" spans="2:18" s="1" customFormat="1" ht="6.95" customHeight="1">
      <c r="B31" s="19"/>
      <c r="C31" s="20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0"/>
      <c r="R31" s="21"/>
    </row>
    <row r="32" spans="2:18" s="1" customFormat="1" ht="14.45" customHeight="1">
      <c r="B32" s="19"/>
      <c r="C32" s="20"/>
      <c r="D32" s="22" t="s">
        <v>23</v>
      </c>
      <c r="E32" s="22" t="s">
        <v>24</v>
      </c>
      <c r="F32" s="23">
        <v>0.21</v>
      </c>
      <c r="G32" s="55" t="s">
        <v>25</v>
      </c>
      <c r="H32" s="184">
        <f>ROUND((((SUM(BE93:BE100)+SUM(BE118:BE125))+SUM(BE127:BE129))),2)</f>
        <v>0</v>
      </c>
      <c r="I32" s="162"/>
      <c r="J32" s="162"/>
      <c r="K32" s="20"/>
      <c r="L32" s="20"/>
      <c r="M32" s="184">
        <f>ROUND(((ROUND((SUM(BE93:BE100)+SUM(BE118:BE125)),2)*F32)+SUM(BE127:BE129)*F32),2)</f>
        <v>0</v>
      </c>
      <c r="N32" s="162"/>
      <c r="O32" s="162"/>
      <c r="P32" s="162"/>
      <c r="Q32" s="20"/>
      <c r="R32" s="21"/>
    </row>
    <row r="33" spans="2:18" s="1" customFormat="1" ht="14.45" customHeight="1">
      <c r="B33" s="19"/>
      <c r="C33" s="20"/>
      <c r="D33" s="20"/>
      <c r="E33" s="22" t="s">
        <v>26</v>
      </c>
      <c r="F33" s="23">
        <v>0.15</v>
      </c>
      <c r="G33" s="55" t="s">
        <v>25</v>
      </c>
      <c r="H33" s="184">
        <f>ROUND((((SUM(BF93:BF100)+SUM(BF118:BF125))+SUM(BF127:BF129))),2)</f>
        <v>0</v>
      </c>
      <c r="I33" s="162"/>
      <c r="J33" s="162"/>
      <c r="K33" s="20"/>
      <c r="L33" s="20"/>
      <c r="M33" s="184">
        <f>ROUND(((ROUND((SUM(BF93:BF100)+SUM(BF118:BF125)),2)*F33)+SUM(BF127:BF129)*F33),2)</f>
        <v>0</v>
      </c>
      <c r="N33" s="162"/>
      <c r="O33" s="162"/>
      <c r="P33" s="162"/>
      <c r="Q33" s="20"/>
      <c r="R33" s="21"/>
    </row>
    <row r="34" spans="2:18" s="1" customFormat="1" ht="14.45" customHeight="1" hidden="1">
      <c r="B34" s="19"/>
      <c r="C34" s="20"/>
      <c r="D34" s="20"/>
      <c r="E34" s="22" t="s">
        <v>27</v>
      </c>
      <c r="F34" s="23">
        <v>0.21</v>
      </c>
      <c r="G34" s="55" t="s">
        <v>25</v>
      </c>
      <c r="H34" s="184">
        <f>ROUND((((SUM(BG93:BG100)+SUM(BG118:BG125))+SUM(BG127:BG129))),2)</f>
        <v>0</v>
      </c>
      <c r="I34" s="162"/>
      <c r="J34" s="162"/>
      <c r="K34" s="20"/>
      <c r="L34" s="20"/>
      <c r="M34" s="184">
        <v>0</v>
      </c>
      <c r="N34" s="162"/>
      <c r="O34" s="162"/>
      <c r="P34" s="162"/>
      <c r="Q34" s="20"/>
      <c r="R34" s="21"/>
    </row>
    <row r="35" spans="2:18" s="1" customFormat="1" ht="14.45" customHeight="1" hidden="1">
      <c r="B35" s="19"/>
      <c r="C35" s="20"/>
      <c r="D35" s="20"/>
      <c r="E35" s="22" t="s">
        <v>28</v>
      </c>
      <c r="F35" s="23">
        <v>0.15</v>
      </c>
      <c r="G35" s="55" t="s">
        <v>25</v>
      </c>
      <c r="H35" s="184">
        <f>ROUND((((SUM(BH93:BH100)+SUM(BH118:BH125))+SUM(BH127:BH129))),2)</f>
        <v>0</v>
      </c>
      <c r="I35" s="162"/>
      <c r="J35" s="162"/>
      <c r="K35" s="20"/>
      <c r="L35" s="20"/>
      <c r="M35" s="184">
        <v>0</v>
      </c>
      <c r="N35" s="162"/>
      <c r="O35" s="162"/>
      <c r="P35" s="162"/>
      <c r="Q35" s="20"/>
      <c r="R35" s="21"/>
    </row>
    <row r="36" spans="2:18" s="1" customFormat="1" ht="14.45" customHeight="1" hidden="1">
      <c r="B36" s="19"/>
      <c r="C36" s="20"/>
      <c r="D36" s="20"/>
      <c r="E36" s="22" t="s">
        <v>29</v>
      </c>
      <c r="F36" s="23">
        <v>0</v>
      </c>
      <c r="G36" s="55" t="s">
        <v>25</v>
      </c>
      <c r="H36" s="184">
        <f>ROUND((((SUM(BI93:BI100)+SUM(BI118:BI125))+SUM(BI127:BI129))),2)</f>
        <v>0</v>
      </c>
      <c r="I36" s="162"/>
      <c r="J36" s="162"/>
      <c r="K36" s="20"/>
      <c r="L36" s="20"/>
      <c r="M36" s="184">
        <v>0</v>
      </c>
      <c r="N36" s="162"/>
      <c r="O36" s="162"/>
      <c r="P36" s="162"/>
      <c r="Q36" s="20"/>
      <c r="R36" s="21"/>
    </row>
    <row r="37" spans="2:18" s="1" customFormat="1" ht="6.95" customHeight="1"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1"/>
    </row>
    <row r="38" spans="2:18" s="1" customFormat="1" ht="25.35" customHeight="1">
      <c r="B38" s="19"/>
      <c r="C38" s="52"/>
      <c r="D38" s="56" t="s">
        <v>30</v>
      </c>
      <c r="E38" s="43"/>
      <c r="F38" s="43"/>
      <c r="G38" s="57" t="s">
        <v>31</v>
      </c>
      <c r="H38" s="58" t="s">
        <v>32</v>
      </c>
      <c r="I38" s="43"/>
      <c r="J38" s="43"/>
      <c r="K38" s="43"/>
      <c r="L38" s="185">
        <f>SUM(M30:M36)</f>
        <v>0</v>
      </c>
      <c r="M38" s="186"/>
      <c r="N38" s="186"/>
      <c r="O38" s="186"/>
      <c r="P38" s="187"/>
      <c r="Q38" s="52"/>
      <c r="R38" s="21"/>
    </row>
    <row r="39" spans="2:18" s="1" customFormat="1" ht="14.45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1"/>
    </row>
    <row r="40" spans="2:18" s="1" customFormat="1" ht="14.45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1"/>
    </row>
    <row r="41" spans="2:18" ht="13.5"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3"/>
    </row>
    <row r="42" spans="2:18" ht="13.5"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3"/>
    </row>
    <row r="43" spans="2:18" ht="13.5"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3"/>
    </row>
    <row r="44" spans="2:18" ht="13.5"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3"/>
    </row>
    <row r="45" spans="2:18" ht="13.5"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3"/>
    </row>
    <row r="46" spans="2:18" ht="13.5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3"/>
    </row>
    <row r="47" spans="2:18" ht="13.5"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3"/>
    </row>
    <row r="48" spans="2:18" ht="13.5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3"/>
    </row>
    <row r="49" spans="2:18" ht="13.5">
      <c r="B49" s="1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3"/>
    </row>
    <row r="50" spans="2:18" s="1" customFormat="1" ht="15">
      <c r="B50" s="19"/>
      <c r="C50" s="20"/>
      <c r="D50" s="25" t="s">
        <v>33</v>
      </c>
      <c r="E50" s="26"/>
      <c r="F50" s="26"/>
      <c r="G50" s="26"/>
      <c r="H50" s="27"/>
      <c r="I50" s="20"/>
      <c r="J50" s="25" t="s">
        <v>34</v>
      </c>
      <c r="K50" s="26"/>
      <c r="L50" s="26"/>
      <c r="M50" s="26"/>
      <c r="N50" s="26"/>
      <c r="O50" s="26"/>
      <c r="P50" s="27"/>
      <c r="Q50" s="20"/>
      <c r="R50" s="21"/>
    </row>
    <row r="51" spans="2:18" ht="13.5">
      <c r="B51" s="11"/>
      <c r="C51" s="12"/>
      <c r="D51" s="28"/>
      <c r="E51" s="12"/>
      <c r="F51" s="12"/>
      <c r="G51" s="12"/>
      <c r="H51" s="29"/>
      <c r="I51" s="12"/>
      <c r="J51" s="28"/>
      <c r="K51" s="12"/>
      <c r="L51" s="12"/>
      <c r="M51" s="12"/>
      <c r="N51" s="12"/>
      <c r="O51" s="12"/>
      <c r="P51" s="29"/>
      <c r="Q51" s="12"/>
      <c r="R51" s="13"/>
    </row>
    <row r="52" spans="2:18" ht="13.5">
      <c r="B52" s="11"/>
      <c r="C52" s="12"/>
      <c r="D52" s="28"/>
      <c r="E52" s="12"/>
      <c r="F52" s="12"/>
      <c r="G52" s="12"/>
      <c r="H52" s="29"/>
      <c r="I52" s="12"/>
      <c r="J52" s="28"/>
      <c r="K52" s="12"/>
      <c r="L52" s="12"/>
      <c r="M52" s="12"/>
      <c r="N52" s="12"/>
      <c r="O52" s="12"/>
      <c r="P52" s="29"/>
      <c r="Q52" s="12"/>
      <c r="R52" s="13"/>
    </row>
    <row r="53" spans="2:18" ht="13.5">
      <c r="B53" s="11"/>
      <c r="C53" s="12"/>
      <c r="D53" s="28"/>
      <c r="E53" s="12"/>
      <c r="F53" s="12"/>
      <c r="G53" s="12"/>
      <c r="H53" s="29"/>
      <c r="I53" s="12"/>
      <c r="J53" s="28"/>
      <c r="K53" s="12"/>
      <c r="L53" s="12"/>
      <c r="M53" s="12"/>
      <c r="N53" s="12"/>
      <c r="O53" s="12"/>
      <c r="P53" s="29"/>
      <c r="Q53" s="12"/>
      <c r="R53" s="13"/>
    </row>
    <row r="54" spans="2:18" ht="13.5">
      <c r="B54" s="11"/>
      <c r="C54" s="12"/>
      <c r="D54" s="28"/>
      <c r="E54" s="12"/>
      <c r="F54" s="12"/>
      <c r="G54" s="12"/>
      <c r="H54" s="29"/>
      <c r="I54" s="12"/>
      <c r="J54" s="28"/>
      <c r="K54" s="12"/>
      <c r="L54" s="12"/>
      <c r="M54" s="12"/>
      <c r="N54" s="12"/>
      <c r="O54" s="12"/>
      <c r="P54" s="29"/>
      <c r="Q54" s="12"/>
      <c r="R54" s="13"/>
    </row>
    <row r="55" spans="2:18" ht="13.5">
      <c r="B55" s="11"/>
      <c r="C55" s="12"/>
      <c r="D55" s="28"/>
      <c r="E55" s="12"/>
      <c r="F55" s="12"/>
      <c r="G55" s="12"/>
      <c r="H55" s="29"/>
      <c r="I55" s="12"/>
      <c r="J55" s="28"/>
      <c r="K55" s="12"/>
      <c r="L55" s="12"/>
      <c r="M55" s="12"/>
      <c r="N55" s="12"/>
      <c r="O55" s="12"/>
      <c r="P55" s="29"/>
      <c r="Q55" s="12"/>
      <c r="R55" s="13"/>
    </row>
    <row r="56" spans="2:18" ht="13.5">
      <c r="B56" s="11"/>
      <c r="C56" s="12"/>
      <c r="D56" s="28"/>
      <c r="E56" s="12"/>
      <c r="F56" s="12"/>
      <c r="G56" s="12"/>
      <c r="H56" s="29"/>
      <c r="I56" s="12"/>
      <c r="J56" s="28"/>
      <c r="K56" s="12"/>
      <c r="L56" s="12"/>
      <c r="M56" s="12"/>
      <c r="N56" s="12"/>
      <c r="O56" s="12"/>
      <c r="P56" s="29"/>
      <c r="Q56" s="12"/>
      <c r="R56" s="13"/>
    </row>
    <row r="57" spans="2:18" ht="13.5">
      <c r="B57" s="11"/>
      <c r="C57" s="12"/>
      <c r="D57" s="28"/>
      <c r="E57" s="12"/>
      <c r="F57" s="12"/>
      <c r="G57" s="12"/>
      <c r="H57" s="29"/>
      <c r="I57" s="12"/>
      <c r="J57" s="28"/>
      <c r="K57" s="12"/>
      <c r="L57" s="12"/>
      <c r="M57" s="12"/>
      <c r="N57" s="12"/>
      <c r="O57" s="12"/>
      <c r="P57" s="29"/>
      <c r="Q57" s="12"/>
      <c r="R57" s="13"/>
    </row>
    <row r="58" spans="2:18" ht="13.5">
      <c r="B58" s="11"/>
      <c r="C58" s="12"/>
      <c r="D58" s="28"/>
      <c r="E58" s="12"/>
      <c r="F58" s="12"/>
      <c r="G58" s="12"/>
      <c r="H58" s="29"/>
      <c r="I58" s="12"/>
      <c r="J58" s="28"/>
      <c r="K58" s="12"/>
      <c r="L58" s="12"/>
      <c r="M58" s="12"/>
      <c r="N58" s="12"/>
      <c r="O58" s="12"/>
      <c r="P58" s="29"/>
      <c r="Q58" s="12"/>
      <c r="R58" s="13"/>
    </row>
    <row r="59" spans="2:18" s="1" customFormat="1" ht="15">
      <c r="B59" s="19"/>
      <c r="C59" s="20"/>
      <c r="D59" s="30" t="s">
        <v>35</v>
      </c>
      <c r="E59" s="31"/>
      <c r="F59" s="31"/>
      <c r="G59" s="32" t="s">
        <v>36</v>
      </c>
      <c r="H59" s="33"/>
      <c r="I59" s="20"/>
      <c r="J59" s="30" t="s">
        <v>35</v>
      </c>
      <c r="K59" s="31"/>
      <c r="L59" s="31"/>
      <c r="M59" s="31"/>
      <c r="N59" s="32" t="s">
        <v>36</v>
      </c>
      <c r="O59" s="31"/>
      <c r="P59" s="33"/>
      <c r="Q59" s="20"/>
      <c r="R59" s="21"/>
    </row>
    <row r="60" spans="2:18" ht="13.5">
      <c r="B60" s="1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3"/>
    </row>
    <row r="61" spans="2:18" s="1" customFormat="1" ht="15">
      <c r="B61" s="19"/>
      <c r="C61" s="20"/>
      <c r="D61" s="25" t="s">
        <v>37</v>
      </c>
      <c r="E61" s="26"/>
      <c r="F61" s="26"/>
      <c r="G61" s="26"/>
      <c r="H61" s="27"/>
      <c r="I61" s="20"/>
      <c r="J61" s="25" t="s">
        <v>38</v>
      </c>
      <c r="K61" s="26"/>
      <c r="L61" s="26"/>
      <c r="M61" s="26"/>
      <c r="N61" s="26"/>
      <c r="O61" s="26"/>
      <c r="P61" s="27"/>
      <c r="Q61" s="20"/>
      <c r="R61" s="21"/>
    </row>
    <row r="62" spans="2:18" ht="13.5">
      <c r="B62" s="11"/>
      <c r="C62" s="12"/>
      <c r="D62" s="28"/>
      <c r="E62" s="12"/>
      <c r="F62" s="12"/>
      <c r="G62" s="12"/>
      <c r="H62" s="29"/>
      <c r="I62" s="12"/>
      <c r="J62" s="28"/>
      <c r="K62" s="12"/>
      <c r="L62" s="12"/>
      <c r="M62" s="12"/>
      <c r="N62" s="12"/>
      <c r="O62" s="12"/>
      <c r="P62" s="29"/>
      <c r="Q62" s="12"/>
      <c r="R62" s="13"/>
    </row>
    <row r="63" spans="2:18" ht="13.5">
      <c r="B63" s="11"/>
      <c r="C63" s="12"/>
      <c r="D63" s="28"/>
      <c r="E63" s="12"/>
      <c r="F63" s="12"/>
      <c r="G63" s="12"/>
      <c r="H63" s="29"/>
      <c r="I63" s="12"/>
      <c r="J63" s="28"/>
      <c r="K63" s="12"/>
      <c r="L63" s="12"/>
      <c r="M63" s="12"/>
      <c r="N63" s="12"/>
      <c r="O63" s="12"/>
      <c r="P63" s="29"/>
      <c r="Q63" s="12"/>
      <c r="R63" s="13"/>
    </row>
    <row r="64" spans="2:18" ht="13.5">
      <c r="B64" s="11"/>
      <c r="C64" s="12"/>
      <c r="D64" s="28"/>
      <c r="E64" s="12"/>
      <c r="F64" s="12"/>
      <c r="G64" s="12"/>
      <c r="H64" s="29"/>
      <c r="I64" s="12"/>
      <c r="J64" s="28"/>
      <c r="K64" s="12"/>
      <c r="L64" s="12"/>
      <c r="M64" s="12"/>
      <c r="N64" s="12"/>
      <c r="O64" s="12"/>
      <c r="P64" s="29"/>
      <c r="Q64" s="12"/>
      <c r="R64" s="13"/>
    </row>
    <row r="65" spans="2:18" ht="13.5">
      <c r="B65" s="11"/>
      <c r="C65" s="12"/>
      <c r="D65" s="28"/>
      <c r="E65" s="12"/>
      <c r="F65" s="12"/>
      <c r="G65" s="12"/>
      <c r="H65" s="29"/>
      <c r="I65" s="12"/>
      <c r="J65" s="28"/>
      <c r="K65" s="12"/>
      <c r="L65" s="12"/>
      <c r="M65" s="12"/>
      <c r="N65" s="12"/>
      <c r="O65" s="12"/>
      <c r="P65" s="29"/>
      <c r="Q65" s="12"/>
      <c r="R65" s="13"/>
    </row>
    <row r="66" spans="2:18" ht="13.5">
      <c r="B66" s="11"/>
      <c r="C66" s="12"/>
      <c r="D66" s="28"/>
      <c r="E66" s="12"/>
      <c r="F66" s="12"/>
      <c r="G66" s="12"/>
      <c r="H66" s="29"/>
      <c r="I66" s="12"/>
      <c r="J66" s="28"/>
      <c r="K66" s="12"/>
      <c r="L66" s="12"/>
      <c r="M66" s="12"/>
      <c r="N66" s="12"/>
      <c r="O66" s="12"/>
      <c r="P66" s="29"/>
      <c r="Q66" s="12"/>
      <c r="R66" s="13"/>
    </row>
    <row r="67" spans="2:18" ht="13.5">
      <c r="B67" s="11"/>
      <c r="C67" s="12"/>
      <c r="D67" s="28"/>
      <c r="E67" s="12"/>
      <c r="F67" s="12"/>
      <c r="G67" s="12"/>
      <c r="H67" s="29"/>
      <c r="I67" s="12"/>
      <c r="J67" s="28"/>
      <c r="K67" s="12"/>
      <c r="L67" s="12"/>
      <c r="M67" s="12"/>
      <c r="N67" s="12"/>
      <c r="O67" s="12"/>
      <c r="P67" s="29"/>
      <c r="Q67" s="12"/>
      <c r="R67" s="13"/>
    </row>
    <row r="68" spans="2:18" ht="13.5">
      <c r="B68" s="11"/>
      <c r="C68" s="12"/>
      <c r="D68" s="28"/>
      <c r="E68" s="12"/>
      <c r="F68" s="12"/>
      <c r="G68" s="12"/>
      <c r="H68" s="29"/>
      <c r="I68" s="12"/>
      <c r="J68" s="28"/>
      <c r="K68" s="12"/>
      <c r="L68" s="12"/>
      <c r="M68" s="12"/>
      <c r="N68" s="12"/>
      <c r="O68" s="12"/>
      <c r="P68" s="29"/>
      <c r="Q68" s="12"/>
      <c r="R68" s="13"/>
    </row>
    <row r="69" spans="2:18" ht="13.5">
      <c r="B69" s="11"/>
      <c r="C69" s="12"/>
      <c r="D69" s="28"/>
      <c r="E69" s="12"/>
      <c r="F69" s="12"/>
      <c r="G69" s="12"/>
      <c r="H69" s="29"/>
      <c r="I69" s="12"/>
      <c r="J69" s="28"/>
      <c r="K69" s="12"/>
      <c r="L69" s="12"/>
      <c r="M69" s="12"/>
      <c r="N69" s="12"/>
      <c r="O69" s="12"/>
      <c r="P69" s="29"/>
      <c r="Q69" s="12"/>
      <c r="R69" s="13"/>
    </row>
    <row r="70" spans="2:18" s="1" customFormat="1" ht="15">
      <c r="B70" s="19"/>
      <c r="C70" s="20"/>
      <c r="D70" s="30" t="s">
        <v>35</v>
      </c>
      <c r="E70" s="31"/>
      <c r="F70" s="31"/>
      <c r="G70" s="32" t="s">
        <v>36</v>
      </c>
      <c r="H70" s="33"/>
      <c r="I70" s="20"/>
      <c r="J70" s="30" t="s">
        <v>35</v>
      </c>
      <c r="K70" s="31"/>
      <c r="L70" s="31"/>
      <c r="M70" s="31"/>
      <c r="N70" s="32" t="s">
        <v>36</v>
      </c>
      <c r="O70" s="31"/>
      <c r="P70" s="33"/>
      <c r="Q70" s="20"/>
      <c r="R70" s="21"/>
    </row>
    <row r="71" spans="2:18" s="1" customFormat="1" ht="14.45" customHeight="1">
      <c r="B71" s="34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6"/>
    </row>
    <row r="75" spans="2:18" s="1" customFormat="1" ht="6.95" customHeight="1"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9"/>
    </row>
    <row r="76" spans="2:18" s="1" customFormat="1" ht="36.95" customHeight="1">
      <c r="B76" s="19"/>
      <c r="C76" s="175" t="s">
        <v>55</v>
      </c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21"/>
    </row>
    <row r="77" spans="2:18" s="1" customFormat="1" ht="6.95" customHeight="1">
      <c r="B77" s="19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1"/>
    </row>
    <row r="78" spans="2:18" s="1" customFormat="1" ht="30" customHeight="1">
      <c r="B78" s="19"/>
      <c r="C78" s="17" t="s">
        <v>8</v>
      </c>
      <c r="D78" s="20"/>
      <c r="E78" s="20"/>
      <c r="F78" s="161" t="str">
        <f>F6</f>
        <v>AS Kostelec nad Orlicí - samostatný rozpočet</v>
      </c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20"/>
      <c r="R78" s="21"/>
    </row>
    <row r="79" spans="2:18" s="1" customFormat="1" ht="36.95" customHeight="1">
      <c r="B79" s="19"/>
      <c r="C79" s="40" t="s">
        <v>52</v>
      </c>
      <c r="D79" s="20"/>
      <c r="E79" s="20"/>
      <c r="F79" s="163" t="str">
        <f>F7</f>
        <v>IO02 - Areálové ozvučení</v>
      </c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20"/>
      <c r="R79" s="21"/>
    </row>
    <row r="80" spans="2:18" s="1" customFormat="1" ht="6.95" customHeight="1">
      <c r="B80" s="19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1"/>
    </row>
    <row r="81" spans="2:18" s="1" customFormat="1" ht="18" customHeight="1">
      <c r="B81" s="19"/>
      <c r="C81" s="17" t="s">
        <v>12</v>
      </c>
      <c r="D81" s="20"/>
      <c r="E81" s="20"/>
      <c r="F81" s="15" t="str">
        <f>F9</f>
        <v xml:space="preserve"> </v>
      </c>
      <c r="G81" s="20"/>
      <c r="H81" s="20"/>
      <c r="I81" s="20"/>
      <c r="J81" s="20"/>
      <c r="K81" s="17" t="s">
        <v>14</v>
      </c>
      <c r="L81" s="20"/>
      <c r="M81" s="164" t="str">
        <f>IF(O9="","",O9)</f>
        <v/>
      </c>
      <c r="N81" s="162"/>
      <c r="O81" s="162"/>
      <c r="P81" s="162"/>
      <c r="Q81" s="20"/>
      <c r="R81" s="21"/>
    </row>
    <row r="82" spans="2:18" s="1" customFormat="1" ht="6.95" customHeight="1">
      <c r="B82" s="19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1"/>
    </row>
    <row r="83" spans="2:18" s="1" customFormat="1" ht="15">
      <c r="B83" s="19"/>
      <c r="C83" s="17" t="s">
        <v>15</v>
      </c>
      <c r="D83" s="20"/>
      <c r="E83" s="20"/>
      <c r="F83" s="15"/>
      <c r="G83" s="20"/>
      <c r="H83" s="20"/>
      <c r="I83" s="20"/>
      <c r="J83" s="20"/>
      <c r="K83" s="17" t="s">
        <v>19</v>
      </c>
      <c r="L83" s="20"/>
      <c r="M83" s="165"/>
      <c r="N83" s="162"/>
      <c r="O83" s="162"/>
      <c r="P83" s="162"/>
      <c r="Q83" s="162"/>
      <c r="R83" s="21"/>
    </row>
    <row r="84" spans="2:18" s="1" customFormat="1" ht="14.45" customHeight="1">
      <c r="B84" s="19"/>
      <c r="C84" s="17" t="s">
        <v>18</v>
      </c>
      <c r="D84" s="20"/>
      <c r="E84" s="20"/>
      <c r="F84" s="15" t="str">
        <f>IF(E15="","",E15)</f>
        <v>Vyplň údaj</v>
      </c>
      <c r="G84" s="20"/>
      <c r="H84" s="20"/>
      <c r="I84" s="20"/>
      <c r="J84" s="20"/>
      <c r="K84" s="17" t="s">
        <v>20</v>
      </c>
      <c r="L84" s="20"/>
      <c r="M84" s="165"/>
      <c r="N84" s="162"/>
      <c r="O84" s="162"/>
      <c r="P84" s="162"/>
      <c r="Q84" s="162"/>
      <c r="R84" s="21"/>
    </row>
    <row r="85" spans="2:18" s="1" customFormat="1" ht="10.35" customHeight="1">
      <c r="B85" s="19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1"/>
    </row>
    <row r="86" spans="2:18" s="1" customFormat="1" ht="29.25" customHeight="1">
      <c r="B86" s="19"/>
      <c r="C86" s="182" t="s">
        <v>56</v>
      </c>
      <c r="D86" s="174"/>
      <c r="E86" s="174"/>
      <c r="F86" s="174"/>
      <c r="G86" s="174"/>
      <c r="H86" s="52"/>
      <c r="I86" s="52"/>
      <c r="J86" s="52"/>
      <c r="K86" s="52"/>
      <c r="L86" s="52"/>
      <c r="M86" s="52"/>
      <c r="N86" s="182" t="s">
        <v>57</v>
      </c>
      <c r="O86" s="162"/>
      <c r="P86" s="162"/>
      <c r="Q86" s="162"/>
      <c r="R86" s="21"/>
    </row>
    <row r="87" spans="2:18" s="1" customFormat="1" ht="10.35" customHeight="1">
      <c r="B87" s="19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1"/>
    </row>
    <row r="88" spans="2:47" s="1" customFormat="1" ht="29.25" customHeight="1">
      <c r="B88" s="19"/>
      <c r="C88" s="59" t="s">
        <v>58</v>
      </c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183">
        <f>N118</f>
        <v>0</v>
      </c>
      <c r="O88" s="162"/>
      <c r="P88" s="162"/>
      <c r="Q88" s="162"/>
      <c r="R88" s="21"/>
      <c r="AU88" s="7" t="s">
        <v>59</v>
      </c>
    </row>
    <row r="89" spans="2:18" s="2" customFormat="1" ht="24.95" customHeight="1">
      <c r="B89" s="60"/>
      <c r="C89" s="61"/>
      <c r="D89" s="62" t="s">
        <v>498</v>
      </c>
      <c r="E89" s="61"/>
      <c r="F89" s="61"/>
      <c r="G89" s="61"/>
      <c r="H89" s="61"/>
      <c r="I89" s="61"/>
      <c r="J89" s="61"/>
      <c r="K89" s="61"/>
      <c r="L89" s="61"/>
      <c r="M89" s="61"/>
      <c r="N89" s="178">
        <f>N119</f>
        <v>0</v>
      </c>
      <c r="O89" s="179"/>
      <c r="P89" s="179"/>
      <c r="Q89" s="179"/>
      <c r="R89" s="63"/>
    </row>
    <row r="90" spans="2:18" s="2" customFormat="1" ht="24.95" customHeight="1">
      <c r="B90" s="60"/>
      <c r="C90" s="61"/>
      <c r="D90" s="62" t="s">
        <v>499</v>
      </c>
      <c r="E90" s="61"/>
      <c r="F90" s="61"/>
      <c r="G90" s="61"/>
      <c r="H90" s="61"/>
      <c r="I90" s="61"/>
      <c r="J90" s="61"/>
      <c r="K90" s="61"/>
      <c r="L90" s="61"/>
      <c r="M90" s="61"/>
      <c r="N90" s="178">
        <f>N121</f>
        <v>0</v>
      </c>
      <c r="O90" s="179"/>
      <c r="P90" s="179"/>
      <c r="Q90" s="179"/>
      <c r="R90" s="63"/>
    </row>
    <row r="91" spans="2:18" s="2" customFormat="1" ht="21.75" customHeight="1">
      <c r="B91" s="60"/>
      <c r="C91" s="61"/>
      <c r="D91" s="62" t="s">
        <v>61</v>
      </c>
      <c r="E91" s="61"/>
      <c r="F91" s="61"/>
      <c r="G91" s="61"/>
      <c r="H91" s="61"/>
      <c r="I91" s="61"/>
      <c r="J91" s="61"/>
      <c r="K91" s="61"/>
      <c r="L91" s="61"/>
      <c r="M91" s="61"/>
      <c r="N91" s="180">
        <f>N126</f>
        <v>0</v>
      </c>
      <c r="O91" s="179"/>
      <c r="P91" s="179"/>
      <c r="Q91" s="179"/>
      <c r="R91" s="63"/>
    </row>
    <row r="92" spans="2:18" s="1" customFormat="1" ht="21.75" customHeight="1">
      <c r="B92" s="19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1"/>
    </row>
    <row r="93" spans="2:21" s="1" customFormat="1" ht="29.25" customHeight="1">
      <c r="B93" s="19"/>
      <c r="C93" s="59" t="s">
        <v>62</v>
      </c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181">
        <f>ROUND(N94+N95+N96+N97+N98+N99,2)</f>
        <v>0</v>
      </c>
      <c r="O93" s="162"/>
      <c r="P93" s="162"/>
      <c r="Q93" s="162"/>
      <c r="R93" s="21"/>
      <c r="T93" s="67"/>
      <c r="U93" s="68" t="s">
        <v>23</v>
      </c>
    </row>
    <row r="94" spans="2:65" s="1" customFormat="1" ht="18" customHeight="1">
      <c r="B94" s="69"/>
      <c r="C94" s="70"/>
      <c r="D94" s="170" t="s">
        <v>63</v>
      </c>
      <c r="E94" s="171"/>
      <c r="F94" s="171"/>
      <c r="G94" s="171"/>
      <c r="H94" s="171"/>
      <c r="I94" s="70"/>
      <c r="J94" s="70"/>
      <c r="K94" s="70"/>
      <c r="L94" s="70"/>
      <c r="M94" s="70"/>
      <c r="N94" s="172">
        <f>ROUND(N88*T94,2)</f>
        <v>0</v>
      </c>
      <c r="O94" s="171"/>
      <c r="P94" s="171"/>
      <c r="Q94" s="171"/>
      <c r="R94" s="71"/>
      <c r="S94" s="70"/>
      <c r="T94" s="72"/>
      <c r="U94" s="73" t="s">
        <v>24</v>
      </c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5" t="s">
        <v>64</v>
      </c>
      <c r="AZ94" s="74"/>
      <c r="BA94" s="74"/>
      <c r="BB94" s="74"/>
      <c r="BC94" s="74"/>
      <c r="BD94" s="74"/>
      <c r="BE94" s="76">
        <f aca="true" t="shared" si="0" ref="BE94:BE99">IF(U94="základní",N94,0)</f>
        <v>0</v>
      </c>
      <c r="BF94" s="76">
        <f aca="true" t="shared" si="1" ref="BF94:BF99">IF(U94="snížená",N94,0)</f>
        <v>0</v>
      </c>
      <c r="BG94" s="76">
        <f aca="true" t="shared" si="2" ref="BG94:BG99">IF(U94="zákl. přenesená",N94,0)</f>
        <v>0</v>
      </c>
      <c r="BH94" s="76">
        <f aca="true" t="shared" si="3" ref="BH94:BH99">IF(U94="sníž. přenesená",N94,0)</f>
        <v>0</v>
      </c>
      <c r="BI94" s="76">
        <f aca="true" t="shared" si="4" ref="BI94:BI99">IF(U94="nulová",N94,0)</f>
        <v>0</v>
      </c>
      <c r="BJ94" s="75" t="s">
        <v>42</v>
      </c>
      <c r="BK94" s="74"/>
      <c r="BL94" s="74"/>
      <c r="BM94" s="74"/>
    </row>
    <row r="95" spans="2:65" s="1" customFormat="1" ht="18" customHeight="1">
      <c r="B95" s="69"/>
      <c r="C95" s="70"/>
      <c r="D95" s="170" t="s">
        <v>65</v>
      </c>
      <c r="E95" s="171"/>
      <c r="F95" s="171"/>
      <c r="G95" s="171"/>
      <c r="H95" s="171"/>
      <c r="I95" s="70"/>
      <c r="J95" s="70"/>
      <c r="K95" s="70"/>
      <c r="L95" s="70"/>
      <c r="M95" s="70"/>
      <c r="N95" s="172">
        <f>ROUND(N88*T95,2)</f>
        <v>0</v>
      </c>
      <c r="O95" s="171"/>
      <c r="P95" s="171"/>
      <c r="Q95" s="171"/>
      <c r="R95" s="71"/>
      <c r="S95" s="70"/>
      <c r="T95" s="72"/>
      <c r="U95" s="73" t="s">
        <v>24</v>
      </c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5" t="s">
        <v>64</v>
      </c>
      <c r="AZ95" s="74"/>
      <c r="BA95" s="74"/>
      <c r="BB95" s="74"/>
      <c r="BC95" s="74"/>
      <c r="BD95" s="74"/>
      <c r="BE95" s="76">
        <f t="shared" si="0"/>
        <v>0</v>
      </c>
      <c r="BF95" s="76">
        <f t="shared" si="1"/>
        <v>0</v>
      </c>
      <c r="BG95" s="76">
        <f t="shared" si="2"/>
        <v>0</v>
      </c>
      <c r="BH95" s="76">
        <f t="shared" si="3"/>
        <v>0</v>
      </c>
      <c r="BI95" s="76">
        <f t="shared" si="4"/>
        <v>0</v>
      </c>
      <c r="BJ95" s="75" t="s">
        <v>42</v>
      </c>
      <c r="BK95" s="74"/>
      <c r="BL95" s="74"/>
      <c r="BM95" s="74"/>
    </row>
    <row r="96" spans="2:65" s="1" customFormat="1" ht="18" customHeight="1">
      <c r="B96" s="69"/>
      <c r="C96" s="70"/>
      <c r="D96" s="170" t="s">
        <v>66</v>
      </c>
      <c r="E96" s="171"/>
      <c r="F96" s="171"/>
      <c r="G96" s="171"/>
      <c r="H96" s="171"/>
      <c r="I96" s="70"/>
      <c r="J96" s="70"/>
      <c r="K96" s="70"/>
      <c r="L96" s="70"/>
      <c r="M96" s="70"/>
      <c r="N96" s="172">
        <f>ROUND(N88*T96,2)</f>
        <v>0</v>
      </c>
      <c r="O96" s="171"/>
      <c r="P96" s="171"/>
      <c r="Q96" s="171"/>
      <c r="R96" s="71"/>
      <c r="S96" s="70"/>
      <c r="T96" s="72"/>
      <c r="U96" s="73" t="s">
        <v>24</v>
      </c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5" t="s">
        <v>64</v>
      </c>
      <c r="AZ96" s="74"/>
      <c r="BA96" s="74"/>
      <c r="BB96" s="74"/>
      <c r="BC96" s="74"/>
      <c r="BD96" s="74"/>
      <c r="BE96" s="76">
        <f t="shared" si="0"/>
        <v>0</v>
      </c>
      <c r="BF96" s="76">
        <f t="shared" si="1"/>
        <v>0</v>
      </c>
      <c r="BG96" s="76">
        <f t="shared" si="2"/>
        <v>0</v>
      </c>
      <c r="BH96" s="76">
        <f t="shared" si="3"/>
        <v>0</v>
      </c>
      <c r="BI96" s="76">
        <f t="shared" si="4"/>
        <v>0</v>
      </c>
      <c r="BJ96" s="75" t="s">
        <v>42</v>
      </c>
      <c r="BK96" s="74"/>
      <c r="BL96" s="74"/>
      <c r="BM96" s="74"/>
    </row>
    <row r="97" spans="2:65" s="1" customFormat="1" ht="18" customHeight="1">
      <c r="B97" s="69"/>
      <c r="C97" s="70"/>
      <c r="D97" s="170" t="s">
        <v>67</v>
      </c>
      <c r="E97" s="171"/>
      <c r="F97" s="171"/>
      <c r="G97" s="171"/>
      <c r="H97" s="171"/>
      <c r="I97" s="70"/>
      <c r="J97" s="70"/>
      <c r="K97" s="70"/>
      <c r="L97" s="70"/>
      <c r="M97" s="70"/>
      <c r="N97" s="172">
        <f>ROUND(N88*T97,2)</f>
        <v>0</v>
      </c>
      <c r="O97" s="171"/>
      <c r="P97" s="171"/>
      <c r="Q97" s="171"/>
      <c r="R97" s="71"/>
      <c r="S97" s="70"/>
      <c r="T97" s="72"/>
      <c r="U97" s="73" t="s">
        <v>24</v>
      </c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5" t="s">
        <v>64</v>
      </c>
      <c r="AZ97" s="74"/>
      <c r="BA97" s="74"/>
      <c r="BB97" s="74"/>
      <c r="BC97" s="74"/>
      <c r="BD97" s="74"/>
      <c r="BE97" s="76">
        <f t="shared" si="0"/>
        <v>0</v>
      </c>
      <c r="BF97" s="76">
        <f t="shared" si="1"/>
        <v>0</v>
      </c>
      <c r="BG97" s="76">
        <f t="shared" si="2"/>
        <v>0</v>
      </c>
      <c r="BH97" s="76">
        <f t="shared" si="3"/>
        <v>0</v>
      </c>
      <c r="BI97" s="76">
        <f t="shared" si="4"/>
        <v>0</v>
      </c>
      <c r="BJ97" s="75" t="s">
        <v>42</v>
      </c>
      <c r="BK97" s="74"/>
      <c r="BL97" s="74"/>
      <c r="BM97" s="74"/>
    </row>
    <row r="98" spans="2:65" s="1" customFormat="1" ht="18" customHeight="1">
      <c r="B98" s="69"/>
      <c r="C98" s="70"/>
      <c r="D98" s="170" t="s">
        <v>68</v>
      </c>
      <c r="E98" s="171"/>
      <c r="F98" s="171"/>
      <c r="G98" s="171"/>
      <c r="H98" s="171"/>
      <c r="I98" s="70"/>
      <c r="J98" s="70"/>
      <c r="K98" s="70"/>
      <c r="L98" s="70"/>
      <c r="M98" s="70"/>
      <c r="N98" s="172">
        <f>ROUND(N88*T98,2)</f>
        <v>0</v>
      </c>
      <c r="O98" s="171"/>
      <c r="P98" s="171"/>
      <c r="Q98" s="171"/>
      <c r="R98" s="71"/>
      <c r="S98" s="70"/>
      <c r="T98" s="72"/>
      <c r="U98" s="73" t="s">
        <v>24</v>
      </c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5" t="s">
        <v>64</v>
      </c>
      <c r="AZ98" s="74"/>
      <c r="BA98" s="74"/>
      <c r="BB98" s="74"/>
      <c r="BC98" s="74"/>
      <c r="BD98" s="74"/>
      <c r="BE98" s="76">
        <f t="shared" si="0"/>
        <v>0</v>
      </c>
      <c r="BF98" s="76">
        <f t="shared" si="1"/>
        <v>0</v>
      </c>
      <c r="BG98" s="76">
        <f t="shared" si="2"/>
        <v>0</v>
      </c>
      <c r="BH98" s="76">
        <f t="shared" si="3"/>
        <v>0</v>
      </c>
      <c r="BI98" s="76">
        <f t="shared" si="4"/>
        <v>0</v>
      </c>
      <c r="BJ98" s="75" t="s">
        <v>42</v>
      </c>
      <c r="BK98" s="74"/>
      <c r="BL98" s="74"/>
      <c r="BM98" s="74"/>
    </row>
    <row r="99" spans="2:65" s="1" customFormat="1" ht="18" customHeight="1">
      <c r="B99" s="69"/>
      <c r="C99" s="70"/>
      <c r="D99" s="77" t="s">
        <v>69</v>
      </c>
      <c r="E99" s="70"/>
      <c r="F99" s="70"/>
      <c r="G99" s="70"/>
      <c r="H99" s="70"/>
      <c r="I99" s="70"/>
      <c r="J99" s="70"/>
      <c r="K99" s="70"/>
      <c r="L99" s="70"/>
      <c r="M99" s="70"/>
      <c r="N99" s="172">
        <f>ROUND(N88*T99,2)</f>
        <v>0</v>
      </c>
      <c r="O99" s="171"/>
      <c r="P99" s="171"/>
      <c r="Q99" s="171"/>
      <c r="R99" s="71"/>
      <c r="S99" s="70"/>
      <c r="T99" s="78"/>
      <c r="U99" s="79" t="s">
        <v>24</v>
      </c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5" t="s">
        <v>70</v>
      </c>
      <c r="AZ99" s="74"/>
      <c r="BA99" s="74"/>
      <c r="BB99" s="74"/>
      <c r="BC99" s="74"/>
      <c r="BD99" s="74"/>
      <c r="BE99" s="76">
        <f t="shared" si="0"/>
        <v>0</v>
      </c>
      <c r="BF99" s="76">
        <f t="shared" si="1"/>
        <v>0</v>
      </c>
      <c r="BG99" s="76">
        <f t="shared" si="2"/>
        <v>0</v>
      </c>
      <c r="BH99" s="76">
        <f t="shared" si="3"/>
        <v>0</v>
      </c>
      <c r="BI99" s="76">
        <f t="shared" si="4"/>
        <v>0</v>
      </c>
      <c r="BJ99" s="75" t="s">
        <v>42</v>
      </c>
      <c r="BK99" s="74"/>
      <c r="BL99" s="74"/>
      <c r="BM99" s="74"/>
    </row>
    <row r="100" spans="2:18" s="1" customFormat="1" ht="13.5">
      <c r="B100" s="19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1"/>
    </row>
    <row r="101" spans="2:18" s="1" customFormat="1" ht="29.25" customHeight="1">
      <c r="B101" s="19"/>
      <c r="C101" s="51" t="s">
        <v>48</v>
      </c>
      <c r="D101" s="52"/>
      <c r="E101" s="52"/>
      <c r="F101" s="52"/>
      <c r="G101" s="52"/>
      <c r="H101" s="52"/>
      <c r="I101" s="52"/>
      <c r="J101" s="52"/>
      <c r="K101" s="52"/>
      <c r="L101" s="173">
        <f>ROUND(SUM(N88+N93),2)</f>
        <v>0</v>
      </c>
      <c r="M101" s="174"/>
      <c r="N101" s="174"/>
      <c r="O101" s="174"/>
      <c r="P101" s="174"/>
      <c r="Q101" s="174"/>
      <c r="R101" s="21"/>
    </row>
    <row r="102" spans="2:18" s="1" customFormat="1" ht="6.95" customHeight="1">
      <c r="B102" s="34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6"/>
    </row>
    <row r="106" spans="2:18" s="1" customFormat="1" ht="6.95" customHeight="1">
      <c r="B106" s="37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9"/>
    </row>
    <row r="107" spans="2:18" s="1" customFormat="1" ht="36.95" customHeight="1">
      <c r="B107" s="19"/>
      <c r="C107" s="175" t="s">
        <v>71</v>
      </c>
      <c r="D107" s="162"/>
      <c r="E107" s="162"/>
      <c r="F107" s="162"/>
      <c r="G107" s="162"/>
      <c r="H107" s="162"/>
      <c r="I107" s="162"/>
      <c r="J107" s="162"/>
      <c r="K107" s="162"/>
      <c r="L107" s="162"/>
      <c r="M107" s="162"/>
      <c r="N107" s="162"/>
      <c r="O107" s="162"/>
      <c r="P107" s="162"/>
      <c r="Q107" s="162"/>
      <c r="R107" s="21"/>
    </row>
    <row r="108" spans="2:18" s="1" customFormat="1" ht="6.95" customHeight="1">
      <c r="B108" s="19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1"/>
    </row>
    <row r="109" spans="2:18" s="1" customFormat="1" ht="30" customHeight="1">
      <c r="B109" s="19"/>
      <c r="C109" s="17" t="s">
        <v>8</v>
      </c>
      <c r="D109" s="20"/>
      <c r="E109" s="20"/>
      <c r="F109" s="161" t="str">
        <f>F6</f>
        <v>AS Kostelec nad Orlicí - samostatný rozpočet</v>
      </c>
      <c r="G109" s="162"/>
      <c r="H109" s="162"/>
      <c r="I109" s="162"/>
      <c r="J109" s="162"/>
      <c r="K109" s="162"/>
      <c r="L109" s="162"/>
      <c r="M109" s="162"/>
      <c r="N109" s="162"/>
      <c r="O109" s="162"/>
      <c r="P109" s="162"/>
      <c r="Q109" s="20"/>
      <c r="R109" s="21"/>
    </row>
    <row r="110" spans="2:18" s="1" customFormat="1" ht="36.95" customHeight="1">
      <c r="B110" s="19"/>
      <c r="C110" s="40" t="s">
        <v>52</v>
      </c>
      <c r="D110" s="20"/>
      <c r="E110" s="20"/>
      <c r="F110" s="163" t="str">
        <f>F7</f>
        <v>IO02 - Areálové ozvučení</v>
      </c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20"/>
      <c r="R110" s="21"/>
    </row>
    <row r="111" spans="2:18" s="1" customFormat="1" ht="6.95" customHeight="1">
      <c r="B111" s="19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1"/>
    </row>
    <row r="112" spans="2:18" s="1" customFormat="1" ht="18" customHeight="1">
      <c r="B112" s="19"/>
      <c r="C112" s="17" t="s">
        <v>12</v>
      </c>
      <c r="D112" s="20"/>
      <c r="E112" s="20"/>
      <c r="F112" s="15" t="str">
        <f>F9</f>
        <v xml:space="preserve"> </v>
      </c>
      <c r="G112" s="20"/>
      <c r="H112" s="20"/>
      <c r="I112" s="20"/>
      <c r="J112" s="20"/>
      <c r="K112" s="17" t="s">
        <v>14</v>
      </c>
      <c r="L112" s="20"/>
      <c r="M112" s="164" t="str">
        <f>IF(O9="","",O9)</f>
        <v/>
      </c>
      <c r="N112" s="162"/>
      <c r="O112" s="162"/>
      <c r="P112" s="162"/>
      <c r="Q112" s="20"/>
      <c r="R112" s="21"/>
    </row>
    <row r="113" spans="2:18" s="1" customFormat="1" ht="6.95" customHeight="1">
      <c r="B113" s="19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1"/>
    </row>
    <row r="114" spans="2:18" s="1" customFormat="1" ht="15">
      <c r="B114" s="19"/>
      <c r="C114" s="17" t="s">
        <v>15</v>
      </c>
      <c r="D114" s="20"/>
      <c r="E114" s="20"/>
      <c r="F114" s="15"/>
      <c r="G114" s="20"/>
      <c r="H114" s="20"/>
      <c r="I114" s="20"/>
      <c r="J114" s="20"/>
      <c r="K114" s="17" t="s">
        <v>19</v>
      </c>
      <c r="L114" s="20"/>
      <c r="M114" s="165"/>
      <c r="N114" s="162"/>
      <c r="O114" s="162"/>
      <c r="P114" s="162"/>
      <c r="Q114" s="162"/>
      <c r="R114" s="21"/>
    </row>
    <row r="115" spans="2:18" s="1" customFormat="1" ht="14.45" customHeight="1">
      <c r="B115" s="19"/>
      <c r="C115" s="17" t="s">
        <v>18</v>
      </c>
      <c r="D115" s="20"/>
      <c r="E115" s="20"/>
      <c r="F115" s="15" t="str">
        <f>IF(E15="","",E15)</f>
        <v>Vyplň údaj</v>
      </c>
      <c r="G115" s="20"/>
      <c r="H115" s="20"/>
      <c r="I115" s="20"/>
      <c r="J115" s="20"/>
      <c r="K115" s="17" t="s">
        <v>20</v>
      </c>
      <c r="L115" s="20"/>
      <c r="M115" s="165"/>
      <c r="N115" s="162"/>
      <c r="O115" s="162"/>
      <c r="P115" s="162"/>
      <c r="Q115" s="162"/>
      <c r="R115" s="21"/>
    </row>
    <row r="116" spans="2:18" s="1" customFormat="1" ht="10.35" customHeight="1">
      <c r="B116" s="19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1"/>
    </row>
    <row r="117" spans="2:27" s="4" customFormat="1" ht="29.25" customHeight="1">
      <c r="B117" s="80"/>
      <c r="C117" s="81" t="s">
        <v>72</v>
      </c>
      <c r="D117" s="82" t="s">
        <v>73</v>
      </c>
      <c r="E117" s="82" t="s">
        <v>39</v>
      </c>
      <c r="F117" s="166" t="s">
        <v>74</v>
      </c>
      <c r="G117" s="167"/>
      <c r="H117" s="167"/>
      <c r="I117" s="167"/>
      <c r="J117" s="82" t="s">
        <v>75</v>
      </c>
      <c r="K117" s="82" t="s">
        <v>76</v>
      </c>
      <c r="L117" s="168" t="s">
        <v>77</v>
      </c>
      <c r="M117" s="167"/>
      <c r="N117" s="166" t="s">
        <v>57</v>
      </c>
      <c r="O117" s="167"/>
      <c r="P117" s="167"/>
      <c r="Q117" s="169"/>
      <c r="R117" s="83"/>
      <c r="T117" s="44" t="s">
        <v>78</v>
      </c>
      <c r="U117" s="45" t="s">
        <v>23</v>
      </c>
      <c r="V117" s="45" t="s">
        <v>79</v>
      </c>
      <c r="W117" s="45" t="s">
        <v>80</v>
      </c>
      <c r="X117" s="45" t="s">
        <v>81</v>
      </c>
      <c r="Y117" s="45" t="s">
        <v>82</v>
      </c>
      <c r="Z117" s="45" t="s">
        <v>83</v>
      </c>
      <c r="AA117" s="46" t="s">
        <v>84</v>
      </c>
    </row>
    <row r="118" spans="2:63" s="1" customFormat="1" ht="29.25" customHeight="1">
      <c r="B118" s="19"/>
      <c r="C118" s="48" t="s">
        <v>54</v>
      </c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140">
        <f>BK118</f>
        <v>0</v>
      </c>
      <c r="O118" s="141"/>
      <c r="P118" s="141"/>
      <c r="Q118" s="141"/>
      <c r="R118" s="21"/>
      <c r="T118" s="47"/>
      <c r="U118" s="26"/>
      <c r="V118" s="26"/>
      <c r="W118" s="84">
        <f>W119+W121+W126</f>
        <v>0</v>
      </c>
      <c r="X118" s="26"/>
      <c r="Y118" s="84">
        <f>Y119+Y121+Y126</f>
        <v>0</v>
      </c>
      <c r="Z118" s="26"/>
      <c r="AA118" s="85">
        <f>AA119+AA121+AA126</f>
        <v>0</v>
      </c>
      <c r="AT118" s="7" t="s">
        <v>40</v>
      </c>
      <c r="AU118" s="7" t="s">
        <v>59</v>
      </c>
      <c r="BK118" s="86">
        <f>BK119+BK121+BK126</f>
        <v>0</v>
      </c>
    </row>
    <row r="119" spans="2:63" s="5" customFormat="1" ht="37.35" customHeight="1">
      <c r="B119" s="87"/>
      <c r="C119" s="88"/>
      <c r="D119" s="89" t="s">
        <v>498</v>
      </c>
      <c r="E119" s="89"/>
      <c r="F119" s="89"/>
      <c r="G119" s="89"/>
      <c r="H119" s="89"/>
      <c r="I119" s="89"/>
      <c r="J119" s="89"/>
      <c r="K119" s="89"/>
      <c r="L119" s="89"/>
      <c r="M119" s="89"/>
      <c r="N119" s="142">
        <f>BK119</f>
        <v>0</v>
      </c>
      <c r="O119" s="143"/>
      <c r="P119" s="143"/>
      <c r="Q119" s="143"/>
      <c r="R119" s="90"/>
      <c r="T119" s="91"/>
      <c r="U119" s="88"/>
      <c r="V119" s="88"/>
      <c r="W119" s="92">
        <f>W120</f>
        <v>0</v>
      </c>
      <c r="X119" s="88"/>
      <c r="Y119" s="92">
        <f>Y120</f>
        <v>0</v>
      </c>
      <c r="Z119" s="88"/>
      <c r="AA119" s="93">
        <f>AA120</f>
        <v>0</v>
      </c>
      <c r="AR119" s="94" t="s">
        <v>42</v>
      </c>
      <c r="AT119" s="95" t="s">
        <v>40</v>
      </c>
      <c r="AU119" s="95" t="s">
        <v>41</v>
      </c>
      <c r="AY119" s="94" t="s">
        <v>85</v>
      </c>
      <c r="BK119" s="96">
        <f>BK120</f>
        <v>0</v>
      </c>
    </row>
    <row r="120" spans="2:65" s="1" customFormat="1" ht="22.5" customHeight="1">
      <c r="B120" s="69"/>
      <c r="C120" s="98" t="s">
        <v>42</v>
      </c>
      <c r="D120" s="98" t="s">
        <v>86</v>
      </c>
      <c r="E120" s="99" t="s">
        <v>500</v>
      </c>
      <c r="F120" s="152" t="s">
        <v>501</v>
      </c>
      <c r="G120" s="153"/>
      <c r="H120" s="153"/>
      <c r="I120" s="153"/>
      <c r="J120" s="100" t="s">
        <v>195</v>
      </c>
      <c r="K120" s="101">
        <v>6</v>
      </c>
      <c r="L120" s="137">
        <v>0</v>
      </c>
      <c r="M120" s="153"/>
      <c r="N120" s="154">
        <f>ROUND(L120*K120,2)</f>
        <v>0</v>
      </c>
      <c r="O120" s="153"/>
      <c r="P120" s="153"/>
      <c r="Q120" s="153"/>
      <c r="R120" s="71"/>
      <c r="T120" s="102" t="s">
        <v>1</v>
      </c>
      <c r="U120" s="24" t="s">
        <v>24</v>
      </c>
      <c r="V120" s="20"/>
      <c r="W120" s="103">
        <f>V120*K120</f>
        <v>0</v>
      </c>
      <c r="X120" s="103">
        <v>0</v>
      </c>
      <c r="Y120" s="103">
        <f>X120*K120</f>
        <v>0</v>
      </c>
      <c r="Z120" s="103">
        <v>0</v>
      </c>
      <c r="AA120" s="104">
        <f>Z120*K120</f>
        <v>0</v>
      </c>
      <c r="AR120" s="7" t="s">
        <v>90</v>
      </c>
      <c r="AT120" s="7" t="s">
        <v>86</v>
      </c>
      <c r="AU120" s="7" t="s">
        <v>42</v>
      </c>
      <c r="AY120" s="7" t="s">
        <v>85</v>
      </c>
      <c r="BE120" s="50">
        <f>IF(U120="základní",N120,0)</f>
        <v>0</v>
      </c>
      <c r="BF120" s="50">
        <f>IF(U120="snížená",N120,0)</f>
        <v>0</v>
      </c>
      <c r="BG120" s="50">
        <f>IF(U120="zákl. přenesená",N120,0)</f>
        <v>0</v>
      </c>
      <c r="BH120" s="50">
        <f>IF(U120="sníž. přenesená",N120,0)</f>
        <v>0</v>
      </c>
      <c r="BI120" s="50">
        <f>IF(U120="nulová",N120,0)</f>
        <v>0</v>
      </c>
      <c r="BJ120" s="7" t="s">
        <v>42</v>
      </c>
      <c r="BK120" s="50">
        <f>ROUND(L120*K120,2)</f>
        <v>0</v>
      </c>
      <c r="BL120" s="7" t="s">
        <v>90</v>
      </c>
      <c r="BM120" s="7" t="s">
        <v>50</v>
      </c>
    </row>
    <row r="121" spans="2:63" s="5" customFormat="1" ht="37.35" customHeight="1">
      <c r="B121" s="87"/>
      <c r="C121" s="88"/>
      <c r="D121" s="89" t="s">
        <v>499</v>
      </c>
      <c r="E121" s="89"/>
      <c r="F121" s="89"/>
      <c r="G121" s="89"/>
      <c r="H121" s="89"/>
      <c r="I121" s="89"/>
      <c r="J121" s="89"/>
      <c r="K121" s="89"/>
      <c r="L121" s="89"/>
      <c r="M121" s="89"/>
      <c r="N121" s="144">
        <f>BK121</f>
        <v>0</v>
      </c>
      <c r="O121" s="145"/>
      <c r="P121" s="145"/>
      <c r="Q121" s="145"/>
      <c r="R121" s="90"/>
      <c r="T121" s="91"/>
      <c r="U121" s="88"/>
      <c r="V121" s="88"/>
      <c r="W121" s="92">
        <f>SUM(W122:W125)</f>
        <v>0</v>
      </c>
      <c r="X121" s="88"/>
      <c r="Y121" s="92">
        <f>SUM(Y122:Y125)</f>
        <v>0</v>
      </c>
      <c r="Z121" s="88"/>
      <c r="AA121" s="93">
        <f>SUM(AA122:AA125)</f>
        <v>0</v>
      </c>
      <c r="AR121" s="94" t="s">
        <v>42</v>
      </c>
      <c r="AT121" s="95" t="s">
        <v>40</v>
      </c>
      <c r="AU121" s="95" t="s">
        <v>41</v>
      </c>
      <c r="AY121" s="94" t="s">
        <v>85</v>
      </c>
      <c r="BK121" s="96">
        <f>SUM(BK122:BK125)</f>
        <v>0</v>
      </c>
    </row>
    <row r="122" spans="2:65" s="1" customFormat="1" ht="22.5" customHeight="1">
      <c r="B122" s="69"/>
      <c r="C122" s="98" t="s">
        <v>50</v>
      </c>
      <c r="D122" s="98" t="s">
        <v>86</v>
      </c>
      <c r="E122" s="99" t="s">
        <v>502</v>
      </c>
      <c r="F122" s="152" t="s">
        <v>503</v>
      </c>
      <c r="G122" s="153"/>
      <c r="H122" s="153"/>
      <c r="I122" s="153"/>
      <c r="J122" s="100" t="s">
        <v>195</v>
      </c>
      <c r="K122" s="101">
        <v>8</v>
      </c>
      <c r="L122" s="137">
        <v>0</v>
      </c>
      <c r="M122" s="153"/>
      <c r="N122" s="154">
        <f>ROUND(L122*K122,2)</f>
        <v>0</v>
      </c>
      <c r="O122" s="153"/>
      <c r="P122" s="153"/>
      <c r="Q122" s="153"/>
      <c r="R122" s="71"/>
      <c r="T122" s="102" t="s">
        <v>1</v>
      </c>
      <c r="U122" s="24" t="s">
        <v>24</v>
      </c>
      <c r="V122" s="20"/>
      <c r="W122" s="103">
        <f>V122*K122</f>
        <v>0</v>
      </c>
      <c r="X122" s="103">
        <v>0</v>
      </c>
      <c r="Y122" s="103">
        <f>X122*K122</f>
        <v>0</v>
      </c>
      <c r="Z122" s="103">
        <v>0</v>
      </c>
      <c r="AA122" s="104">
        <f>Z122*K122</f>
        <v>0</v>
      </c>
      <c r="AR122" s="7" t="s">
        <v>90</v>
      </c>
      <c r="AT122" s="7" t="s">
        <v>86</v>
      </c>
      <c r="AU122" s="7" t="s">
        <v>42</v>
      </c>
      <c r="AY122" s="7" t="s">
        <v>85</v>
      </c>
      <c r="BE122" s="50">
        <f>IF(U122="základní",N122,0)</f>
        <v>0</v>
      </c>
      <c r="BF122" s="50">
        <f>IF(U122="snížená",N122,0)</f>
        <v>0</v>
      </c>
      <c r="BG122" s="50">
        <f>IF(U122="zákl. přenesená",N122,0)</f>
        <v>0</v>
      </c>
      <c r="BH122" s="50">
        <f>IF(U122="sníž. přenesená",N122,0)</f>
        <v>0</v>
      </c>
      <c r="BI122" s="50">
        <f>IF(U122="nulová",N122,0)</f>
        <v>0</v>
      </c>
      <c r="BJ122" s="7" t="s">
        <v>42</v>
      </c>
      <c r="BK122" s="50">
        <f>ROUND(L122*K122,2)</f>
        <v>0</v>
      </c>
      <c r="BL122" s="7" t="s">
        <v>90</v>
      </c>
      <c r="BM122" s="7" t="s">
        <v>90</v>
      </c>
    </row>
    <row r="123" spans="2:65" s="1" customFormat="1" ht="22.5" customHeight="1">
      <c r="B123" s="69"/>
      <c r="C123" s="98" t="s">
        <v>93</v>
      </c>
      <c r="D123" s="98" t="s">
        <v>86</v>
      </c>
      <c r="E123" s="99" t="s">
        <v>504</v>
      </c>
      <c r="F123" s="152" t="s">
        <v>505</v>
      </c>
      <c r="G123" s="153"/>
      <c r="H123" s="153"/>
      <c r="I123" s="153"/>
      <c r="J123" s="100" t="s">
        <v>195</v>
      </c>
      <c r="K123" s="101">
        <v>1</v>
      </c>
      <c r="L123" s="137">
        <v>0</v>
      </c>
      <c r="M123" s="153"/>
      <c r="N123" s="154">
        <f>ROUND(L123*K123,2)</f>
        <v>0</v>
      </c>
      <c r="O123" s="153"/>
      <c r="P123" s="153"/>
      <c r="Q123" s="153"/>
      <c r="R123" s="71"/>
      <c r="T123" s="102" t="s">
        <v>1</v>
      </c>
      <c r="U123" s="24" t="s">
        <v>24</v>
      </c>
      <c r="V123" s="20"/>
      <c r="W123" s="103">
        <f>V123*K123</f>
        <v>0</v>
      </c>
      <c r="X123" s="103">
        <v>0</v>
      </c>
      <c r="Y123" s="103">
        <f>X123*K123</f>
        <v>0</v>
      </c>
      <c r="Z123" s="103">
        <v>0</v>
      </c>
      <c r="AA123" s="104">
        <f>Z123*K123</f>
        <v>0</v>
      </c>
      <c r="AR123" s="7" t="s">
        <v>90</v>
      </c>
      <c r="AT123" s="7" t="s">
        <v>86</v>
      </c>
      <c r="AU123" s="7" t="s">
        <v>42</v>
      </c>
      <c r="AY123" s="7" t="s">
        <v>85</v>
      </c>
      <c r="BE123" s="50">
        <f>IF(U123="základní",N123,0)</f>
        <v>0</v>
      </c>
      <c r="BF123" s="50">
        <f>IF(U123="snížená",N123,0)</f>
        <v>0</v>
      </c>
      <c r="BG123" s="50">
        <f>IF(U123="zákl. přenesená",N123,0)</f>
        <v>0</v>
      </c>
      <c r="BH123" s="50">
        <f>IF(U123="sníž. přenesená",N123,0)</f>
        <v>0</v>
      </c>
      <c r="BI123" s="50">
        <f>IF(U123="nulová",N123,0)</f>
        <v>0</v>
      </c>
      <c r="BJ123" s="7" t="s">
        <v>42</v>
      </c>
      <c r="BK123" s="50">
        <f>ROUND(L123*K123,2)</f>
        <v>0</v>
      </c>
      <c r="BL123" s="7" t="s">
        <v>90</v>
      </c>
      <c r="BM123" s="7" t="s">
        <v>97</v>
      </c>
    </row>
    <row r="124" spans="2:65" s="1" customFormat="1" ht="22.5" customHeight="1">
      <c r="B124" s="69"/>
      <c r="C124" s="98" t="s">
        <v>90</v>
      </c>
      <c r="D124" s="98" t="s">
        <v>86</v>
      </c>
      <c r="E124" s="99" t="s">
        <v>506</v>
      </c>
      <c r="F124" s="152" t="s">
        <v>507</v>
      </c>
      <c r="G124" s="153"/>
      <c r="H124" s="153"/>
      <c r="I124" s="153"/>
      <c r="J124" s="100" t="s">
        <v>195</v>
      </c>
      <c r="K124" s="101">
        <v>1</v>
      </c>
      <c r="L124" s="137">
        <v>0</v>
      </c>
      <c r="M124" s="153"/>
      <c r="N124" s="154">
        <f>ROUND(L124*K124,2)</f>
        <v>0</v>
      </c>
      <c r="O124" s="153"/>
      <c r="P124" s="153"/>
      <c r="Q124" s="153"/>
      <c r="R124" s="71"/>
      <c r="T124" s="102" t="s">
        <v>1</v>
      </c>
      <c r="U124" s="24" t="s">
        <v>24</v>
      </c>
      <c r="V124" s="20"/>
      <c r="W124" s="103">
        <f>V124*K124</f>
        <v>0</v>
      </c>
      <c r="X124" s="103">
        <v>0</v>
      </c>
      <c r="Y124" s="103">
        <f>X124*K124</f>
        <v>0</v>
      </c>
      <c r="Z124" s="103">
        <v>0</v>
      </c>
      <c r="AA124" s="104">
        <f>Z124*K124</f>
        <v>0</v>
      </c>
      <c r="AR124" s="7" t="s">
        <v>90</v>
      </c>
      <c r="AT124" s="7" t="s">
        <v>86</v>
      </c>
      <c r="AU124" s="7" t="s">
        <v>42</v>
      </c>
      <c r="AY124" s="7" t="s">
        <v>85</v>
      </c>
      <c r="BE124" s="50">
        <f>IF(U124="základní",N124,0)</f>
        <v>0</v>
      </c>
      <c r="BF124" s="50">
        <f>IF(U124="snížená",N124,0)</f>
        <v>0</v>
      </c>
      <c r="BG124" s="50">
        <f>IF(U124="zákl. přenesená",N124,0)</f>
        <v>0</v>
      </c>
      <c r="BH124" s="50">
        <f>IF(U124="sníž. přenesená",N124,0)</f>
        <v>0</v>
      </c>
      <c r="BI124" s="50">
        <f>IF(U124="nulová",N124,0)</f>
        <v>0</v>
      </c>
      <c r="BJ124" s="7" t="s">
        <v>42</v>
      </c>
      <c r="BK124" s="50">
        <f>ROUND(L124*K124,2)</f>
        <v>0</v>
      </c>
      <c r="BL124" s="7" t="s">
        <v>90</v>
      </c>
      <c r="BM124" s="7" t="s">
        <v>100</v>
      </c>
    </row>
    <row r="125" spans="2:65" s="1" customFormat="1" ht="22.5" customHeight="1">
      <c r="B125" s="69"/>
      <c r="C125" s="98" t="s">
        <v>101</v>
      </c>
      <c r="D125" s="98" t="s">
        <v>86</v>
      </c>
      <c r="E125" s="99" t="s">
        <v>508</v>
      </c>
      <c r="F125" s="152" t="s">
        <v>509</v>
      </c>
      <c r="G125" s="153"/>
      <c r="H125" s="153"/>
      <c r="I125" s="153"/>
      <c r="J125" s="100" t="s">
        <v>158</v>
      </c>
      <c r="K125" s="101">
        <v>140</v>
      </c>
      <c r="L125" s="137">
        <v>0</v>
      </c>
      <c r="M125" s="153"/>
      <c r="N125" s="154">
        <f>ROUND(L125*K125,2)</f>
        <v>0</v>
      </c>
      <c r="O125" s="153"/>
      <c r="P125" s="153"/>
      <c r="Q125" s="153"/>
      <c r="R125" s="71"/>
      <c r="T125" s="102" t="s">
        <v>1</v>
      </c>
      <c r="U125" s="24" t="s">
        <v>24</v>
      </c>
      <c r="V125" s="20"/>
      <c r="W125" s="103">
        <f>V125*K125</f>
        <v>0</v>
      </c>
      <c r="X125" s="103">
        <v>0</v>
      </c>
      <c r="Y125" s="103">
        <f>X125*K125</f>
        <v>0</v>
      </c>
      <c r="Z125" s="103">
        <v>0</v>
      </c>
      <c r="AA125" s="104">
        <f>Z125*K125</f>
        <v>0</v>
      </c>
      <c r="AR125" s="7" t="s">
        <v>90</v>
      </c>
      <c r="AT125" s="7" t="s">
        <v>86</v>
      </c>
      <c r="AU125" s="7" t="s">
        <v>42</v>
      </c>
      <c r="AY125" s="7" t="s">
        <v>85</v>
      </c>
      <c r="BE125" s="50">
        <f>IF(U125="základní",N125,0)</f>
        <v>0</v>
      </c>
      <c r="BF125" s="50">
        <f>IF(U125="snížená",N125,0)</f>
        <v>0</v>
      </c>
      <c r="BG125" s="50">
        <f>IF(U125="zákl. přenesená",N125,0)</f>
        <v>0</v>
      </c>
      <c r="BH125" s="50">
        <f>IF(U125="sníž. přenesená",N125,0)</f>
        <v>0</v>
      </c>
      <c r="BI125" s="50">
        <f>IF(U125="nulová",N125,0)</f>
        <v>0</v>
      </c>
      <c r="BJ125" s="7" t="s">
        <v>42</v>
      </c>
      <c r="BK125" s="50">
        <f>ROUND(L125*K125,2)</f>
        <v>0</v>
      </c>
      <c r="BL125" s="7" t="s">
        <v>90</v>
      </c>
      <c r="BM125" s="7" t="s">
        <v>104</v>
      </c>
    </row>
    <row r="126" spans="2:63" s="1" customFormat="1" ht="49.9" customHeight="1">
      <c r="B126" s="19"/>
      <c r="C126" s="20"/>
      <c r="D126" s="89" t="s">
        <v>164</v>
      </c>
      <c r="E126" s="20"/>
      <c r="F126" s="20"/>
      <c r="G126" s="20"/>
      <c r="H126" s="20"/>
      <c r="I126" s="20"/>
      <c r="J126" s="20"/>
      <c r="K126" s="20"/>
      <c r="L126" s="20"/>
      <c r="M126" s="20"/>
      <c r="N126" s="144">
        <f>BK126</f>
        <v>0</v>
      </c>
      <c r="O126" s="145"/>
      <c r="P126" s="145"/>
      <c r="Q126" s="145"/>
      <c r="R126" s="21"/>
      <c r="T126" s="41"/>
      <c r="U126" s="20"/>
      <c r="V126" s="20"/>
      <c r="W126" s="20"/>
      <c r="X126" s="20"/>
      <c r="Y126" s="20"/>
      <c r="Z126" s="20"/>
      <c r="AA126" s="42"/>
      <c r="AT126" s="7" t="s">
        <v>40</v>
      </c>
      <c r="AU126" s="7" t="s">
        <v>41</v>
      </c>
      <c r="AY126" s="7" t="s">
        <v>165</v>
      </c>
      <c r="BK126" s="50">
        <f>SUM(BK127:BK129)</f>
        <v>0</v>
      </c>
    </row>
    <row r="127" spans="2:63" s="1" customFormat="1" ht="22.35" customHeight="1">
      <c r="B127" s="19"/>
      <c r="C127" s="106" t="s">
        <v>1</v>
      </c>
      <c r="D127" s="106" t="s">
        <v>86</v>
      </c>
      <c r="E127" s="107" t="s">
        <v>1</v>
      </c>
      <c r="F127" s="135" t="s">
        <v>1</v>
      </c>
      <c r="G127" s="136"/>
      <c r="H127" s="136"/>
      <c r="I127" s="136"/>
      <c r="J127" s="108" t="s">
        <v>1</v>
      </c>
      <c r="K127" s="105"/>
      <c r="L127" s="137"/>
      <c r="M127" s="138"/>
      <c r="N127" s="139">
        <f>BK127</f>
        <v>0</v>
      </c>
      <c r="O127" s="138"/>
      <c r="P127" s="138"/>
      <c r="Q127" s="138"/>
      <c r="R127" s="21"/>
      <c r="T127" s="102" t="s">
        <v>1</v>
      </c>
      <c r="U127" s="109" t="s">
        <v>24</v>
      </c>
      <c r="V127" s="20"/>
      <c r="W127" s="20"/>
      <c r="X127" s="20"/>
      <c r="Y127" s="20"/>
      <c r="Z127" s="20"/>
      <c r="AA127" s="42"/>
      <c r="AT127" s="7" t="s">
        <v>165</v>
      </c>
      <c r="AU127" s="7" t="s">
        <v>42</v>
      </c>
      <c r="AY127" s="7" t="s">
        <v>165</v>
      </c>
      <c r="BE127" s="50">
        <f>IF(U127="základní",N127,0)</f>
        <v>0</v>
      </c>
      <c r="BF127" s="50">
        <f>IF(U127="snížená",N127,0)</f>
        <v>0</v>
      </c>
      <c r="BG127" s="50">
        <f>IF(U127="zákl. přenesená",N127,0)</f>
        <v>0</v>
      </c>
      <c r="BH127" s="50">
        <f>IF(U127="sníž. přenesená",N127,0)</f>
        <v>0</v>
      </c>
      <c r="BI127" s="50">
        <f>IF(U127="nulová",N127,0)</f>
        <v>0</v>
      </c>
      <c r="BJ127" s="7" t="s">
        <v>42</v>
      </c>
      <c r="BK127" s="50">
        <f>L127*K127</f>
        <v>0</v>
      </c>
    </row>
    <row r="128" spans="2:63" s="1" customFormat="1" ht="22.35" customHeight="1">
      <c r="B128" s="19"/>
      <c r="C128" s="106" t="s">
        <v>1</v>
      </c>
      <c r="D128" s="106" t="s">
        <v>86</v>
      </c>
      <c r="E128" s="107" t="s">
        <v>1</v>
      </c>
      <c r="F128" s="135" t="s">
        <v>1</v>
      </c>
      <c r="G128" s="136"/>
      <c r="H128" s="136"/>
      <c r="I128" s="136"/>
      <c r="J128" s="108" t="s">
        <v>1</v>
      </c>
      <c r="K128" s="105"/>
      <c r="L128" s="137"/>
      <c r="M128" s="138"/>
      <c r="N128" s="139">
        <f>BK128</f>
        <v>0</v>
      </c>
      <c r="O128" s="138"/>
      <c r="P128" s="138"/>
      <c r="Q128" s="138"/>
      <c r="R128" s="21"/>
      <c r="T128" s="102" t="s">
        <v>1</v>
      </c>
      <c r="U128" s="109" t="s">
        <v>24</v>
      </c>
      <c r="V128" s="20"/>
      <c r="W128" s="20"/>
      <c r="X128" s="20"/>
      <c r="Y128" s="20"/>
      <c r="Z128" s="20"/>
      <c r="AA128" s="42"/>
      <c r="AT128" s="7" t="s">
        <v>165</v>
      </c>
      <c r="AU128" s="7" t="s">
        <v>42</v>
      </c>
      <c r="AY128" s="7" t="s">
        <v>165</v>
      </c>
      <c r="BE128" s="50">
        <f>IF(U128="základní",N128,0)</f>
        <v>0</v>
      </c>
      <c r="BF128" s="50">
        <f>IF(U128="snížená",N128,0)</f>
        <v>0</v>
      </c>
      <c r="BG128" s="50">
        <f>IF(U128="zákl. přenesená",N128,0)</f>
        <v>0</v>
      </c>
      <c r="BH128" s="50">
        <f>IF(U128="sníž. přenesená",N128,0)</f>
        <v>0</v>
      </c>
      <c r="BI128" s="50">
        <f>IF(U128="nulová",N128,0)</f>
        <v>0</v>
      </c>
      <c r="BJ128" s="7" t="s">
        <v>42</v>
      </c>
      <c r="BK128" s="50">
        <f>L128*K128</f>
        <v>0</v>
      </c>
    </row>
    <row r="129" spans="2:63" s="1" customFormat="1" ht="22.35" customHeight="1">
      <c r="B129" s="19"/>
      <c r="C129" s="106" t="s">
        <v>1</v>
      </c>
      <c r="D129" s="106" t="s">
        <v>86</v>
      </c>
      <c r="E129" s="107" t="s">
        <v>1</v>
      </c>
      <c r="F129" s="135" t="s">
        <v>1</v>
      </c>
      <c r="G129" s="136"/>
      <c r="H129" s="136"/>
      <c r="I129" s="136"/>
      <c r="J129" s="108" t="s">
        <v>1</v>
      </c>
      <c r="K129" s="105"/>
      <c r="L129" s="137"/>
      <c r="M129" s="138"/>
      <c r="N129" s="139">
        <f>BK129</f>
        <v>0</v>
      </c>
      <c r="O129" s="138"/>
      <c r="P129" s="138"/>
      <c r="Q129" s="138"/>
      <c r="R129" s="21"/>
      <c r="T129" s="102" t="s">
        <v>1</v>
      </c>
      <c r="U129" s="109" t="s">
        <v>24</v>
      </c>
      <c r="V129" s="31"/>
      <c r="W129" s="31"/>
      <c r="X129" s="31"/>
      <c r="Y129" s="31"/>
      <c r="Z129" s="31"/>
      <c r="AA129" s="33"/>
      <c r="AT129" s="7" t="s">
        <v>165</v>
      </c>
      <c r="AU129" s="7" t="s">
        <v>42</v>
      </c>
      <c r="AY129" s="7" t="s">
        <v>165</v>
      </c>
      <c r="BE129" s="50">
        <f>IF(U129="základní",N129,0)</f>
        <v>0</v>
      </c>
      <c r="BF129" s="50">
        <f>IF(U129="snížená",N129,0)</f>
        <v>0</v>
      </c>
      <c r="BG129" s="50">
        <f>IF(U129="zákl. přenesená",N129,0)</f>
        <v>0</v>
      </c>
      <c r="BH129" s="50">
        <f>IF(U129="sníž. přenesená",N129,0)</f>
        <v>0</v>
      </c>
      <c r="BI129" s="50">
        <f>IF(U129="nulová",N129,0)</f>
        <v>0</v>
      </c>
      <c r="BJ129" s="7" t="s">
        <v>42</v>
      </c>
      <c r="BK129" s="50">
        <f>L129*K129</f>
        <v>0</v>
      </c>
    </row>
    <row r="130" spans="2:18" s="1" customFormat="1" ht="6.95" customHeight="1">
      <c r="B130" s="34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6"/>
    </row>
  </sheetData>
  <mergeCells count="93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C86:G86"/>
    <mergeCell ref="N86:Q86"/>
    <mergeCell ref="H36:J36"/>
    <mergeCell ref="M36:P36"/>
    <mergeCell ref="L38:P38"/>
    <mergeCell ref="C76:Q76"/>
    <mergeCell ref="F78:P78"/>
    <mergeCell ref="D94:H94"/>
    <mergeCell ref="N94:Q94"/>
    <mergeCell ref="D95:H95"/>
    <mergeCell ref="N95:Q95"/>
    <mergeCell ref="D96:H96"/>
    <mergeCell ref="N96:Q96"/>
    <mergeCell ref="D97:H97"/>
    <mergeCell ref="N97:Q97"/>
    <mergeCell ref="D98:H98"/>
    <mergeCell ref="N98:Q98"/>
    <mergeCell ref="N99:Q99"/>
    <mergeCell ref="F117:I117"/>
    <mergeCell ref="L117:M117"/>
    <mergeCell ref="N117:Q117"/>
    <mergeCell ref="L101:Q101"/>
    <mergeCell ref="C107:Q107"/>
    <mergeCell ref="F109:P109"/>
    <mergeCell ref="F110:P110"/>
    <mergeCell ref="M112:P112"/>
    <mergeCell ref="F124:I124"/>
    <mergeCell ref="L124:M124"/>
    <mergeCell ref="N124:Q124"/>
    <mergeCell ref="F120:I120"/>
    <mergeCell ref="L120:M120"/>
    <mergeCell ref="N120:Q120"/>
    <mergeCell ref="F122:I122"/>
    <mergeCell ref="L122:M122"/>
    <mergeCell ref="N122:Q122"/>
    <mergeCell ref="H1:K1"/>
    <mergeCell ref="F128:I128"/>
    <mergeCell ref="L128:M128"/>
    <mergeCell ref="N128:Q128"/>
    <mergeCell ref="F129:I129"/>
    <mergeCell ref="L129:M129"/>
    <mergeCell ref="N129:Q129"/>
    <mergeCell ref="F125:I125"/>
    <mergeCell ref="L125:M125"/>
    <mergeCell ref="N125:Q125"/>
    <mergeCell ref="F127:I127"/>
    <mergeCell ref="L127:M127"/>
    <mergeCell ref="N127:Q127"/>
    <mergeCell ref="F123:I123"/>
    <mergeCell ref="L123:M123"/>
    <mergeCell ref="N123:Q123"/>
    <mergeCell ref="S2:AC2"/>
    <mergeCell ref="N118:Q118"/>
    <mergeCell ref="N119:Q119"/>
    <mergeCell ref="N121:Q121"/>
    <mergeCell ref="N126:Q126"/>
    <mergeCell ref="M114:Q114"/>
    <mergeCell ref="M115:Q115"/>
    <mergeCell ref="N88:Q88"/>
    <mergeCell ref="N89:Q89"/>
    <mergeCell ref="N90:Q90"/>
    <mergeCell ref="N91:Q91"/>
    <mergeCell ref="N93:Q93"/>
    <mergeCell ref="F79:P79"/>
    <mergeCell ref="M81:P81"/>
    <mergeCell ref="M83:Q83"/>
    <mergeCell ref="M84:Q84"/>
  </mergeCells>
  <dataValidations count="2">
    <dataValidation type="list" allowBlank="1" showInputMessage="1" showErrorMessage="1" error="Povoleny jsou hodnoty K a M." sqref="D127:D130">
      <formula1>"K,M"</formula1>
    </dataValidation>
    <dataValidation type="list" allowBlank="1" showInputMessage="1" showErrorMessage="1" error="Povoleny jsou hodnoty základní, snížená, zákl. přenesená, sníž. přenesená, nulová." sqref="U127:U130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17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4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9"/>
      <c r="B1" s="116"/>
      <c r="C1" s="116"/>
      <c r="D1" s="117" t="s">
        <v>0</v>
      </c>
      <c r="E1" s="116"/>
      <c r="F1" s="118" t="s">
        <v>600</v>
      </c>
      <c r="G1" s="118"/>
      <c r="H1" s="132" t="s">
        <v>601</v>
      </c>
      <c r="I1" s="132"/>
      <c r="J1" s="132"/>
      <c r="K1" s="132"/>
      <c r="L1" s="118" t="s">
        <v>602</v>
      </c>
      <c r="M1" s="116"/>
      <c r="N1" s="116"/>
      <c r="O1" s="117" t="s">
        <v>49</v>
      </c>
      <c r="P1" s="116"/>
      <c r="Q1" s="116"/>
      <c r="R1" s="116"/>
      <c r="S1" s="118" t="s">
        <v>603</v>
      </c>
      <c r="T1" s="118"/>
      <c r="U1" s="119"/>
      <c r="V1" s="119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</row>
    <row r="2" spans="3:46" ht="36.95" customHeight="1">
      <c r="C2" s="191" t="s">
        <v>3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S2" s="133" t="s">
        <v>4</v>
      </c>
      <c r="T2" s="134"/>
      <c r="U2" s="134"/>
      <c r="V2" s="134"/>
      <c r="W2" s="134"/>
      <c r="X2" s="134"/>
      <c r="Y2" s="134"/>
      <c r="Z2" s="134"/>
      <c r="AA2" s="134"/>
      <c r="AB2" s="134"/>
      <c r="AC2" s="134"/>
      <c r="AT2" s="7" t="s">
        <v>43</v>
      </c>
    </row>
    <row r="3" spans="2:46" ht="6.9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AT3" s="7" t="s">
        <v>50</v>
      </c>
    </row>
    <row r="4" spans="2:46" ht="36.95" customHeight="1">
      <c r="B4" s="11"/>
      <c r="C4" s="175" t="s">
        <v>51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3"/>
      <c r="T4" s="14" t="s">
        <v>7</v>
      </c>
      <c r="AT4" s="7" t="s">
        <v>2</v>
      </c>
    </row>
    <row r="5" spans="2:18" ht="6.95" customHeight="1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3"/>
    </row>
    <row r="6" spans="2:18" ht="25.35" customHeight="1">
      <c r="B6" s="11"/>
      <c r="C6" s="12"/>
      <c r="D6" s="17" t="s">
        <v>8</v>
      </c>
      <c r="E6" s="12"/>
      <c r="F6" s="161" t="s">
        <v>9</v>
      </c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2"/>
      <c r="R6" s="13"/>
    </row>
    <row r="7" spans="2:18" s="1" customFormat="1" ht="32.85" customHeight="1">
      <c r="B7" s="19"/>
      <c r="C7" s="20"/>
      <c r="D7" s="16" t="s">
        <v>52</v>
      </c>
      <c r="E7" s="20"/>
      <c r="F7" s="193" t="s">
        <v>53</v>
      </c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20"/>
      <c r="R7" s="21"/>
    </row>
    <row r="8" spans="2:18" s="1" customFormat="1" ht="14.45" customHeight="1">
      <c r="B8" s="19"/>
      <c r="C8" s="20"/>
      <c r="D8" s="17" t="s">
        <v>10</v>
      </c>
      <c r="E8" s="20"/>
      <c r="F8" s="15" t="s">
        <v>1</v>
      </c>
      <c r="G8" s="20"/>
      <c r="H8" s="20"/>
      <c r="I8" s="20"/>
      <c r="J8" s="20"/>
      <c r="K8" s="20"/>
      <c r="L8" s="20"/>
      <c r="M8" s="17" t="s">
        <v>11</v>
      </c>
      <c r="N8" s="20"/>
      <c r="O8" s="15" t="s">
        <v>1</v>
      </c>
      <c r="P8" s="20"/>
      <c r="Q8" s="20"/>
      <c r="R8" s="21"/>
    </row>
    <row r="9" spans="2:18" s="1" customFormat="1" ht="14.45" customHeight="1">
      <c r="B9" s="19"/>
      <c r="C9" s="20"/>
      <c r="D9" s="17" t="s">
        <v>12</v>
      </c>
      <c r="E9" s="20"/>
      <c r="F9" s="15" t="s">
        <v>13</v>
      </c>
      <c r="G9" s="20"/>
      <c r="H9" s="20"/>
      <c r="I9" s="20"/>
      <c r="J9" s="20"/>
      <c r="K9" s="20"/>
      <c r="L9" s="20"/>
      <c r="M9" s="17" t="s">
        <v>14</v>
      </c>
      <c r="N9" s="20"/>
      <c r="O9" s="194"/>
      <c r="P9" s="162"/>
      <c r="Q9" s="20"/>
      <c r="R9" s="21"/>
    </row>
    <row r="10" spans="2:18" s="1" customFormat="1" ht="10.9" customHeight="1"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1"/>
    </row>
    <row r="11" spans="2:18" s="1" customFormat="1" ht="14.45" customHeight="1">
      <c r="B11" s="19"/>
      <c r="C11" s="20"/>
      <c r="D11" s="17" t="s">
        <v>15</v>
      </c>
      <c r="E11" s="20"/>
      <c r="F11" s="20"/>
      <c r="G11" s="20"/>
      <c r="H11" s="20"/>
      <c r="I11" s="20"/>
      <c r="J11" s="20"/>
      <c r="K11" s="20"/>
      <c r="L11" s="20"/>
      <c r="M11" s="17" t="s">
        <v>16</v>
      </c>
      <c r="N11" s="20"/>
      <c r="O11" s="165"/>
      <c r="P11" s="162"/>
      <c r="Q11" s="20"/>
      <c r="R11" s="21"/>
    </row>
    <row r="12" spans="2:18" s="1" customFormat="1" ht="18" customHeight="1">
      <c r="B12" s="19"/>
      <c r="C12" s="20"/>
      <c r="D12" s="20"/>
      <c r="E12" s="15"/>
      <c r="F12" s="20"/>
      <c r="G12" s="20"/>
      <c r="H12" s="20"/>
      <c r="I12" s="20"/>
      <c r="J12" s="20"/>
      <c r="K12" s="20"/>
      <c r="L12" s="20"/>
      <c r="M12" s="17" t="s">
        <v>17</v>
      </c>
      <c r="N12" s="20"/>
      <c r="O12" s="165"/>
      <c r="P12" s="162"/>
      <c r="Q12" s="20"/>
      <c r="R12" s="21"/>
    </row>
    <row r="13" spans="2:18" s="1" customFormat="1" ht="6.95" customHeight="1"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2:18" s="1" customFormat="1" ht="14.45" customHeight="1">
      <c r="B14" s="19"/>
      <c r="C14" s="20"/>
      <c r="D14" s="17" t="s">
        <v>18</v>
      </c>
      <c r="E14" s="120"/>
      <c r="F14" s="120"/>
      <c r="G14" s="120"/>
      <c r="H14" s="120"/>
      <c r="I14" s="120"/>
      <c r="J14" s="120"/>
      <c r="K14" s="120"/>
      <c r="L14" s="120"/>
      <c r="M14" s="17" t="s">
        <v>16</v>
      </c>
      <c r="N14" s="120"/>
      <c r="O14" s="195" t="s">
        <v>620</v>
      </c>
      <c r="P14" s="196"/>
      <c r="Q14" s="20"/>
      <c r="R14" s="21"/>
    </row>
    <row r="15" spans="2:18" s="1" customFormat="1" ht="18" customHeight="1">
      <c r="B15" s="19"/>
      <c r="C15" s="20"/>
      <c r="D15" s="120"/>
      <c r="E15" s="195" t="s">
        <v>620</v>
      </c>
      <c r="F15" s="196"/>
      <c r="G15" s="196"/>
      <c r="H15" s="196"/>
      <c r="I15" s="196"/>
      <c r="J15" s="196"/>
      <c r="K15" s="196"/>
      <c r="L15" s="196"/>
      <c r="M15" s="17" t="s">
        <v>17</v>
      </c>
      <c r="N15" s="120"/>
      <c r="O15" s="195" t="s">
        <v>620</v>
      </c>
      <c r="P15" s="196"/>
      <c r="Q15" s="20"/>
      <c r="R15" s="21"/>
    </row>
    <row r="16" spans="2:18" s="1" customFormat="1" ht="6.95" customHeight="1">
      <c r="B16" s="19"/>
      <c r="C16" s="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20"/>
      <c r="R16" s="21"/>
    </row>
    <row r="17" spans="2:18" s="1" customFormat="1" ht="14.45" customHeight="1">
      <c r="B17" s="19"/>
      <c r="C17" s="20"/>
      <c r="D17" s="17" t="s">
        <v>19</v>
      </c>
      <c r="E17" s="20"/>
      <c r="F17" s="20"/>
      <c r="G17" s="20"/>
      <c r="H17" s="20"/>
      <c r="I17" s="20"/>
      <c r="J17" s="20"/>
      <c r="K17" s="20"/>
      <c r="L17" s="20"/>
      <c r="M17" s="17" t="s">
        <v>16</v>
      </c>
      <c r="N17" s="20"/>
      <c r="O17" s="165"/>
      <c r="P17" s="162"/>
      <c r="Q17" s="20"/>
      <c r="R17" s="21"/>
    </row>
    <row r="18" spans="2:18" s="1" customFormat="1" ht="18" customHeight="1">
      <c r="B18" s="19"/>
      <c r="C18" s="20"/>
      <c r="D18" s="20"/>
      <c r="E18" s="15"/>
      <c r="F18" s="20"/>
      <c r="G18" s="20"/>
      <c r="H18" s="20"/>
      <c r="I18" s="20"/>
      <c r="J18" s="20"/>
      <c r="K18" s="20"/>
      <c r="L18" s="20"/>
      <c r="M18" s="17" t="s">
        <v>17</v>
      </c>
      <c r="N18" s="20"/>
      <c r="O18" s="165"/>
      <c r="P18" s="162"/>
      <c r="Q18" s="20"/>
      <c r="R18" s="21"/>
    </row>
    <row r="19" spans="2:18" s="1" customFormat="1" ht="6.95" customHeight="1"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1"/>
    </row>
    <row r="20" spans="2:18" s="1" customFormat="1" ht="14.45" customHeight="1">
      <c r="B20" s="19"/>
      <c r="C20" s="20"/>
      <c r="D20" s="17" t="s">
        <v>20</v>
      </c>
      <c r="E20" s="20"/>
      <c r="F20" s="20"/>
      <c r="G20" s="20"/>
      <c r="H20" s="20"/>
      <c r="I20" s="20"/>
      <c r="J20" s="20"/>
      <c r="K20" s="20"/>
      <c r="L20" s="20"/>
      <c r="M20" s="17" t="s">
        <v>16</v>
      </c>
      <c r="N20" s="20"/>
      <c r="O20" s="165"/>
      <c r="P20" s="162"/>
      <c r="Q20" s="20"/>
      <c r="R20" s="21"/>
    </row>
    <row r="21" spans="2:18" s="1" customFormat="1" ht="18" customHeight="1">
      <c r="B21" s="19"/>
      <c r="C21" s="20"/>
      <c r="D21" s="20"/>
      <c r="E21" s="15"/>
      <c r="F21" s="20"/>
      <c r="G21" s="20"/>
      <c r="H21" s="20"/>
      <c r="I21" s="20"/>
      <c r="J21" s="20"/>
      <c r="K21" s="20"/>
      <c r="L21" s="20"/>
      <c r="M21" s="17" t="s">
        <v>17</v>
      </c>
      <c r="N21" s="20"/>
      <c r="O21" s="165"/>
      <c r="P21" s="162"/>
      <c r="Q21" s="20"/>
      <c r="R21" s="21"/>
    </row>
    <row r="22" spans="2:18" s="1" customFormat="1" ht="6.95" customHeight="1"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1"/>
    </row>
    <row r="23" spans="2:18" s="1" customFormat="1" ht="14.45" customHeight="1">
      <c r="B23" s="19"/>
      <c r="C23" s="20"/>
      <c r="D23" s="17" t="s">
        <v>21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/>
    </row>
    <row r="24" spans="2:18" s="1" customFormat="1" ht="22.5" customHeight="1">
      <c r="B24" s="19"/>
      <c r="C24" s="20"/>
      <c r="D24" s="20"/>
      <c r="E24" s="188" t="s">
        <v>1</v>
      </c>
      <c r="F24" s="162"/>
      <c r="G24" s="162"/>
      <c r="H24" s="162"/>
      <c r="I24" s="162"/>
      <c r="J24" s="162"/>
      <c r="K24" s="162"/>
      <c r="L24" s="162"/>
      <c r="M24" s="20"/>
      <c r="N24" s="20"/>
      <c r="O24" s="20"/>
      <c r="P24" s="20"/>
      <c r="Q24" s="20"/>
      <c r="R24" s="21"/>
    </row>
    <row r="25" spans="2:18" s="1" customFormat="1" ht="6.95" customHeight="1"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1"/>
    </row>
    <row r="26" spans="2:18" s="1" customFormat="1" ht="6.95" customHeight="1">
      <c r="B26" s="19"/>
      <c r="C26" s="20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0"/>
      <c r="R26" s="21"/>
    </row>
    <row r="27" spans="2:18" s="1" customFormat="1" ht="14.45" customHeight="1">
      <c r="B27" s="19"/>
      <c r="C27" s="20"/>
      <c r="D27" s="53" t="s">
        <v>54</v>
      </c>
      <c r="E27" s="20"/>
      <c r="F27" s="20"/>
      <c r="G27" s="20"/>
      <c r="H27" s="20"/>
      <c r="I27" s="20"/>
      <c r="J27" s="20"/>
      <c r="K27" s="20"/>
      <c r="L27" s="20"/>
      <c r="M27" s="189">
        <f>N88</f>
        <v>0</v>
      </c>
      <c r="N27" s="162"/>
      <c r="O27" s="162"/>
      <c r="P27" s="162"/>
      <c r="Q27" s="20"/>
      <c r="R27" s="21"/>
    </row>
    <row r="28" spans="2:18" s="1" customFormat="1" ht="14.45" customHeight="1">
      <c r="B28" s="19"/>
      <c r="C28" s="20"/>
      <c r="D28" s="18" t="s">
        <v>47</v>
      </c>
      <c r="E28" s="20"/>
      <c r="F28" s="20"/>
      <c r="G28" s="20"/>
      <c r="H28" s="20"/>
      <c r="I28" s="20"/>
      <c r="J28" s="20"/>
      <c r="K28" s="20"/>
      <c r="L28" s="20"/>
      <c r="M28" s="189">
        <f>N94</f>
        <v>0</v>
      </c>
      <c r="N28" s="162"/>
      <c r="O28" s="162"/>
      <c r="P28" s="162"/>
      <c r="Q28" s="20"/>
      <c r="R28" s="21"/>
    </row>
    <row r="29" spans="2:18" s="1" customFormat="1" ht="6.95" customHeight="1"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1"/>
    </row>
    <row r="30" spans="2:18" s="1" customFormat="1" ht="25.35" customHeight="1">
      <c r="B30" s="19"/>
      <c r="C30" s="20"/>
      <c r="D30" s="54" t="s">
        <v>22</v>
      </c>
      <c r="E30" s="20"/>
      <c r="F30" s="20"/>
      <c r="G30" s="20"/>
      <c r="H30" s="20"/>
      <c r="I30" s="20"/>
      <c r="J30" s="20"/>
      <c r="K30" s="20"/>
      <c r="L30" s="20"/>
      <c r="M30" s="190">
        <f>ROUND(M27+M28,2)</f>
        <v>0</v>
      </c>
      <c r="N30" s="162"/>
      <c r="O30" s="162"/>
      <c r="P30" s="162"/>
      <c r="Q30" s="20"/>
      <c r="R30" s="21"/>
    </row>
    <row r="31" spans="2:18" s="1" customFormat="1" ht="6.95" customHeight="1">
      <c r="B31" s="19"/>
      <c r="C31" s="20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0"/>
      <c r="R31" s="21"/>
    </row>
    <row r="32" spans="2:18" s="1" customFormat="1" ht="14.45" customHeight="1">
      <c r="B32" s="19"/>
      <c r="C32" s="20"/>
      <c r="D32" s="22" t="s">
        <v>23</v>
      </c>
      <c r="E32" s="22" t="s">
        <v>24</v>
      </c>
      <c r="F32" s="23">
        <v>0.21</v>
      </c>
      <c r="G32" s="55" t="s">
        <v>25</v>
      </c>
      <c r="H32" s="184">
        <f>ROUND((((SUM(BE94:BE101)+SUM(BE119:BE143))+SUM(BE145:BE147))),2)</f>
        <v>0</v>
      </c>
      <c r="I32" s="162"/>
      <c r="J32" s="162"/>
      <c r="K32" s="20"/>
      <c r="L32" s="20"/>
      <c r="M32" s="184">
        <f>ROUND(((ROUND((SUM(BE94:BE101)+SUM(BE119:BE143)),2)*F32)+SUM(BE145:BE147)*F32),2)</f>
        <v>0</v>
      </c>
      <c r="N32" s="162"/>
      <c r="O32" s="162"/>
      <c r="P32" s="162"/>
      <c r="Q32" s="20"/>
      <c r="R32" s="21"/>
    </row>
    <row r="33" spans="2:18" s="1" customFormat="1" ht="14.45" customHeight="1">
      <c r="B33" s="19"/>
      <c r="C33" s="20"/>
      <c r="D33" s="20"/>
      <c r="E33" s="22" t="s">
        <v>26</v>
      </c>
      <c r="F33" s="23">
        <v>0.15</v>
      </c>
      <c r="G33" s="55" t="s">
        <v>25</v>
      </c>
      <c r="H33" s="184">
        <f>ROUND((((SUM(BF94:BF101)+SUM(BF119:BF143))+SUM(BF145:BF147))),2)</f>
        <v>0</v>
      </c>
      <c r="I33" s="162"/>
      <c r="J33" s="162"/>
      <c r="K33" s="20"/>
      <c r="L33" s="20"/>
      <c r="M33" s="184">
        <f>ROUND(((ROUND((SUM(BF94:BF101)+SUM(BF119:BF143)),2)*F33)+SUM(BF145:BF147)*F33),2)</f>
        <v>0</v>
      </c>
      <c r="N33" s="162"/>
      <c r="O33" s="162"/>
      <c r="P33" s="162"/>
      <c r="Q33" s="20"/>
      <c r="R33" s="21"/>
    </row>
    <row r="34" spans="2:18" s="1" customFormat="1" ht="14.45" customHeight="1" hidden="1">
      <c r="B34" s="19"/>
      <c r="C34" s="20"/>
      <c r="D34" s="20"/>
      <c r="E34" s="22" t="s">
        <v>27</v>
      </c>
      <c r="F34" s="23">
        <v>0.21</v>
      </c>
      <c r="G34" s="55" t="s">
        <v>25</v>
      </c>
      <c r="H34" s="184">
        <f>ROUND((((SUM(BG94:BG101)+SUM(BG119:BG143))+SUM(BG145:BG147))),2)</f>
        <v>0</v>
      </c>
      <c r="I34" s="162"/>
      <c r="J34" s="162"/>
      <c r="K34" s="20"/>
      <c r="L34" s="20"/>
      <c r="M34" s="184">
        <v>0</v>
      </c>
      <c r="N34" s="162"/>
      <c r="O34" s="162"/>
      <c r="P34" s="162"/>
      <c r="Q34" s="20"/>
      <c r="R34" s="21"/>
    </row>
    <row r="35" spans="2:18" s="1" customFormat="1" ht="14.45" customHeight="1" hidden="1">
      <c r="B35" s="19"/>
      <c r="C35" s="20"/>
      <c r="D35" s="20"/>
      <c r="E35" s="22" t="s">
        <v>28</v>
      </c>
      <c r="F35" s="23">
        <v>0.15</v>
      </c>
      <c r="G35" s="55" t="s">
        <v>25</v>
      </c>
      <c r="H35" s="184">
        <f>ROUND((((SUM(BH94:BH101)+SUM(BH119:BH143))+SUM(BH145:BH147))),2)</f>
        <v>0</v>
      </c>
      <c r="I35" s="162"/>
      <c r="J35" s="162"/>
      <c r="K35" s="20"/>
      <c r="L35" s="20"/>
      <c r="M35" s="184">
        <v>0</v>
      </c>
      <c r="N35" s="162"/>
      <c r="O35" s="162"/>
      <c r="P35" s="162"/>
      <c r="Q35" s="20"/>
      <c r="R35" s="21"/>
    </row>
    <row r="36" spans="2:18" s="1" customFormat="1" ht="14.45" customHeight="1" hidden="1">
      <c r="B36" s="19"/>
      <c r="C36" s="20"/>
      <c r="D36" s="20"/>
      <c r="E36" s="22" t="s">
        <v>29</v>
      </c>
      <c r="F36" s="23">
        <v>0</v>
      </c>
      <c r="G36" s="55" t="s">
        <v>25</v>
      </c>
      <c r="H36" s="184">
        <f>ROUND((((SUM(BI94:BI101)+SUM(BI119:BI143))+SUM(BI145:BI147))),2)</f>
        <v>0</v>
      </c>
      <c r="I36" s="162"/>
      <c r="J36" s="162"/>
      <c r="K36" s="20"/>
      <c r="L36" s="20"/>
      <c r="M36" s="184">
        <v>0</v>
      </c>
      <c r="N36" s="162"/>
      <c r="O36" s="162"/>
      <c r="P36" s="162"/>
      <c r="Q36" s="20"/>
      <c r="R36" s="21"/>
    </row>
    <row r="37" spans="2:18" s="1" customFormat="1" ht="6.95" customHeight="1"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1"/>
    </row>
    <row r="38" spans="2:18" s="1" customFormat="1" ht="25.35" customHeight="1">
      <c r="B38" s="19"/>
      <c r="C38" s="52"/>
      <c r="D38" s="56" t="s">
        <v>30</v>
      </c>
      <c r="E38" s="43"/>
      <c r="F38" s="43"/>
      <c r="G38" s="57" t="s">
        <v>31</v>
      </c>
      <c r="H38" s="58" t="s">
        <v>32</v>
      </c>
      <c r="I38" s="43"/>
      <c r="J38" s="43"/>
      <c r="K38" s="43"/>
      <c r="L38" s="185">
        <f>SUM(M30:M36)</f>
        <v>0</v>
      </c>
      <c r="M38" s="186"/>
      <c r="N38" s="186"/>
      <c r="O38" s="186"/>
      <c r="P38" s="187"/>
      <c r="Q38" s="52"/>
      <c r="R38" s="21"/>
    </row>
    <row r="39" spans="2:18" s="1" customFormat="1" ht="14.45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1"/>
    </row>
    <row r="40" spans="2:18" s="1" customFormat="1" ht="14.45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1"/>
    </row>
    <row r="41" spans="2:18" ht="13.5"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3"/>
    </row>
    <row r="42" spans="2:18" ht="13.5"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3"/>
    </row>
    <row r="43" spans="2:18" ht="13.5"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3"/>
    </row>
    <row r="44" spans="2:18" ht="13.5"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3"/>
    </row>
    <row r="45" spans="2:18" ht="13.5"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3"/>
    </row>
    <row r="46" spans="2:18" ht="13.5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3"/>
    </row>
    <row r="47" spans="2:18" ht="13.5"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3"/>
    </row>
    <row r="48" spans="2:18" ht="13.5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3"/>
    </row>
    <row r="49" spans="2:18" ht="13.5">
      <c r="B49" s="1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3"/>
    </row>
    <row r="50" spans="2:18" s="1" customFormat="1" ht="15">
      <c r="B50" s="19"/>
      <c r="C50" s="20"/>
      <c r="D50" s="25" t="s">
        <v>33</v>
      </c>
      <c r="E50" s="26"/>
      <c r="F50" s="26"/>
      <c r="G50" s="26"/>
      <c r="H50" s="27"/>
      <c r="I50" s="20"/>
      <c r="J50" s="25" t="s">
        <v>34</v>
      </c>
      <c r="K50" s="26"/>
      <c r="L50" s="26"/>
      <c r="M50" s="26"/>
      <c r="N50" s="26"/>
      <c r="O50" s="26"/>
      <c r="P50" s="27"/>
      <c r="Q50" s="20"/>
      <c r="R50" s="21"/>
    </row>
    <row r="51" spans="2:18" ht="13.5">
      <c r="B51" s="11"/>
      <c r="C51" s="12"/>
      <c r="D51" s="28"/>
      <c r="E51" s="12"/>
      <c r="F51" s="12"/>
      <c r="G51" s="12"/>
      <c r="H51" s="29"/>
      <c r="I51" s="12"/>
      <c r="J51" s="28"/>
      <c r="K51" s="12"/>
      <c r="L51" s="12"/>
      <c r="M51" s="12"/>
      <c r="N51" s="12"/>
      <c r="O51" s="12"/>
      <c r="P51" s="29"/>
      <c r="Q51" s="12"/>
      <c r="R51" s="13"/>
    </row>
    <row r="52" spans="2:18" ht="13.5">
      <c r="B52" s="11"/>
      <c r="C52" s="12"/>
      <c r="D52" s="28"/>
      <c r="E52" s="12"/>
      <c r="F52" s="12"/>
      <c r="G52" s="12"/>
      <c r="H52" s="29"/>
      <c r="I52" s="12"/>
      <c r="J52" s="28"/>
      <c r="K52" s="12"/>
      <c r="L52" s="12"/>
      <c r="M52" s="12"/>
      <c r="N52" s="12"/>
      <c r="O52" s="12"/>
      <c r="P52" s="29"/>
      <c r="Q52" s="12"/>
      <c r="R52" s="13"/>
    </row>
    <row r="53" spans="2:18" ht="13.5">
      <c r="B53" s="11"/>
      <c r="C53" s="12"/>
      <c r="D53" s="28"/>
      <c r="E53" s="12"/>
      <c r="F53" s="12"/>
      <c r="G53" s="12"/>
      <c r="H53" s="29"/>
      <c r="I53" s="12"/>
      <c r="J53" s="28"/>
      <c r="K53" s="12"/>
      <c r="L53" s="12"/>
      <c r="M53" s="12"/>
      <c r="N53" s="12"/>
      <c r="O53" s="12"/>
      <c r="P53" s="29"/>
      <c r="Q53" s="12"/>
      <c r="R53" s="13"/>
    </row>
    <row r="54" spans="2:18" ht="13.5">
      <c r="B54" s="11"/>
      <c r="C54" s="12"/>
      <c r="D54" s="28"/>
      <c r="E54" s="12"/>
      <c r="F54" s="12"/>
      <c r="G54" s="12"/>
      <c r="H54" s="29"/>
      <c r="I54" s="12"/>
      <c r="J54" s="28"/>
      <c r="K54" s="12"/>
      <c r="L54" s="12"/>
      <c r="M54" s="12"/>
      <c r="N54" s="12"/>
      <c r="O54" s="12"/>
      <c r="P54" s="29"/>
      <c r="Q54" s="12"/>
      <c r="R54" s="13"/>
    </row>
    <row r="55" spans="2:18" ht="13.5">
      <c r="B55" s="11"/>
      <c r="C55" s="12"/>
      <c r="D55" s="28"/>
      <c r="E55" s="12"/>
      <c r="F55" s="12"/>
      <c r="G55" s="12"/>
      <c r="H55" s="29"/>
      <c r="I55" s="12"/>
      <c r="J55" s="28"/>
      <c r="K55" s="12"/>
      <c r="L55" s="12"/>
      <c r="M55" s="12"/>
      <c r="N55" s="12"/>
      <c r="O55" s="12"/>
      <c r="P55" s="29"/>
      <c r="Q55" s="12"/>
      <c r="R55" s="13"/>
    </row>
    <row r="56" spans="2:18" ht="13.5">
      <c r="B56" s="11"/>
      <c r="C56" s="12"/>
      <c r="D56" s="28"/>
      <c r="E56" s="12"/>
      <c r="F56" s="12"/>
      <c r="G56" s="12"/>
      <c r="H56" s="29"/>
      <c r="I56" s="12"/>
      <c r="J56" s="28"/>
      <c r="K56" s="12"/>
      <c r="L56" s="12"/>
      <c r="M56" s="12"/>
      <c r="N56" s="12"/>
      <c r="O56" s="12"/>
      <c r="P56" s="29"/>
      <c r="Q56" s="12"/>
      <c r="R56" s="13"/>
    </row>
    <row r="57" spans="2:18" ht="13.5">
      <c r="B57" s="11"/>
      <c r="C57" s="12"/>
      <c r="D57" s="28"/>
      <c r="E57" s="12"/>
      <c r="F57" s="12"/>
      <c r="G57" s="12"/>
      <c r="H57" s="29"/>
      <c r="I57" s="12"/>
      <c r="J57" s="28"/>
      <c r="K57" s="12"/>
      <c r="L57" s="12"/>
      <c r="M57" s="12"/>
      <c r="N57" s="12"/>
      <c r="O57" s="12"/>
      <c r="P57" s="29"/>
      <c r="Q57" s="12"/>
      <c r="R57" s="13"/>
    </row>
    <row r="58" spans="2:18" ht="13.5">
      <c r="B58" s="11"/>
      <c r="C58" s="12"/>
      <c r="D58" s="28"/>
      <c r="E58" s="12"/>
      <c r="F58" s="12"/>
      <c r="G58" s="12"/>
      <c r="H58" s="29"/>
      <c r="I58" s="12"/>
      <c r="J58" s="28"/>
      <c r="K58" s="12"/>
      <c r="L58" s="12"/>
      <c r="M58" s="12"/>
      <c r="N58" s="12"/>
      <c r="O58" s="12"/>
      <c r="P58" s="29"/>
      <c r="Q58" s="12"/>
      <c r="R58" s="13"/>
    </row>
    <row r="59" spans="2:18" s="1" customFormat="1" ht="15">
      <c r="B59" s="19"/>
      <c r="C59" s="20"/>
      <c r="D59" s="30" t="s">
        <v>35</v>
      </c>
      <c r="E59" s="31"/>
      <c r="F59" s="31"/>
      <c r="G59" s="32" t="s">
        <v>36</v>
      </c>
      <c r="H59" s="33"/>
      <c r="I59" s="20"/>
      <c r="J59" s="30" t="s">
        <v>35</v>
      </c>
      <c r="K59" s="31"/>
      <c r="L59" s="31"/>
      <c r="M59" s="31"/>
      <c r="N59" s="32" t="s">
        <v>36</v>
      </c>
      <c r="O59" s="31"/>
      <c r="P59" s="33"/>
      <c r="Q59" s="20"/>
      <c r="R59" s="21"/>
    </row>
    <row r="60" spans="2:18" ht="13.5">
      <c r="B60" s="1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3"/>
    </row>
    <row r="61" spans="2:18" s="1" customFormat="1" ht="15">
      <c r="B61" s="19"/>
      <c r="C61" s="20"/>
      <c r="D61" s="25" t="s">
        <v>37</v>
      </c>
      <c r="E61" s="26"/>
      <c r="F61" s="26"/>
      <c r="G61" s="26"/>
      <c r="H61" s="27"/>
      <c r="I61" s="20"/>
      <c r="J61" s="25" t="s">
        <v>38</v>
      </c>
      <c r="K61" s="26"/>
      <c r="L61" s="26"/>
      <c r="M61" s="26"/>
      <c r="N61" s="26"/>
      <c r="O61" s="26"/>
      <c r="P61" s="27"/>
      <c r="Q61" s="20"/>
      <c r="R61" s="21"/>
    </row>
    <row r="62" spans="2:18" ht="13.5">
      <c r="B62" s="11"/>
      <c r="C62" s="12"/>
      <c r="D62" s="28"/>
      <c r="E62" s="12"/>
      <c r="F62" s="12"/>
      <c r="G62" s="12"/>
      <c r="H62" s="29"/>
      <c r="I62" s="12"/>
      <c r="J62" s="28"/>
      <c r="K62" s="12"/>
      <c r="L62" s="12"/>
      <c r="M62" s="12"/>
      <c r="N62" s="12"/>
      <c r="O62" s="12"/>
      <c r="P62" s="29"/>
      <c r="Q62" s="12"/>
      <c r="R62" s="13"/>
    </row>
    <row r="63" spans="2:18" ht="13.5">
      <c r="B63" s="11"/>
      <c r="C63" s="12"/>
      <c r="D63" s="28"/>
      <c r="E63" s="12"/>
      <c r="F63" s="12"/>
      <c r="G63" s="12"/>
      <c r="H63" s="29"/>
      <c r="I63" s="12"/>
      <c r="J63" s="28"/>
      <c r="K63" s="12"/>
      <c r="L63" s="12"/>
      <c r="M63" s="12"/>
      <c r="N63" s="12"/>
      <c r="O63" s="12"/>
      <c r="P63" s="29"/>
      <c r="Q63" s="12"/>
      <c r="R63" s="13"/>
    </row>
    <row r="64" spans="2:18" ht="13.5">
      <c r="B64" s="11"/>
      <c r="C64" s="12"/>
      <c r="D64" s="28"/>
      <c r="E64" s="12"/>
      <c r="F64" s="12"/>
      <c r="G64" s="12"/>
      <c r="H64" s="29"/>
      <c r="I64" s="12"/>
      <c r="J64" s="28"/>
      <c r="K64" s="12"/>
      <c r="L64" s="12"/>
      <c r="M64" s="12"/>
      <c r="N64" s="12"/>
      <c r="O64" s="12"/>
      <c r="P64" s="29"/>
      <c r="Q64" s="12"/>
      <c r="R64" s="13"/>
    </row>
    <row r="65" spans="2:18" ht="13.5">
      <c r="B65" s="11"/>
      <c r="C65" s="12"/>
      <c r="D65" s="28"/>
      <c r="E65" s="12"/>
      <c r="F65" s="12"/>
      <c r="G65" s="12"/>
      <c r="H65" s="29"/>
      <c r="I65" s="12"/>
      <c r="J65" s="28"/>
      <c r="K65" s="12"/>
      <c r="L65" s="12"/>
      <c r="M65" s="12"/>
      <c r="N65" s="12"/>
      <c r="O65" s="12"/>
      <c r="P65" s="29"/>
      <c r="Q65" s="12"/>
      <c r="R65" s="13"/>
    </row>
    <row r="66" spans="2:18" ht="13.5">
      <c r="B66" s="11"/>
      <c r="C66" s="12"/>
      <c r="D66" s="28"/>
      <c r="E66" s="12"/>
      <c r="F66" s="12"/>
      <c r="G66" s="12"/>
      <c r="H66" s="29"/>
      <c r="I66" s="12"/>
      <c r="J66" s="28"/>
      <c r="K66" s="12"/>
      <c r="L66" s="12"/>
      <c r="M66" s="12"/>
      <c r="N66" s="12"/>
      <c r="O66" s="12"/>
      <c r="P66" s="29"/>
      <c r="Q66" s="12"/>
      <c r="R66" s="13"/>
    </row>
    <row r="67" spans="2:18" ht="13.5">
      <c r="B67" s="11"/>
      <c r="C67" s="12"/>
      <c r="D67" s="28"/>
      <c r="E67" s="12"/>
      <c r="F67" s="12"/>
      <c r="G67" s="12"/>
      <c r="H67" s="29"/>
      <c r="I67" s="12"/>
      <c r="J67" s="28"/>
      <c r="K67" s="12"/>
      <c r="L67" s="12"/>
      <c r="M67" s="12"/>
      <c r="N67" s="12"/>
      <c r="O67" s="12"/>
      <c r="P67" s="29"/>
      <c r="Q67" s="12"/>
      <c r="R67" s="13"/>
    </row>
    <row r="68" spans="2:18" ht="13.5">
      <c r="B68" s="11"/>
      <c r="C68" s="12"/>
      <c r="D68" s="28"/>
      <c r="E68" s="12"/>
      <c r="F68" s="12"/>
      <c r="G68" s="12"/>
      <c r="H68" s="29"/>
      <c r="I68" s="12"/>
      <c r="J68" s="28"/>
      <c r="K68" s="12"/>
      <c r="L68" s="12"/>
      <c r="M68" s="12"/>
      <c r="N68" s="12"/>
      <c r="O68" s="12"/>
      <c r="P68" s="29"/>
      <c r="Q68" s="12"/>
      <c r="R68" s="13"/>
    </row>
    <row r="69" spans="2:18" ht="13.5">
      <c r="B69" s="11"/>
      <c r="C69" s="12"/>
      <c r="D69" s="28"/>
      <c r="E69" s="12"/>
      <c r="F69" s="12"/>
      <c r="G69" s="12"/>
      <c r="H69" s="29"/>
      <c r="I69" s="12"/>
      <c r="J69" s="28"/>
      <c r="K69" s="12"/>
      <c r="L69" s="12"/>
      <c r="M69" s="12"/>
      <c r="N69" s="12"/>
      <c r="O69" s="12"/>
      <c r="P69" s="29"/>
      <c r="Q69" s="12"/>
      <c r="R69" s="13"/>
    </row>
    <row r="70" spans="2:18" s="1" customFormat="1" ht="15">
      <c r="B70" s="19"/>
      <c r="C70" s="20"/>
      <c r="D70" s="30" t="s">
        <v>35</v>
      </c>
      <c r="E70" s="31"/>
      <c r="F70" s="31"/>
      <c r="G70" s="32" t="s">
        <v>36</v>
      </c>
      <c r="H70" s="33"/>
      <c r="I70" s="20"/>
      <c r="J70" s="30" t="s">
        <v>35</v>
      </c>
      <c r="K70" s="31"/>
      <c r="L70" s="31"/>
      <c r="M70" s="31"/>
      <c r="N70" s="32" t="s">
        <v>36</v>
      </c>
      <c r="O70" s="31"/>
      <c r="P70" s="33"/>
      <c r="Q70" s="20"/>
      <c r="R70" s="21"/>
    </row>
    <row r="71" spans="2:18" s="1" customFormat="1" ht="14.45" customHeight="1">
      <c r="B71" s="34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6"/>
    </row>
    <row r="75" spans="2:18" s="1" customFormat="1" ht="6.95" customHeight="1"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9"/>
    </row>
    <row r="76" spans="2:18" s="1" customFormat="1" ht="36.95" customHeight="1">
      <c r="B76" s="19"/>
      <c r="C76" s="175" t="s">
        <v>55</v>
      </c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21"/>
    </row>
    <row r="77" spans="2:18" s="1" customFormat="1" ht="6.95" customHeight="1">
      <c r="B77" s="19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1"/>
    </row>
    <row r="78" spans="2:18" s="1" customFormat="1" ht="30" customHeight="1">
      <c r="B78" s="19"/>
      <c r="C78" s="17" t="s">
        <v>8</v>
      </c>
      <c r="D78" s="20"/>
      <c r="E78" s="20"/>
      <c r="F78" s="161" t="str">
        <f>F6</f>
        <v>AS Kostelec nad Orlicí - samostatný rozpočet</v>
      </c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20"/>
      <c r="R78" s="21"/>
    </row>
    <row r="79" spans="2:18" s="1" customFormat="1" ht="36.95" customHeight="1">
      <c r="B79" s="19"/>
      <c r="C79" s="40" t="s">
        <v>52</v>
      </c>
      <c r="D79" s="20"/>
      <c r="E79" s="20"/>
      <c r="F79" s="163" t="str">
        <f>F7</f>
        <v>IO03 - Areálové odvodnění</v>
      </c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20"/>
      <c r="R79" s="21"/>
    </row>
    <row r="80" spans="2:18" s="1" customFormat="1" ht="6.95" customHeight="1">
      <c r="B80" s="19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1"/>
    </row>
    <row r="81" spans="2:18" s="1" customFormat="1" ht="18" customHeight="1">
      <c r="B81" s="19"/>
      <c r="C81" s="17" t="s">
        <v>12</v>
      </c>
      <c r="D81" s="20"/>
      <c r="E81" s="20"/>
      <c r="F81" s="15" t="str">
        <f>F9</f>
        <v xml:space="preserve"> </v>
      </c>
      <c r="G81" s="20"/>
      <c r="H81" s="20"/>
      <c r="I81" s="20"/>
      <c r="J81" s="20"/>
      <c r="K81" s="17" t="s">
        <v>14</v>
      </c>
      <c r="L81" s="20"/>
      <c r="M81" s="164" t="str">
        <f>IF(O9="","",O9)</f>
        <v/>
      </c>
      <c r="N81" s="162"/>
      <c r="O81" s="162"/>
      <c r="P81" s="162"/>
      <c r="Q81" s="20"/>
      <c r="R81" s="21"/>
    </row>
    <row r="82" spans="2:18" s="1" customFormat="1" ht="6.95" customHeight="1">
      <c r="B82" s="19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1"/>
    </row>
    <row r="83" spans="2:18" s="1" customFormat="1" ht="15">
      <c r="B83" s="19"/>
      <c r="C83" s="17" t="s">
        <v>15</v>
      </c>
      <c r="D83" s="20"/>
      <c r="E83" s="20"/>
      <c r="F83" s="15"/>
      <c r="G83" s="20"/>
      <c r="H83" s="20"/>
      <c r="I83" s="20"/>
      <c r="J83" s="20"/>
      <c r="K83" s="17" t="s">
        <v>19</v>
      </c>
      <c r="L83" s="20"/>
      <c r="M83" s="165"/>
      <c r="N83" s="162"/>
      <c r="O83" s="162"/>
      <c r="P83" s="162"/>
      <c r="Q83" s="162"/>
      <c r="R83" s="21"/>
    </row>
    <row r="84" spans="2:18" s="1" customFormat="1" ht="14.45" customHeight="1">
      <c r="B84" s="19"/>
      <c r="C84" s="17" t="s">
        <v>18</v>
      </c>
      <c r="D84" s="20"/>
      <c r="E84" s="20"/>
      <c r="F84" s="15" t="str">
        <f>IF(E15="","",E15)</f>
        <v>Vyplň údaj</v>
      </c>
      <c r="G84" s="20"/>
      <c r="H84" s="20"/>
      <c r="I84" s="20"/>
      <c r="J84" s="20"/>
      <c r="K84" s="17" t="s">
        <v>20</v>
      </c>
      <c r="L84" s="20"/>
      <c r="M84" s="165"/>
      <c r="N84" s="162"/>
      <c r="O84" s="162"/>
      <c r="P84" s="162"/>
      <c r="Q84" s="162"/>
      <c r="R84" s="21"/>
    </row>
    <row r="85" spans="2:18" s="1" customFormat="1" ht="10.35" customHeight="1">
      <c r="B85" s="19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1"/>
    </row>
    <row r="86" spans="2:18" s="1" customFormat="1" ht="29.25" customHeight="1">
      <c r="B86" s="19"/>
      <c r="C86" s="182" t="s">
        <v>56</v>
      </c>
      <c r="D86" s="174"/>
      <c r="E86" s="174"/>
      <c r="F86" s="174"/>
      <c r="G86" s="174"/>
      <c r="H86" s="52"/>
      <c r="I86" s="52"/>
      <c r="J86" s="52"/>
      <c r="K86" s="52"/>
      <c r="L86" s="52"/>
      <c r="M86" s="52"/>
      <c r="N86" s="182" t="s">
        <v>57</v>
      </c>
      <c r="O86" s="162"/>
      <c r="P86" s="162"/>
      <c r="Q86" s="162"/>
      <c r="R86" s="21"/>
    </row>
    <row r="87" spans="2:18" s="1" customFormat="1" ht="10.35" customHeight="1">
      <c r="B87" s="19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1"/>
    </row>
    <row r="88" spans="2:47" s="1" customFormat="1" ht="29.25" customHeight="1">
      <c r="B88" s="19"/>
      <c r="C88" s="59" t="s">
        <v>58</v>
      </c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183">
        <f>N119</f>
        <v>0</v>
      </c>
      <c r="O88" s="162"/>
      <c r="P88" s="162"/>
      <c r="Q88" s="162"/>
      <c r="R88" s="21"/>
      <c r="AU88" s="7" t="s">
        <v>59</v>
      </c>
    </row>
    <row r="89" spans="2:18" s="2" customFormat="1" ht="24.95" customHeight="1">
      <c r="B89" s="60"/>
      <c r="C89" s="61"/>
      <c r="D89" s="62" t="s">
        <v>60</v>
      </c>
      <c r="E89" s="114"/>
      <c r="F89" s="61"/>
      <c r="G89" s="61"/>
      <c r="H89" s="61"/>
      <c r="I89" s="61"/>
      <c r="J89" s="61"/>
      <c r="K89" s="61"/>
      <c r="L89" s="61"/>
      <c r="M89" s="61"/>
      <c r="N89" s="178">
        <f>N120</f>
        <v>0</v>
      </c>
      <c r="O89" s="179"/>
      <c r="P89" s="179"/>
      <c r="Q89" s="179"/>
      <c r="R89" s="63"/>
    </row>
    <row r="90" spans="2:18" s="3" customFormat="1" ht="19.9" customHeight="1">
      <c r="B90" s="64"/>
      <c r="C90" s="65"/>
      <c r="D90" s="49" t="s">
        <v>604</v>
      </c>
      <c r="E90" s="115"/>
      <c r="F90" s="65"/>
      <c r="G90" s="65"/>
      <c r="H90" s="65"/>
      <c r="I90" s="65"/>
      <c r="J90" s="65"/>
      <c r="K90" s="65"/>
      <c r="L90" s="65"/>
      <c r="M90" s="65"/>
      <c r="N90" s="176">
        <f>N121</f>
        <v>0</v>
      </c>
      <c r="O90" s="177"/>
      <c r="P90" s="177"/>
      <c r="Q90" s="177"/>
      <c r="R90" s="66"/>
    </row>
    <row r="91" spans="2:18" s="3" customFormat="1" ht="19.9" customHeight="1">
      <c r="B91" s="64"/>
      <c r="C91" s="65"/>
      <c r="D91" s="49" t="s">
        <v>605</v>
      </c>
      <c r="E91" s="115"/>
      <c r="F91" s="65"/>
      <c r="G91" s="65"/>
      <c r="H91" s="65"/>
      <c r="I91" s="65"/>
      <c r="J91" s="65"/>
      <c r="K91" s="65"/>
      <c r="L91" s="65"/>
      <c r="M91" s="65"/>
      <c r="N91" s="176">
        <f>N133</f>
        <v>0</v>
      </c>
      <c r="O91" s="177"/>
      <c r="P91" s="177"/>
      <c r="Q91" s="177"/>
      <c r="R91" s="66"/>
    </row>
    <row r="92" spans="2:18" s="2" customFormat="1" ht="21.75" customHeight="1">
      <c r="B92" s="60"/>
      <c r="C92" s="61"/>
      <c r="D92" s="62" t="s">
        <v>61</v>
      </c>
      <c r="E92" s="61"/>
      <c r="F92" s="61"/>
      <c r="G92" s="61"/>
      <c r="H92" s="61"/>
      <c r="I92" s="61"/>
      <c r="J92" s="61"/>
      <c r="K92" s="61"/>
      <c r="L92" s="61"/>
      <c r="M92" s="61"/>
      <c r="N92" s="180">
        <f>N144</f>
        <v>0</v>
      </c>
      <c r="O92" s="179"/>
      <c r="P92" s="179"/>
      <c r="Q92" s="179"/>
      <c r="R92" s="63"/>
    </row>
    <row r="93" spans="2:18" s="1" customFormat="1" ht="21.75" customHeight="1">
      <c r="B93" s="19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1"/>
    </row>
    <row r="94" spans="2:21" s="1" customFormat="1" ht="29.25" customHeight="1">
      <c r="B94" s="19"/>
      <c r="C94" s="59" t="s">
        <v>62</v>
      </c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181">
        <f>ROUND(N95+N96+N97+N98+N99+N100,2)</f>
        <v>0</v>
      </c>
      <c r="O94" s="162"/>
      <c r="P94" s="162"/>
      <c r="Q94" s="162"/>
      <c r="R94" s="21"/>
      <c r="T94" s="67"/>
      <c r="U94" s="68" t="s">
        <v>23</v>
      </c>
    </row>
    <row r="95" spans="2:65" s="1" customFormat="1" ht="18" customHeight="1">
      <c r="B95" s="69"/>
      <c r="C95" s="70"/>
      <c r="D95" s="170" t="s">
        <v>63</v>
      </c>
      <c r="E95" s="171"/>
      <c r="F95" s="171"/>
      <c r="G95" s="171"/>
      <c r="H95" s="171"/>
      <c r="I95" s="70"/>
      <c r="J95" s="70"/>
      <c r="K95" s="70"/>
      <c r="L95" s="70"/>
      <c r="M95" s="70"/>
      <c r="N95" s="172">
        <f>ROUND(N88*T95,2)</f>
        <v>0</v>
      </c>
      <c r="O95" s="171"/>
      <c r="P95" s="171"/>
      <c r="Q95" s="171"/>
      <c r="R95" s="71"/>
      <c r="S95" s="70"/>
      <c r="T95" s="72"/>
      <c r="U95" s="73" t="s">
        <v>24</v>
      </c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5" t="s">
        <v>64</v>
      </c>
      <c r="AZ95" s="74"/>
      <c r="BA95" s="74"/>
      <c r="BB95" s="74"/>
      <c r="BC95" s="74"/>
      <c r="BD95" s="74"/>
      <c r="BE95" s="76">
        <f aca="true" t="shared" si="0" ref="BE95:BE100">IF(U95="základní",N95,0)</f>
        <v>0</v>
      </c>
      <c r="BF95" s="76">
        <f aca="true" t="shared" si="1" ref="BF95:BF100">IF(U95="snížená",N95,0)</f>
        <v>0</v>
      </c>
      <c r="BG95" s="76">
        <f aca="true" t="shared" si="2" ref="BG95:BG100">IF(U95="zákl. přenesená",N95,0)</f>
        <v>0</v>
      </c>
      <c r="BH95" s="76">
        <f aca="true" t="shared" si="3" ref="BH95:BH100">IF(U95="sníž. přenesená",N95,0)</f>
        <v>0</v>
      </c>
      <c r="BI95" s="76">
        <f aca="true" t="shared" si="4" ref="BI95:BI100">IF(U95="nulová",N95,0)</f>
        <v>0</v>
      </c>
      <c r="BJ95" s="75" t="s">
        <v>42</v>
      </c>
      <c r="BK95" s="74"/>
      <c r="BL95" s="74"/>
      <c r="BM95" s="74"/>
    </row>
    <row r="96" spans="2:65" s="1" customFormat="1" ht="18" customHeight="1">
      <c r="B96" s="69"/>
      <c r="C96" s="70"/>
      <c r="D96" s="170" t="s">
        <v>65</v>
      </c>
      <c r="E96" s="171"/>
      <c r="F96" s="171"/>
      <c r="G96" s="171"/>
      <c r="H96" s="171"/>
      <c r="I96" s="70"/>
      <c r="J96" s="70"/>
      <c r="K96" s="70"/>
      <c r="L96" s="70"/>
      <c r="M96" s="70"/>
      <c r="N96" s="172">
        <f>ROUND(N88*T96,2)</f>
        <v>0</v>
      </c>
      <c r="O96" s="171"/>
      <c r="P96" s="171"/>
      <c r="Q96" s="171"/>
      <c r="R96" s="71"/>
      <c r="S96" s="70"/>
      <c r="T96" s="72"/>
      <c r="U96" s="73" t="s">
        <v>24</v>
      </c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5" t="s">
        <v>64</v>
      </c>
      <c r="AZ96" s="74"/>
      <c r="BA96" s="74"/>
      <c r="BB96" s="74"/>
      <c r="BC96" s="74"/>
      <c r="BD96" s="74"/>
      <c r="BE96" s="76">
        <f t="shared" si="0"/>
        <v>0</v>
      </c>
      <c r="BF96" s="76">
        <f t="shared" si="1"/>
        <v>0</v>
      </c>
      <c r="BG96" s="76">
        <f t="shared" si="2"/>
        <v>0</v>
      </c>
      <c r="BH96" s="76">
        <f t="shared" si="3"/>
        <v>0</v>
      </c>
      <c r="BI96" s="76">
        <f t="shared" si="4"/>
        <v>0</v>
      </c>
      <c r="BJ96" s="75" t="s">
        <v>42</v>
      </c>
      <c r="BK96" s="74"/>
      <c r="BL96" s="74"/>
      <c r="BM96" s="74"/>
    </row>
    <row r="97" spans="2:65" s="1" customFormat="1" ht="18" customHeight="1">
      <c r="B97" s="69"/>
      <c r="C97" s="70"/>
      <c r="D97" s="170" t="s">
        <v>66</v>
      </c>
      <c r="E97" s="171"/>
      <c r="F97" s="171"/>
      <c r="G97" s="171"/>
      <c r="H97" s="171"/>
      <c r="I97" s="70"/>
      <c r="J97" s="70"/>
      <c r="K97" s="70"/>
      <c r="L97" s="70"/>
      <c r="M97" s="70"/>
      <c r="N97" s="172">
        <f>ROUND(N88*T97,2)</f>
        <v>0</v>
      </c>
      <c r="O97" s="171"/>
      <c r="P97" s="171"/>
      <c r="Q97" s="171"/>
      <c r="R97" s="71"/>
      <c r="S97" s="70"/>
      <c r="T97" s="72"/>
      <c r="U97" s="73" t="s">
        <v>24</v>
      </c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5" t="s">
        <v>64</v>
      </c>
      <c r="AZ97" s="74"/>
      <c r="BA97" s="74"/>
      <c r="BB97" s="74"/>
      <c r="BC97" s="74"/>
      <c r="BD97" s="74"/>
      <c r="BE97" s="76">
        <f t="shared" si="0"/>
        <v>0</v>
      </c>
      <c r="BF97" s="76">
        <f t="shared" si="1"/>
        <v>0</v>
      </c>
      <c r="BG97" s="76">
        <f t="shared" si="2"/>
        <v>0</v>
      </c>
      <c r="BH97" s="76">
        <f t="shared" si="3"/>
        <v>0</v>
      </c>
      <c r="BI97" s="76">
        <f t="shared" si="4"/>
        <v>0</v>
      </c>
      <c r="BJ97" s="75" t="s">
        <v>42</v>
      </c>
      <c r="BK97" s="74"/>
      <c r="BL97" s="74"/>
      <c r="BM97" s="74"/>
    </row>
    <row r="98" spans="2:65" s="1" customFormat="1" ht="18" customHeight="1">
      <c r="B98" s="69"/>
      <c r="C98" s="70"/>
      <c r="D98" s="170" t="s">
        <v>67</v>
      </c>
      <c r="E98" s="171"/>
      <c r="F98" s="171"/>
      <c r="G98" s="171"/>
      <c r="H98" s="171"/>
      <c r="I98" s="70"/>
      <c r="J98" s="70"/>
      <c r="K98" s="70"/>
      <c r="L98" s="70"/>
      <c r="M98" s="70"/>
      <c r="N98" s="172">
        <f>ROUND(N88*T98,2)</f>
        <v>0</v>
      </c>
      <c r="O98" s="171"/>
      <c r="P98" s="171"/>
      <c r="Q98" s="171"/>
      <c r="R98" s="71"/>
      <c r="S98" s="70"/>
      <c r="T98" s="72"/>
      <c r="U98" s="73" t="s">
        <v>24</v>
      </c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5" t="s">
        <v>64</v>
      </c>
      <c r="AZ98" s="74"/>
      <c r="BA98" s="74"/>
      <c r="BB98" s="74"/>
      <c r="BC98" s="74"/>
      <c r="BD98" s="74"/>
      <c r="BE98" s="76">
        <f t="shared" si="0"/>
        <v>0</v>
      </c>
      <c r="BF98" s="76">
        <f t="shared" si="1"/>
        <v>0</v>
      </c>
      <c r="BG98" s="76">
        <f t="shared" si="2"/>
        <v>0</v>
      </c>
      <c r="BH98" s="76">
        <f t="shared" si="3"/>
        <v>0</v>
      </c>
      <c r="BI98" s="76">
        <f t="shared" si="4"/>
        <v>0</v>
      </c>
      <c r="BJ98" s="75" t="s">
        <v>42</v>
      </c>
      <c r="BK98" s="74"/>
      <c r="BL98" s="74"/>
      <c r="BM98" s="74"/>
    </row>
    <row r="99" spans="2:65" s="1" customFormat="1" ht="18" customHeight="1">
      <c r="B99" s="69"/>
      <c r="C99" s="70"/>
      <c r="D99" s="170" t="s">
        <v>68</v>
      </c>
      <c r="E99" s="171"/>
      <c r="F99" s="171"/>
      <c r="G99" s="171"/>
      <c r="H99" s="171"/>
      <c r="I99" s="70"/>
      <c r="J99" s="70"/>
      <c r="K99" s="70"/>
      <c r="L99" s="70"/>
      <c r="M99" s="70"/>
      <c r="N99" s="172">
        <f>ROUND(N88*T99,2)</f>
        <v>0</v>
      </c>
      <c r="O99" s="171"/>
      <c r="P99" s="171"/>
      <c r="Q99" s="171"/>
      <c r="R99" s="71"/>
      <c r="S99" s="70"/>
      <c r="T99" s="72"/>
      <c r="U99" s="73" t="s">
        <v>24</v>
      </c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5" t="s">
        <v>64</v>
      </c>
      <c r="AZ99" s="74"/>
      <c r="BA99" s="74"/>
      <c r="BB99" s="74"/>
      <c r="BC99" s="74"/>
      <c r="BD99" s="74"/>
      <c r="BE99" s="76">
        <f t="shared" si="0"/>
        <v>0</v>
      </c>
      <c r="BF99" s="76">
        <f t="shared" si="1"/>
        <v>0</v>
      </c>
      <c r="BG99" s="76">
        <f t="shared" si="2"/>
        <v>0</v>
      </c>
      <c r="BH99" s="76">
        <f t="shared" si="3"/>
        <v>0</v>
      </c>
      <c r="BI99" s="76">
        <f t="shared" si="4"/>
        <v>0</v>
      </c>
      <c r="BJ99" s="75" t="s">
        <v>42</v>
      </c>
      <c r="BK99" s="74"/>
      <c r="BL99" s="74"/>
      <c r="BM99" s="74"/>
    </row>
    <row r="100" spans="2:65" s="1" customFormat="1" ht="18" customHeight="1">
      <c r="B100" s="69"/>
      <c r="C100" s="70"/>
      <c r="D100" s="77" t="s">
        <v>69</v>
      </c>
      <c r="E100" s="70"/>
      <c r="F100" s="70"/>
      <c r="G100" s="70"/>
      <c r="H100" s="70"/>
      <c r="I100" s="70"/>
      <c r="J100" s="70"/>
      <c r="K100" s="70"/>
      <c r="L100" s="70"/>
      <c r="M100" s="70"/>
      <c r="N100" s="172">
        <f>ROUND(N88*T100,2)</f>
        <v>0</v>
      </c>
      <c r="O100" s="171"/>
      <c r="P100" s="171"/>
      <c r="Q100" s="171"/>
      <c r="R100" s="71"/>
      <c r="S100" s="70"/>
      <c r="T100" s="78"/>
      <c r="U100" s="79" t="s">
        <v>24</v>
      </c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5" t="s">
        <v>70</v>
      </c>
      <c r="AZ100" s="74"/>
      <c r="BA100" s="74"/>
      <c r="BB100" s="74"/>
      <c r="BC100" s="74"/>
      <c r="BD100" s="74"/>
      <c r="BE100" s="76">
        <f t="shared" si="0"/>
        <v>0</v>
      </c>
      <c r="BF100" s="76">
        <f t="shared" si="1"/>
        <v>0</v>
      </c>
      <c r="BG100" s="76">
        <f t="shared" si="2"/>
        <v>0</v>
      </c>
      <c r="BH100" s="76">
        <f t="shared" si="3"/>
        <v>0</v>
      </c>
      <c r="BI100" s="76">
        <f t="shared" si="4"/>
        <v>0</v>
      </c>
      <c r="BJ100" s="75" t="s">
        <v>42</v>
      </c>
      <c r="BK100" s="74"/>
      <c r="BL100" s="74"/>
      <c r="BM100" s="74"/>
    </row>
    <row r="101" spans="2:18" s="1" customFormat="1" ht="13.5">
      <c r="B101" s="19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1"/>
    </row>
    <row r="102" spans="2:18" s="1" customFormat="1" ht="29.25" customHeight="1">
      <c r="B102" s="19"/>
      <c r="C102" s="51" t="s">
        <v>48</v>
      </c>
      <c r="D102" s="52"/>
      <c r="E102" s="52"/>
      <c r="F102" s="52"/>
      <c r="G102" s="52"/>
      <c r="H102" s="52"/>
      <c r="I102" s="52"/>
      <c r="J102" s="52"/>
      <c r="K102" s="52"/>
      <c r="L102" s="173">
        <f>ROUND(SUM(N88+N94),2)</f>
        <v>0</v>
      </c>
      <c r="M102" s="174"/>
      <c r="N102" s="174"/>
      <c r="O102" s="174"/>
      <c r="P102" s="174"/>
      <c r="Q102" s="174"/>
      <c r="R102" s="21"/>
    </row>
    <row r="103" spans="2:18" s="1" customFormat="1" ht="6.95" customHeight="1">
      <c r="B103" s="34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6"/>
    </row>
    <row r="107" spans="2:18" s="1" customFormat="1" ht="6.95" customHeight="1">
      <c r="B107" s="37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9"/>
    </row>
    <row r="108" spans="2:18" s="1" customFormat="1" ht="36.95" customHeight="1">
      <c r="B108" s="19"/>
      <c r="C108" s="175" t="s">
        <v>71</v>
      </c>
      <c r="D108" s="162"/>
      <c r="E108" s="162"/>
      <c r="F108" s="162"/>
      <c r="G108" s="162"/>
      <c r="H108" s="162"/>
      <c r="I108" s="162"/>
      <c r="J108" s="162"/>
      <c r="K108" s="162"/>
      <c r="L108" s="162"/>
      <c r="M108" s="162"/>
      <c r="N108" s="162"/>
      <c r="O108" s="162"/>
      <c r="P108" s="162"/>
      <c r="Q108" s="162"/>
      <c r="R108" s="21"/>
    </row>
    <row r="109" spans="2:18" s="1" customFormat="1" ht="6.95" customHeight="1">
      <c r="B109" s="19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1"/>
    </row>
    <row r="110" spans="2:18" s="1" customFormat="1" ht="30" customHeight="1">
      <c r="B110" s="19"/>
      <c r="C110" s="17" t="s">
        <v>8</v>
      </c>
      <c r="D110" s="20"/>
      <c r="E110" s="20"/>
      <c r="F110" s="161" t="str">
        <f>F6</f>
        <v>AS Kostelec nad Orlicí - samostatný rozpočet</v>
      </c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20"/>
      <c r="R110" s="21"/>
    </row>
    <row r="111" spans="2:18" s="1" customFormat="1" ht="36.95" customHeight="1">
      <c r="B111" s="19"/>
      <c r="C111" s="40" t="s">
        <v>52</v>
      </c>
      <c r="D111" s="20"/>
      <c r="E111" s="20"/>
      <c r="F111" s="163" t="str">
        <f>F7</f>
        <v>IO03 - Areálové odvodnění</v>
      </c>
      <c r="G111" s="162"/>
      <c r="H111" s="162"/>
      <c r="I111" s="162"/>
      <c r="J111" s="162"/>
      <c r="K111" s="162"/>
      <c r="L111" s="162"/>
      <c r="M111" s="162"/>
      <c r="N111" s="162"/>
      <c r="O111" s="162"/>
      <c r="P111" s="162"/>
      <c r="Q111" s="20"/>
      <c r="R111" s="21"/>
    </row>
    <row r="112" spans="2:18" s="1" customFormat="1" ht="6.95" customHeight="1">
      <c r="B112" s="19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1"/>
    </row>
    <row r="113" spans="2:18" s="1" customFormat="1" ht="18" customHeight="1">
      <c r="B113" s="19"/>
      <c r="C113" s="17" t="s">
        <v>12</v>
      </c>
      <c r="D113" s="20"/>
      <c r="E113" s="20"/>
      <c r="F113" s="15" t="str">
        <f>F9</f>
        <v xml:space="preserve"> </v>
      </c>
      <c r="G113" s="20"/>
      <c r="H113" s="20"/>
      <c r="I113" s="20"/>
      <c r="J113" s="20"/>
      <c r="K113" s="17" t="s">
        <v>14</v>
      </c>
      <c r="L113" s="20"/>
      <c r="M113" s="164" t="str">
        <f>IF(O9="","",O9)</f>
        <v/>
      </c>
      <c r="N113" s="162"/>
      <c r="O113" s="162"/>
      <c r="P113" s="162"/>
      <c r="Q113" s="20"/>
      <c r="R113" s="21"/>
    </row>
    <row r="114" spans="2:18" s="1" customFormat="1" ht="6.95" customHeight="1">
      <c r="B114" s="19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1"/>
    </row>
    <row r="115" spans="2:18" s="1" customFormat="1" ht="15">
      <c r="B115" s="19"/>
      <c r="C115" s="17" t="s">
        <v>15</v>
      </c>
      <c r="D115" s="20"/>
      <c r="E115" s="20"/>
      <c r="F115" s="15"/>
      <c r="G115" s="20"/>
      <c r="H115" s="20"/>
      <c r="I115" s="20"/>
      <c r="J115" s="20"/>
      <c r="K115" s="17" t="s">
        <v>19</v>
      </c>
      <c r="L115" s="20"/>
      <c r="M115" s="165"/>
      <c r="N115" s="162"/>
      <c r="O115" s="162"/>
      <c r="P115" s="162"/>
      <c r="Q115" s="162"/>
      <c r="R115" s="21"/>
    </row>
    <row r="116" spans="2:18" s="1" customFormat="1" ht="14.45" customHeight="1">
      <c r="B116" s="19"/>
      <c r="C116" s="17" t="s">
        <v>18</v>
      </c>
      <c r="D116" s="20"/>
      <c r="E116" s="20"/>
      <c r="F116" s="15" t="str">
        <f>IF(E15="","",E15)</f>
        <v>Vyplň údaj</v>
      </c>
      <c r="G116" s="20"/>
      <c r="H116" s="20"/>
      <c r="I116" s="20"/>
      <c r="J116" s="20"/>
      <c r="K116" s="17" t="s">
        <v>20</v>
      </c>
      <c r="L116" s="20"/>
      <c r="M116" s="165"/>
      <c r="N116" s="162"/>
      <c r="O116" s="162"/>
      <c r="P116" s="162"/>
      <c r="Q116" s="162"/>
      <c r="R116" s="21"/>
    </row>
    <row r="117" spans="2:18" s="1" customFormat="1" ht="10.35" customHeight="1">
      <c r="B117" s="19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1"/>
    </row>
    <row r="118" spans="2:27" s="4" customFormat="1" ht="29.25" customHeight="1">
      <c r="B118" s="80"/>
      <c r="C118" s="81" t="s">
        <v>72</v>
      </c>
      <c r="D118" s="82" t="s">
        <v>73</v>
      </c>
      <c r="E118" s="82" t="s">
        <v>39</v>
      </c>
      <c r="F118" s="166" t="s">
        <v>74</v>
      </c>
      <c r="G118" s="167"/>
      <c r="H118" s="167"/>
      <c r="I118" s="167"/>
      <c r="J118" s="82" t="s">
        <v>75</v>
      </c>
      <c r="K118" s="82" t="s">
        <v>76</v>
      </c>
      <c r="L118" s="168" t="s">
        <v>77</v>
      </c>
      <c r="M118" s="167"/>
      <c r="N118" s="166" t="s">
        <v>57</v>
      </c>
      <c r="O118" s="167"/>
      <c r="P118" s="167"/>
      <c r="Q118" s="169"/>
      <c r="R118" s="83"/>
      <c r="T118" s="44" t="s">
        <v>78</v>
      </c>
      <c r="U118" s="45" t="s">
        <v>23</v>
      </c>
      <c r="V118" s="45" t="s">
        <v>79</v>
      </c>
      <c r="W118" s="45" t="s">
        <v>80</v>
      </c>
      <c r="X118" s="45" t="s">
        <v>81</v>
      </c>
      <c r="Y118" s="45" t="s">
        <v>82</v>
      </c>
      <c r="Z118" s="45" t="s">
        <v>83</v>
      </c>
      <c r="AA118" s="46" t="s">
        <v>84</v>
      </c>
    </row>
    <row r="119" spans="2:63" s="1" customFormat="1" ht="29.25" customHeight="1">
      <c r="B119" s="19"/>
      <c r="C119" s="48" t="s">
        <v>54</v>
      </c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140">
        <f>BK119</f>
        <v>0</v>
      </c>
      <c r="O119" s="141"/>
      <c r="P119" s="141"/>
      <c r="Q119" s="141"/>
      <c r="R119" s="21"/>
      <c r="T119" s="47"/>
      <c r="U119" s="26"/>
      <c r="V119" s="26"/>
      <c r="W119" s="84">
        <f>W120+W144</f>
        <v>0</v>
      </c>
      <c r="X119" s="26"/>
      <c r="Y119" s="84">
        <f>Y120+Y144</f>
        <v>0</v>
      </c>
      <c r="Z119" s="26"/>
      <c r="AA119" s="85">
        <f>AA120+AA144</f>
        <v>0</v>
      </c>
      <c r="AT119" s="7" t="s">
        <v>40</v>
      </c>
      <c r="AU119" s="7" t="s">
        <v>59</v>
      </c>
      <c r="BK119" s="86">
        <f>BK120+BK144</f>
        <v>0</v>
      </c>
    </row>
    <row r="120" spans="2:63" s="5" customFormat="1" ht="37.35" customHeight="1">
      <c r="B120" s="87"/>
      <c r="C120" s="88"/>
      <c r="D120" s="89" t="s">
        <v>60</v>
      </c>
      <c r="E120" s="89"/>
      <c r="F120" s="89"/>
      <c r="G120" s="89"/>
      <c r="H120" s="89"/>
      <c r="I120" s="89"/>
      <c r="J120" s="89"/>
      <c r="K120" s="89"/>
      <c r="L120" s="89"/>
      <c r="M120" s="89"/>
      <c r="N120" s="180">
        <f>BK120</f>
        <v>0</v>
      </c>
      <c r="O120" s="178"/>
      <c r="P120" s="178"/>
      <c r="Q120" s="178"/>
      <c r="R120" s="90"/>
      <c r="T120" s="91"/>
      <c r="U120" s="88"/>
      <c r="V120" s="88"/>
      <c r="W120" s="92">
        <f>W121+W133</f>
        <v>0</v>
      </c>
      <c r="X120" s="88"/>
      <c r="Y120" s="92">
        <f>Y121+Y133</f>
        <v>0</v>
      </c>
      <c r="Z120" s="88"/>
      <c r="AA120" s="93">
        <f>AA121+AA133</f>
        <v>0</v>
      </c>
      <c r="AR120" s="94" t="s">
        <v>42</v>
      </c>
      <c r="AT120" s="95" t="s">
        <v>40</v>
      </c>
      <c r="AU120" s="95" t="s">
        <v>41</v>
      </c>
      <c r="AY120" s="94" t="s">
        <v>85</v>
      </c>
      <c r="BK120" s="96">
        <f>BK121+BK133</f>
        <v>0</v>
      </c>
    </row>
    <row r="121" spans="2:63" s="5" customFormat="1" ht="19.9" customHeight="1">
      <c r="B121" s="87"/>
      <c r="C121" s="88"/>
      <c r="D121" s="97" t="s">
        <v>604</v>
      </c>
      <c r="E121" s="97"/>
      <c r="F121" s="97"/>
      <c r="G121" s="97"/>
      <c r="H121" s="97"/>
      <c r="I121" s="97"/>
      <c r="J121" s="97"/>
      <c r="K121" s="97"/>
      <c r="L121" s="97"/>
      <c r="M121" s="97"/>
      <c r="N121" s="150">
        <f>BK121</f>
        <v>0</v>
      </c>
      <c r="O121" s="151"/>
      <c r="P121" s="151"/>
      <c r="Q121" s="151"/>
      <c r="R121" s="90"/>
      <c r="T121" s="91"/>
      <c r="U121" s="88"/>
      <c r="V121" s="88"/>
      <c r="W121" s="92">
        <f>SUM(W122:W132)</f>
        <v>0</v>
      </c>
      <c r="X121" s="88"/>
      <c r="Y121" s="92">
        <f>SUM(Y122:Y132)</f>
        <v>0</v>
      </c>
      <c r="Z121" s="88"/>
      <c r="AA121" s="93">
        <f>SUM(AA122:AA132)</f>
        <v>0</v>
      </c>
      <c r="AR121" s="94" t="s">
        <v>42</v>
      </c>
      <c r="AT121" s="95" t="s">
        <v>40</v>
      </c>
      <c r="AU121" s="95" t="s">
        <v>42</v>
      </c>
      <c r="AY121" s="94" t="s">
        <v>85</v>
      </c>
      <c r="BK121" s="96">
        <f>SUM(BK122:BK132)</f>
        <v>0</v>
      </c>
    </row>
    <row r="122" spans="2:65" s="1" customFormat="1" ht="31.5" customHeight="1">
      <c r="B122" s="69"/>
      <c r="C122" s="98" t="s">
        <v>42</v>
      </c>
      <c r="D122" s="98" t="s">
        <v>86</v>
      </c>
      <c r="E122" s="99" t="s">
        <v>87</v>
      </c>
      <c r="F122" s="152" t="s">
        <v>88</v>
      </c>
      <c r="G122" s="153"/>
      <c r="H122" s="153"/>
      <c r="I122" s="153"/>
      <c r="J122" s="100" t="s">
        <v>89</v>
      </c>
      <c r="K122" s="101">
        <v>300</v>
      </c>
      <c r="L122" s="137">
        <v>0</v>
      </c>
      <c r="M122" s="153"/>
      <c r="N122" s="154">
        <f aca="true" t="shared" si="5" ref="N122:N132">ROUND(L122*K122,2)</f>
        <v>0</v>
      </c>
      <c r="O122" s="153"/>
      <c r="P122" s="153"/>
      <c r="Q122" s="153"/>
      <c r="R122" s="71"/>
      <c r="T122" s="102" t="s">
        <v>1</v>
      </c>
      <c r="U122" s="24" t="s">
        <v>24</v>
      </c>
      <c r="V122" s="20"/>
      <c r="W122" s="103">
        <f aca="true" t="shared" si="6" ref="W122:W132">V122*K122</f>
        <v>0</v>
      </c>
      <c r="X122" s="103">
        <v>0</v>
      </c>
      <c r="Y122" s="103">
        <f aca="true" t="shared" si="7" ref="Y122:Y132">X122*K122</f>
        <v>0</v>
      </c>
      <c r="Z122" s="103">
        <v>0</v>
      </c>
      <c r="AA122" s="104">
        <f aca="true" t="shared" si="8" ref="AA122:AA132">Z122*K122</f>
        <v>0</v>
      </c>
      <c r="AR122" s="7" t="s">
        <v>90</v>
      </c>
      <c r="AT122" s="7" t="s">
        <v>86</v>
      </c>
      <c r="AU122" s="7" t="s">
        <v>50</v>
      </c>
      <c r="AY122" s="7" t="s">
        <v>85</v>
      </c>
      <c r="BE122" s="50">
        <f aca="true" t="shared" si="9" ref="BE122:BE132">IF(U122="základní",N122,0)</f>
        <v>0</v>
      </c>
      <c r="BF122" s="50">
        <f aca="true" t="shared" si="10" ref="BF122:BF132">IF(U122="snížená",N122,0)</f>
        <v>0</v>
      </c>
      <c r="BG122" s="50">
        <f aca="true" t="shared" si="11" ref="BG122:BG132">IF(U122="zákl. přenesená",N122,0)</f>
        <v>0</v>
      </c>
      <c r="BH122" s="50">
        <f aca="true" t="shared" si="12" ref="BH122:BH132">IF(U122="sníž. přenesená",N122,0)</f>
        <v>0</v>
      </c>
      <c r="BI122" s="50">
        <f aca="true" t="shared" si="13" ref="BI122:BI132">IF(U122="nulová",N122,0)</f>
        <v>0</v>
      </c>
      <c r="BJ122" s="7" t="s">
        <v>42</v>
      </c>
      <c r="BK122" s="50">
        <f aca="true" t="shared" si="14" ref="BK122:BK132">ROUND(L122*K122,2)</f>
        <v>0</v>
      </c>
      <c r="BL122" s="7" t="s">
        <v>90</v>
      </c>
      <c r="BM122" s="7" t="s">
        <v>50</v>
      </c>
    </row>
    <row r="123" spans="2:65" s="1" customFormat="1" ht="22.5" customHeight="1">
      <c r="B123" s="69"/>
      <c r="C123" s="98" t="s">
        <v>50</v>
      </c>
      <c r="D123" s="98" t="s">
        <v>86</v>
      </c>
      <c r="E123" s="99" t="s">
        <v>91</v>
      </c>
      <c r="F123" s="152" t="s">
        <v>92</v>
      </c>
      <c r="G123" s="153"/>
      <c r="H123" s="153"/>
      <c r="I123" s="153"/>
      <c r="J123" s="100" t="s">
        <v>89</v>
      </c>
      <c r="K123" s="101">
        <v>300</v>
      </c>
      <c r="L123" s="137">
        <v>0</v>
      </c>
      <c r="M123" s="153"/>
      <c r="N123" s="154">
        <f t="shared" si="5"/>
        <v>0</v>
      </c>
      <c r="O123" s="153"/>
      <c r="P123" s="153"/>
      <c r="Q123" s="153"/>
      <c r="R123" s="71"/>
      <c r="T123" s="102" t="s">
        <v>1</v>
      </c>
      <c r="U123" s="24" t="s">
        <v>24</v>
      </c>
      <c r="V123" s="20"/>
      <c r="W123" s="103">
        <f t="shared" si="6"/>
        <v>0</v>
      </c>
      <c r="X123" s="103">
        <v>0</v>
      </c>
      <c r="Y123" s="103">
        <f t="shared" si="7"/>
        <v>0</v>
      </c>
      <c r="Z123" s="103">
        <v>0</v>
      </c>
      <c r="AA123" s="104">
        <f t="shared" si="8"/>
        <v>0</v>
      </c>
      <c r="AR123" s="7" t="s">
        <v>90</v>
      </c>
      <c r="AT123" s="7" t="s">
        <v>86</v>
      </c>
      <c r="AU123" s="7" t="s">
        <v>50</v>
      </c>
      <c r="AY123" s="7" t="s">
        <v>85</v>
      </c>
      <c r="BE123" s="50">
        <f t="shared" si="9"/>
        <v>0</v>
      </c>
      <c r="BF123" s="50">
        <f t="shared" si="10"/>
        <v>0</v>
      </c>
      <c r="BG123" s="50">
        <f t="shared" si="11"/>
        <v>0</v>
      </c>
      <c r="BH123" s="50">
        <f t="shared" si="12"/>
        <v>0</v>
      </c>
      <c r="BI123" s="50">
        <f t="shared" si="13"/>
        <v>0</v>
      </c>
      <c r="BJ123" s="7" t="s">
        <v>42</v>
      </c>
      <c r="BK123" s="50">
        <f t="shared" si="14"/>
        <v>0</v>
      </c>
      <c r="BL123" s="7" t="s">
        <v>90</v>
      </c>
      <c r="BM123" s="7" t="s">
        <v>90</v>
      </c>
    </row>
    <row r="124" spans="2:65" s="1" customFormat="1" ht="22.5" customHeight="1">
      <c r="B124" s="69"/>
      <c r="C124" s="98" t="s">
        <v>93</v>
      </c>
      <c r="D124" s="98" t="s">
        <v>86</v>
      </c>
      <c r="E124" s="99" t="s">
        <v>94</v>
      </c>
      <c r="F124" s="152" t="s">
        <v>95</v>
      </c>
      <c r="G124" s="153"/>
      <c r="H124" s="153"/>
      <c r="I124" s="153"/>
      <c r="J124" s="100" t="s">
        <v>96</v>
      </c>
      <c r="K124" s="101">
        <v>397</v>
      </c>
      <c r="L124" s="137">
        <v>0</v>
      </c>
      <c r="M124" s="153"/>
      <c r="N124" s="154">
        <f t="shared" si="5"/>
        <v>0</v>
      </c>
      <c r="O124" s="153"/>
      <c r="P124" s="153"/>
      <c r="Q124" s="153"/>
      <c r="R124" s="71"/>
      <c r="T124" s="102" t="s">
        <v>1</v>
      </c>
      <c r="U124" s="24" t="s">
        <v>24</v>
      </c>
      <c r="V124" s="20"/>
      <c r="W124" s="103">
        <f t="shared" si="6"/>
        <v>0</v>
      </c>
      <c r="X124" s="103">
        <v>0</v>
      </c>
      <c r="Y124" s="103">
        <f t="shared" si="7"/>
        <v>0</v>
      </c>
      <c r="Z124" s="103">
        <v>0</v>
      </c>
      <c r="AA124" s="104">
        <f t="shared" si="8"/>
        <v>0</v>
      </c>
      <c r="AR124" s="7" t="s">
        <v>90</v>
      </c>
      <c r="AT124" s="7" t="s">
        <v>86</v>
      </c>
      <c r="AU124" s="7" t="s">
        <v>50</v>
      </c>
      <c r="AY124" s="7" t="s">
        <v>85</v>
      </c>
      <c r="BE124" s="50">
        <f t="shared" si="9"/>
        <v>0</v>
      </c>
      <c r="BF124" s="50">
        <f t="shared" si="10"/>
        <v>0</v>
      </c>
      <c r="BG124" s="50">
        <f t="shared" si="11"/>
        <v>0</v>
      </c>
      <c r="BH124" s="50">
        <f t="shared" si="12"/>
        <v>0</v>
      </c>
      <c r="BI124" s="50">
        <f t="shared" si="13"/>
        <v>0</v>
      </c>
      <c r="BJ124" s="7" t="s">
        <v>42</v>
      </c>
      <c r="BK124" s="50">
        <f t="shared" si="14"/>
        <v>0</v>
      </c>
      <c r="BL124" s="7" t="s">
        <v>90</v>
      </c>
      <c r="BM124" s="7" t="s">
        <v>97</v>
      </c>
    </row>
    <row r="125" spans="2:65" s="1" customFormat="1" ht="22.5" customHeight="1">
      <c r="B125" s="69"/>
      <c r="C125" s="98" t="s">
        <v>90</v>
      </c>
      <c r="D125" s="98" t="s">
        <v>86</v>
      </c>
      <c r="E125" s="99" t="s">
        <v>98</v>
      </c>
      <c r="F125" s="152" t="s">
        <v>99</v>
      </c>
      <c r="G125" s="153"/>
      <c r="H125" s="153"/>
      <c r="I125" s="153"/>
      <c r="J125" s="100" t="s">
        <v>96</v>
      </c>
      <c r="K125" s="101">
        <v>340</v>
      </c>
      <c r="L125" s="137">
        <v>0</v>
      </c>
      <c r="M125" s="153"/>
      <c r="N125" s="154">
        <f t="shared" si="5"/>
        <v>0</v>
      </c>
      <c r="O125" s="153"/>
      <c r="P125" s="153"/>
      <c r="Q125" s="153"/>
      <c r="R125" s="71"/>
      <c r="T125" s="102" t="s">
        <v>1</v>
      </c>
      <c r="U125" s="24" t="s">
        <v>24</v>
      </c>
      <c r="V125" s="20"/>
      <c r="W125" s="103">
        <f t="shared" si="6"/>
        <v>0</v>
      </c>
      <c r="X125" s="103">
        <v>0</v>
      </c>
      <c r="Y125" s="103">
        <f t="shared" si="7"/>
        <v>0</v>
      </c>
      <c r="Z125" s="103">
        <v>0</v>
      </c>
      <c r="AA125" s="104">
        <f t="shared" si="8"/>
        <v>0</v>
      </c>
      <c r="AR125" s="7" t="s">
        <v>90</v>
      </c>
      <c r="AT125" s="7" t="s">
        <v>86</v>
      </c>
      <c r="AU125" s="7" t="s">
        <v>50</v>
      </c>
      <c r="AY125" s="7" t="s">
        <v>85</v>
      </c>
      <c r="BE125" s="50">
        <f t="shared" si="9"/>
        <v>0</v>
      </c>
      <c r="BF125" s="50">
        <f t="shared" si="10"/>
        <v>0</v>
      </c>
      <c r="BG125" s="50">
        <f t="shared" si="11"/>
        <v>0</v>
      </c>
      <c r="BH125" s="50">
        <f t="shared" si="12"/>
        <v>0</v>
      </c>
      <c r="BI125" s="50">
        <f t="shared" si="13"/>
        <v>0</v>
      </c>
      <c r="BJ125" s="7" t="s">
        <v>42</v>
      </c>
      <c r="BK125" s="50">
        <f t="shared" si="14"/>
        <v>0</v>
      </c>
      <c r="BL125" s="7" t="s">
        <v>90</v>
      </c>
      <c r="BM125" s="7" t="s">
        <v>100</v>
      </c>
    </row>
    <row r="126" spans="2:65" s="1" customFormat="1" ht="22.5" customHeight="1">
      <c r="B126" s="69"/>
      <c r="C126" s="98" t="s">
        <v>101</v>
      </c>
      <c r="D126" s="98" t="s">
        <v>86</v>
      </c>
      <c r="E126" s="99" t="s">
        <v>102</v>
      </c>
      <c r="F126" s="152" t="s">
        <v>103</v>
      </c>
      <c r="G126" s="153"/>
      <c r="H126" s="153"/>
      <c r="I126" s="153"/>
      <c r="J126" s="100" t="s">
        <v>96</v>
      </c>
      <c r="K126" s="101">
        <v>737</v>
      </c>
      <c r="L126" s="137">
        <v>0</v>
      </c>
      <c r="M126" s="153"/>
      <c r="N126" s="154">
        <f t="shared" si="5"/>
        <v>0</v>
      </c>
      <c r="O126" s="153"/>
      <c r="P126" s="153"/>
      <c r="Q126" s="153"/>
      <c r="R126" s="71"/>
      <c r="T126" s="102" t="s">
        <v>1</v>
      </c>
      <c r="U126" s="24" t="s">
        <v>24</v>
      </c>
      <c r="V126" s="20"/>
      <c r="W126" s="103">
        <f t="shared" si="6"/>
        <v>0</v>
      </c>
      <c r="X126" s="103">
        <v>0</v>
      </c>
      <c r="Y126" s="103">
        <f t="shared" si="7"/>
        <v>0</v>
      </c>
      <c r="Z126" s="103">
        <v>0</v>
      </c>
      <c r="AA126" s="104">
        <f t="shared" si="8"/>
        <v>0</v>
      </c>
      <c r="AR126" s="7" t="s">
        <v>90</v>
      </c>
      <c r="AT126" s="7" t="s">
        <v>86</v>
      </c>
      <c r="AU126" s="7" t="s">
        <v>50</v>
      </c>
      <c r="AY126" s="7" t="s">
        <v>85</v>
      </c>
      <c r="BE126" s="50">
        <f t="shared" si="9"/>
        <v>0</v>
      </c>
      <c r="BF126" s="50">
        <f t="shared" si="10"/>
        <v>0</v>
      </c>
      <c r="BG126" s="50">
        <f t="shared" si="11"/>
        <v>0</v>
      </c>
      <c r="BH126" s="50">
        <f t="shared" si="12"/>
        <v>0</v>
      </c>
      <c r="BI126" s="50">
        <f t="shared" si="13"/>
        <v>0</v>
      </c>
      <c r="BJ126" s="7" t="s">
        <v>42</v>
      </c>
      <c r="BK126" s="50">
        <f t="shared" si="14"/>
        <v>0</v>
      </c>
      <c r="BL126" s="7" t="s">
        <v>90</v>
      </c>
      <c r="BM126" s="7" t="s">
        <v>104</v>
      </c>
    </row>
    <row r="127" spans="2:65" s="1" customFormat="1" ht="22.5" customHeight="1">
      <c r="B127" s="69"/>
      <c r="C127" s="98" t="s">
        <v>97</v>
      </c>
      <c r="D127" s="98" t="s">
        <v>86</v>
      </c>
      <c r="E127" s="99" t="s">
        <v>105</v>
      </c>
      <c r="F127" s="152" t="s">
        <v>106</v>
      </c>
      <c r="G127" s="153"/>
      <c r="H127" s="153"/>
      <c r="I127" s="153"/>
      <c r="J127" s="100" t="s">
        <v>96</v>
      </c>
      <c r="K127" s="101">
        <v>737</v>
      </c>
      <c r="L127" s="137">
        <v>0</v>
      </c>
      <c r="M127" s="153"/>
      <c r="N127" s="154">
        <f t="shared" si="5"/>
        <v>0</v>
      </c>
      <c r="O127" s="153"/>
      <c r="P127" s="153"/>
      <c r="Q127" s="153"/>
      <c r="R127" s="71"/>
      <c r="T127" s="102" t="s">
        <v>1</v>
      </c>
      <c r="U127" s="24" t="s">
        <v>24</v>
      </c>
      <c r="V127" s="20"/>
      <c r="W127" s="103">
        <f t="shared" si="6"/>
        <v>0</v>
      </c>
      <c r="X127" s="103">
        <v>0</v>
      </c>
      <c r="Y127" s="103">
        <f t="shared" si="7"/>
        <v>0</v>
      </c>
      <c r="Z127" s="103">
        <v>0</v>
      </c>
      <c r="AA127" s="104">
        <f t="shared" si="8"/>
        <v>0</v>
      </c>
      <c r="AR127" s="7" t="s">
        <v>90</v>
      </c>
      <c r="AT127" s="7" t="s">
        <v>86</v>
      </c>
      <c r="AU127" s="7" t="s">
        <v>50</v>
      </c>
      <c r="AY127" s="7" t="s">
        <v>85</v>
      </c>
      <c r="BE127" s="50">
        <f t="shared" si="9"/>
        <v>0</v>
      </c>
      <c r="BF127" s="50">
        <f t="shared" si="10"/>
        <v>0</v>
      </c>
      <c r="BG127" s="50">
        <f t="shared" si="11"/>
        <v>0</v>
      </c>
      <c r="BH127" s="50">
        <f t="shared" si="12"/>
        <v>0</v>
      </c>
      <c r="BI127" s="50">
        <f t="shared" si="13"/>
        <v>0</v>
      </c>
      <c r="BJ127" s="7" t="s">
        <v>42</v>
      </c>
      <c r="BK127" s="50">
        <f t="shared" si="14"/>
        <v>0</v>
      </c>
      <c r="BL127" s="7" t="s">
        <v>90</v>
      </c>
      <c r="BM127" s="7" t="s">
        <v>107</v>
      </c>
    </row>
    <row r="128" spans="2:65" s="1" customFormat="1" ht="31.5" customHeight="1">
      <c r="B128" s="69"/>
      <c r="C128" s="98" t="s">
        <v>108</v>
      </c>
      <c r="D128" s="98" t="s">
        <v>86</v>
      </c>
      <c r="E128" s="99" t="s">
        <v>109</v>
      </c>
      <c r="F128" s="152" t="s">
        <v>110</v>
      </c>
      <c r="G128" s="153"/>
      <c r="H128" s="153"/>
      <c r="I128" s="153"/>
      <c r="J128" s="100" t="s">
        <v>96</v>
      </c>
      <c r="K128" s="101">
        <v>261</v>
      </c>
      <c r="L128" s="137">
        <v>0</v>
      </c>
      <c r="M128" s="153"/>
      <c r="N128" s="154">
        <f t="shared" si="5"/>
        <v>0</v>
      </c>
      <c r="O128" s="153"/>
      <c r="P128" s="153"/>
      <c r="Q128" s="153"/>
      <c r="R128" s="71"/>
      <c r="T128" s="102" t="s">
        <v>1</v>
      </c>
      <c r="U128" s="24" t="s">
        <v>24</v>
      </c>
      <c r="V128" s="20"/>
      <c r="W128" s="103">
        <f t="shared" si="6"/>
        <v>0</v>
      </c>
      <c r="X128" s="103">
        <v>0</v>
      </c>
      <c r="Y128" s="103">
        <f t="shared" si="7"/>
        <v>0</v>
      </c>
      <c r="Z128" s="103">
        <v>0</v>
      </c>
      <c r="AA128" s="104">
        <f t="shared" si="8"/>
        <v>0</v>
      </c>
      <c r="AR128" s="7" t="s">
        <v>90</v>
      </c>
      <c r="AT128" s="7" t="s">
        <v>86</v>
      </c>
      <c r="AU128" s="7" t="s">
        <v>50</v>
      </c>
      <c r="AY128" s="7" t="s">
        <v>85</v>
      </c>
      <c r="BE128" s="50">
        <f t="shared" si="9"/>
        <v>0</v>
      </c>
      <c r="BF128" s="50">
        <f t="shared" si="10"/>
        <v>0</v>
      </c>
      <c r="BG128" s="50">
        <f t="shared" si="11"/>
        <v>0</v>
      </c>
      <c r="BH128" s="50">
        <f t="shared" si="12"/>
        <v>0</v>
      </c>
      <c r="BI128" s="50">
        <f t="shared" si="13"/>
        <v>0</v>
      </c>
      <c r="BJ128" s="7" t="s">
        <v>42</v>
      </c>
      <c r="BK128" s="50">
        <f t="shared" si="14"/>
        <v>0</v>
      </c>
      <c r="BL128" s="7" t="s">
        <v>90</v>
      </c>
      <c r="BM128" s="7" t="s">
        <v>111</v>
      </c>
    </row>
    <row r="129" spans="2:65" s="1" customFormat="1" ht="22.5" customHeight="1">
      <c r="B129" s="69"/>
      <c r="C129" s="98" t="s">
        <v>100</v>
      </c>
      <c r="D129" s="98" t="s">
        <v>86</v>
      </c>
      <c r="E129" s="99" t="s">
        <v>112</v>
      </c>
      <c r="F129" s="152" t="s">
        <v>113</v>
      </c>
      <c r="G129" s="153"/>
      <c r="H129" s="153"/>
      <c r="I129" s="153"/>
      <c r="J129" s="100" t="s">
        <v>96</v>
      </c>
      <c r="K129" s="101">
        <v>476</v>
      </c>
      <c r="L129" s="137">
        <v>0</v>
      </c>
      <c r="M129" s="153"/>
      <c r="N129" s="154">
        <f t="shared" si="5"/>
        <v>0</v>
      </c>
      <c r="O129" s="153"/>
      <c r="P129" s="153"/>
      <c r="Q129" s="153"/>
      <c r="R129" s="71"/>
      <c r="T129" s="102" t="s">
        <v>1</v>
      </c>
      <c r="U129" s="24" t="s">
        <v>24</v>
      </c>
      <c r="V129" s="20"/>
      <c r="W129" s="103">
        <f t="shared" si="6"/>
        <v>0</v>
      </c>
      <c r="X129" s="103">
        <v>0</v>
      </c>
      <c r="Y129" s="103">
        <f t="shared" si="7"/>
        <v>0</v>
      </c>
      <c r="Z129" s="103">
        <v>0</v>
      </c>
      <c r="AA129" s="104">
        <f t="shared" si="8"/>
        <v>0</v>
      </c>
      <c r="AR129" s="7" t="s">
        <v>90</v>
      </c>
      <c r="AT129" s="7" t="s">
        <v>86</v>
      </c>
      <c r="AU129" s="7" t="s">
        <v>50</v>
      </c>
      <c r="AY129" s="7" t="s">
        <v>85</v>
      </c>
      <c r="BE129" s="50">
        <f t="shared" si="9"/>
        <v>0</v>
      </c>
      <c r="BF129" s="50">
        <f t="shared" si="10"/>
        <v>0</v>
      </c>
      <c r="BG129" s="50">
        <f t="shared" si="11"/>
        <v>0</v>
      </c>
      <c r="BH129" s="50">
        <f t="shared" si="12"/>
        <v>0</v>
      </c>
      <c r="BI129" s="50">
        <f t="shared" si="13"/>
        <v>0</v>
      </c>
      <c r="BJ129" s="7" t="s">
        <v>42</v>
      </c>
      <c r="BK129" s="50">
        <f t="shared" si="14"/>
        <v>0</v>
      </c>
      <c r="BL129" s="7" t="s">
        <v>90</v>
      </c>
      <c r="BM129" s="7" t="s">
        <v>114</v>
      </c>
    </row>
    <row r="130" spans="2:65" s="1" customFormat="1" ht="22.5" customHeight="1">
      <c r="B130" s="69"/>
      <c r="C130" s="98" t="s">
        <v>115</v>
      </c>
      <c r="D130" s="98" t="s">
        <v>86</v>
      </c>
      <c r="E130" s="99" t="s">
        <v>116</v>
      </c>
      <c r="F130" s="152" t="s">
        <v>117</v>
      </c>
      <c r="G130" s="153"/>
      <c r="H130" s="153"/>
      <c r="I130" s="153"/>
      <c r="J130" s="100" t="s">
        <v>96</v>
      </c>
      <c r="K130" s="101">
        <v>186</v>
      </c>
      <c r="L130" s="137">
        <v>0</v>
      </c>
      <c r="M130" s="153"/>
      <c r="N130" s="154">
        <f t="shared" si="5"/>
        <v>0</v>
      </c>
      <c r="O130" s="153"/>
      <c r="P130" s="153"/>
      <c r="Q130" s="153"/>
      <c r="R130" s="71"/>
      <c r="T130" s="102" t="s">
        <v>1</v>
      </c>
      <c r="U130" s="24" t="s">
        <v>24</v>
      </c>
      <c r="V130" s="20"/>
      <c r="W130" s="103">
        <f t="shared" si="6"/>
        <v>0</v>
      </c>
      <c r="X130" s="103">
        <v>0</v>
      </c>
      <c r="Y130" s="103">
        <f t="shared" si="7"/>
        <v>0</v>
      </c>
      <c r="Z130" s="103">
        <v>0</v>
      </c>
      <c r="AA130" s="104">
        <f t="shared" si="8"/>
        <v>0</v>
      </c>
      <c r="AR130" s="7" t="s">
        <v>90</v>
      </c>
      <c r="AT130" s="7" t="s">
        <v>86</v>
      </c>
      <c r="AU130" s="7" t="s">
        <v>50</v>
      </c>
      <c r="AY130" s="7" t="s">
        <v>85</v>
      </c>
      <c r="BE130" s="50">
        <f t="shared" si="9"/>
        <v>0</v>
      </c>
      <c r="BF130" s="50">
        <f t="shared" si="10"/>
        <v>0</v>
      </c>
      <c r="BG130" s="50">
        <f t="shared" si="11"/>
        <v>0</v>
      </c>
      <c r="BH130" s="50">
        <f t="shared" si="12"/>
        <v>0</v>
      </c>
      <c r="BI130" s="50">
        <f t="shared" si="13"/>
        <v>0</v>
      </c>
      <c r="BJ130" s="7" t="s">
        <v>42</v>
      </c>
      <c r="BK130" s="50">
        <f t="shared" si="14"/>
        <v>0</v>
      </c>
      <c r="BL130" s="7" t="s">
        <v>90</v>
      </c>
      <c r="BM130" s="7" t="s">
        <v>118</v>
      </c>
    </row>
    <row r="131" spans="2:65" s="1" customFormat="1" ht="22.5" customHeight="1">
      <c r="B131" s="69"/>
      <c r="C131" s="98" t="s">
        <v>104</v>
      </c>
      <c r="D131" s="98" t="s">
        <v>86</v>
      </c>
      <c r="E131" s="99" t="s">
        <v>119</v>
      </c>
      <c r="F131" s="152" t="s">
        <v>120</v>
      </c>
      <c r="G131" s="153"/>
      <c r="H131" s="153"/>
      <c r="I131" s="153"/>
      <c r="J131" s="100" t="s">
        <v>121</v>
      </c>
      <c r="K131" s="101">
        <v>83</v>
      </c>
      <c r="L131" s="137">
        <v>0</v>
      </c>
      <c r="M131" s="153"/>
      <c r="N131" s="154">
        <f t="shared" si="5"/>
        <v>0</v>
      </c>
      <c r="O131" s="153"/>
      <c r="P131" s="153"/>
      <c r="Q131" s="153"/>
      <c r="R131" s="71"/>
      <c r="T131" s="102" t="s">
        <v>1</v>
      </c>
      <c r="U131" s="24" t="s">
        <v>24</v>
      </c>
      <c r="V131" s="20"/>
      <c r="W131" s="103">
        <f t="shared" si="6"/>
        <v>0</v>
      </c>
      <c r="X131" s="103">
        <v>0</v>
      </c>
      <c r="Y131" s="103">
        <f t="shared" si="7"/>
        <v>0</v>
      </c>
      <c r="Z131" s="103">
        <v>0</v>
      </c>
      <c r="AA131" s="104">
        <f t="shared" si="8"/>
        <v>0</v>
      </c>
      <c r="AR131" s="7" t="s">
        <v>90</v>
      </c>
      <c r="AT131" s="7" t="s">
        <v>86</v>
      </c>
      <c r="AU131" s="7" t="s">
        <v>50</v>
      </c>
      <c r="AY131" s="7" t="s">
        <v>85</v>
      </c>
      <c r="BE131" s="50">
        <f t="shared" si="9"/>
        <v>0</v>
      </c>
      <c r="BF131" s="50">
        <f t="shared" si="10"/>
        <v>0</v>
      </c>
      <c r="BG131" s="50">
        <f t="shared" si="11"/>
        <v>0</v>
      </c>
      <c r="BH131" s="50">
        <f t="shared" si="12"/>
        <v>0</v>
      </c>
      <c r="BI131" s="50">
        <f t="shared" si="13"/>
        <v>0</v>
      </c>
      <c r="BJ131" s="7" t="s">
        <v>42</v>
      </c>
      <c r="BK131" s="50">
        <f t="shared" si="14"/>
        <v>0</v>
      </c>
      <c r="BL131" s="7" t="s">
        <v>90</v>
      </c>
      <c r="BM131" s="7" t="s">
        <v>122</v>
      </c>
    </row>
    <row r="132" spans="2:65" s="1" customFormat="1" ht="22.5" customHeight="1">
      <c r="B132" s="69"/>
      <c r="C132" s="98" t="s">
        <v>123</v>
      </c>
      <c r="D132" s="98" t="s">
        <v>86</v>
      </c>
      <c r="E132" s="99" t="s">
        <v>124</v>
      </c>
      <c r="F132" s="152" t="s">
        <v>125</v>
      </c>
      <c r="G132" s="153"/>
      <c r="H132" s="153"/>
      <c r="I132" s="153"/>
      <c r="J132" s="100" t="s">
        <v>121</v>
      </c>
      <c r="K132" s="101">
        <v>240</v>
      </c>
      <c r="L132" s="137">
        <v>0</v>
      </c>
      <c r="M132" s="153"/>
      <c r="N132" s="154">
        <f t="shared" si="5"/>
        <v>0</v>
      </c>
      <c r="O132" s="153"/>
      <c r="P132" s="153"/>
      <c r="Q132" s="153"/>
      <c r="R132" s="71"/>
      <c r="T132" s="102" t="s">
        <v>1</v>
      </c>
      <c r="U132" s="24" t="s">
        <v>24</v>
      </c>
      <c r="V132" s="20"/>
      <c r="W132" s="103">
        <f t="shared" si="6"/>
        <v>0</v>
      </c>
      <c r="X132" s="103">
        <v>0</v>
      </c>
      <c r="Y132" s="103">
        <f t="shared" si="7"/>
        <v>0</v>
      </c>
      <c r="Z132" s="103">
        <v>0</v>
      </c>
      <c r="AA132" s="104">
        <f t="shared" si="8"/>
        <v>0</v>
      </c>
      <c r="AR132" s="7" t="s">
        <v>90</v>
      </c>
      <c r="AT132" s="7" t="s">
        <v>86</v>
      </c>
      <c r="AU132" s="7" t="s">
        <v>50</v>
      </c>
      <c r="AY132" s="7" t="s">
        <v>85</v>
      </c>
      <c r="BE132" s="50">
        <f t="shared" si="9"/>
        <v>0</v>
      </c>
      <c r="BF132" s="50">
        <f t="shared" si="10"/>
        <v>0</v>
      </c>
      <c r="BG132" s="50">
        <f t="shared" si="11"/>
        <v>0</v>
      </c>
      <c r="BH132" s="50">
        <f t="shared" si="12"/>
        <v>0</v>
      </c>
      <c r="BI132" s="50">
        <f t="shared" si="13"/>
        <v>0</v>
      </c>
      <c r="BJ132" s="7" t="s">
        <v>42</v>
      </c>
      <c r="BK132" s="50">
        <f t="shared" si="14"/>
        <v>0</v>
      </c>
      <c r="BL132" s="7" t="s">
        <v>90</v>
      </c>
      <c r="BM132" s="7" t="s">
        <v>126</v>
      </c>
    </row>
    <row r="133" spans="2:63" s="5" customFormat="1" ht="29.85" customHeight="1">
      <c r="B133" s="87"/>
      <c r="C133" s="88"/>
      <c r="D133" s="97" t="s">
        <v>605</v>
      </c>
      <c r="E133" s="97"/>
      <c r="F133" s="97"/>
      <c r="G133" s="97"/>
      <c r="H133" s="97"/>
      <c r="I133" s="97"/>
      <c r="J133" s="97"/>
      <c r="K133" s="97"/>
      <c r="L133" s="97"/>
      <c r="M133" s="97"/>
      <c r="N133" s="146">
        <f>BK133</f>
        <v>0</v>
      </c>
      <c r="O133" s="147"/>
      <c r="P133" s="147"/>
      <c r="Q133" s="147"/>
      <c r="R133" s="90"/>
      <c r="T133" s="91"/>
      <c r="U133" s="88"/>
      <c r="V133" s="88"/>
      <c r="W133" s="92">
        <f>SUM(W134:W143)</f>
        <v>0</v>
      </c>
      <c r="X133" s="88"/>
      <c r="Y133" s="92">
        <f>SUM(Y134:Y143)</f>
        <v>0</v>
      </c>
      <c r="Z133" s="88"/>
      <c r="AA133" s="93">
        <f>SUM(AA134:AA143)</f>
        <v>0</v>
      </c>
      <c r="AR133" s="94" t="s">
        <v>42</v>
      </c>
      <c r="AT133" s="95" t="s">
        <v>40</v>
      </c>
      <c r="AU133" s="95" t="s">
        <v>42</v>
      </c>
      <c r="AY133" s="94" t="s">
        <v>85</v>
      </c>
      <c r="BK133" s="96">
        <f>SUM(BK134:BK143)</f>
        <v>0</v>
      </c>
    </row>
    <row r="134" spans="2:65" s="1" customFormat="1" ht="31.5" customHeight="1">
      <c r="B134" s="69"/>
      <c r="C134" s="98" t="s">
        <v>107</v>
      </c>
      <c r="D134" s="98" t="s">
        <v>86</v>
      </c>
      <c r="E134" s="99" t="s">
        <v>127</v>
      </c>
      <c r="F134" s="152" t="s">
        <v>128</v>
      </c>
      <c r="G134" s="153"/>
      <c r="H134" s="153"/>
      <c r="I134" s="153"/>
      <c r="J134" s="100" t="s">
        <v>129</v>
      </c>
      <c r="K134" s="101">
        <v>155</v>
      </c>
      <c r="L134" s="137">
        <v>0</v>
      </c>
      <c r="M134" s="153"/>
      <c r="N134" s="154">
        <f aca="true" t="shared" si="15" ref="N134:N143">ROUND(L134*K134,2)</f>
        <v>0</v>
      </c>
      <c r="O134" s="153"/>
      <c r="P134" s="153"/>
      <c r="Q134" s="153"/>
      <c r="R134" s="71"/>
      <c r="T134" s="102" t="s">
        <v>1</v>
      </c>
      <c r="U134" s="24" t="s">
        <v>24</v>
      </c>
      <c r="V134" s="20"/>
      <c r="W134" s="103">
        <f aca="true" t="shared" si="16" ref="W134:W143">V134*K134</f>
        <v>0</v>
      </c>
      <c r="X134" s="103">
        <v>0</v>
      </c>
      <c r="Y134" s="103">
        <f aca="true" t="shared" si="17" ref="Y134:Y143">X134*K134</f>
        <v>0</v>
      </c>
      <c r="Z134" s="103">
        <v>0</v>
      </c>
      <c r="AA134" s="104">
        <f aca="true" t="shared" si="18" ref="AA134:AA143">Z134*K134</f>
        <v>0</v>
      </c>
      <c r="AR134" s="7" t="s">
        <v>90</v>
      </c>
      <c r="AT134" s="7" t="s">
        <v>86</v>
      </c>
      <c r="AU134" s="7" t="s">
        <v>50</v>
      </c>
      <c r="AY134" s="7" t="s">
        <v>85</v>
      </c>
      <c r="BE134" s="50">
        <f aca="true" t="shared" si="19" ref="BE134:BE143">IF(U134="základní",N134,0)</f>
        <v>0</v>
      </c>
      <c r="BF134" s="50">
        <f aca="true" t="shared" si="20" ref="BF134:BF143">IF(U134="snížená",N134,0)</f>
        <v>0</v>
      </c>
      <c r="BG134" s="50">
        <f aca="true" t="shared" si="21" ref="BG134:BG143">IF(U134="zákl. přenesená",N134,0)</f>
        <v>0</v>
      </c>
      <c r="BH134" s="50">
        <f aca="true" t="shared" si="22" ref="BH134:BH143">IF(U134="sníž. přenesená",N134,0)</f>
        <v>0</v>
      </c>
      <c r="BI134" s="50">
        <f aca="true" t="shared" si="23" ref="BI134:BI143">IF(U134="nulová",N134,0)</f>
        <v>0</v>
      </c>
      <c r="BJ134" s="7" t="s">
        <v>42</v>
      </c>
      <c r="BK134" s="50">
        <f aca="true" t="shared" si="24" ref="BK134:BK143">ROUND(L134*K134,2)</f>
        <v>0</v>
      </c>
      <c r="BL134" s="7" t="s">
        <v>90</v>
      </c>
      <c r="BM134" s="7" t="s">
        <v>130</v>
      </c>
    </row>
    <row r="135" spans="2:65" s="1" customFormat="1" ht="22.5" customHeight="1">
      <c r="B135" s="69"/>
      <c r="C135" s="98" t="s">
        <v>131</v>
      </c>
      <c r="D135" s="98" t="s">
        <v>86</v>
      </c>
      <c r="E135" s="99" t="s">
        <v>132</v>
      </c>
      <c r="F135" s="152" t="s">
        <v>133</v>
      </c>
      <c r="G135" s="153"/>
      <c r="H135" s="153"/>
      <c r="I135" s="153"/>
      <c r="J135" s="100" t="s">
        <v>129</v>
      </c>
      <c r="K135" s="101">
        <v>950</v>
      </c>
      <c r="L135" s="137">
        <v>0</v>
      </c>
      <c r="M135" s="153"/>
      <c r="N135" s="154">
        <f t="shared" si="15"/>
        <v>0</v>
      </c>
      <c r="O135" s="153"/>
      <c r="P135" s="153"/>
      <c r="Q135" s="153"/>
      <c r="R135" s="71"/>
      <c r="T135" s="102" t="s">
        <v>1</v>
      </c>
      <c r="U135" s="24" t="s">
        <v>24</v>
      </c>
      <c r="V135" s="20"/>
      <c r="W135" s="103">
        <f t="shared" si="16"/>
        <v>0</v>
      </c>
      <c r="X135" s="103">
        <v>0</v>
      </c>
      <c r="Y135" s="103">
        <f t="shared" si="17"/>
        <v>0</v>
      </c>
      <c r="Z135" s="103">
        <v>0</v>
      </c>
      <c r="AA135" s="104">
        <f t="shared" si="18"/>
        <v>0</v>
      </c>
      <c r="AR135" s="7" t="s">
        <v>90</v>
      </c>
      <c r="AT135" s="7" t="s">
        <v>86</v>
      </c>
      <c r="AU135" s="7" t="s">
        <v>50</v>
      </c>
      <c r="AY135" s="7" t="s">
        <v>85</v>
      </c>
      <c r="BE135" s="50">
        <f t="shared" si="19"/>
        <v>0</v>
      </c>
      <c r="BF135" s="50">
        <f t="shared" si="20"/>
        <v>0</v>
      </c>
      <c r="BG135" s="50">
        <f t="shared" si="21"/>
        <v>0</v>
      </c>
      <c r="BH135" s="50">
        <f t="shared" si="22"/>
        <v>0</v>
      </c>
      <c r="BI135" s="50">
        <f t="shared" si="23"/>
        <v>0</v>
      </c>
      <c r="BJ135" s="7" t="s">
        <v>42</v>
      </c>
      <c r="BK135" s="50">
        <f t="shared" si="24"/>
        <v>0</v>
      </c>
      <c r="BL135" s="7" t="s">
        <v>90</v>
      </c>
      <c r="BM135" s="7" t="s">
        <v>134</v>
      </c>
    </row>
    <row r="136" spans="2:65" s="1" customFormat="1" ht="22.5" customHeight="1">
      <c r="B136" s="69"/>
      <c r="C136" s="98" t="s">
        <v>111</v>
      </c>
      <c r="D136" s="98" t="s">
        <v>86</v>
      </c>
      <c r="E136" s="99" t="s">
        <v>135</v>
      </c>
      <c r="F136" s="152" t="s">
        <v>136</v>
      </c>
      <c r="G136" s="153"/>
      <c r="H136" s="153"/>
      <c r="I136" s="153"/>
      <c r="J136" s="100" t="s">
        <v>137</v>
      </c>
      <c r="K136" s="101">
        <v>5</v>
      </c>
      <c r="L136" s="137">
        <v>0</v>
      </c>
      <c r="M136" s="153"/>
      <c r="N136" s="154">
        <f t="shared" si="15"/>
        <v>0</v>
      </c>
      <c r="O136" s="153"/>
      <c r="P136" s="153"/>
      <c r="Q136" s="153"/>
      <c r="R136" s="71"/>
      <c r="T136" s="102" t="s">
        <v>1</v>
      </c>
      <c r="U136" s="24" t="s">
        <v>24</v>
      </c>
      <c r="V136" s="20"/>
      <c r="W136" s="103">
        <f t="shared" si="16"/>
        <v>0</v>
      </c>
      <c r="X136" s="103">
        <v>0</v>
      </c>
      <c r="Y136" s="103">
        <f t="shared" si="17"/>
        <v>0</v>
      </c>
      <c r="Z136" s="103">
        <v>0</v>
      </c>
      <c r="AA136" s="104">
        <f t="shared" si="18"/>
        <v>0</v>
      </c>
      <c r="AR136" s="7" t="s">
        <v>90</v>
      </c>
      <c r="AT136" s="7" t="s">
        <v>86</v>
      </c>
      <c r="AU136" s="7" t="s">
        <v>50</v>
      </c>
      <c r="AY136" s="7" t="s">
        <v>85</v>
      </c>
      <c r="BE136" s="50">
        <f t="shared" si="19"/>
        <v>0</v>
      </c>
      <c r="BF136" s="50">
        <f t="shared" si="20"/>
        <v>0</v>
      </c>
      <c r="BG136" s="50">
        <f t="shared" si="21"/>
        <v>0</v>
      </c>
      <c r="BH136" s="50">
        <f t="shared" si="22"/>
        <v>0</v>
      </c>
      <c r="BI136" s="50">
        <f t="shared" si="23"/>
        <v>0</v>
      </c>
      <c r="BJ136" s="7" t="s">
        <v>42</v>
      </c>
      <c r="BK136" s="50">
        <f t="shared" si="24"/>
        <v>0</v>
      </c>
      <c r="BL136" s="7" t="s">
        <v>90</v>
      </c>
      <c r="BM136" s="7" t="s">
        <v>138</v>
      </c>
    </row>
    <row r="137" spans="2:65" s="1" customFormat="1" ht="22.5" customHeight="1">
      <c r="B137" s="69"/>
      <c r="C137" s="98" t="s">
        <v>6</v>
      </c>
      <c r="D137" s="98" t="s">
        <v>86</v>
      </c>
      <c r="E137" s="99" t="s">
        <v>139</v>
      </c>
      <c r="F137" s="152" t="s">
        <v>140</v>
      </c>
      <c r="G137" s="153"/>
      <c r="H137" s="153"/>
      <c r="I137" s="153"/>
      <c r="J137" s="100" t="s">
        <v>137</v>
      </c>
      <c r="K137" s="101">
        <v>6</v>
      </c>
      <c r="L137" s="137">
        <v>0</v>
      </c>
      <c r="M137" s="153"/>
      <c r="N137" s="154">
        <f t="shared" si="15"/>
        <v>0</v>
      </c>
      <c r="O137" s="153"/>
      <c r="P137" s="153"/>
      <c r="Q137" s="153"/>
      <c r="R137" s="71"/>
      <c r="T137" s="102" t="s">
        <v>1</v>
      </c>
      <c r="U137" s="24" t="s">
        <v>24</v>
      </c>
      <c r="V137" s="20"/>
      <c r="W137" s="103">
        <f t="shared" si="16"/>
        <v>0</v>
      </c>
      <c r="X137" s="103">
        <v>0</v>
      </c>
      <c r="Y137" s="103">
        <f t="shared" si="17"/>
        <v>0</v>
      </c>
      <c r="Z137" s="103">
        <v>0</v>
      </c>
      <c r="AA137" s="104">
        <f t="shared" si="18"/>
        <v>0</v>
      </c>
      <c r="AR137" s="7" t="s">
        <v>90</v>
      </c>
      <c r="AT137" s="7" t="s">
        <v>86</v>
      </c>
      <c r="AU137" s="7" t="s">
        <v>50</v>
      </c>
      <c r="AY137" s="7" t="s">
        <v>85</v>
      </c>
      <c r="BE137" s="50">
        <f t="shared" si="19"/>
        <v>0</v>
      </c>
      <c r="BF137" s="50">
        <f t="shared" si="20"/>
        <v>0</v>
      </c>
      <c r="BG137" s="50">
        <f t="shared" si="21"/>
        <v>0</v>
      </c>
      <c r="BH137" s="50">
        <f t="shared" si="22"/>
        <v>0</v>
      </c>
      <c r="BI137" s="50">
        <f t="shared" si="23"/>
        <v>0</v>
      </c>
      <c r="BJ137" s="7" t="s">
        <v>42</v>
      </c>
      <c r="BK137" s="50">
        <f t="shared" si="24"/>
        <v>0</v>
      </c>
      <c r="BL137" s="7" t="s">
        <v>90</v>
      </c>
      <c r="BM137" s="7" t="s">
        <v>141</v>
      </c>
    </row>
    <row r="138" spans="2:65" s="1" customFormat="1" ht="22.5" customHeight="1">
      <c r="B138" s="69"/>
      <c r="C138" s="98" t="s">
        <v>114</v>
      </c>
      <c r="D138" s="98" t="s">
        <v>86</v>
      </c>
      <c r="E138" s="99" t="s">
        <v>142</v>
      </c>
      <c r="F138" s="152" t="s">
        <v>143</v>
      </c>
      <c r="G138" s="153"/>
      <c r="H138" s="153"/>
      <c r="I138" s="153"/>
      <c r="J138" s="100" t="s">
        <v>137</v>
      </c>
      <c r="K138" s="101">
        <v>575</v>
      </c>
      <c r="L138" s="137">
        <v>0</v>
      </c>
      <c r="M138" s="153"/>
      <c r="N138" s="154">
        <f t="shared" si="15"/>
        <v>0</v>
      </c>
      <c r="O138" s="153"/>
      <c r="P138" s="153"/>
      <c r="Q138" s="153"/>
      <c r="R138" s="71"/>
      <c r="T138" s="102" t="s">
        <v>1</v>
      </c>
      <c r="U138" s="24" t="s">
        <v>24</v>
      </c>
      <c r="V138" s="20"/>
      <c r="W138" s="103">
        <f t="shared" si="16"/>
        <v>0</v>
      </c>
      <c r="X138" s="103">
        <v>0</v>
      </c>
      <c r="Y138" s="103">
        <f t="shared" si="17"/>
        <v>0</v>
      </c>
      <c r="Z138" s="103">
        <v>0</v>
      </c>
      <c r="AA138" s="104">
        <f t="shared" si="18"/>
        <v>0</v>
      </c>
      <c r="AR138" s="7" t="s">
        <v>90</v>
      </c>
      <c r="AT138" s="7" t="s">
        <v>86</v>
      </c>
      <c r="AU138" s="7" t="s">
        <v>50</v>
      </c>
      <c r="AY138" s="7" t="s">
        <v>85</v>
      </c>
      <c r="BE138" s="50">
        <f t="shared" si="19"/>
        <v>0</v>
      </c>
      <c r="BF138" s="50">
        <f t="shared" si="20"/>
        <v>0</v>
      </c>
      <c r="BG138" s="50">
        <f t="shared" si="21"/>
        <v>0</v>
      </c>
      <c r="BH138" s="50">
        <f t="shared" si="22"/>
        <v>0</v>
      </c>
      <c r="BI138" s="50">
        <f t="shared" si="23"/>
        <v>0</v>
      </c>
      <c r="BJ138" s="7" t="s">
        <v>42</v>
      </c>
      <c r="BK138" s="50">
        <f t="shared" si="24"/>
        <v>0</v>
      </c>
      <c r="BL138" s="7" t="s">
        <v>90</v>
      </c>
      <c r="BM138" s="7" t="s">
        <v>144</v>
      </c>
    </row>
    <row r="139" spans="2:65" s="1" customFormat="1" ht="22.5" customHeight="1">
      <c r="B139" s="69"/>
      <c r="C139" s="98" t="s">
        <v>145</v>
      </c>
      <c r="D139" s="98" t="s">
        <v>86</v>
      </c>
      <c r="E139" s="99" t="s">
        <v>146</v>
      </c>
      <c r="F139" s="152" t="s">
        <v>147</v>
      </c>
      <c r="G139" s="153"/>
      <c r="H139" s="153"/>
      <c r="I139" s="153"/>
      <c r="J139" s="100" t="s">
        <v>89</v>
      </c>
      <c r="K139" s="101">
        <v>400</v>
      </c>
      <c r="L139" s="137">
        <v>0</v>
      </c>
      <c r="M139" s="153"/>
      <c r="N139" s="154">
        <f t="shared" si="15"/>
        <v>0</v>
      </c>
      <c r="O139" s="153"/>
      <c r="P139" s="153"/>
      <c r="Q139" s="153"/>
      <c r="R139" s="71"/>
      <c r="T139" s="102" t="s">
        <v>1</v>
      </c>
      <c r="U139" s="24" t="s">
        <v>24</v>
      </c>
      <c r="V139" s="20"/>
      <c r="W139" s="103">
        <f t="shared" si="16"/>
        <v>0</v>
      </c>
      <c r="X139" s="103">
        <v>0</v>
      </c>
      <c r="Y139" s="103">
        <f t="shared" si="17"/>
        <v>0</v>
      </c>
      <c r="Z139" s="103">
        <v>0</v>
      </c>
      <c r="AA139" s="104">
        <f t="shared" si="18"/>
        <v>0</v>
      </c>
      <c r="AR139" s="7" t="s">
        <v>90</v>
      </c>
      <c r="AT139" s="7" t="s">
        <v>86</v>
      </c>
      <c r="AU139" s="7" t="s">
        <v>50</v>
      </c>
      <c r="AY139" s="7" t="s">
        <v>85</v>
      </c>
      <c r="BE139" s="50">
        <f t="shared" si="19"/>
        <v>0</v>
      </c>
      <c r="BF139" s="50">
        <f t="shared" si="20"/>
        <v>0</v>
      </c>
      <c r="BG139" s="50">
        <f t="shared" si="21"/>
        <v>0</v>
      </c>
      <c r="BH139" s="50">
        <f t="shared" si="22"/>
        <v>0</v>
      </c>
      <c r="BI139" s="50">
        <f t="shared" si="23"/>
        <v>0</v>
      </c>
      <c r="BJ139" s="7" t="s">
        <v>42</v>
      </c>
      <c r="BK139" s="50">
        <f t="shared" si="24"/>
        <v>0</v>
      </c>
      <c r="BL139" s="7" t="s">
        <v>90</v>
      </c>
      <c r="BM139" s="7" t="s">
        <v>148</v>
      </c>
    </row>
    <row r="140" spans="2:65" s="1" customFormat="1" ht="22.5" customHeight="1">
      <c r="B140" s="69"/>
      <c r="C140" s="98" t="s">
        <v>118</v>
      </c>
      <c r="D140" s="98" t="s">
        <v>86</v>
      </c>
      <c r="E140" s="99" t="s">
        <v>149</v>
      </c>
      <c r="F140" s="152" t="s">
        <v>150</v>
      </c>
      <c r="G140" s="153"/>
      <c r="H140" s="153"/>
      <c r="I140" s="153"/>
      <c r="J140" s="100" t="s">
        <v>137</v>
      </c>
      <c r="K140" s="101">
        <v>5</v>
      </c>
      <c r="L140" s="137">
        <v>0</v>
      </c>
      <c r="M140" s="153"/>
      <c r="N140" s="154">
        <f t="shared" si="15"/>
        <v>0</v>
      </c>
      <c r="O140" s="153"/>
      <c r="P140" s="153"/>
      <c r="Q140" s="153"/>
      <c r="R140" s="71"/>
      <c r="T140" s="102" t="s">
        <v>1</v>
      </c>
      <c r="U140" s="24" t="s">
        <v>24</v>
      </c>
      <c r="V140" s="20"/>
      <c r="W140" s="103">
        <f t="shared" si="16"/>
        <v>0</v>
      </c>
      <c r="X140" s="103">
        <v>0</v>
      </c>
      <c r="Y140" s="103">
        <f t="shared" si="17"/>
        <v>0</v>
      </c>
      <c r="Z140" s="103">
        <v>0</v>
      </c>
      <c r="AA140" s="104">
        <f t="shared" si="18"/>
        <v>0</v>
      </c>
      <c r="AR140" s="7" t="s">
        <v>90</v>
      </c>
      <c r="AT140" s="7" t="s">
        <v>86</v>
      </c>
      <c r="AU140" s="7" t="s">
        <v>50</v>
      </c>
      <c r="AY140" s="7" t="s">
        <v>85</v>
      </c>
      <c r="BE140" s="50">
        <f t="shared" si="19"/>
        <v>0</v>
      </c>
      <c r="BF140" s="50">
        <f t="shared" si="20"/>
        <v>0</v>
      </c>
      <c r="BG140" s="50">
        <f t="shared" si="21"/>
        <v>0</v>
      </c>
      <c r="BH140" s="50">
        <f t="shared" si="22"/>
        <v>0</v>
      </c>
      <c r="BI140" s="50">
        <f t="shared" si="23"/>
        <v>0</v>
      </c>
      <c r="BJ140" s="7" t="s">
        <v>42</v>
      </c>
      <c r="BK140" s="50">
        <f t="shared" si="24"/>
        <v>0</v>
      </c>
      <c r="BL140" s="7" t="s">
        <v>90</v>
      </c>
      <c r="BM140" s="7" t="s">
        <v>151</v>
      </c>
    </row>
    <row r="141" spans="2:65" s="1" customFormat="1" ht="22.5" customHeight="1">
      <c r="B141" s="69"/>
      <c r="C141" s="98" t="s">
        <v>152</v>
      </c>
      <c r="D141" s="98" t="s">
        <v>86</v>
      </c>
      <c r="E141" s="99" t="s">
        <v>153</v>
      </c>
      <c r="F141" s="152" t="s">
        <v>154</v>
      </c>
      <c r="G141" s="153"/>
      <c r="H141" s="153"/>
      <c r="I141" s="153"/>
      <c r="J141" s="100" t="s">
        <v>137</v>
      </c>
      <c r="K141" s="101">
        <v>2</v>
      </c>
      <c r="L141" s="137">
        <v>0</v>
      </c>
      <c r="M141" s="153"/>
      <c r="N141" s="154">
        <f t="shared" si="15"/>
        <v>0</v>
      </c>
      <c r="O141" s="153"/>
      <c r="P141" s="153"/>
      <c r="Q141" s="153"/>
      <c r="R141" s="71"/>
      <c r="T141" s="102" t="s">
        <v>1</v>
      </c>
      <c r="U141" s="24" t="s">
        <v>24</v>
      </c>
      <c r="V141" s="20"/>
      <c r="W141" s="103">
        <f t="shared" si="16"/>
        <v>0</v>
      </c>
      <c r="X141" s="103">
        <v>0</v>
      </c>
      <c r="Y141" s="103">
        <f t="shared" si="17"/>
        <v>0</v>
      </c>
      <c r="Z141" s="103">
        <v>0</v>
      </c>
      <c r="AA141" s="104">
        <f t="shared" si="18"/>
        <v>0</v>
      </c>
      <c r="AR141" s="7" t="s">
        <v>90</v>
      </c>
      <c r="AT141" s="7" t="s">
        <v>86</v>
      </c>
      <c r="AU141" s="7" t="s">
        <v>50</v>
      </c>
      <c r="AY141" s="7" t="s">
        <v>85</v>
      </c>
      <c r="BE141" s="50">
        <f t="shared" si="19"/>
        <v>0</v>
      </c>
      <c r="BF141" s="50">
        <f t="shared" si="20"/>
        <v>0</v>
      </c>
      <c r="BG141" s="50">
        <f t="shared" si="21"/>
        <v>0</v>
      </c>
      <c r="BH141" s="50">
        <f t="shared" si="22"/>
        <v>0</v>
      </c>
      <c r="BI141" s="50">
        <f t="shared" si="23"/>
        <v>0</v>
      </c>
      <c r="BJ141" s="7" t="s">
        <v>42</v>
      </c>
      <c r="BK141" s="50">
        <f t="shared" si="24"/>
        <v>0</v>
      </c>
      <c r="BL141" s="7" t="s">
        <v>90</v>
      </c>
      <c r="BM141" s="7" t="s">
        <v>155</v>
      </c>
    </row>
    <row r="142" spans="2:65" s="1" customFormat="1" ht="22.5" customHeight="1">
      <c r="B142" s="69"/>
      <c r="C142" s="98" t="s">
        <v>122</v>
      </c>
      <c r="D142" s="98" t="s">
        <v>86</v>
      </c>
      <c r="E142" s="99" t="s">
        <v>156</v>
      </c>
      <c r="F142" s="152" t="s">
        <v>157</v>
      </c>
      <c r="G142" s="153"/>
      <c r="H142" s="153"/>
      <c r="I142" s="153"/>
      <c r="J142" s="100" t="s">
        <v>158</v>
      </c>
      <c r="K142" s="101">
        <v>155</v>
      </c>
      <c r="L142" s="137">
        <v>0</v>
      </c>
      <c r="M142" s="153"/>
      <c r="N142" s="154">
        <f t="shared" si="15"/>
        <v>0</v>
      </c>
      <c r="O142" s="153"/>
      <c r="P142" s="153"/>
      <c r="Q142" s="153"/>
      <c r="R142" s="71"/>
      <c r="T142" s="102" t="s">
        <v>1</v>
      </c>
      <c r="U142" s="24" t="s">
        <v>24</v>
      </c>
      <c r="V142" s="20"/>
      <c r="W142" s="103">
        <f t="shared" si="16"/>
        <v>0</v>
      </c>
      <c r="X142" s="103">
        <v>0</v>
      </c>
      <c r="Y142" s="103">
        <f t="shared" si="17"/>
        <v>0</v>
      </c>
      <c r="Z142" s="103">
        <v>0</v>
      </c>
      <c r="AA142" s="104">
        <f t="shared" si="18"/>
        <v>0</v>
      </c>
      <c r="AR142" s="7" t="s">
        <v>90</v>
      </c>
      <c r="AT142" s="7" t="s">
        <v>86</v>
      </c>
      <c r="AU142" s="7" t="s">
        <v>50</v>
      </c>
      <c r="AY142" s="7" t="s">
        <v>85</v>
      </c>
      <c r="BE142" s="50">
        <f t="shared" si="19"/>
        <v>0</v>
      </c>
      <c r="BF142" s="50">
        <f t="shared" si="20"/>
        <v>0</v>
      </c>
      <c r="BG142" s="50">
        <f t="shared" si="21"/>
        <v>0</v>
      </c>
      <c r="BH142" s="50">
        <f t="shared" si="22"/>
        <v>0</v>
      </c>
      <c r="BI142" s="50">
        <f t="shared" si="23"/>
        <v>0</v>
      </c>
      <c r="BJ142" s="7" t="s">
        <v>42</v>
      </c>
      <c r="BK142" s="50">
        <f t="shared" si="24"/>
        <v>0</v>
      </c>
      <c r="BL142" s="7" t="s">
        <v>90</v>
      </c>
      <c r="BM142" s="7" t="s">
        <v>159</v>
      </c>
    </row>
    <row r="143" spans="2:65" s="1" customFormat="1" ht="22.5" customHeight="1">
      <c r="B143" s="69"/>
      <c r="C143" s="98" t="s">
        <v>5</v>
      </c>
      <c r="D143" s="98" t="s">
        <v>86</v>
      </c>
      <c r="E143" s="99" t="s">
        <v>160</v>
      </c>
      <c r="F143" s="152" t="s">
        <v>161</v>
      </c>
      <c r="G143" s="153"/>
      <c r="H143" s="153"/>
      <c r="I143" s="153"/>
      <c r="J143" s="100" t="s">
        <v>162</v>
      </c>
      <c r="K143" s="105">
        <v>0</v>
      </c>
      <c r="L143" s="137">
        <v>0</v>
      </c>
      <c r="M143" s="153"/>
      <c r="N143" s="154">
        <f t="shared" si="15"/>
        <v>0</v>
      </c>
      <c r="O143" s="153"/>
      <c r="P143" s="153"/>
      <c r="Q143" s="153"/>
      <c r="R143" s="71"/>
      <c r="T143" s="102" t="s">
        <v>1</v>
      </c>
      <c r="U143" s="24" t="s">
        <v>24</v>
      </c>
      <c r="V143" s="20"/>
      <c r="W143" s="103">
        <f t="shared" si="16"/>
        <v>0</v>
      </c>
      <c r="X143" s="103">
        <v>0</v>
      </c>
      <c r="Y143" s="103">
        <f t="shared" si="17"/>
        <v>0</v>
      </c>
      <c r="Z143" s="103">
        <v>0</v>
      </c>
      <c r="AA143" s="104">
        <f t="shared" si="18"/>
        <v>0</v>
      </c>
      <c r="AR143" s="7" t="s">
        <v>90</v>
      </c>
      <c r="AT143" s="7" t="s">
        <v>86</v>
      </c>
      <c r="AU143" s="7" t="s">
        <v>50</v>
      </c>
      <c r="AY143" s="7" t="s">
        <v>85</v>
      </c>
      <c r="BE143" s="50">
        <f t="shared" si="19"/>
        <v>0</v>
      </c>
      <c r="BF143" s="50">
        <f t="shared" si="20"/>
        <v>0</v>
      </c>
      <c r="BG143" s="50">
        <f t="shared" si="21"/>
        <v>0</v>
      </c>
      <c r="BH143" s="50">
        <f t="shared" si="22"/>
        <v>0</v>
      </c>
      <c r="BI143" s="50">
        <f t="shared" si="23"/>
        <v>0</v>
      </c>
      <c r="BJ143" s="7" t="s">
        <v>42</v>
      </c>
      <c r="BK143" s="50">
        <f t="shared" si="24"/>
        <v>0</v>
      </c>
      <c r="BL143" s="7" t="s">
        <v>90</v>
      </c>
      <c r="BM143" s="7" t="s">
        <v>163</v>
      </c>
    </row>
    <row r="144" spans="2:63" s="1" customFormat="1" ht="49.9" customHeight="1">
      <c r="B144" s="19"/>
      <c r="C144" s="20"/>
      <c r="D144" s="89" t="s">
        <v>164</v>
      </c>
      <c r="E144" s="20"/>
      <c r="F144" s="20"/>
      <c r="G144" s="20"/>
      <c r="H144" s="20"/>
      <c r="I144" s="20"/>
      <c r="J144" s="20"/>
      <c r="K144" s="20"/>
      <c r="L144" s="20"/>
      <c r="M144" s="20"/>
      <c r="N144" s="144">
        <f>BK144</f>
        <v>0</v>
      </c>
      <c r="O144" s="145"/>
      <c r="P144" s="145"/>
      <c r="Q144" s="145"/>
      <c r="R144" s="21"/>
      <c r="T144" s="41"/>
      <c r="U144" s="20"/>
      <c r="V144" s="20"/>
      <c r="W144" s="20"/>
      <c r="X144" s="20"/>
      <c r="Y144" s="20"/>
      <c r="Z144" s="20"/>
      <c r="AA144" s="42"/>
      <c r="AT144" s="7" t="s">
        <v>40</v>
      </c>
      <c r="AU144" s="7" t="s">
        <v>41</v>
      </c>
      <c r="AY144" s="7" t="s">
        <v>165</v>
      </c>
      <c r="BK144" s="50">
        <f>SUM(BK145:BK147)</f>
        <v>0</v>
      </c>
    </row>
    <row r="145" spans="2:63" s="1" customFormat="1" ht="22.35" customHeight="1">
      <c r="B145" s="19"/>
      <c r="C145" s="106" t="s">
        <v>1</v>
      </c>
      <c r="D145" s="106" t="s">
        <v>86</v>
      </c>
      <c r="E145" s="107" t="s">
        <v>1</v>
      </c>
      <c r="F145" s="135" t="s">
        <v>1</v>
      </c>
      <c r="G145" s="136"/>
      <c r="H145" s="136"/>
      <c r="I145" s="136"/>
      <c r="J145" s="108" t="s">
        <v>1</v>
      </c>
      <c r="K145" s="105"/>
      <c r="L145" s="137"/>
      <c r="M145" s="138"/>
      <c r="N145" s="139">
        <f>BK145</f>
        <v>0</v>
      </c>
      <c r="O145" s="138"/>
      <c r="P145" s="138"/>
      <c r="Q145" s="138"/>
      <c r="R145" s="21"/>
      <c r="T145" s="102" t="s">
        <v>1</v>
      </c>
      <c r="U145" s="109" t="s">
        <v>24</v>
      </c>
      <c r="V145" s="20"/>
      <c r="W145" s="20"/>
      <c r="X145" s="20"/>
      <c r="Y145" s="20"/>
      <c r="Z145" s="20"/>
      <c r="AA145" s="42"/>
      <c r="AT145" s="7" t="s">
        <v>165</v>
      </c>
      <c r="AU145" s="7" t="s">
        <v>42</v>
      </c>
      <c r="AY145" s="7" t="s">
        <v>165</v>
      </c>
      <c r="BE145" s="50">
        <f>IF(U145="základní",N145,0)</f>
        <v>0</v>
      </c>
      <c r="BF145" s="50">
        <f>IF(U145="snížená",N145,0)</f>
        <v>0</v>
      </c>
      <c r="BG145" s="50">
        <f>IF(U145="zákl. přenesená",N145,0)</f>
        <v>0</v>
      </c>
      <c r="BH145" s="50">
        <f>IF(U145="sníž. přenesená",N145,0)</f>
        <v>0</v>
      </c>
      <c r="BI145" s="50">
        <f>IF(U145="nulová",N145,0)</f>
        <v>0</v>
      </c>
      <c r="BJ145" s="7" t="s">
        <v>42</v>
      </c>
      <c r="BK145" s="50">
        <f>L145*K145</f>
        <v>0</v>
      </c>
    </row>
    <row r="146" spans="2:63" s="1" customFormat="1" ht="22.35" customHeight="1">
      <c r="B146" s="19"/>
      <c r="C146" s="106" t="s">
        <v>1</v>
      </c>
      <c r="D146" s="106" t="s">
        <v>86</v>
      </c>
      <c r="E146" s="107" t="s">
        <v>1</v>
      </c>
      <c r="F146" s="135" t="s">
        <v>1</v>
      </c>
      <c r="G146" s="136"/>
      <c r="H146" s="136"/>
      <c r="I146" s="136"/>
      <c r="J146" s="108" t="s">
        <v>1</v>
      </c>
      <c r="K146" s="105"/>
      <c r="L146" s="137"/>
      <c r="M146" s="138"/>
      <c r="N146" s="139">
        <f>BK146</f>
        <v>0</v>
      </c>
      <c r="O146" s="138"/>
      <c r="P146" s="138"/>
      <c r="Q146" s="138"/>
      <c r="R146" s="21"/>
      <c r="T146" s="102" t="s">
        <v>1</v>
      </c>
      <c r="U146" s="109" t="s">
        <v>24</v>
      </c>
      <c r="V146" s="20"/>
      <c r="W146" s="20"/>
      <c r="X146" s="20"/>
      <c r="Y146" s="20"/>
      <c r="Z146" s="20"/>
      <c r="AA146" s="42"/>
      <c r="AT146" s="7" t="s">
        <v>165</v>
      </c>
      <c r="AU146" s="7" t="s">
        <v>42</v>
      </c>
      <c r="AY146" s="7" t="s">
        <v>165</v>
      </c>
      <c r="BE146" s="50">
        <f>IF(U146="základní",N146,0)</f>
        <v>0</v>
      </c>
      <c r="BF146" s="50">
        <f>IF(U146="snížená",N146,0)</f>
        <v>0</v>
      </c>
      <c r="BG146" s="50">
        <f>IF(U146="zákl. přenesená",N146,0)</f>
        <v>0</v>
      </c>
      <c r="BH146" s="50">
        <f>IF(U146="sníž. přenesená",N146,0)</f>
        <v>0</v>
      </c>
      <c r="BI146" s="50">
        <f>IF(U146="nulová",N146,0)</f>
        <v>0</v>
      </c>
      <c r="BJ146" s="7" t="s">
        <v>42</v>
      </c>
      <c r="BK146" s="50">
        <f>L146*K146</f>
        <v>0</v>
      </c>
    </row>
    <row r="147" spans="2:63" s="1" customFormat="1" ht="22.35" customHeight="1">
      <c r="B147" s="19"/>
      <c r="C147" s="106" t="s">
        <v>1</v>
      </c>
      <c r="D147" s="106" t="s">
        <v>86</v>
      </c>
      <c r="E147" s="107" t="s">
        <v>1</v>
      </c>
      <c r="F147" s="135" t="s">
        <v>1</v>
      </c>
      <c r="G147" s="136"/>
      <c r="H147" s="136"/>
      <c r="I147" s="136"/>
      <c r="J147" s="108" t="s">
        <v>1</v>
      </c>
      <c r="K147" s="105"/>
      <c r="L147" s="137"/>
      <c r="M147" s="138"/>
      <c r="N147" s="139">
        <f>BK147</f>
        <v>0</v>
      </c>
      <c r="O147" s="138"/>
      <c r="P147" s="138"/>
      <c r="Q147" s="138"/>
      <c r="R147" s="21"/>
      <c r="T147" s="102" t="s">
        <v>1</v>
      </c>
      <c r="U147" s="109" t="s">
        <v>24</v>
      </c>
      <c r="V147" s="31"/>
      <c r="W147" s="31"/>
      <c r="X147" s="31"/>
      <c r="Y147" s="31"/>
      <c r="Z147" s="31"/>
      <c r="AA147" s="33"/>
      <c r="AT147" s="7" t="s">
        <v>165</v>
      </c>
      <c r="AU147" s="7" t="s">
        <v>42</v>
      </c>
      <c r="AY147" s="7" t="s">
        <v>165</v>
      </c>
      <c r="BE147" s="50">
        <f>IF(U147="základní",N147,0)</f>
        <v>0</v>
      </c>
      <c r="BF147" s="50">
        <f>IF(U147="snížená",N147,0)</f>
        <v>0</v>
      </c>
      <c r="BG147" s="50">
        <f>IF(U147="zákl. přenesená",N147,0)</f>
        <v>0</v>
      </c>
      <c r="BH147" s="50">
        <f>IF(U147="sníž. přenesená",N147,0)</f>
        <v>0</v>
      </c>
      <c r="BI147" s="50">
        <f>IF(U147="nulová",N147,0)</f>
        <v>0</v>
      </c>
      <c r="BJ147" s="7" t="s">
        <v>42</v>
      </c>
      <c r="BK147" s="50">
        <f>L147*K147</f>
        <v>0</v>
      </c>
    </row>
    <row r="148" spans="2:18" s="1" customFormat="1" ht="6.95" customHeight="1">
      <c r="B148" s="34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6"/>
    </row>
  </sheetData>
  <mergeCells count="143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4:Q94"/>
    <mergeCell ref="D95:H95"/>
    <mergeCell ref="N95:Q95"/>
    <mergeCell ref="D96:H96"/>
    <mergeCell ref="N96:Q96"/>
    <mergeCell ref="D97:H97"/>
    <mergeCell ref="N97:Q97"/>
    <mergeCell ref="D98:H98"/>
    <mergeCell ref="N98:Q98"/>
    <mergeCell ref="D99:H99"/>
    <mergeCell ref="N99:Q99"/>
    <mergeCell ref="N100:Q100"/>
    <mergeCell ref="L102:Q102"/>
    <mergeCell ref="C108:Q108"/>
    <mergeCell ref="F110:P110"/>
    <mergeCell ref="F111:P111"/>
    <mergeCell ref="M113:P113"/>
    <mergeCell ref="M115:Q115"/>
    <mergeCell ref="M116:Q116"/>
    <mergeCell ref="F118:I118"/>
    <mergeCell ref="L118:M118"/>
    <mergeCell ref="N118:Q118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4:I134"/>
    <mergeCell ref="L134:M134"/>
    <mergeCell ref="N134:Q134"/>
    <mergeCell ref="F135:I135"/>
    <mergeCell ref="L135:M135"/>
    <mergeCell ref="N135:Q135"/>
    <mergeCell ref="N139:Q139"/>
    <mergeCell ref="F140:I140"/>
    <mergeCell ref="L140:M140"/>
    <mergeCell ref="N140:Q140"/>
    <mergeCell ref="F141:I141"/>
    <mergeCell ref="L141:M141"/>
    <mergeCell ref="N141:Q141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H1:K1"/>
    <mergeCell ref="S2:AC2"/>
    <mergeCell ref="F146:I146"/>
    <mergeCell ref="L146:M146"/>
    <mergeCell ref="N146:Q146"/>
    <mergeCell ref="F147:I147"/>
    <mergeCell ref="L147:M147"/>
    <mergeCell ref="N147:Q147"/>
    <mergeCell ref="N119:Q119"/>
    <mergeCell ref="N120:Q120"/>
    <mergeCell ref="N121:Q121"/>
    <mergeCell ref="N133:Q133"/>
    <mergeCell ref="N144:Q144"/>
    <mergeCell ref="F142:I142"/>
    <mergeCell ref="L142:M142"/>
    <mergeCell ref="N142:Q142"/>
    <mergeCell ref="F143:I143"/>
    <mergeCell ref="L143:M143"/>
    <mergeCell ref="N143:Q143"/>
    <mergeCell ref="F145:I145"/>
    <mergeCell ref="L145:M145"/>
    <mergeCell ref="N145:Q145"/>
    <mergeCell ref="F139:I139"/>
    <mergeCell ref="L139:M139"/>
  </mergeCells>
  <dataValidations count="2">
    <dataValidation type="list" allowBlank="1" showInputMessage="1" showErrorMessage="1" error="Povoleny jsou hodnoty K a M." sqref="D145:D148">
      <formula1>"K,M"</formula1>
    </dataValidation>
    <dataValidation type="list" allowBlank="1" showInputMessage="1" showErrorMessage="1" error="Povoleny jsou hodnoty základní, snížená, zákl. přenesená, sníž. přenesená, nulová." sqref="U145:U148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18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BAC</dc:creator>
  <cp:keywords/>
  <dc:description/>
  <cp:lastModifiedBy>Novotná Eva</cp:lastModifiedBy>
  <dcterms:created xsi:type="dcterms:W3CDTF">2018-01-03T18:42:57Z</dcterms:created>
  <dcterms:modified xsi:type="dcterms:W3CDTF">2018-01-08T08:19:05Z</dcterms:modified>
  <cp:category/>
  <cp:version/>
  <cp:contentType/>
  <cp:contentStatus/>
</cp:coreProperties>
</file>