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firstSheet="4" activeTab="7"/>
  </bookViews>
  <sheets>
    <sheet name="Rekapitulace stavby" sheetId="1" r:id="rId1"/>
    <sheet name="0301_2017_UR - Oprava varny" sheetId="2" r:id="rId2"/>
    <sheet name="0302_2017_UR - 1. NP - op..." sheetId="3" r:id="rId3"/>
    <sheet name="0303_2017_UR - 1. NP - op..." sheetId="4" r:id="rId4"/>
    <sheet name="030401_2017_UR - Elektro ..." sheetId="5" r:id="rId5"/>
    <sheet name="030402_2017_UR - Elektro ..." sheetId="6" r:id="rId6"/>
    <sheet name="0305_2017_UR - ZTI - WC e..." sheetId="7" r:id="rId7"/>
    <sheet name="0306_2017_UR - ZTI - SO 0..." sheetId="8" r:id="rId8"/>
    <sheet name="0307_2017_UR - ÚT" sheetId="9" r:id="rId9"/>
    <sheet name="Pokyny pro vyplnění" sheetId="10" r:id="rId10"/>
  </sheets>
  <definedNames>
    <definedName name="_xlnm._FilterDatabase" localSheetId="1" hidden="1">'0301_2017_UR - Oprava varny'!$C$89:$K$89</definedName>
    <definedName name="_xlnm._FilterDatabase" localSheetId="2" hidden="1">'0302_2017_UR - 1. NP - op...'!$C$90:$K$90</definedName>
    <definedName name="_xlnm._FilterDatabase" localSheetId="3" hidden="1">'0303_2017_UR - 1. NP - op...'!$C$90:$K$90</definedName>
    <definedName name="_xlnm._FilterDatabase" localSheetId="4" hidden="1">'030401_2017_UR - Elektro ...'!$C$84:$K$84</definedName>
    <definedName name="_xlnm._FilterDatabase" localSheetId="5" hidden="1">'030402_2017_UR - Elektro ...'!$C$82:$K$82</definedName>
    <definedName name="_xlnm._FilterDatabase" localSheetId="6" hidden="1">'0305_2017_UR - ZTI - WC e...'!$C$83:$K$83</definedName>
    <definedName name="_xlnm._FilterDatabase" localSheetId="7" hidden="1">'0306_2017_UR - ZTI - SO 0...'!$C$84:$K$84</definedName>
    <definedName name="_xlnm._FilterDatabase" localSheetId="8" hidden="1">'0307_2017_UR - ÚT'!$C$89:$K$89</definedName>
    <definedName name="_xlnm.Print_Titles" localSheetId="1">'0301_2017_UR - Oprava varny'!$89:$89</definedName>
    <definedName name="_xlnm.Print_Titles" localSheetId="2">'0302_2017_UR - 1. NP - op...'!$90:$90</definedName>
    <definedName name="_xlnm.Print_Titles" localSheetId="3">'0303_2017_UR - 1. NP - op...'!$90:$90</definedName>
    <definedName name="_xlnm.Print_Titles" localSheetId="4">'030401_2017_UR - Elektro ...'!$84:$84</definedName>
    <definedName name="_xlnm.Print_Titles" localSheetId="5">'030402_2017_UR - Elektro ...'!$82:$82</definedName>
    <definedName name="_xlnm.Print_Titles" localSheetId="6">'0305_2017_UR - ZTI - WC e...'!$83:$83</definedName>
    <definedName name="_xlnm.Print_Titles" localSheetId="7">'0306_2017_UR - ZTI - SO 0...'!$84:$84</definedName>
    <definedName name="_xlnm.Print_Titles" localSheetId="8">'0307_2017_UR - ÚT'!$89:$89</definedName>
    <definedName name="_xlnm.Print_Titles" localSheetId="0">'Rekapitulace stavby'!$49:$49</definedName>
    <definedName name="_xlnm.Print_Area" localSheetId="1">'0301_2017_UR - Oprava varny'!$C$4:$J$36,'0301_2017_UR - Oprava varny'!$C$42:$J$71,'0301_2017_UR - Oprava varny'!$C$77:$K$491</definedName>
    <definedName name="_xlnm.Print_Area" localSheetId="2">'0302_2017_UR - 1. NP - op...'!$C$4:$J$36,'0302_2017_UR - 1. NP - op...'!$C$42:$J$72,'0302_2017_UR - 1. NP - op...'!$C$78:$K$203</definedName>
    <definedName name="_xlnm.Print_Area" localSheetId="3">'0303_2017_UR - 1. NP - op...'!$C$4:$J$36,'0303_2017_UR - 1. NP - op...'!$C$42:$J$72,'0303_2017_UR - 1. NP - op...'!$C$78:$K$302</definedName>
    <definedName name="_xlnm.Print_Area" localSheetId="4">'030401_2017_UR - Elektro ...'!$C$4:$J$36,'030401_2017_UR - Elektro ...'!$C$42:$J$66,'030401_2017_UR - Elektro ...'!$C$72:$K$169</definedName>
    <definedName name="_xlnm.Print_Area" localSheetId="5">'030402_2017_UR - Elektro ...'!$C$4:$J$36,'030402_2017_UR - Elektro ...'!$C$42:$J$64,'030402_2017_UR - Elektro ...'!$C$70:$K$131</definedName>
    <definedName name="_xlnm.Print_Area" localSheetId="6">'0305_2017_UR - ZTI - WC e...'!$C$4:$J$36,'0305_2017_UR - ZTI - WC e...'!$C$42:$J$65,'0305_2017_UR - ZTI - WC e...'!$C$71:$K$173</definedName>
    <definedName name="_xlnm.Print_Area" localSheetId="7">'0306_2017_UR - ZTI - SO 0...'!$C$4:$J$36,'0306_2017_UR - ZTI - SO 0...'!$C$42:$J$66,'0306_2017_UR - ZTI - SO 0...'!$C$72:$K$232</definedName>
    <definedName name="_xlnm.Print_Area" localSheetId="8">'0307_2017_UR - ÚT'!$C$4:$J$36,'0307_2017_UR - ÚT'!$C$42:$J$71,'0307_2017_UR - ÚT'!$C$77:$K$128</definedName>
    <definedName name="_xlnm.Print_Area" localSheetId="9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stavby'!$C$39:$AQ$60</definedName>
  </definedNames>
  <calcPr fullCalcOnLoad="1"/>
</workbook>
</file>

<file path=xl/sharedStrings.xml><?xml version="1.0" encoding="utf-8"?>
<sst xmlns="http://schemas.openxmlformats.org/spreadsheetml/2006/main" count="14735" uniqueCount="1758">
  <si>
    <t>Export VZ</t>
  </si>
  <si>
    <t>List obsahuje:</t>
  </si>
  <si>
    <t>3.0</t>
  </si>
  <si>
    <t>ZAMOK</t>
  </si>
  <si>
    <t>False</t>
  </si>
  <si>
    <t>{71e0f010-1b4c-4117-ba0c-4a34434ee0b3}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</si>
  <si>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</si>
  <si>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</si>
  <si>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</si>
  <si>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</si>
  <si>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</si>
  <si>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</si>
  <si>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</si>
  <si>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</si>
  <si>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04_2017_UR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</si>
  <si>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</si>
  <si>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</si>
  <si>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III etapa - stavební úpravy č.p. 1473, Kostelec nad Orlicí - II</t>
  </si>
  <si>
    <t>0,1</t>
  </si>
  <si>
    <t>KSO:</t>
  </si>
  <si>
    <t/>
  </si>
  <si>
    <t>CC-CZ:</t>
  </si>
  <si>
    <t>1</t>
  </si>
  <si>
    <t>Místo:</t>
  </si>
  <si>
    <t>stravovací pavilon, Komenského 1473</t>
  </si>
  <si>
    <t>Datum:</t>
  </si>
  <si>
    <t>29.6.2016</t>
  </si>
  <si>
    <t>10</t>
  </si>
  <si>
    <t>100</t>
  </si>
  <si>
    <t>Zadavatel:</t>
  </si>
  <si>
    <t>IČ:</t>
  </si>
  <si>
    <t>Město KnO, Palackého náměstí 38, 51741 KnO</t>
  </si>
  <si>
    <t>DIČ:</t>
  </si>
  <si>
    <t>Uchazeč:</t>
  </si>
  <si>
    <t>Vyplň údaj</t>
  </si>
  <si>
    <t>Projektant:</t>
  </si>
  <si>
    <t>45915156</t>
  </si>
  <si>
    <t>Ing. Jiří Urban, Dobrošov 66, 54701 Náchod</t>
  </si>
  <si>
    <t>ČKAIT 0601554</t>
  </si>
  <si>
    <t>True</t>
  </si>
  <si>
    <t>Poznámka:</t>
  </si>
  <si>
    <t>PD pro provedení stavby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</si>
  <si>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</si>
  <si>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</si>
  <si>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</si>
  <si>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</si>
  <si>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</si>
  <si>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</si>
  <si>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</si>
  <si>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</si>
  <si>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</si>
  <si>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</si>
  <si>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</si>
  <si>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</si>
  <si>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</si>
  <si>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</si>
  <si>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</si>
  <si>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</si>
  <si>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</si>
  <si>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</si>
  <si>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</si>
  <si>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</si>
  <si>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</si>
  <si>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</si>
  <si>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</si>
  <si>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</si>
  <si>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</si>
  <si>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</si>
  <si>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</si>
  <si>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</si>
  <si>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</si>
  <si>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</si>
  <si>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</si>
  <si>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</si>
  <si>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</si>
  <si>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</si>
  <si>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</si>
  <si>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</si>
  <si>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</si>
  <si>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</si>
  <si>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0301_2017_UR</t>
  </si>
  <si>
    <t>Oprava varny</t>
  </si>
  <si>
    <t>STA</t>
  </si>
  <si>
    <t>{d7e70bdd-74d5-4600-9d5b-b51b3fb872c0}</t>
  </si>
  <si>
    <t>2</t>
  </si>
  <si>
    <t>0302_2017_UR</t>
  </si>
  <si>
    <t>1. NP - opravy a úpravy hyg. zařízení - 102a</t>
  </si>
  <si>
    <t>{e68a090c-f267-4850-ba2d-d3e2fb94cdfe}</t>
  </si>
  <si>
    <t>0303_2017_UR</t>
  </si>
  <si>
    <t>1. NP - opravy a úpravy hyg. zařízení</t>
  </si>
  <si>
    <t>{35eaaab2-0ec5-4e44-8f33-3a4adb8072f8}</t>
  </si>
  <si>
    <t>030401_2017_UR</t>
  </si>
  <si>
    <t>Elektro etapa III.I (WC)</t>
  </si>
  <si>
    <t>{afb74ce7-cf71-4df3-a53e-f255f5ad3ab8}</t>
  </si>
  <si>
    <t>030402_2017_UR</t>
  </si>
  <si>
    <t>Elektro etapa III.II (ostatni)</t>
  </si>
  <si>
    <t>{681a930b-c41d-4763-944b-02334dceb5b2}</t>
  </si>
  <si>
    <t>0305_2017_UR</t>
  </si>
  <si>
    <t>ZTI - WC etapa III.I</t>
  </si>
  <si>
    <t>{988503fa-4452-4d18-8294-54aabbe21f16}</t>
  </si>
  <si>
    <t>0306_2017_UR</t>
  </si>
  <si>
    <t>ZTI - SO 01 etapa III.II</t>
  </si>
  <si>
    <t>{0b9fb204-c72b-406d-a0b6-30a059684a04}</t>
  </si>
  <si>
    <t>0307_2017_UR</t>
  </si>
  <si>
    <t>ÚT</t>
  </si>
  <si>
    <t>{d046b8a5-7c93-4f37-9b39-b1c2c5200711}</t>
  </si>
  <si>
    <t>Zpět na list:</t>
  </si>
  <si>
    <t>KRYCÍ LIST SOUPISU</t>
  </si>
  <si>
    <t>Objekt:</t>
  </si>
  <si>
    <t>0301_2017_UR - Oprava varny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</si>
  <si>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</si>
  <si>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</si>
  <si>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</si>
  <si>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</si>
  <si>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</si>
  <si>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</si>
  <si>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</si>
  <si>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</si>
  <si>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</si>
  <si>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</si>
  <si>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</si>
  <si>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</si>
  <si>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</si>
  <si>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</si>
  <si>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</si>
  <si>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 xml:space="preserve">    791 - Zařízení velkokuchyní</t>
  </si>
  <si>
    <t>VRN - Vedlejší rozpočtové náklady</t>
  </si>
  <si>
    <t xml:space="preserve">    VRN6 - Územní vlivy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</si>
  <si>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</si>
  <si>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</si>
  <si>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</si>
  <si>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</si>
  <si>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</si>
  <si>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</si>
  <si>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</si>
  <si>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</si>
  <si>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</si>
  <si>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</si>
  <si>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</si>
  <si>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</si>
  <si>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</si>
  <si>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</si>
  <si>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</si>
  <si>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</si>
  <si>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</si>
  <si>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</si>
  <si>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</si>
  <si>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</si>
  <si>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</si>
  <si>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612325412</t>
  </si>
  <si>
    <t>Oprava vnitřní vápenocementové hladké omítky stěn v rozsahu plochy do 30%</t>
  </si>
  <si>
    <t>m2</t>
  </si>
  <si>
    <t>CS ÚRS 2016 01</t>
  </si>
  <si>
    <t>4</t>
  </si>
  <si>
    <t>-834160846</t>
  </si>
  <si>
    <t>VV</t>
  </si>
  <si>
    <t>pod obklad (celková výška 3,3m)</t>
  </si>
  <si>
    <t>107 KUCHYNĚ - VARNA + UMÝVÁRNA BÍLÉHO NÁDOBÍ</t>
  </si>
  <si>
    <t>5,6*0,9</t>
  </si>
  <si>
    <t>0,23*5,6</t>
  </si>
  <si>
    <t>2,4*(0,81+0,4+0,4+0,74+3,1+3,1+0,86+0,4+0,4+0,4+5,64)</t>
  </si>
  <si>
    <t>0,9*5,6</t>
  </si>
  <si>
    <t>2*(2,1+12,5+0,3+2,1+0,4+2,9)</t>
  </si>
  <si>
    <t>-0,8*2*4</t>
  </si>
  <si>
    <t>2,1*2</t>
  </si>
  <si>
    <t>0,9*1,9</t>
  </si>
  <si>
    <t>0,23*1,9</t>
  </si>
  <si>
    <t>109 UMÝVÁRNA ČERNÉHO NÁDOBÍ</t>
  </si>
  <si>
    <t>2*(3,6+4,2+4,2)</t>
  </si>
  <si>
    <t>-0,9*2</t>
  </si>
  <si>
    <t>0,9*3,7</t>
  </si>
  <si>
    <t>110 DENNÍ SKLAD</t>
  </si>
  <si>
    <t>1,5*(3,9+3,9+3,15+3,15)</t>
  </si>
  <si>
    <t>111 PŘÍPRAVNA MASA</t>
  </si>
  <si>
    <t>2*(3,9+4,7+3,9+1+0,23+0,23)</t>
  </si>
  <si>
    <t>0,23*3,7</t>
  </si>
  <si>
    <t>Součet</t>
  </si>
  <si>
    <t>612325421</t>
  </si>
  <si>
    <t>Oprava vnitřní vápenocementové štukové omítky stěn v rozsahu plochy do 10%</t>
  </si>
  <si>
    <t>-1182197650</t>
  </si>
  <si>
    <t>1. PP</t>
  </si>
  <si>
    <t>001 PŘÍJMOVÁ ZÁDVEŘÍ, CHODBY, SCHODIŠTĚ</t>
  </si>
  <si>
    <t>36*3</t>
  </si>
  <si>
    <t>009 STROJOVNA CHLADÍREN</t>
  </si>
  <si>
    <t>3*(2,3+2,3+4,9+4,9)</t>
  </si>
  <si>
    <t>010 SKLAD ČISTÍCÍCH PROSTŘEDKŮ</t>
  </si>
  <si>
    <t>3*(4,9+4,9+3,2+3,2)</t>
  </si>
  <si>
    <t>018 STROJOVNA VZDUCHOTECHNIKY A VYTÁPĚNÍ</t>
  </si>
  <si>
    <t>3*(6+6+5,6+5,6)</t>
  </si>
  <si>
    <t>015 PŘEDSÍŇ + WC PERSONÁLU</t>
  </si>
  <si>
    <t>3*(4,7+4,7+7,4)</t>
  </si>
  <si>
    <t>016 UMÝVÁRNA + SPRCHY PERSONÁLU</t>
  </si>
  <si>
    <t>9,1*3</t>
  </si>
  <si>
    <t>3</t>
  </si>
  <si>
    <t>612325422</t>
  </si>
  <si>
    <t>Oprava vnitřní vápenocementové štukové omítky stěn v rozsahu plochy do 30%</t>
  </si>
  <si>
    <t>-104401714</t>
  </si>
  <si>
    <t>(celková výška 3,3m)</t>
  </si>
  <si>
    <t>5,6*0,2</t>
  </si>
  <si>
    <t>0,23*2,1*2</t>
  </si>
  <si>
    <t>3,3*(0,81+0,4+0,4+0,74+3,1+3,1+0,86+0,4+0,4+0,4+5,64)</t>
  </si>
  <si>
    <t>3,3*(2,1+12,5+0,3+2,1+0,4+2,9)</t>
  </si>
  <si>
    <t>-0,8*2*3</t>
  </si>
  <si>
    <t>3,3*2,1</t>
  </si>
  <si>
    <t>0,2*1,9</t>
  </si>
  <si>
    <t>3,3*(3,6+4,2+4,2)</t>
  </si>
  <si>
    <t>3,7*0,2</t>
  </si>
  <si>
    <t>3,3*(3,9+3,9+3,15+3,15)</t>
  </si>
  <si>
    <t>3,3*(3,9+4,7+3,9)</t>
  </si>
  <si>
    <t>0,23*3,7*2</t>
  </si>
  <si>
    <t>Mezisoučet</t>
  </si>
  <si>
    <t>275,854-167,384</t>
  </si>
  <si>
    <t>612325452</t>
  </si>
  <si>
    <t>Příplatek k cenám opravy vápenocementové omítky stěn za dalších 10 mm v rozsahu do 30%</t>
  </si>
  <si>
    <t>-973654142</t>
  </si>
  <si>
    <t>167,384+108,47</t>
  </si>
  <si>
    <t>5</t>
  </si>
  <si>
    <t>612P2</t>
  </si>
  <si>
    <t>P2 - PROSTUPY SKRZE STROPNÍ - dle detailu a popisu</t>
  </si>
  <si>
    <t>soubor</t>
  </si>
  <si>
    <t>2009215550</t>
  </si>
  <si>
    <t xml:space="preserve">PROSTUPY SKRZE STROPNÍ A PODLAHOVOU KONSTRUKCI PRO PODLAHOVÉ VPUSTI, ODVODŇOVACÍ PODLAHOVÉ KANÁLKY A PRO NAPOJENÍ GASTROVYBAVENÍ BUDOU PO VYŘEZÁNÍ </t>
  </si>
  <si>
    <t>STÁVAJÍCÍCH PODLAH VE VYZNAČENÉM ROZSAHU A PO OSAZENÍ PRVKŮ A NAPENETROVÁNÍ ŘÁDNĚ ZAIZOLOVÁNY BITUMENOVOU STĚRKOU STEJNÉHO TYPU JAKO V PŘÍPADĚ ÚPRAVY</t>
  </si>
  <si>
    <t>P1 PROSTUPY BUDOU NÁSLEDNĚ UZAVŘENY BETONOVOU SMĚSÍ S TĚSNÍCÍ PŘÍSADOU XYPEX</t>
  </si>
  <si>
    <t>612P3</t>
  </si>
  <si>
    <t>P3 - U PROSTUPŮ VODOVODU A KANALIZACE - dle detailu a popisu</t>
  </si>
  <si>
    <t>192278053</t>
  </si>
  <si>
    <t xml:space="preserve">U PROSTUPŮ VODOVODU A KANALIZACE I KABELÁŽE ELEKTRO STROPEM A PODLAHOU V NOSNÝCH STĚNÁCH SE PROVEDE ODŘEZÁNÍ PODLAHY I VYBOURÁNÍ KAPES VE ZDIVU, TYTO </t>
  </si>
  <si>
    <t>PROSTORY SE OČISTÍ A NAPENETRUJÍ, A NÁSLEDNĚ SE OPATŘÍ HYDROIZOLAČNÍ STĚRKOU, KTEROU SE DŮSLEDNĚ OŠETŘÍ TAKTÉŽ PROSTUPUJÍCÍ POTRUBÍ ČI KABELÁŽ</t>
  </si>
  <si>
    <t>DOBETONOVÁNÍ PODLAH OPĚT BETONOVOU SMĚSÍ S PŘÍSADOU XYPEX</t>
  </si>
  <si>
    <t>18</t>
  </si>
  <si>
    <t>7</t>
  </si>
  <si>
    <t>612P4</t>
  </si>
  <si>
    <t>P4 - PROSTUPY VODOVODU A KANALIZACE I KABELÁŽE TENČÍMI DĚLÍCÍMI STĚNAMI - dle detailu a popisu</t>
  </si>
  <si>
    <t>-2064747516</t>
  </si>
  <si>
    <t>PROSTUPY VODOVODU A KANALIZACE I KABELÁŽE TENČÍMI DĚLÍCÍMI STĚNAMI (PŘÍČKAMI) BUDOU ŘEŠENY OBDOBNĚ JAKO DETAILY P2 S TÍM, ŽE PRO VYIZOLOVÁNÍ DOJDE K</t>
  </si>
  <si>
    <t>PROBOURÁNÍ PŘÍČKY V CELÉ JEJÍ TLOUŠŤCE, A SVISLÁ HYDROIZOLACE SE PROVEDE POUZE NA PROSTUPUJÍCÍ VEDENÍ</t>
  </si>
  <si>
    <t>12</t>
  </si>
  <si>
    <t>8</t>
  </si>
  <si>
    <t>631311125</t>
  </si>
  <si>
    <t>Mazanina tl do 120 mm z betonu prostého bez zvýšených nároků na prostředí tř. C 20/25</t>
  </si>
  <si>
    <t>m3</t>
  </si>
  <si>
    <t>1035217683</t>
  </si>
  <si>
    <t>č.m. 111</t>
  </si>
  <si>
    <t>18*0,1</t>
  </si>
  <si>
    <t>č.m. 109</t>
  </si>
  <si>
    <t>15,12*0,1</t>
  </si>
  <si>
    <t>č.m. 107</t>
  </si>
  <si>
    <t>25*0,1</t>
  </si>
  <si>
    <t>9</t>
  </si>
  <si>
    <t>631319</t>
  </si>
  <si>
    <t>Příplatek k mazaninám za přidání XYPEX® Concentrate Admix C-1000 (NF) 2% hmotnosti cementu (280kg/m3), 6kg/m3</t>
  </si>
  <si>
    <t>-966471749</t>
  </si>
  <si>
    <t>631362021</t>
  </si>
  <si>
    <t>Výztuž mazanin svařovanými sítěmi Kari</t>
  </si>
  <si>
    <t>t</t>
  </si>
  <si>
    <t>-1495372508</t>
  </si>
  <si>
    <t>KARI 8/100/100 KY 49</t>
  </si>
  <si>
    <t>58,12*0,0079*1,2</t>
  </si>
  <si>
    <t>Ostatní konstrukce a práce, bourání</t>
  </si>
  <si>
    <t>11</t>
  </si>
  <si>
    <t>952901111</t>
  </si>
  <si>
    <t>Vyčištění budov bytové a občanské výstavby při výšce podlaží do 4 m</t>
  </si>
  <si>
    <t>-897119660</t>
  </si>
  <si>
    <t>schodiště</t>
  </si>
  <si>
    <t>20</t>
  </si>
  <si>
    <t>99,67</t>
  </si>
  <si>
    <t>15,12</t>
  </si>
  <si>
    <t>8,35</t>
  </si>
  <si>
    <t>17,98</t>
  </si>
  <si>
    <t>106,1</t>
  </si>
  <si>
    <t>10,73</t>
  </si>
  <si>
    <t>15,62</t>
  </si>
  <si>
    <t>023 SKLAD, TECHNICKÁ MÍSTNOST</t>
  </si>
  <si>
    <t>6,77</t>
  </si>
  <si>
    <t>33,68</t>
  </si>
  <si>
    <t>6,03</t>
  </si>
  <si>
    <t>8,42</t>
  </si>
  <si>
    <t>965043341</t>
  </si>
  <si>
    <t>Bourání podkladů pod dlažby betonových s potěrem nebo teracem tl do 100 mm pl přes 4 m2</t>
  </si>
  <si>
    <t>-1229757105</t>
  </si>
  <si>
    <t>13</t>
  </si>
  <si>
    <t>965049111</t>
  </si>
  <si>
    <t>Příplatek k bourání betonových mazanin za bourání se svařovanou sítí tl do 100 mm</t>
  </si>
  <si>
    <t>363695045</t>
  </si>
  <si>
    <t>14</t>
  </si>
  <si>
    <t>965046111</t>
  </si>
  <si>
    <t>Broušení stávajících betonových podlah úběr do 3 mm</t>
  </si>
  <si>
    <t>-1633907881</t>
  </si>
  <si>
    <t>odpočet vybouraných</t>
  </si>
  <si>
    <t>-58,12</t>
  </si>
  <si>
    <t>965081213</t>
  </si>
  <si>
    <t>Bourání podlah z dlaždic keramických nebo xylolitových tl do 10 mm plochy přes 1 m2</t>
  </si>
  <si>
    <t>-1962769119</t>
  </si>
  <si>
    <t>16</t>
  </si>
  <si>
    <t>978013191</t>
  </si>
  <si>
    <t>Otlučení vnitřní vápenné nebo vápenocementové omítky stěn stěn v rozsahu do 100 %</t>
  </si>
  <si>
    <t>-559004985</t>
  </si>
  <si>
    <t>sokly do výšky 300mm</t>
  </si>
  <si>
    <t>0,3*(3,9+3,9+4,7+4,7)</t>
  </si>
  <si>
    <t>0,3*(3,6+3,6+4,2+4,2)</t>
  </si>
  <si>
    <t>0,3*(4,2+2,3+2,2)</t>
  </si>
  <si>
    <t>17</t>
  </si>
  <si>
    <t>978059541</t>
  </si>
  <si>
    <t>Odsekání a odebrání obkladů stěn z vnitřních obkládaček plochy přes 1 m2</t>
  </si>
  <si>
    <t>-2020406924</t>
  </si>
  <si>
    <t>978888888</t>
  </si>
  <si>
    <t>Stavební přípomoce</t>
  </si>
  <si>
    <t>-39941048</t>
  </si>
  <si>
    <t>997</t>
  </si>
  <si>
    <t>Přesun sutě</t>
  </si>
  <si>
    <t>19</t>
  </si>
  <si>
    <t>997013211</t>
  </si>
  <si>
    <t>Vnitrostaveništní doprava suti a vybouraných hmot pro budovy v do 6 m ručně</t>
  </si>
  <si>
    <t>934432836</t>
  </si>
  <si>
    <t>997013509</t>
  </si>
  <si>
    <t>Příplatek k odvozu suti a vybouraných hmot na skládku ZKD 1 km přes 1 km</t>
  </si>
  <si>
    <t>-1915641419</t>
  </si>
  <si>
    <t>30,197*14 'Přepočtené koeficientem množství</t>
  </si>
  <si>
    <t>997013511</t>
  </si>
  <si>
    <t>Odvoz suti a vybouraných hmot z meziskládky na skládku do 1 km s naložením a se složením</t>
  </si>
  <si>
    <t>-1921463829</t>
  </si>
  <si>
    <t>22</t>
  </si>
  <si>
    <t>997013803</t>
  </si>
  <si>
    <t>Poplatek za uložení stavebního odpadu z keramických materiálů na skládce (skládkovné)</t>
  </si>
  <si>
    <t>-22083866</t>
  </si>
  <si>
    <t>998</t>
  </si>
  <si>
    <t>Přesun hmot</t>
  </si>
  <si>
    <t>23</t>
  </si>
  <si>
    <t>998018002</t>
  </si>
  <si>
    <t>Přesun hmot ruční pro budovy v do 12 m</t>
  </si>
  <si>
    <t>146483029</t>
  </si>
  <si>
    <t>PSV</t>
  </si>
  <si>
    <t>Práce a dodávky PSV</t>
  </si>
  <si>
    <t>711</t>
  </si>
  <si>
    <t>Izolace proti vodě, vlhkosti a plynům</t>
  </si>
  <si>
    <t>24</t>
  </si>
  <si>
    <t>7110001</t>
  </si>
  <si>
    <t>Očištění, vysátí a oprava lokálně P1</t>
  </si>
  <si>
    <t>1640938267</t>
  </si>
  <si>
    <t>25</t>
  </si>
  <si>
    <t>711111001</t>
  </si>
  <si>
    <t>Provedení izolace proti zemní vlhkosti vodorovné za studena nátěrem penetračním</t>
  </si>
  <si>
    <t>171938587</t>
  </si>
  <si>
    <t>26</t>
  </si>
  <si>
    <t>711112001</t>
  </si>
  <si>
    <t>Provedení izolace proti zemní vlhkosti svislé za studena nátěrem penetračním</t>
  </si>
  <si>
    <t>375963277</t>
  </si>
  <si>
    <t>0,4*(3,9+3,9+4,7+4,7)</t>
  </si>
  <si>
    <t>0,4*(3,6+3,6+4,2+4,2)</t>
  </si>
  <si>
    <t>0,4*(4,2+2,3+2,2)</t>
  </si>
  <si>
    <t>27</t>
  </si>
  <si>
    <t>M</t>
  </si>
  <si>
    <t>11163151</t>
  </si>
  <si>
    <t>BOTAMENT BE 901 plus</t>
  </si>
  <si>
    <t>l</t>
  </si>
  <si>
    <t>32</t>
  </si>
  <si>
    <t>1589965447</t>
  </si>
  <si>
    <t>58,12+16,6</t>
  </si>
  <si>
    <t>74,72*0,15 'Přepočtené koeficientem množství</t>
  </si>
  <si>
    <t>28</t>
  </si>
  <si>
    <t>71111105</t>
  </si>
  <si>
    <t>Provedení izolace vodorovné za studena nátěr</t>
  </si>
  <si>
    <t>1073466276</t>
  </si>
  <si>
    <t>29</t>
  </si>
  <si>
    <t>71111205</t>
  </si>
  <si>
    <t>Provedení izolace svislé za studena nátěr</t>
  </si>
  <si>
    <t>116114123</t>
  </si>
  <si>
    <t>30</t>
  </si>
  <si>
    <t>24551050</t>
  </si>
  <si>
    <t>systém hydroizolační DVOUSLOŽKOVÁ VLÁKNY VYZTUŽENÁ BITUMENOVÁ STĚRKOVÁ HYDROIZOLACE, BOTAMENT® BM 92 Schnell, tl. 4,2mm po vytvrdnutí, 4,8kg/m2</t>
  </si>
  <si>
    <t>kg</t>
  </si>
  <si>
    <t>746549597</t>
  </si>
  <si>
    <t>74,72*4,8 'Přepočtené koeficientem množství</t>
  </si>
  <si>
    <t>31</t>
  </si>
  <si>
    <t>711000111</t>
  </si>
  <si>
    <t>Hydrostěrka vč. bandáží na vodorovno pod dlažbu</t>
  </si>
  <si>
    <t>1195424978</t>
  </si>
  <si>
    <t>711000112</t>
  </si>
  <si>
    <t>Hydrostěrka vč. bandáží na svislo pod obklad</t>
  </si>
  <si>
    <t>-755311347</t>
  </si>
  <si>
    <t>0,*(3,6+3,6+4,2+4,2)</t>
  </si>
  <si>
    <t>33</t>
  </si>
  <si>
    <t>998711101</t>
  </si>
  <si>
    <t>Přesun hmot tonážní pro izolace proti vodě, vlhkosti a plynům v objektech výšky do 6 m</t>
  </si>
  <si>
    <t>1302888070</t>
  </si>
  <si>
    <t>34</t>
  </si>
  <si>
    <t>998711181</t>
  </si>
  <si>
    <t>Příplatek k přesunu hmot tonážní 711 prováděný bez použití mechanizace</t>
  </si>
  <si>
    <t>-1454552968</t>
  </si>
  <si>
    <t>771</t>
  </si>
  <si>
    <t>Podlahy z dlaždic</t>
  </si>
  <si>
    <t>35</t>
  </si>
  <si>
    <t>771474141</t>
  </si>
  <si>
    <t>Montáž soklíků z dlaždic keramických s požlábkem flexibilní lepidlo v do 90 mm</t>
  </si>
  <si>
    <t>m</t>
  </si>
  <si>
    <t>-156492966</t>
  </si>
  <si>
    <t>5,6+5,6+0,74+0,4+0,4+0,75+3+3+0,86+0,4+0,4+5,4+0,7+0,45+0,2+3,8+0,55+0,75+0,2+2,6+2,3+2,2+2,7</t>
  </si>
  <si>
    <t>4,2+4,2+3,6+3,6</t>
  </si>
  <si>
    <t>-0,8</t>
  </si>
  <si>
    <t>3,6+3,6+3,15+3,15</t>
  </si>
  <si>
    <t>3,8+3,8+4,7+4,7</t>
  </si>
  <si>
    <t>36</t>
  </si>
  <si>
    <t>59761312</t>
  </si>
  <si>
    <t>sokl s požlábkem 298 x 80 x 9mm</t>
  </si>
  <si>
    <t>kus</t>
  </si>
  <si>
    <t>-676835895</t>
  </si>
  <si>
    <t>86,7*3,3</t>
  </si>
  <si>
    <t>286,11*1,02 'Přepočtené koeficientem množství</t>
  </si>
  <si>
    <t>37</t>
  </si>
  <si>
    <t>771574131</t>
  </si>
  <si>
    <t>Montáž podlah keramických režných protiskluzných lepených flexibilním lepidlem do 50 ks/m2</t>
  </si>
  <si>
    <t>537531122</t>
  </si>
  <si>
    <t>všechny plochy</t>
  </si>
  <si>
    <t>38</t>
  </si>
  <si>
    <t>59761431</t>
  </si>
  <si>
    <t>dlaždice keramické slinuté neglazované mrazuvzdorné - R11|B rozm. 300 x 300mm - předběžná cena 355kč/m2</t>
  </si>
  <si>
    <t>64921526</t>
  </si>
  <si>
    <t>141,12*1,15 'Přepočtené koeficientem množství</t>
  </si>
  <si>
    <t>39</t>
  </si>
  <si>
    <t>771591111</t>
  </si>
  <si>
    <t>Podlahy penetrace podkladu</t>
  </si>
  <si>
    <t>-1657338565</t>
  </si>
  <si>
    <t>40</t>
  </si>
  <si>
    <t>771591115</t>
  </si>
  <si>
    <t>Podlahy spárování silikonem</t>
  </si>
  <si>
    <t>962005785</t>
  </si>
  <si>
    <t>41</t>
  </si>
  <si>
    <t>998771101</t>
  </si>
  <si>
    <t>Přesun hmot tonážní pro podlahy z dlaždic v objektech v do 6 m</t>
  </si>
  <si>
    <t>1955985481</t>
  </si>
  <si>
    <t>42</t>
  </si>
  <si>
    <t>998771181</t>
  </si>
  <si>
    <t>Příplatek k přesunu hmot tonážní 771 prováděný bez použití mechanizace</t>
  </si>
  <si>
    <t>-1363204979</t>
  </si>
  <si>
    <t>781</t>
  </si>
  <si>
    <t>Dokončovací práce - obklady</t>
  </si>
  <si>
    <t>43</t>
  </si>
  <si>
    <t>781000888</t>
  </si>
  <si>
    <t>Oprava obkladů v 1. PP</t>
  </si>
  <si>
    <t>-1748314065</t>
  </si>
  <si>
    <t>44</t>
  </si>
  <si>
    <t>781425111</t>
  </si>
  <si>
    <t>Montáž obkladů vnitřních z obkladaček opakních do 22 ks/m2 lepených disperzním lepidlem nebo tmelem</t>
  </si>
  <si>
    <t>-1204279250</t>
  </si>
  <si>
    <t>2*(5,64+0,86+0,75+0,74+3+3+0,4+0,4+0,4+0,4+2,8+2,4+0,4+1,9+4,43+0,2+8,1+2,1+0,23)</t>
  </si>
  <si>
    <t>-1,2*2</t>
  </si>
  <si>
    <t>0,9*(5,6+5,6+1,9)</t>
  </si>
  <si>
    <t>0,23*(5,6+5,6+1,9)</t>
  </si>
  <si>
    <t>2*(4,45+4,45+3,6)</t>
  </si>
  <si>
    <t>-0,8*2</t>
  </si>
  <si>
    <t>3,6*0,9</t>
  </si>
  <si>
    <t>3,6*0,23</t>
  </si>
  <si>
    <t>2*(4+4+3,15+3,15)</t>
  </si>
  <si>
    <t>2*(3,8+3,8+1+0,25)</t>
  </si>
  <si>
    <t>0,9*3,6</t>
  </si>
  <si>
    <t>0,23*3,6</t>
  </si>
  <si>
    <t>45</t>
  </si>
  <si>
    <t>597612550</t>
  </si>
  <si>
    <t>obkladačky keramické - předběžná cena 300kč/m2</t>
  </si>
  <si>
    <t>2025131455</t>
  </si>
  <si>
    <t>158,539*1,15 'Přepočtené koeficientem množství</t>
  </si>
  <si>
    <t>46</t>
  </si>
  <si>
    <t>781429194</t>
  </si>
  <si>
    <t>Příplatek k montáži obkladů vnitřních opakních za nerovný povrch</t>
  </si>
  <si>
    <t>1443229096</t>
  </si>
  <si>
    <t>47</t>
  </si>
  <si>
    <t>781495111</t>
  </si>
  <si>
    <t>Penetrace podkladu vnitřních obkladů</t>
  </si>
  <si>
    <t>319583864</t>
  </si>
  <si>
    <t>48</t>
  </si>
  <si>
    <t>781495115</t>
  </si>
  <si>
    <t>Spárování vnitřních obkladů silikonem</t>
  </si>
  <si>
    <t>999646740</t>
  </si>
  <si>
    <t>2*30</t>
  </si>
  <si>
    <t>5,6+5,6+1,9</t>
  </si>
  <si>
    <t>2*10</t>
  </si>
  <si>
    <t>3,6</t>
  </si>
  <si>
    <t>2*6</t>
  </si>
  <si>
    <t>49</t>
  </si>
  <si>
    <t>998781101</t>
  </si>
  <si>
    <t>Přesun hmot tonážní pro obklady keramické v objektech v do 6 m</t>
  </si>
  <si>
    <t>1141029583</t>
  </si>
  <si>
    <t>50</t>
  </si>
  <si>
    <t>998781181</t>
  </si>
  <si>
    <t>Příplatek k přesunu hmot tonážní 781 prováděný bez použití mechanizace</t>
  </si>
  <si>
    <t>424399360</t>
  </si>
  <si>
    <t>784</t>
  </si>
  <si>
    <t>Dokončovací práce - malby a tapety</t>
  </si>
  <si>
    <t>51</t>
  </si>
  <si>
    <t>784121001</t>
  </si>
  <si>
    <t>Oškrabání malby v mísnostech výšky do 3,80 m</t>
  </si>
  <si>
    <t>-591420959</t>
  </si>
  <si>
    <t>1. PP stěny, stropy</t>
  </si>
  <si>
    <t>347,1+188</t>
  </si>
  <si>
    <t>1. NP stěny stropy</t>
  </si>
  <si>
    <t>14*3,3</t>
  </si>
  <si>
    <t>stropy</t>
  </si>
  <si>
    <t>štukové stěny</t>
  </si>
  <si>
    <t>108,47</t>
  </si>
  <si>
    <t>52</t>
  </si>
  <si>
    <t>784211121</t>
  </si>
  <si>
    <t>Dvojnásobné bílé malby ze směsí za mokra středně otěruvzdorných v místnostech výšky do 3,80 m</t>
  </si>
  <si>
    <t>644308612</t>
  </si>
  <si>
    <t>1. NP</t>
  </si>
  <si>
    <t>stěny</t>
  </si>
  <si>
    <t>53</t>
  </si>
  <si>
    <t>784321031</t>
  </si>
  <si>
    <t>Dvojnásobné silikátové bílé malby v místnosti výšky do 3,80 m</t>
  </si>
  <si>
    <t>-1682263748</t>
  </si>
  <si>
    <t>110*3</t>
  </si>
  <si>
    <t>026 GARÁŽOVÝ SKLAD</t>
  </si>
  <si>
    <t>3*35</t>
  </si>
  <si>
    <t>67,08</t>
  </si>
  <si>
    <t>791</t>
  </si>
  <si>
    <t>Zařízení velkokuchyní</t>
  </si>
  <si>
    <t>54</t>
  </si>
  <si>
    <t>791111111</t>
  </si>
  <si>
    <t>Demontáž stávajícího technologického vybavení varny a přilehlých provozů, odpojení od médií vč. ochranného pospojení, opětovná montáž všeho, vč. revizí</t>
  </si>
  <si>
    <t>1259107764</t>
  </si>
  <si>
    <t>VRN</t>
  </si>
  <si>
    <t>Vedlejší rozpočtové náklady</t>
  </si>
  <si>
    <t>VRN6</t>
  </si>
  <si>
    <t>Územní vlivy</t>
  </si>
  <si>
    <t>55</t>
  </si>
  <si>
    <t>060001000</t>
  </si>
  <si>
    <t>%</t>
  </si>
  <si>
    <t>1024</t>
  </si>
  <si>
    <t>1109452098</t>
  </si>
  <si>
    <t>VRN7</t>
  </si>
  <si>
    <t>Provozní vlivy</t>
  </si>
  <si>
    <t>56</t>
  </si>
  <si>
    <t>070001000</t>
  </si>
  <si>
    <t>-398473115</t>
  </si>
  <si>
    <t>0302_2017_UR - 1. NP - opravy a úpravy hyg. zařízení - 102a</t>
  </si>
  <si>
    <t xml:space="preserve">    3 - Svislé a kompletní konstrukce</t>
  </si>
  <si>
    <t xml:space="preserve">    763 - Konstrukce suché výstavby</t>
  </si>
  <si>
    <t xml:space="preserve">    OST - Ostatní</t>
  </si>
  <si>
    <t>Svislé a kompletní konstrukce</t>
  </si>
  <si>
    <t>310235251</t>
  </si>
  <si>
    <t>Zazdívka otvorů pl do 0,0225 m2 ve zdivu nadzákladovém cihlami pálenými tl do 450 mm</t>
  </si>
  <si>
    <t>47058051</t>
  </si>
  <si>
    <t>317141212</t>
  </si>
  <si>
    <t>Překlady ploché z pórobetonu Ytong š 125 mm pro světlost otvoru do 1000 mm</t>
  </si>
  <si>
    <t>-2046514382</t>
  </si>
  <si>
    <t>342272423</t>
  </si>
  <si>
    <t>Příčky tl 125 mm z pórobetonových přesných hladkých příčkovek objemové hmotnosti 500 kg/m3</t>
  </si>
  <si>
    <t>-445037822</t>
  </si>
  <si>
    <t>(2,025+2,15)*3,3</t>
  </si>
  <si>
    <t>-0,9*1,97</t>
  </si>
  <si>
    <t>342291121</t>
  </si>
  <si>
    <t>Ukotvení příček k cihelným konstrukcím plochými kotvami</t>
  </si>
  <si>
    <t>-1334114282</t>
  </si>
  <si>
    <t>3,3*2</t>
  </si>
  <si>
    <t>612142001</t>
  </si>
  <si>
    <t>Potažení vnitřních stěn sklovláknitým pletivem vtlačeným do tenkovrstvé hmoty</t>
  </si>
  <si>
    <t>12508758</t>
  </si>
  <si>
    <t>(2,225+2,3)*3,3*2</t>
  </si>
  <si>
    <t>-0,9*1,97*2</t>
  </si>
  <si>
    <t>612311131</t>
  </si>
  <si>
    <t>Potažení vnitřních stěn vápenným štukem tloušťky do 3 mm</t>
  </si>
  <si>
    <t>-1642263638</t>
  </si>
  <si>
    <t>(2,025+2,3)*3,3</t>
  </si>
  <si>
    <t>(2,025+2,15)*1</t>
  </si>
  <si>
    <t>632451424</t>
  </si>
  <si>
    <t>Potěr pískocementový tl do 20 mm tř. C 15 běžný</t>
  </si>
  <si>
    <t>-1926112264</t>
  </si>
  <si>
    <t>949101111</t>
  </si>
  <si>
    <t>Lešení pomocné pro objekty pozemních staveb s lešeňovou podlahou v do 1,9 m zatížení do 150 kg/m2</t>
  </si>
  <si>
    <t>1940348128</t>
  </si>
  <si>
    <t>-90115298</t>
  </si>
  <si>
    <t>971033251</t>
  </si>
  <si>
    <t>Vybourání otvorů ve zdivu cihelném pl do 0,0225 m2 na MVC nebo MV tl do 450 mm</t>
  </si>
  <si>
    <t>208116129</t>
  </si>
  <si>
    <t>977311111</t>
  </si>
  <si>
    <t>Řezání stávajících betonových mazanin nevyztužených hl do 50 mm</t>
  </si>
  <si>
    <t>1929889620</t>
  </si>
  <si>
    <t>2,025+2,275</t>
  </si>
  <si>
    <t>721554430</t>
  </si>
  <si>
    <t>712265328</t>
  </si>
  <si>
    <t>0,339*14 'Přepočtené koeficientem množství</t>
  </si>
  <si>
    <t>-2025411091</t>
  </si>
  <si>
    <t>-1911254079</t>
  </si>
  <si>
    <t>998021021</t>
  </si>
  <si>
    <t>Přesun hmot pro haly s nosnou kcí zděnou nebo monolitickou v do 20 m</t>
  </si>
  <si>
    <t>-655417596</t>
  </si>
  <si>
    <t>763</t>
  </si>
  <si>
    <t>Konstrukce suché výstavby</t>
  </si>
  <si>
    <t>763135101</t>
  </si>
  <si>
    <t>Montáž SDK kazetového podhledu z kazet 600x600 mm na zavěšenou viditelnou nosnou konstrukci</t>
  </si>
  <si>
    <t>-1467649216</t>
  </si>
  <si>
    <t>102a bezbariérové WC</t>
  </si>
  <si>
    <t>3,87</t>
  </si>
  <si>
    <t>59030570</t>
  </si>
  <si>
    <t>podhled kazetový tl. 10 mm, 600 x 600 mm - předběžná cena 400kč/m2</t>
  </si>
  <si>
    <t>-1606329060</t>
  </si>
  <si>
    <t>3,87*1,05 'Přepočtené koeficientem množství</t>
  </si>
  <si>
    <t>998763301</t>
  </si>
  <si>
    <t>Přesun hmot tonážní pro sádrokartonové konstrukce v objektech v do 6 m</t>
  </si>
  <si>
    <t>1496135085</t>
  </si>
  <si>
    <t>998763381</t>
  </si>
  <si>
    <t>Příplatek k přesunu hmot tonážní 763 SDK prováděný bez použití mechanizace</t>
  </si>
  <si>
    <t>1324144761</t>
  </si>
  <si>
    <t>771571810</t>
  </si>
  <si>
    <t>Demontáž podlah z dlaždic keramických kladených do malty</t>
  </si>
  <si>
    <t>56081630</t>
  </si>
  <si>
    <t>-594963700</t>
  </si>
  <si>
    <t>59761075</t>
  </si>
  <si>
    <t>dlaždice keramické rozm. 200/200 - protiskluzné R12 - předběžná cena 500kč/m2</t>
  </si>
  <si>
    <t>-1687980589</t>
  </si>
  <si>
    <t>3,87*1,1 'Přepočtené koeficientem množství</t>
  </si>
  <si>
    <t>-1841930238</t>
  </si>
  <si>
    <t>-816783461</t>
  </si>
  <si>
    <t>2,15+2,15+1,9+1,9</t>
  </si>
  <si>
    <t>77159121</t>
  </si>
  <si>
    <t>Hydrostěrka vč. bandáží</t>
  </si>
  <si>
    <t>1190566402</t>
  </si>
  <si>
    <t>771990112</t>
  </si>
  <si>
    <t>Vyrovnání podkladu samonivelační stěrkou tl 4 mm pevnosti 30 Mpa</t>
  </si>
  <si>
    <t>1993908431</t>
  </si>
  <si>
    <t>-2028877674</t>
  </si>
  <si>
    <t>1697478601</t>
  </si>
  <si>
    <t>781424113</t>
  </si>
  <si>
    <t>Montáž obkladů vnitřních z obkladaček opakních do 35 ks/m2 lepených flexibilním lepidlem</t>
  </si>
  <si>
    <t>743757879</t>
  </si>
  <si>
    <t>(2,15+2,15+1,9+1,9)*2</t>
  </si>
  <si>
    <t>59761000</t>
  </si>
  <si>
    <t>obkládačky keramické rozm. 150/200 - předběžná cena 300kč/m2</t>
  </si>
  <si>
    <t>-1120334715</t>
  </si>
  <si>
    <t>14,427*1,1 'Přepočtené koeficientem množství</t>
  </si>
  <si>
    <t>-1760683633</t>
  </si>
  <si>
    <t>(2,15+1,9)*2</t>
  </si>
  <si>
    <t>-36682614</t>
  </si>
  <si>
    <t>1660525440</t>
  </si>
  <si>
    <t>1,25</t>
  </si>
  <si>
    <t>78149512</t>
  </si>
  <si>
    <t>Hydrostěrka</t>
  </si>
  <si>
    <t>293455359</t>
  </si>
  <si>
    <t>(2,15+2,15+1,9+1,9)*1</t>
  </si>
  <si>
    <t>-0,9*1</t>
  </si>
  <si>
    <t>781555666</t>
  </si>
  <si>
    <t>D + M ukončovací/rohové al lišty tl. 8mm</t>
  </si>
  <si>
    <t>mb</t>
  </si>
  <si>
    <t>-668655241</t>
  </si>
  <si>
    <t>1,25+1+0,15</t>
  </si>
  <si>
    <t>1570676376</t>
  </si>
  <si>
    <t>-1065953187</t>
  </si>
  <si>
    <t>1539844602</t>
  </si>
  <si>
    <t>stávající zdivo</t>
  </si>
  <si>
    <t>3,3*(3,275+1,9)</t>
  </si>
  <si>
    <t>784181101</t>
  </si>
  <si>
    <t>Základní akrylátová jednonásobná penetrace podkladu v místnostech výšky do 3,80m</t>
  </si>
  <si>
    <t>-1852719199</t>
  </si>
  <si>
    <t>vnitřek</t>
  </si>
  <si>
    <t>1*(2,025+2,15+2,025+2,15)</t>
  </si>
  <si>
    <t>venek</t>
  </si>
  <si>
    <t>1232764183</t>
  </si>
  <si>
    <t>OST</t>
  </si>
  <si>
    <t>Ostatní</t>
  </si>
  <si>
    <t>OST01</t>
  </si>
  <si>
    <t>2 - sklopné madlo na straně přístupu k WC míse, madlo ve výšce 800mm nad podlahou, přesah délky sklopného madla před WC mísou 100mm</t>
  </si>
  <si>
    <t>512</t>
  </si>
  <si>
    <t>-1120612325</t>
  </si>
  <si>
    <t>OST02</t>
  </si>
  <si>
    <t>4 - svislé sklopné madlo min. délky 500mm</t>
  </si>
  <si>
    <t>203821802</t>
  </si>
  <si>
    <t>OST03</t>
  </si>
  <si>
    <t>5 - zrcadlo umístěné na umyvadlem, pevné se spodní hranou nejvýše 900mm od podlahy a s horní hranou ve výšce nejméně 1800mm od podlahy</t>
  </si>
  <si>
    <t>58721654</t>
  </si>
  <si>
    <t>OST04</t>
  </si>
  <si>
    <t>7 - vodorovné madlo, přesah před WC mísu 200mm, výška madla nad podlahou 800mm</t>
  </si>
  <si>
    <t>-1438561758</t>
  </si>
  <si>
    <t>OST05</t>
  </si>
  <si>
    <t>8 - ostatní výbava bezbariérové WC kabiny, 2 háčky na oděv v. 1100mm a 1400nn nad podlahou, odpadkový koš, odkládací polička u umyvadla v 850mm nad podlahou, osoušeč rukou, zásobník na papírové ručníky, dávkovač mýdla a zásobník toal. papíru v. 1000mm</t>
  </si>
  <si>
    <t>1865151880</t>
  </si>
  <si>
    <t>OST06</t>
  </si>
  <si>
    <t>Bourání pro elektro</t>
  </si>
  <si>
    <t>1671390690</t>
  </si>
  <si>
    <t>OST07</t>
  </si>
  <si>
    <t>D + M nového dveřního křídla s typovým chrom. madlem dl. 600mm pro bezbariérové užívání do oc. zárubně vč. nátěru pro světlost otvoru 900/1970mm (1x dveřní otvor, 1x dveřní křídlo)</t>
  </si>
  <si>
    <t>2021597070</t>
  </si>
  <si>
    <t>OST08</t>
  </si>
  <si>
    <t>D + M mřížky k otvorům (2ks) v příčkách, zapravení (potrubí)</t>
  </si>
  <si>
    <t>295910463</t>
  </si>
  <si>
    <t>860337599</t>
  </si>
  <si>
    <t>-1013637009</t>
  </si>
  <si>
    <t>0303_2017_UR - 1. NP - opravy a úpravy hyg. zařízení</t>
  </si>
  <si>
    <t>342273523</t>
  </si>
  <si>
    <t>Příčky tl 150 mm z pórobetonových přesných příčkovek na pero a drážku objemové hmotnosti 500 kg/m3</t>
  </si>
  <si>
    <t>1602950128</t>
  </si>
  <si>
    <t>předstěna v. 1250mm</t>
  </si>
  <si>
    <t>103 předsíňka + WC dívky</t>
  </si>
  <si>
    <t>1,25*0,9*2</t>
  </si>
  <si>
    <t>105 předsíňka + WC chlapci</t>
  </si>
  <si>
    <t>1,25*0,9</t>
  </si>
  <si>
    <t>612131101</t>
  </si>
  <si>
    <t>Cementový postřik vnitřních stěn nanášený celoplošně ručně</t>
  </si>
  <si>
    <t>291593901</t>
  </si>
  <si>
    <t>612321121</t>
  </si>
  <si>
    <t>Vápenocementová omítka hladká jednovrstvá vnitřních stěn nanášená ručně</t>
  </si>
  <si>
    <t>-1283161169</t>
  </si>
  <si>
    <t>612321191</t>
  </si>
  <si>
    <t>Příplatek k vápenocementové omítce vnitřních stěn za každých dalších 5 mm tloušťky ručně</t>
  </si>
  <si>
    <t>-1934282319</t>
  </si>
  <si>
    <t>1559527865</t>
  </si>
  <si>
    <t>1147346658</t>
  </si>
  <si>
    <t>-1972612746</t>
  </si>
  <si>
    <t>102 vstupní hala, umývárna, šatna</t>
  </si>
  <si>
    <t>44,35</t>
  </si>
  <si>
    <t>8,32</t>
  </si>
  <si>
    <t>104 úklidová komora</t>
  </si>
  <si>
    <t>4,41</t>
  </si>
  <si>
    <t>8,01</t>
  </si>
  <si>
    <t>971033231</t>
  </si>
  <si>
    <t>Vybourání otvorů ve zdivu cihelném pl do 0,0225 m2 na MVC nebo MV tl do 150 mm</t>
  </si>
  <si>
    <t>-96904375</t>
  </si>
  <si>
    <t>-2019322582</t>
  </si>
  <si>
    <t>-1396032983</t>
  </si>
  <si>
    <t>-2083032937</t>
  </si>
  <si>
    <t>102 umývárna</t>
  </si>
  <si>
    <t>(2+3,275+3,275)*3,3</t>
  </si>
  <si>
    <t>(2,3+2,3+1,125+1,125)*3,3</t>
  </si>
  <si>
    <t>(1,9+1,9+1,525+1,525)*3,3</t>
  </si>
  <si>
    <t>(1,2+1,2+0,9+0,9)*3,3</t>
  </si>
  <si>
    <t>-0,6*1,97*7</t>
  </si>
  <si>
    <t>(1,125+1,125+1,25+1,25)*3,3</t>
  </si>
  <si>
    <t>-0,6*1,97</t>
  </si>
  <si>
    <t>(1,9+1,9+1,95+1,95)*3,3</t>
  </si>
  <si>
    <t>(1,75+1,75+0,9+0,9)*3,3</t>
  </si>
  <si>
    <t>-0,6*1,97*5</t>
  </si>
  <si>
    <t>-2080171623</t>
  </si>
  <si>
    <t>1075001774</t>
  </si>
  <si>
    <t>1329105374</t>
  </si>
  <si>
    <t>1732430186</t>
  </si>
  <si>
    <t>21,371*14 'Přepočtené koeficientem množství</t>
  </si>
  <si>
    <t>1746006974</t>
  </si>
  <si>
    <t>-87157915</t>
  </si>
  <si>
    <t>-1290517178</t>
  </si>
  <si>
    <t>2*3,275</t>
  </si>
  <si>
    <t>-1315194521</t>
  </si>
  <si>
    <t>27,29*1,05 'Přepočtené koeficientem množství</t>
  </si>
  <si>
    <t>695735260</t>
  </si>
  <si>
    <t>1934237616</t>
  </si>
  <si>
    <t>-474685110</t>
  </si>
  <si>
    <t>-1979684173</t>
  </si>
  <si>
    <t>1733847141</t>
  </si>
  <si>
    <t>27,29*1,1 'Přepočtené koeficientem množství</t>
  </si>
  <si>
    <t>1480528597</t>
  </si>
  <si>
    <t>170919383</t>
  </si>
  <si>
    <t>2+3,275+2+2+3,275</t>
  </si>
  <si>
    <t>2,3+2,3+1,125+1,125</t>
  </si>
  <si>
    <t>1,9+1,9+1,525+1,525</t>
  </si>
  <si>
    <t>1,2+1,2+0,9+0,9</t>
  </si>
  <si>
    <t>1,125+1,125+1,25+1,25</t>
  </si>
  <si>
    <t>1,9+1,9+1,95+1,95</t>
  </si>
  <si>
    <t>1,75+1,75+0,9+0,9</t>
  </si>
  <si>
    <t>771591161</t>
  </si>
  <si>
    <t>Montáž profilu dilatační spáry bez izolace v rovině dlažby</t>
  </si>
  <si>
    <t>3766877</t>
  </si>
  <si>
    <t>59054153</t>
  </si>
  <si>
    <t>profil dilatační hliník (10 x 2500 mm)</t>
  </si>
  <si>
    <t>-1382527633</t>
  </si>
  <si>
    <t>2,5*1,1 'Přepočtené koeficientem množství</t>
  </si>
  <si>
    <t>1094933143</t>
  </si>
  <si>
    <t>-2077135979</t>
  </si>
  <si>
    <t>-1534909812</t>
  </si>
  <si>
    <t>1832953665</t>
  </si>
  <si>
    <t>1711261453</t>
  </si>
  <si>
    <t>(2+3,275+3,275)*2</t>
  </si>
  <si>
    <t>(2,3+2,3+1,125+1,125)*2</t>
  </si>
  <si>
    <t>(1,9+1,9+1,525+1,525)*2</t>
  </si>
  <si>
    <t>(1,2+1,2+0,9+0,9)*2</t>
  </si>
  <si>
    <t>(1,125+1,125+1,25+1,25)*2</t>
  </si>
  <si>
    <t>(1,9+1,9+1,95+1,95)*2</t>
  </si>
  <si>
    <t>(1,75+1,75+0,9+0,9)*2</t>
  </si>
  <si>
    <t>1199174029</t>
  </si>
  <si>
    <t>95,134*1,1 'Přepočtené koeficientem množství</t>
  </si>
  <si>
    <t>-1829198676</t>
  </si>
  <si>
    <t>-1030670675</t>
  </si>
  <si>
    <t>2*62</t>
  </si>
  <si>
    <t>-1518698133</t>
  </si>
  <si>
    <t>výška 1m</t>
  </si>
  <si>
    <t>(2+3,275+3,275)*1</t>
  </si>
  <si>
    <t>(2,3+2,3+1,125+1,125)*1</t>
  </si>
  <si>
    <t>(1,9+1,9+1,525+1,525)*1</t>
  </si>
  <si>
    <t>(1,2+1,2+0,9+0,9)*1</t>
  </si>
  <si>
    <t>-0,6*1*7</t>
  </si>
  <si>
    <t>(1,125+1,125+1,25+1,25)*1</t>
  </si>
  <si>
    <t>-0,6*1</t>
  </si>
  <si>
    <t>(1,9+1,9+1,95+1,95)*1</t>
  </si>
  <si>
    <t>(1,75+1,75+0,9+0,9)*1</t>
  </si>
  <si>
    <t>-0,6*1*5</t>
  </si>
  <si>
    <t>D + M ukončovací al lišty tl. 8mm</t>
  </si>
  <si>
    <t>1634800600</t>
  </si>
  <si>
    <t>0,9*2</t>
  </si>
  <si>
    <t>0,9</t>
  </si>
  <si>
    <t>-283902778</t>
  </si>
  <si>
    <t>1941687782</t>
  </si>
  <si>
    <t>380086588</t>
  </si>
  <si>
    <t>výška pod podhled 3m</t>
  </si>
  <si>
    <t>-0,6*0,9*2</t>
  </si>
  <si>
    <t>0,2*(0,6+0,6+0,9+0,9)*2</t>
  </si>
  <si>
    <t>102 vstupní hala</t>
  </si>
  <si>
    <t>6,225*3</t>
  </si>
  <si>
    <t>2,35*3</t>
  </si>
  <si>
    <t>1411137346</t>
  </si>
  <si>
    <t>OST0001</t>
  </si>
  <si>
    <t>2 - stávající dveřní křídla a zárubně (800+800/1970) očištěna, opatřena novým nátěrem a typovými chromovanými madly dl. 600mm pro bezbariérové užívání (2x dveřní otvor, 4x dveřní křídlo opatřené madlem)</t>
  </si>
  <si>
    <t>179172688</t>
  </si>
  <si>
    <t>OST0002</t>
  </si>
  <si>
    <t>3 - stávající dveřní křídla a zárubně očištěna, opatřena novým nátěrem, hlavní dveřní křídlo nově opatřeno typovým chromovaným madlem dl. 600mm pro bezbariérové užívání (1x dveřní otvor, 1x dveřní křídlo opatřené madlem)</t>
  </si>
  <si>
    <t>1171743137</t>
  </si>
  <si>
    <t>OST0003</t>
  </si>
  <si>
    <t>4 - stávající dveřní křídla svěsit a zárubně očistit, opatřit novým nátěrem (8x dveřní otvor, 8x dveřní křídlo), vč. nového kování</t>
  </si>
  <si>
    <t>397789958</t>
  </si>
  <si>
    <t>OST0004</t>
  </si>
  <si>
    <t>706623050</t>
  </si>
  <si>
    <t>OST0005</t>
  </si>
  <si>
    <t>-739334667</t>
  </si>
  <si>
    <t>OST0006</t>
  </si>
  <si>
    <t>D + M mřížky k otvorům (1ks na fasádu, 1ks dovnitř) v obvodové zdi, zapravení (potrubí)</t>
  </si>
  <si>
    <t>915843795</t>
  </si>
  <si>
    <t>OST0007</t>
  </si>
  <si>
    <t>Prostup skrz střechu</t>
  </si>
  <si>
    <t>945337748</t>
  </si>
  <si>
    <t>-1436512918</t>
  </si>
  <si>
    <t>-143112578</t>
  </si>
  <si>
    <t>030401_2017_UR - Elektro etapa III.I (WC)</t>
  </si>
  <si>
    <t>Ing. Jiří Urban, Dobrošov 66, 547 01 Náchod</t>
  </si>
  <si>
    <t xml:space="preserve">    443 - Spínací zařízení</t>
  </si>
  <si>
    <t xml:space="preserve">    444 - Rozvody elektrické energie</t>
  </si>
  <si>
    <t xml:space="preserve">    D1 - Montáž rozvodů elektrické energie</t>
  </si>
  <si>
    <t xml:space="preserve">    445 - Osvětlení</t>
  </si>
  <si>
    <t xml:space="preserve">    D2 - Montáž osvětlení</t>
  </si>
  <si>
    <t>443</t>
  </si>
  <si>
    <t>Spínací zařízení</t>
  </si>
  <si>
    <t>443,0001</t>
  </si>
  <si>
    <t>rozvodnice  EATON FKV-07-FR55-H-2/24</t>
  </si>
  <si>
    <t>ks</t>
  </si>
  <si>
    <t>443,0002</t>
  </si>
  <si>
    <t>svorka RSA 6</t>
  </si>
  <si>
    <t>443,0003</t>
  </si>
  <si>
    <t>proudový chránič PFL7-25/1N/B/003-G</t>
  </si>
  <si>
    <t>443,0004</t>
  </si>
  <si>
    <t>jistič PL7-B2/1</t>
  </si>
  <si>
    <t>443,0005</t>
  </si>
  <si>
    <t>jistič PL7-B6/1</t>
  </si>
  <si>
    <t>443,0006</t>
  </si>
  <si>
    <t>jistič PL7-B10/1</t>
  </si>
  <si>
    <t>443,0007</t>
  </si>
  <si>
    <t>jistič PL7-C10/1</t>
  </si>
  <si>
    <t>443,0008</t>
  </si>
  <si>
    <t>zvonkový transformátor TR-G/8</t>
  </si>
  <si>
    <t>443,0009</t>
  </si>
  <si>
    <t>lišta propojovací ZV7-10-3P-3TE</t>
  </si>
  <si>
    <t>443,001</t>
  </si>
  <si>
    <t>podružný materiál</t>
  </si>
  <si>
    <t>443,0011</t>
  </si>
  <si>
    <t>montáž</t>
  </si>
  <si>
    <t>444</t>
  </si>
  <si>
    <t>Rozvody elektrické energie</t>
  </si>
  <si>
    <t>444,0001</t>
  </si>
  <si>
    <t>krabice pro společnou montáž KP 68 ( hloubka 43 mm )</t>
  </si>
  <si>
    <t>444,0002</t>
  </si>
  <si>
    <t>krabice KR 97/5 pětivodičová</t>
  </si>
  <si>
    <t>444,0003</t>
  </si>
  <si>
    <t>krabice OBO  A 8/5       IP 54</t>
  </si>
  <si>
    <t>444,0004</t>
  </si>
  <si>
    <t>krabice KT 250/1  vč. svorkovnice  EPS 2</t>
  </si>
  <si>
    <t>444,0005</t>
  </si>
  <si>
    <t>svorka zemnící ZSA 16</t>
  </si>
  <si>
    <t>444,0006</t>
  </si>
  <si>
    <t>páska zemnící úzká ZS 16</t>
  </si>
  <si>
    <t>444,0007</t>
  </si>
  <si>
    <t>svorka Wago 3x1-2.5</t>
  </si>
  <si>
    <t>444,0008</t>
  </si>
  <si>
    <t>svorka Wago 4x1-2.5</t>
  </si>
  <si>
    <t>444,0009</t>
  </si>
  <si>
    <t>sádra stavební</t>
  </si>
  <si>
    <t>q</t>
  </si>
  <si>
    <t>444,001</t>
  </si>
  <si>
    <t>CY 4 zž</t>
  </si>
  <si>
    <t>444,0011</t>
  </si>
  <si>
    <t>CY 16 zž</t>
  </si>
  <si>
    <t>444,0012</t>
  </si>
  <si>
    <t>CYKY O2x1,5</t>
  </si>
  <si>
    <t>444,0013</t>
  </si>
  <si>
    <t>CYKY O3x1,5</t>
  </si>
  <si>
    <t>444,0014</t>
  </si>
  <si>
    <t>CYKY J3x1,5</t>
  </si>
  <si>
    <t>444,0015</t>
  </si>
  <si>
    <t>CYKY J3x2,5</t>
  </si>
  <si>
    <t>444,0016</t>
  </si>
  <si>
    <t>CYKY J3x4</t>
  </si>
  <si>
    <t>444,0017</t>
  </si>
  <si>
    <t>vypínač 3559-A01345 Bílý   komplet  TANGO</t>
  </si>
  <si>
    <t>444,0018</t>
  </si>
  <si>
    <t>vypínač 3559-A05345 Bílý   komplet   TANGO</t>
  </si>
  <si>
    <t>444,0019</t>
  </si>
  <si>
    <t>vypínač 3559-A91345 Bílý   komplet   TANGO   tlačítko - logo ZVONEK</t>
  </si>
  <si>
    <t>444,002</t>
  </si>
  <si>
    <t>vypínač 3559-A91345 Bílý   komplet   TANGO   tlačítko</t>
  </si>
  <si>
    <t>444,0021</t>
  </si>
  <si>
    <t>vypínač 3558-86940 Bílý   komplet   TANGO    IP 44</t>
  </si>
  <si>
    <t>444,0022</t>
  </si>
  <si>
    <t>ventilátor MINIFAN ST 360</t>
  </si>
  <si>
    <t>444,0023</t>
  </si>
  <si>
    <t>venkovní mřížka PER 125</t>
  </si>
  <si>
    <t>444,0024</t>
  </si>
  <si>
    <t>talířový ventil IT 125</t>
  </si>
  <si>
    <t>444,0025</t>
  </si>
  <si>
    <t>přepínač otáček SA0-3</t>
  </si>
  <si>
    <t>444,0026</t>
  </si>
  <si>
    <t>VZT hadice ALUFLEX MO 127</t>
  </si>
  <si>
    <t>444,0027</t>
  </si>
  <si>
    <t>podružný, spojovací materiál VZT</t>
  </si>
  <si>
    <t>444,0028</t>
  </si>
  <si>
    <t>ventilátor nástěnný do potrubí 125, např. HEF 120</t>
  </si>
  <si>
    <t>444,0029</t>
  </si>
  <si>
    <t>pohybový senzor 180°  IP 20</t>
  </si>
  <si>
    <t>444,003</t>
  </si>
  <si>
    <t>T-supermultifunkční relé pod přístroje SMR-T</t>
  </si>
  <si>
    <t>444,0031</t>
  </si>
  <si>
    <t>zvonek 8V</t>
  </si>
  <si>
    <t>444,0032</t>
  </si>
  <si>
    <t>fotoluminiscenční plast tl.1,3 mm, zelený inverzní piktogram proveden barvou odolnou proti UV-záření i povětrnostním vlivům s označením směru úniku 200x100</t>
  </si>
  <si>
    <t>444,0033</t>
  </si>
  <si>
    <t>protipožární pěna HILTI CP 620</t>
  </si>
  <si>
    <t>444,0035</t>
  </si>
  <si>
    <t>podružný materiál       3% z nosného materiálu</t>
  </si>
  <si>
    <t>D1</t>
  </si>
  <si>
    <t>Montáž rozvodů elektrické energie</t>
  </si>
  <si>
    <t>444,0036</t>
  </si>
  <si>
    <t>krabice pod přístroje bez zapojení</t>
  </si>
  <si>
    <t>444,0037</t>
  </si>
  <si>
    <t>krabicová rozvodka odboč.s víčkem vč. zapojení</t>
  </si>
  <si>
    <t>444,0038</t>
  </si>
  <si>
    <t>krabicová rozvodka lištová vč. zapojení</t>
  </si>
  <si>
    <t>444,004</t>
  </si>
  <si>
    <t>motáž rozváděče do 50 kg</t>
  </si>
  <si>
    <t>444,0041</t>
  </si>
  <si>
    <t>tabulky a štítky na kabely</t>
  </si>
  <si>
    <t>444,0042</t>
  </si>
  <si>
    <t>protipožární ucpávka - průchod stěnou</t>
  </si>
  <si>
    <t>mxm</t>
  </si>
  <si>
    <t>444,0043</t>
  </si>
  <si>
    <t>uzemnění na povrchu do 50mm2</t>
  </si>
  <si>
    <t>444,0044</t>
  </si>
  <si>
    <t>kabel  CYKYLo pod omítkou-do CYKY 5x2.5 PU</t>
  </si>
  <si>
    <t>444,0045</t>
  </si>
  <si>
    <t>kabel  do CYKY 5x2.5 VU</t>
  </si>
  <si>
    <t>444,0046</t>
  </si>
  <si>
    <t>drát do 25 mm2 pevně ulož.</t>
  </si>
  <si>
    <t>444,0047</t>
  </si>
  <si>
    <t>ukončení kabelu do 4x10</t>
  </si>
  <si>
    <t>57</t>
  </si>
  <si>
    <t>444,0048</t>
  </si>
  <si>
    <t>připojení spínacího prvku</t>
  </si>
  <si>
    <t>58</t>
  </si>
  <si>
    <t>444,0049</t>
  </si>
  <si>
    <t>připojení časových členů, pohybových senzorů, kouřových hlásičů, termostatů</t>
  </si>
  <si>
    <t>59</t>
  </si>
  <si>
    <t>444,005</t>
  </si>
  <si>
    <t>připojení prvku v GO</t>
  </si>
  <si>
    <t>60</t>
  </si>
  <si>
    <t>444,0051</t>
  </si>
  <si>
    <t>připojení zásuvek 1f.</t>
  </si>
  <si>
    <t>61</t>
  </si>
  <si>
    <t>444,0052</t>
  </si>
  <si>
    <t>zapojení a seřízení VZT zařízení</t>
  </si>
  <si>
    <t>HZS</t>
  </si>
  <si>
    <t>62</t>
  </si>
  <si>
    <t>444,0053</t>
  </si>
  <si>
    <t>zapojení transformátoru do200VA</t>
  </si>
  <si>
    <t>63</t>
  </si>
  <si>
    <t>444,0054</t>
  </si>
  <si>
    <t>demontáže stávajících kabelů do pr. 2,5 mm, vč. likvidace</t>
  </si>
  <si>
    <t>64</t>
  </si>
  <si>
    <t>444,0056</t>
  </si>
  <si>
    <t>vyhledání přípojných bodů, zajištění pracoviště</t>
  </si>
  <si>
    <t>65</t>
  </si>
  <si>
    <t>444,0057</t>
  </si>
  <si>
    <t>montáž piktogramu</t>
  </si>
  <si>
    <t>66</t>
  </si>
  <si>
    <t>444,0059</t>
  </si>
  <si>
    <t>Výchozí revizní zpráva  6 paré</t>
  </si>
  <si>
    <t>67</t>
  </si>
  <si>
    <t>444,006</t>
  </si>
  <si>
    <t>Dokumentace skutečného provedení</t>
  </si>
  <si>
    <t>68</t>
  </si>
  <si>
    <t>444,0061</t>
  </si>
  <si>
    <t>zednické přípomoce     3% z ceny montáže</t>
  </si>
  <si>
    <t>445</t>
  </si>
  <si>
    <t>Osvětlení</t>
  </si>
  <si>
    <t>69</t>
  </si>
  <si>
    <t>445,0001</t>
  </si>
  <si>
    <t>svítidlo stropní LED - vestavné do podhledu 15W/230V   3000K</t>
  </si>
  <si>
    <t>70</t>
  </si>
  <si>
    <t>445,0002</t>
  </si>
  <si>
    <t>svítidlo LED SCALEA II LAURO 24W</t>
  </si>
  <si>
    <t>71</t>
  </si>
  <si>
    <t>445,0003</t>
  </si>
  <si>
    <t>svítidlo nouzové do podhledu 1 hodina autonomnost, autotest</t>
  </si>
  <si>
    <t>D2</t>
  </si>
  <si>
    <t>Montáž osvětlení</t>
  </si>
  <si>
    <t>72</t>
  </si>
  <si>
    <t>445,0004</t>
  </si>
  <si>
    <t>upevnění svítidel LED</t>
  </si>
  <si>
    <t>73</t>
  </si>
  <si>
    <t>445,0005</t>
  </si>
  <si>
    <t>demontáže stávajících svítidel, vč. likvidace</t>
  </si>
  <si>
    <t>74</t>
  </si>
  <si>
    <t>-2088083910</t>
  </si>
  <si>
    <t>75</t>
  </si>
  <si>
    <t>-791813858</t>
  </si>
  <si>
    <t>030402_2017_UR - Elektro etapa III.II (ostatni)</t>
  </si>
  <si>
    <t xml:space="preserve">    D1 - dozbrojení rozváděč RH1 SUTER.</t>
  </si>
  <si>
    <t xml:space="preserve">    D2 - Montáž rozvodů elektrické energie</t>
  </si>
  <si>
    <t>dozbrojení rozváděč RH1 SUTER.</t>
  </si>
  <si>
    <t>čelní přístrojová maska - úprava</t>
  </si>
  <si>
    <t>svodič přepětí  I. +II.  Stupeň  15kA   3F</t>
  </si>
  <si>
    <t>pojistkový odpínač OPVP22-3-S       do 125A</t>
  </si>
  <si>
    <t>pojistka válcová - typ dle odpojovače  80A</t>
  </si>
  <si>
    <t>podružný materiál  napojení k příp. k uzem.</t>
  </si>
  <si>
    <t>montáž štítky</t>
  </si>
  <si>
    <t>svítidlo zářivkové IP 44    2x 36W  s elektronick, předř.</t>
  </si>
  <si>
    <t>zářivková trubice např. osram, philips  36 W</t>
  </si>
  <si>
    <t>zásuvka 1 f.  nástěnná ip 44</t>
  </si>
  <si>
    <t>zemnící vodič CY 6 zž</t>
  </si>
  <si>
    <t>zemnící vodič  CY 16 mm ZŽ</t>
  </si>
  <si>
    <t>tvarovky  plastových vkládacích lišt</t>
  </si>
  <si>
    <t>444,0002.1</t>
  </si>
  <si>
    <t>444,0003.1</t>
  </si>
  <si>
    <t>plastová vkládací lišta 60x 40</t>
  </si>
  <si>
    <t>444,0004.1</t>
  </si>
  <si>
    <t>tuhá elektroinst. plast. trubka 16 mm vč. koncovek a přích.</t>
  </si>
  <si>
    <t>444,0005.1</t>
  </si>
  <si>
    <t>hmoždiny + šrouby</t>
  </si>
  <si>
    <t>444.0006</t>
  </si>
  <si>
    <t>ei. Krabice - ukončení vedení pro kab do 10 mm2</t>
  </si>
  <si>
    <t>444,0007.1</t>
  </si>
  <si>
    <t>drobný meteriál  oka, šrouby ocel</t>
  </si>
  <si>
    <t>elektroinstalační krabice  vč. svorkovnice</t>
  </si>
  <si>
    <t>444,0013.1</t>
  </si>
  <si>
    <t>uzemnění na povrchu do 25mm2</t>
  </si>
  <si>
    <t>kabel  CYKY upevnění a uložení do lišt, trubek</t>
  </si>
  <si>
    <t>montáž a zprovoznění svítidel na stropě</t>
  </si>
  <si>
    <t>příprava zemnících bodů na zařízení pro pospojení</t>
  </si>
  <si>
    <t>demontáž  a likvidace stávajících svítidel</t>
  </si>
  <si>
    <t>Zprovoznění stávající vzd. Jedn. Spolu se vzduchaři.</t>
  </si>
  <si>
    <t>hzs</t>
  </si>
  <si>
    <t>Odpojení a připojení zařízení GO</t>
  </si>
  <si>
    <t>444,0018.1</t>
  </si>
  <si>
    <t>Vyvrtání otvorů pro hmoždinyky + osazení !</t>
  </si>
  <si>
    <t>připojení prvku v GO zásuvky</t>
  </si>
  <si>
    <t>Rýha v betonu - hl.3cm š.3cm</t>
  </si>
  <si>
    <t>revizní zpráva  6 kopií</t>
  </si>
  <si>
    <t>Dokumentace skutečného provedení zákres + kopie</t>
  </si>
  <si>
    <t>444,0021.1</t>
  </si>
  <si>
    <t>-905149194</t>
  </si>
  <si>
    <t>-614997892</t>
  </si>
  <si>
    <t>0305_2017_UR - ZTI - WC etapa III.I</t>
  </si>
  <si>
    <t xml:space="preserve">    1 - Vnitřní kanalizace</t>
  </si>
  <si>
    <t xml:space="preserve">    2 - Vnitřní vodovod</t>
  </si>
  <si>
    <t xml:space="preserve">    4 - Venkovní kanalizace</t>
  </si>
  <si>
    <t xml:space="preserve">    D1 - Před realizací odsouhlasit u investora všechny typy zařizovacích předmětů a baterií !!!</t>
  </si>
  <si>
    <t>Vnitřní kanalizace</t>
  </si>
  <si>
    <t>Prostup 150/150  stropem, konstrukcí (včetně utěsnění)</t>
  </si>
  <si>
    <t>soub</t>
  </si>
  <si>
    <t>-465860002</t>
  </si>
  <si>
    <t>Vyměření přípojek na potrubí vyvedení a upevnění odpadních výpustek DN 32 a 40</t>
  </si>
  <si>
    <t>-1389328658</t>
  </si>
  <si>
    <t>Vyměření přípojek na potrubí vyvedení a upevnění odpadních výpustek DN 50</t>
  </si>
  <si>
    <t>1641780461</t>
  </si>
  <si>
    <t>Vyměření přípojek na potrubí vyvedení a upevnění odpadních výpustek DN 100</t>
  </si>
  <si>
    <t>-480792047</t>
  </si>
  <si>
    <t>Zápachová uzávěrka HL21</t>
  </si>
  <si>
    <t>-1313819333</t>
  </si>
  <si>
    <t>Přivzdušňovací ventil HL905</t>
  </si>
  <si>
    <t>559177540</t>
  </si>
  <si>
    <t>Přivzdušňovací ventil HL904T</t>
  </si>
  <si>
    <t>-1924060260</t>
  </si>
  <si>
    <t>Kondenzační sifon HL 136.N - pro VZT a CHL</t>
  </si>
  <si>
    <t>-684796134</t>
  </si>
  <si>
    <t>Podlahová vpust HL 510 NPrR  vč. izolační soupravy HL83</t>
  </si>
  <si>
    <t>-1311476363</t>
  </si>
  <si>
    <t>Revizní dvířka obkladová (pod obklad) pro nalepení obkladů, fixace magnety)  DKP 300*300 mm</t>
  </si>
  <si>
    <t>448132728</t>
  </si>
  <si>
    <t>Potrubí z trub KG SN4 DN 150, včetně tvarovek</t>
  </si>
  <si>
    <t>1811562049</t>
  </si>
  <si>
    <t>Čistící kus DN100</t>
  </si>
  <si>
    <t>-1576909412</t>
  </si>
  <si>
    <t>Ostatní přepojovací a propojovací práce na vnitřní kanalizaci</t>
  </si>
  <si>
    <t>hod</t>
  </si>
  <si>
    <t>1077339219</t>
  </si>
  <si>
    <t>Zkouška těsnosti kanalizace DN  do 200</t>
  </si>
  <si>
    <t>1578110899</t>
  </si>
  <si>
    <t>Ostatní zednické výpomoce, bourání pro vnitřní kanalizaci</t>
  </si>
  <si>
    <t>-24726299</t>
  </si>
  <si>
    <t>Přesun hmot pro vnitřní kanalizaci, výšky 6-12 m</t>
  </si>
  <si>
    <t>-1275015371</t>
  </si>
  <si>
    <t>Demontáže stávajících instalaci v objektu</t>
  </si>
  <si>
    <t>894651675</t>
  </si>
  <si>
    <t>Potrubí z trub KG SN4 DN 125, včetně tvarovek</t>
  </si>
  <si>
    <t>1272919409</t>
  </si>
  <si>
    <t>Potrubí připojovací z trub HT 32,včetně tvarovek a upevnění, lešení, zednických přípomocí, zkoušek potrubí</t>
  </si>
  <si>
    <t>-268988614</t>
  </si>
  <si>
    <t>Potrubí připojovací z trub HT 40,včetně tvarovek a upevnění, lešení, zednických přípomocí, zkoušek potrubí</t>
  </si>
  <si>
    <t>677561456</t>
  </si>
  <si>
    <t>Dtto,ale HT 50</t>
  </si>
  <si>
    <t>-635108089</t>
  </si>
  <si>
    <t>Dtto,ale HT 70</t>
  </si>
  <si>
    <t>1959320905</t>
  </si>
  <si>
    <t>Dtto,ale HT 100, včetně pracovního lešení</t>
  </si>
  <si>
    <t>-1617937752</t>
  </si>
  <si>
    <t>Potrubí PPR 40*5,5 PN10 ( (odvod kondenzátu od VZT) - včetně montáže a zavěšení)</t>
  </si>
  <si>
    <t>-511615545</t>
  </si>
  <si>
    <t>Vnitřní vodovod</t>
  </si>
  <si>
    <t>1.1</t>
  </si>
  <si>
    <t>Vodovod z trub PPR3 PN 16 D20, včetně tvarovek, návleková izolace 9 mm, podpůrných korýtek, kompenzátorů,uchycení, dezinfekce potrubí, zkoušky těsnosti potrubí,  proplachu a dezinfekce potrubí, prac.lešení, 20*2,8 (potrubí DN 1/2“ - 1")</t>
  </si>
  <si>
    <t>-1115746153</t>
  </si>
  <si>
    <t>10.1</t>
  </si>
  <si>
    <t>Kulový uzávěr  R 950R  DN 3/4"  vč. montáže</t>
  </si>
  <si>
    <t>2084973226</t>
  </si>
  <si>
    <t>11.1</t>
  </si>
  <si>
    <t>Kulový uzávěr  R 950R  DN 1" vč. montáže</t>
  </si>
  <si>
    <t>-1619316224</t>
  </si>
  <si>
    <t>12.1</t>
  </si>
  <si>
    <t>Filtr 3/4" (např  ART 44)</t>
  </si>
  <si>
    <t>1457473540</t>
  </si>
  <si>
    <t>13.1</t>
  </si>
  <si>
    <t>Zpětný ventil DN 3/4" (např ART 119)</t>
  </si>
  <si>
    <t>-2040335873</t>
  </si>
  <si>
    <t>14.1</t>
  </si>
  <si>
    <t>Vypouštěcí kohout DN 1/2"</t>
  </si>
  <si>
    <t>1160784814</t>
  </si>
  <si>
    <t>15.1</t>
  </si>
  <si>
    <t>991291208</t>
  </si>
  <si>
    <t>16.1</t>
  </si>
  <si>
    <t>Ostatní kovový profilový materiál pro uchycení a osazení potrubí</t>
  </si>
  <si>
    <t>1290805571</t>
  </si>
  <si>
    <t>17.1</t>
  </si>
  <si>
    <t>Ostatní přepojovací a propojovací práce na vnitřním vodovodu</t>
  </si>
  <si>
    <t>-1446049503</t>
  </si>
  <si>
    <t>18.1</t>
  </si>
  <si>
    <t>Příslušenství ohřívače TV - pojistný ventil T1847 se zpětným ventilem, zaústění úkapů  PV HL21</t>
  </si>
  <si>
    <t>-117762384</t>
  </si>
  <si>
    <t>19.1</t>
  </si>
  <si>
    <t>Zkouška tlaku potrubí závitového DN 50</t>
  </si>
  <si>
    <t>662777041</t>
  </si>
  <si>
    <t>2.1</t>
  </si>
  <si>
    <t>DTTO, ale D25*3,5 (DN 3/4“)</t>
  </si>
  <si>
    <t>273536700</t>
  </si>
  <si>
    <t>20.1</t>
  </si>
  <si>
    <t>Proplach a dezinfekce vodovod.potrubí DN 80</t>
  </si>
  <si>
    <t>1662880896</t>
  </si>
  <si>
    <t>21.1</t>
  </si>
  <si>
    <t>Ostatní zednické výpomoce, bourání pro vnitřní vodovod</t>
  </si>
  <si>
    <t>1887582003</t>
  </si>
  <si>
    <t>22.1</t>
  </si>
  <si>
    <t>1871496862</t>
  </si>
  <si>
    <t>23.1</t>
  </si>
  <si>
    <t>Přesun hmot pro vnitřní vodovod, výšky 6-12 m</t>
  </si>
  <si>
    <t>998757874</t>
  </si>
  <si>
    <t>3.1</t>
  </si>
  <si>
    <t>DTTO, ale D32*4,4 (DN 1“), návleková izolace 13 mm</t>
  </si>
  <si>
    <t>1865798842</t>
  </si>
  <si>
    <t>4.1</t>
  </si>
  <si>
    <t>Vodovod z trub PPR3 vícevrstvá s čedičovou vložkou PN20, včetně tvarovek, návleková izolace 13 mm, podpůrných korýtek, kompenzátorů,uchycení, dezinfekce potrubí, zkoušky těsnosti potrubí,  proplachu a dezinfekce potrubí, prac.lešení, 20*2,8 (potrubí DN 1/</t>
  </si>
  <si>
    <t>-2091297856</t>
  </si>
  <si>
    <t>5.1</t>
  </si>
  <si>
    <t>DTTO, ale D25*3,5 (DN 3/4“), návleková izolace 13 mm</t>
  </si>
  <si>
    <t>-708165861</t>
  </si>
  <si>
    <t>6.1</t>
  </si>
  <si>
    <t>DTTO, ale D32*4,4 (DN 1“), návleková izolace 20 mm</t>
  </si>
  <si>
    <t>15189548</t>
  </si>
  <si>
    <t>7.1</t>
  </si>
  <si>
    <t>Vyvedení a upevnění výpustek DN 15</t>
  </si>
  <si>
    <t>2144038524</t>
  </si>
  <si>
    <t>8.1</t>
  </si>
  <si>
    <t>Nástěnka K 247, pro výtokový ventil G 1/2</t>
  </si>
  <si>
    <t>-2050764795</t>
  </si>
  <si>
    <t>9.1</t>
  </si>
  <si>
    <t>Kulový uzávěr  R 950R  DN 1/2" s vnějším závitem 3/4" - vč. montáže</t>
  </si>
  <si>
    <t>1736108320</t>
  </si>
  <si>
    <t>Venkovní kanalizace</t>
  </si>
  <si>
    <t>1.3</t>
  </si>
  <si>
    <t>Příplatek za ztížení vykopávky v blízkosti vedení</t>
  </si>
  <si>
    <t>-620098317</t>
  </si>
  <si>
    <t>2.3</t>
  </si>
  <si>
    <t>Zemní  práce vně objektu  pro kanalizaci š = 0,9 m, průměrná hl = 1,20 m, zem 3,  - vč  pískového lože 10 cm, obsypu potrubí vhodnou prohozenou zeminou min. 30 cm nad potrubí, zhutněného  zásypu rýhy vhodným výkopovým materiálem a odvozu přebytečné  zemin</t>
  </si>
  <si>
    <t>-1418354137</t>
  </si>
  <si>
    <t>3.3</t>
  </si>
  <si>
    <t>Štěrkopísek frakce 16-32  (20 cm nad potrubí)</t>
  </si>
  <si>
    <t>T</t>
  </si>
  <si>
    <t>-2038595852</t>
  </si>
  <si>
    <t>4.3</t>
  </si>
  <si>
    <t>Obetonování potrubí nebo zdiva stok betonem B 7,5</t>
  </si>
  <si>
    <t>508223739</t>
  </si>
  <si>
    <t>5.3</t>
  </si>
  <si>
    <t>Montáž trub z tvrdého PVC, gumový kroužek, DN 200</t>
  </si>
  <si>
    <t>-1994627238</t>
  </si>
  <si>
    <t>6.3</t>
  </si>
  <si>
    <t>Potrubí z trub KG SN4 DN 150  SN4, včetně tvarovek, vč tlakové zkoušky</t>
  </si>
  <si>
    <t>-1304042195</t>
  </si>
  <si>
    <t>7.3</t>
  </si>
  <si>
    <t>Podchycení stávající kanalizace na trase</t>
  </si>
  <si>
    <t>102422619</t>
  </si>
  <si>
    <t>Před realizací odsouhlasit u investora všechny typy zařizovacích předmětů a baterií !!!</t>
  </si>
  <si>
    <t>1.2</t>
  </si>
  <si>
    <t>Zařízení záchodů splachovače  nádržkové  plastové  nízkopoložené</t>
  </si>
  <si>
    <t>-2107197990</t>
  </si>
  <si>
    <t>10.2</t>
  </si>
  <si>
    <t>Výlevka závěsná keramická (851049) + plastová mřížka + MODUL PRO 893647</t>
  </si>
  <si>
    <t>-2137766963</t>
  </si>
  <si>
    <t>11.2</t>
  </si>
  <si>
    <t>Umyvadla keramická bez výtokových armatur se zápachovou uzávěrkou připevněná na stěnu šrouby bílá se sloupem 550 mm  + sifon plast</t>
  </si>
  <si>
    <t>-1811084958</t>
  </si>
  <si>
    <t>12.2</t>
  </si>
  <si>
    <t>Umyvadla keramická bez výtokových armatur zdravotní se zápachovou uzávěrkou připevněná na stěnu šrouby bílá 640 mm +  sifon HL134.0</t>
  </si>
  <si>
    <t>1563423270</t>
  </si>
  <si>
    <t>13.2</t>
  </si>
  <si>
    <t>Elektrické ohřívače zásobníkové beztlakové přepadové akumulační s pojistným ventilem závěsné svislé 80 l (2,0 kW)  220V objem nádrže (příkon)</t>
  </si>
  <si>
    <t>-1464985339</t>
  </si>
  <si>
    <t>14.2</t>
  </si>
  <si>
    <t>Baterie umyvadlové stojánkové pákové s výpustí    - komplet včetně montáže a zapojení</t>
  </si>
  <si>
    <t>-1312082729</t>
  </si>
  <si>
    <t>15.2</t>
  </si>
  <si>
    <t>Baterie dřezové nástěnné pákové s otáčivým plochým ústím a délkou ramínka 300 mm    (výlevka)</t>
  </si>
  <si>
    <t>896878249</t>
  </si>
  <si>
    <t>16.2</t>
  </si>
  <si>
    <t>Montáž baterií stojánkových a nástěnných</t>
  </si>
  <si>
    <t>1490448291</t>
  </si>
  <si>
    <t>17.2</t>
  </si>
  <si>
    <t>Zápachové uzávěrky zařizovacích předmětů pro umyvadla DN 40 (HL 132/40)</t>
  </si>
  <si>
    <t>-720659501</t>
  </si>
  <si>
    <t>18.2</t>
  </si>
  <si>
    <t>Zápachové uzávěrky zařizovacích předmětů pro umyvadla podomítkové DN 40/50 (HL134)</t>
  </si>
  <si>
    <t>1573401523</t>
  </si>
  <si>
    <t>19.2</t>
  </si>
  <si>
    <t>Kovové věšáčky na oděv vč upevnění na stěnu – chrom, dvijitý</t>
  </si>
  <si>
    <t>222756584</t>
  </si>
  <si>
    <t>2.2</t>
  </si>
  <si>
    <t>Zařízení záchodů klozety keramické závěsné na nosné stěny s hlubokým splachováním odpad vodorovný, vč sedátka v bakteriálním provedení</t>
  </si>
  <si>
    <t>1228391897</t>
  </si>
  <si>
    <t>20.2</t>
  </si>
  <si>
    <t>Zásobník toaletního papíru jumbo 555000, bílý</t>
  </si>
  <si>
    <t>-317446105</t>
  </si>
  <si>
    <t>21.2</t>
  </si>
  <si>
    <t>Dávkovač mýdla 560000, bílý</t>
  </si>
  <si>
    <t>233561668</t>
  </si>
  <si>
    <t>22.2</t>
  </si>
  <si>
    <t>Zásobník na skládané papírové ručníky 552100, bílý</t>
  </si>
  <si>
    <t>-2033462642</t>
  </si>
  <si>
    <t>23.2</t>
  </si>
  <si>
    <t>WC souprava keramická  bílá</t>
  </si>
  <si>
    <t>65563845</t>
  </si>
  <si>
    <t>24.1</t>
  </si>
  <si>
    <t>Demontáže stávajících zařizovacích předmětů  v objektu</t>
  </si>
  <si>
    <t>-1249736485</t>
  </si>
  <si>
    <t>25.1</t>
  </si>
  <si>
    <t>-38029233</t>
  </si>
  <si>
    <t>3.2</t>
  </si>
  <si>
    <t>Zařízení záchodů klozety keramické závěsné na nosné stěny s hlubokým splachováním odpad vodorovný  , vč sedátka v bakteriálním provedení, v provedení pro imobilní osoby</t>
  </si>
  <si>
    <t>-1019335146</t>
  </si>
  <si>
    <t>4.2</t>
  </si>
  <si>
    <t>Předstěnové instalační systémy pro zazdění do masivních zděných konstrukcí pro závěsné klozety ovládání zepředu, stavební výška 1080 mm</t>
  </si>
  <si>
    <t>-31777813</t>
  </si>
  <si>
    <t>5.2</t>
  </si>
  <si>
    <t>Předstěnové instalační systémy pro zazdění do masivních zděných konstrukcí pro závěsné klozety - pro imobilní WC</t>
  </si>
  <si>
    <t>-1678570974</t>
  </si>
  <si>
    <t>76</t>
  </si>
  <si>
    <t>6.2</t>
  </si>
  <si>
    <t>Oddálené pneumatické ovládání pro splachovací nádr pod omítku (s dvojím splach., pro WC imobilní)</t>
  </si>
  <si>
    <t>-253787415</t>
  </si>
  <si>
    <t>77</t>
  </si>
  <si>
    <t>7.2</t>
  </si>
  <si>
    <t>Pisoár keramický bílý  se skrytým přívodem i syfonem + radarové splachování  SLP 19RZ (integrovaný zdroj)</t>
  </si>
  <si>
    <t>-403642702</t>
  </si>
  <si>
    <t>78</t>
  </si>
  <si>
    <t>8.2</t>
  </si>
  <si>
    <t>Pisoárová dělící stěna keramická</t>
  </si>
  <si>
    <t>-859886740</t>
  </si>
  <si>
    <t>79</t>
  </si>
  <si>
    <t>9.2</t>
  </si>
  <si>
    <t>Napájecí zdroj, 230 V DC, SLZ 01Y</t>
  </si>
  <si>
    <t>souor</t>
  </si>
  <si>
    <t>-1940653979</t>
  </si>
  <si>
    <t>80</t>
  </si>
  <si>
    <t>1397264195</t>
  </si>
  <si>
    <t>81</t>
  </si>
  <si>
    <t>-430629883</t>
  </si>
  <si>
    <t>0306_2017_UR - ZTI - SO 01 etapa III.II</t>
  </si>
  <si>
    <t xml:space="preserve">    3 - Zařizovací předměty</t>
  </si>
  <si>
    <t xml:space="preserve">    D2 - Před realizací odsouhlasit u investora všechny typy zařizovacích předmětů a baterií !!!</t>
  </si>
  <si>
    <t>Potrubí z plastových trub HT Systém (polypropylenové PPs) připojovací DN 40</t>
  </si>
  <si>
    <t>Potrubí z plastových trub HT Systém (polypropylenové PPs) připojovací DN 50</t>
  </si>
  <si>
    <t>Potrubí z plastových trub HT Systém (polypropylenové PPs) připojovací DN 70</t>
  </si>
  <si>
    <t>Potrubí z plastových trub HT Systém (polypropylenové PPs) připojovací DN 100</t>
  </si>
  <si>
    <t>Potrubí z plastových trub HT Systém (polypropylenové PPs) odpadní DN 125</t>
  </si>
  <si>
    <t>Potrubí z plastových trub HT Systém (polypropylenové PPs) odpadní DN 160</t>
  </si>
  <si>
    <t>Potrubí PPR 40*5,5 PN10 ( (odvod kondenzátu od jednotek a potrubí VZT, výtlačné potrubí) - včetně montáže a zavěšení)</t>
  </si>
  <si>
    <t>Vyměření přípojek na potrubí vyvedení a upevnění odpadních výpustek   DN 40</t>
  </si>
  <si>
    <t>Vyměření přípojek na potrubí vyvedení a upevnění odpadních výpustek DN   50</t>
  </si>
  <si>
    <t>Vyměření přípojek na potrubí vyvedení a upevnění odpadních výpustek DN   70</t>
  </si>
  <si>
    <t>Vyměření přípojek na potrubí vyvedení a upevnění odpadních výpustek   DN 100</t>
  </si>
  <si>
    <t>Ventilační hlavice z polypropylenu (PP) DN 110 (HL 810)</t>
  </si>
  <si>
    <t>Přivzdušňovací ventil HL900N</t>
  </si>
  <si>
    <t>Podlahová vpust celonerezová    DN100 - komplet  včetně ročtu, boční (spodní) odtok, svěrné příruby pro hydroizolaci, vč vyjímatelného koše, vpusti se ZU, montáže  (ověřit před realizací podle skladby podlahy !)</t>
  </si>
  <si>
    <t>Čistící tvarovka do potrubí DN100</t>
  </si>
  <si>
    <t>Čistící tvarovka do potrubí DN150</t>
  </si>
  <si>
    <t>Příplatek za podchycení (napojení) stávající kanalizace (včetně utěsnění)</t>
  </si>
  <si>
    <t>Ostatní kovový materiál pro uchycení a zavěšení potrubí</t>
  </si>
  <si>
    <t>Prostup zdí tl. 300-600 mm, 150/150 mm, vč. utěsnění</t>
  </si>
  <si>
    <t>Zkouška těsnosti kanalizace v objektech vodou do DN 125</t>
  </si>
  <si>
    <t>Ostatní zednické výpomoce pro vnitřní kanalizaci  (8 %)</t>
  </si>
  <si>
    <t>Připojení technologie (odpad vč sifonu dle požadavku     technologie)</t>
  </si>
  <si>
    <t>Přesun hmot pro vnitřní kanalizace stanovený z hmotnosti přesunovaného materiálu vodorovná dopravní vzdálenost do 50 m v objektech výšky do 12 m</t>
  </si>
  <si>
    <t>Demontáž potrubí z litinových trub odpadních nebo dešťových do DN 100</t>
  </si>
  <si>
    <t>Demontáž potrubí z novodurových trub odpadních nebo připojovacích do D 75</t>
  </si>
  <si>
    <t>Demontáž potrubí z novodurových trub odpadních nebo připojovacích přes 75 do D 114</t>
  </si>
  <si>
    <t>Demontáž kanalizačního příslušenství vpustí podlahových  DN 70</t>
  </si>
  <si>
    <t>Demontáž kanalizačního příslušenství vpustí podlahových  DN 100</t>
  </si>
  <si>
    <t>Demontáž zápachových uzávěrek do DN 70</t>
  </si>
  <si>
    <t>Vnitrostaveništní přemístění vybouraných (demontovaných) hmot vnitřní kanalizace vodorovně do 100 m v objektech výšky přes 12 do 24 m</t>
  </si>
  <si>
    <t>Opravy odpadního potrubí litinového propojení dosavadního potrubí         DN 70</t>
  </si>
  <si>
    <t>Opravy odpadního potrubí litinového propojení dosavadního potrubí         DN 100</t>
  </si>
  <si>
    <t>Opravy odpadního potrubí litinového krácení trub DN 70</t>
  </si>
  <si>
    <t>Opravy odpadního potrubí litinového krácení trub DN 100</t>
  </si>
  <si>
    <t>Potrubí ocelová závitové pozinkované DN 5/4"</t>
  </si>
  <si>
    <t>Potrubí z plastových trubek z polypropylenu (PPR) svařovaných polyfuzně PN 16 (SDR 7,4) D 20 x 2,8</t>
  </si>
  <si>
    <t>Potrubí z plastových trubek z polypropylenu (PPR) svařovaných polyfuzně PN 16 (SDR 7,4) D 25 x 3,5</t>
  </si>
  <si>
    <t>Potrubí z plastových trubek z polypropylenu (PPR) svařovaných polyfuzně PN 16 (SDR 7,4) D 32 x 4,4</t>
  </si>
  <si>
    <t>Potrubí z plastových trubek z polypropylenu (PPR) svařovaných polyfuzně PN 16 (SDR 7,4) D 40 x 5,5</t>
  </si>
  <si>
    <t>Potrubí z plastových trubek z polypropylenu (PPR) svařovaných polyfuzně PN 16 (SDR 7,4) D 50 x 6,9</t>
  </si>
  <si>
    <t>Potrubí z plastových trubek z polypropylenu (PPR) svařovaných polyfuzně PN 20 (SDR 6, vícevrstvá s čedičovou vložkou) D 20 x 3,4</t>
  </si>
  <si>
    <t>Potrubí z plastových trubek z polypropylenu (PPR) svařovaných polyfuzně PN 20 (SDR 6, vícevrstvá s čedičovou vložkou) D 25 x 4,2</t>
  </si>
  <si>
    <t>Potrubí z plastových trubek z polypropylenu (PPR) svařovaných polyfuzně PN 20 (SDR 6, vícevrstvá s čedičovou vložkou) D 32 x 5,4</t>
  </si>
  <si>
    <t>Potrubí z plastových trubek z polypropylenu (PPR) svařovaných polyfuzně PN 20 (SDR 6, vícevrstvá s čedičovou vložkou) D 40 x 6,7</t>
  </si>
  <si>
    <t>Potrubí z plastových trubek z polypropylenu (PPR) svařovaných polyfuzně křížení potrubí (PPR) PN 20 (SDR 6) D 25 x 4,2</t>
  </si>
  <si>
    <t>Potrubí z plastových trubek z polypropylenu (PPR) svařovaných polyfuzně kompenzační smyčky na potrubí (PPR) D 25 x 4,2</t>
  </si>
  <si>
    <t>Potrubí z plastových trubek z polypropylenu (PPR) svařovaných polyfuzně kompenzační smyčky na potrubí (PPR) D 32 x 5,4</t>
  </si>
  <si>
    <t>Příplatek k ceně rozvody vody z plastů za práce malého rozsahu na zakázce při průměru trubek do 32 mm, do 15 svarů</t>
  </si>
  <si>
    <t>Ochrana potrubí tepelně izolačními trubicemi z pěnového polyetylenu PE přilepenými v příčných a podélných spojích, tloušťky izolace přes 6 do 10 mm, vnitřního průměru izolace DN do 22 mm</t>
  </si>
  <si>
    <t>Ochrana potrubí tepelně izolačními trubicemi z pěnového polyetylenu PE přilepenými v příčných a podélných spojích, tloušťky izolace přes 6 do 10 mm, vnitřního průměru izolace DN přes 22 do 42 mm</t>
  </si>
  <si>
    <t>Ochrana potrubí tepelně izolačními trubicemi z pěnového polyetylenu PE přilepenými v příčných a podélných spojích, tloušťky izolace přes 10 do 15 mm, vnitřního průměru izolace DN do 22 mm</t>
  </si>
  <si>
    <t>Ochrana potrubí tepelně izolačními trubicemi z pěnového polyetylenu PE přilepenými v příčných a podélných spojích, tloušťky izolace přes 10 do 15 mm, vnitřního průměru izolace DN přes 22 do 42 mm</t>
  </si>
  <si>
    <t>Ochrana potrubí tepelně izolačními trubicemi z pěnového polyetylenu PE přilepenými v příčných a podélných spojích, tloušťky izolace přes 15 do 20 mm, vnitřního průměru izolace DN přes 22 do 42 mm   (dodatečná izolace potrubí v kotelně)</t>
  </si>
  <si>
    <t>Zřízení přípojek na potrubí vyvedení a  upevnění  výpustek   do  DN  25</t>
  </si>
  <si>
    <t>Armatury s jedním závitem nástěnky pro výtokový ventil G 1/2</t>
  </si>
  <si>
    <t>Armatury s jedním závitem kohouty plnicí a vypouštěcí PN 10 G 1/2</t>
  </si>
  <si>
    <t>Armatury se dvěma závity ventily zpětné (R 60) PN 10 do 110 st.C G 5/4</t>
  </si>
  <si>
    <t>Armatury se dvěma závity ventily zpětné (R 60) PN 10 do 110 st.C G 3/4</t>
  </si>
  <si>
    <t>Armatury se dvěma závity kulové kohouty PN 42 do 185  st.C plnoprůtokové s koulí  vnitřní závit těžká řada R 950R  G 1/2</t>
  </si>
  <si>
    <t>Armatury se dvěma závity kulové kohouty PN 42 do 185  st.C plnoprůtokové s koulí  vnitřní závit těžká řada R 950R G 3/4</t>
  </si>
  <si>
    <t>27.1</t>
  </si>
  <si>
    <t>Armatury se dvěma závity kulové kohouty PN 42 do 185  st.C plnoprůtokové s koulí  vnitřní závit těžká řada R 950R  G 1</t>
  </si>
  <si>
    <t>28.1</t>
  </si>
  <si>
    <t>Armatury se dvěma závity kulové kohouty PN 42 do 185  st.C plnoprůtokové s koulí  vnitřní závit těžká řada R 950R  G 5/4</t>
  </si>
  <si>
    <t>29.1</t>
  </si>
  <si>
    <t>Armatury se dvěma závity filtry mosazný  PN 16 do 120  st.C G 3/4</t>
  </si>
  <si>
    <t>30.1</t>
  </si>
  <si>
    <t>Armatury se dvěma závity filtry mosazný  PN 16 do 120  st.C G 5/4</t>
  </si>
  <si>
    <t>31.1</t>
  </si>
  <si>
    <t>Armatury se dvěma závity montáž vodovodních armatur se dvěma závity ostatních typů G 5/4</t>
  </si>
  <si>
    <t>32.1</t>
  </si>
  <si>
    <t>Souprava pro fyzikální úpravu vody anticalc, montáž na vstup studené vody do objektu (za vodoměr), vč. montážní sady MS1-3, DN 1", kovové koncovky DN 1" (technické parametry ve standardu stávající úpravny na vstupu)</t>
  </si>
  <si>
    <t>33.1</t>
  </si>
  <si>
    <t>Regulační ventil s jemným nastavením top-ball DN20</t>
  </si>
  <si>
    <t>34.1</t>
  </si>
  <si>
    <t>Zkoušky, proplach a desinfekce vodovodního potrubí zkoušky těsnosti vodovodního potrubí závitového do DN 50</t>
  </si>
  <si>
    <t>35.1</t>
  </si>
  <si>
    <t>Zkoušky, proplach a desinfekce vodovodního potrubí proplach a desinfekce vodovodního potrubí do DN 80</t>
  </si>
  <si>
    <t>36.1</t>
  </si>
  <si>
    <t>Připojení techologických zařízení dle požadavku dodavatele technologie (včetně koncového ventilu)</t>
  </si>
  <si>
    <t>37.1</t>
  </si>
  <si>
    <t>Ostatní drobné zednické výpomoci na vnitřním vodovodu (stanoveno procentní sazbou 6% z části vnitřní vodovod))</t>
  </si>
  <si>
    <t>38.1</t>
  </si>
  <si>
    <t>39.1</t>
  </si>
  <si>
    <t>Revizní dvířka plastová DKP 200/200 mm</t>
  </si>
  <si>
    <t>40.1</t>
  </si>
  <si>
    <t>Prostup stropem  100/100 mm včetně utěsnění</t>
  </si>
  <si>
    <t>82</t>
  </si>
  <si>
    <t>41.1</t>
  </si>
  <si>
    <t>Příplatek za lešení</t>
  </si>
  <si>
    <t>83</t>
  </si>
  <si>
    <t>42.1</t>
  </si>
  <si>
    <t>84</t>
  </si>
  <si>
    <t>Štítky s popisem větví a sekcí u jednotlivýchuzávěrů (dle standardů investora)</t>
  </si>
  <si>
    <t>85</t>
  </si>
  <si>
    <t>Přesun hmot pro vnitřní vodovod stanovený z hmotnosti přesunovaného materiálu vodorovná dopravní vzdálenost do 50 m v objektech výšky do 6 m</t>
  </si>
  <si>
    <t>86</t>
  </si>
  <si>
    <t>Kulový kohout s napojením na hadici DN20</t>
  </si>
  <si>
    <t>87</t>
  </si>
  <si>
    <t>Hydrantový systém s tvarově stálou hadicí D 25 x 30 m celoplechový</t>
  </si>
  <si>
    <t>88</t>
  </si>
  <si>
    <t>Demontáž potrubí z ocelových trubek pozinkovaných závitových do DN 25</t>
  </si>
  <si>
    <t>89</t>
  </si>
  <si>
    <t>Demontáž potrubí z ocelových trubek pozinkovaných šroubení do G 6/4</t>
  </si>
  <si>
    <t>90</t>
  </si>
  <si>
    <t>Demontáž potrubí z ocelových trubek pozinkovaných tvarovek nástěnek</t>
  </si>
  <si>
    <t>91</t>
  </si>
  <si>
    <t>Demontáž rozvodů vody z plastů do D 25 mm</t>
  </si>
  <si>
    <t>92</t>
  </si>
  <si>
    <t>Demontáž rozvodů vody z plastů přes 25 do D 50 mm</t>
  </si>
  <si>
    <t>93</t>
  </si>
  <si>
    <t>Demontáž armatur závitových s jedním závitem do G 3/4</t>
  </si>
  <si>
    <t>94</t>
  </si>
  <si>
    <t>Demontáž armatur závitových se dvěma závity do G 3/4</t>
  </si>
  <si>
    <t>95</t>
  </si>
  <si>
    <t>Vnitrostaveništní přemístění vybouraných (demontovaných) hmot vnitřní vodovod vodorovně do 100 m v objektech výšky přes 12 do 24 m</t>
  </si>
  <si>
    <t>96</t>
  </si>
  <si>
    <t>Opravy vodovodního potrubí z ocelových trubek pozinkovaných závitových vsazení odbočky do potrubí oboustrannými svěrnými spojkami (QT) DN potrubí / G odbočky DN 25 / G 3/4</t>
  </si>
  <si>
    <t>97</t>
  </si>
  <si>
    <t>Opravy vodovodního potrubí z ocelových trubek pozinkovaných závitových propojení dosavadního potrubí svěrnými spojkami (QA) PN 16 DN potrubí / G odbočky DN 25 / G 3/4</t>
  </si>
  <si>
    <t>98</t>
  </si>
  <si>
    <t>Opravy ostatní uzavření nebo otevření vodovodního potrubí při opravách včetně vypuštění a napuštění</t>
  </si>
  <si>
    <t>Zařizovací předměty</t>
  </si>
  <si>
    <t>99</t>
  </si>
  <si>
    <t>Demontáž a zpětná montáž - kuchyňský dřez, včetně nového sifonu, konzol, uchycení</t>
  </si>
  <si>
    <t>Demontáž a zpětná montáž - výlevka, včetně osazení, uchycení</t>
  </si>
  <si>
    <t>101</t>
  </si>
  <si>
    <t>Umyvadla keramická bez výtokových armatur se zápachovou uzávěrkou připevněná na stěnu šrouby bílá se sloupem 500 mm    + sifon chrom (U3)</t>
  </si>
  <si>
    <t>102</t>
  </si>
  <si>
    <t>Výlevky montáž výlevky   - včetně obezdění</t>
  </si>
  <si>
    <t>103</t>
  </si>
  <si>
    <t>Závěsná výlevka s plastovou sklopnou mřížkou, instalační sada   (VL)</t>
  </si>
  <si>
    <t>104</t>
  </si>
  <si>
    <t>Modul prozávěsnou výlevko, se samonosným ocelovým rámem, nádržkou, ukotvení na zem, tlačítko SINGLLE nebo DUAL   (VL)</t>
  </si>
  <si>
    <t>105</t>
  </si>
  <si>
    <t>Baterie dřezové nástěnné pákové s otáčivým plochým ústím a délkou ramínka 225 mm, kartuše 40 mm eco  (DO, VL) - odsouhlasit</t>
  </si>
  <si>
    <t>106</t>
  </si>
  <si>
    <t>Baterie umyvadlové elektronické stojánkové automatické senzorové přívodem teplé a studené vody ,  24V DC + zdroj  ( odsouhlasit)</t>
  </si>
  <si>
    <t>107</t>
  </si>
  <si>
    <t>Ventily odpadní pro zařizovací předměty dřezové bez přepadu G 6/4 (HL 15)</t>
  </si>
  <si>
    <t>108</t>
  </si>
  <si>
    <t>Ventily odpadní pro zařizovací předměty umyvadlové bez přepadu G 5/4 (HL 15.1)</t>
  </si>
  <si>
    <t>109</t>
  </si>
  <si>
    <t>110</t>
  </si>
  <si>
    <t>Zápachové uzávěrky zařizovacích předmětů pro dřezy DN 40/50 (HL 100G)</t>
  </si>
  <si>
    <t>111</t>
  </si>
  <si>
    <t>112</t>
  </si>
  <si>
    <t>Zemní  práce vně objektu  pro kanalizaci š = 1 m, průměrná hl = 1,50 m - vč  pískového lože 10 cm, obsypu potrubí vhodnou prohozenou zeminou min. 30 cm nad potrubí, zhutněného  zásypu rýhy vhodným výkopovým materiálem a odvozu přebytečné  zeminy na skládk</t>
  </si>
  <si>
    <t>113</t>
  </si>
  <si>
    <t>Hloubení šachet v hor.3 do 100 m3   - včetně obsypu vhodnou prohozenou zeminou, zhutněného  zásypu a odvozu přebytečné  zeminy na  skládku</t>
  </si>
  <si>
    <t>114</t>
  </si>
  <si>
    <t>Pažení a rozepření stěn rýh - příložné - hl. do 2m vč odstranění</t>
  </si>
  <si>
    <t>115</t>
  </si>
  <si>
    <t>Štěrkopísek frakce 0-22 B</t>
  </si>
  <si>
    <t>116</t>
  </si>
  <si>
    <t>Pročištění stávající  kanalizace</t>
  </si>
  <si>
    <t>117</t>
  </si>
  <si>
    <t>Lože pod potrubí ze štěrkopísku do 63 mm</t>
  </si>
  <si>
    <t>118</t>
  </si>
  <si>
    <t>Osazení beton. prstenců  výšky do 200 mm  včetně dodávky prstenců</t>
  </si>
  <si>
    <t>119</t>
  </si>
  <si>
    <t>9.3</t>
  </si>
  <si>
    <t>Desky podkladní pod potrubí z betonu B 12,5 ostatní drobné objekty z betonu (včetně betonáže OT)</t>
  </si>
  <si>
    <t>120</t>
  </si>
  <si>
    <t>10.3</t>
  </si>
  <si>
    <t>121</t>
  </si>
  <si>
    <t>11.3</t>
  </si>
  <si>
    <t>Montáž trub z tvrdého PVC, gumový kroužek, DN 150</t>
  </si>
  <si>
    <t>122</t>
  </si>
  <si>
    <t>12.3</t>
  </si>
  <si>
    <t>Potrubí z trub KG SN4 DN 150  SN8, včetně tvarovek, vč tlakové zkoušky</t>
  </si>
  <si>
    <t>123</t>
  </si>
  <si>
    <t>13.3</t>
  </si>
  <si>
    <t>Potrubí z trub KG SN4 DN 125  SN4, včetně tvarovek  (odvětrání kanalizace)</t>
  </si>
  <si>
    <t>124</t>
  </si>
  <si>
    <t>Šachta kanalizační plastová DN600 mm, včetně pojízdného poklopu třídy zatížení A125 DN600 (komplet včetně plastového dna, šachtové roury  DN600 mm, vyrovnávacích prostenců, poklopu, montáže, osazení)</t>
  </si>
  <si>
    <t>125</t>
  </si>
  <si>
    <t>Osazení poklopu s rámem do 150 kg</t>
  </si>
  <si>
    <t>126</t>
  </si>
  <si>
    <t>Poklop vstupní s rámem DN600 BEGU D400 bez otvorů pro odvětrání</t>
  </si>
  <si>
    <t>127</t>
  </si>
  <si>
    <t>Vstupní komín pro lapač tuků - prefabrikovaná šachtová skruž výšky 250 mm (2 ks), zakrytová deska s otvorem pro poklop (1 ks), vyrovnávací prstence (2 ks) - včetně montáže, osazení</t>
  </si>
  <si>
    <t>128</t>
  </si>
  <si>
    <t>Izolace proti vlhkosti vodor. nátěr ALP za studena</t>
  </si>
  <si>
    <t>129</t>
  </si>
  <si>
    <t>Izolace proti vlhk.vodor. nátěr asf.susp. za stud.</t>
  </si>
  <si>
    <t>130</t>
  </si>
  <si>
    <t>Lak asfaltový izolační ALP-PENETRAL  ŽC, AC</t>
  </si>
  <si>
    <t>131</t>
  </si>
  <si>
    <t>Lak asfaltový izolační ALIT na izolaci trub  v sud</t>
  </si>
  <si>
    <t>132</t>
  </si>
  <si>
    <t>Plastový kruhový lapač tuků ,  8EO/PB/SV (NS8), určený pro instalaci pod hladinu spodní vody, komplet včetně dodávky, osazení, podkladní betonové desky, obetonování (nátokové a odtokové potrubí DN150, úhel nátoku a odtoku  přeměřit !!)</t>
  </si>
  <si>
    <t>133</t>
  </si>
  <si>
    <t>Montáž, doprava, osazení  odlučovače tuků velikosti T5</t>
  </si>
  <si>
    <t>134</t>
  </si>
  <si>
    <t>24.2</t>
  </si>
  <si>
    <t>Odborná likvidace obsahu st. lapolu, včetně dezinfekce, odvozu</t>
  </si>
  <si>
    <t>135</t>
  </si>
  <si>
    <t>25.2</t>
  </si>
  <si>
    <t>Demolice (ubourání) stávajícího lapače tuků , včetně přesunu a odvozu suti, dopravu, poplatku za skládku</t>
  </si>
  <si>
    <t>136</t>
  </si>
  <si>
    <t>26.1</t>
  </si>
  <si>
    <t>Kamerový průzkum částí vnitřní kanalizacevčetně vyhodnocení stavu instalací</t>
  </si>
  <si>
    <t>137</t>
  </si>
  <si>
    <t>-526613464</t>
  </si>
  <si>
    <t>138</t>
  </si>
  <si>
    <t>694958337</t>
  </si>
  <si>
    <t>0307_2017_UR - ÚT</t>
  </si>
  <si>
    <t xml:space="preserve">    5 - NÁTĚRY</t>
  </si>
  <si>
    <t xml:space="preserve">    6 - DEMONTÁŽE</t>
  </si>
  <si>
    <t xml:space="preserve">    7 - TOPNÁ ZKOUŠKA</t>
  </si>
  <si>
    <t xml:space="preserve">    8 - ZAREGULOVÁNÍ SYSTÉMU, NAPUŠTĚNÍ - VYPUŠTĚNÍ</t>
  </si>
  <si>
    <t xml:space="preserve">    D1 - Armatury závitové včetně připojovacích šroubění a montáže</t>
  </si>
  <si>
    <t xml:space="preserve">    D2 - Potrubí  včetně montáže a tlakových zkoušek</t>
  </si>
  <si>
    <t xml:space="preserve">    D3 - Dodávka a montáž otopných těles vč. montážních konzol na zeď, tlaková zkouška, 1x demontáž a zpět</t>
  </si>
  <si>
    <t xml:space="preserve">    D4 - Izolace potrubí z polyetylenu s povrchovou folií (potrubí vedené ve zdivu a podlaze) dodávka +montáž</t>
  </si>
  <si>
    <t>978888889</t>
  </si>
  <si>
    <t>Demontáž, zpětná montáž, napuštění, vypuštění topných těles (žebrových, deskových)</t>
  </si>
  <si>
    <t>-1390398066</t>
  </si>
  <si>
    <t>NÁTĚRY</t>
  </si>
  <si>
    <t>1.4</t>
  </si>
  <si>
    <t>Nátěry syntetické potrubí  dvojnásobné se základním nátěrem a jedenkrát emailováním do DN 50 (volně vedené potrubí, včetně očištění stávajícího nátěru)</t>
  </si>
  <si>
    <t>1692011952</t>
  </si>
  <si>
    <t>DEMONTÁŽE</t>
  </si>
  <si>
    <t>1.5</t>
  </si>
  <si>
    <t>Demontáž potrubí ocelového závitového do DN 15-32</t>
  </si>
  <si>
    <t>-961312063</t>
  </si>
  <si>
    <t>Vypuštění vody z topných systémů</t>
  </si>
  <si>
    <t>-481103231</t>
  </si>
  <si>
    <t>600111111</t>
  </si>
  <si>
    <t>DEMONTÁŽ DESKOVÉHO RADIÁTORU 500/500 MM - 1 KS A HLADKÉHO STOJATÉHO REGISTRU v. 1800 mm - 1 KS, OBOJÍ VČETNĚ PŘIPOJENÍ</t>
  </si>
  <si>
    <t>-481553019</t>
  </si>
  <si>
    <t>600111112</t>
  </si>
  <si>
    <t xml:space="preserve">DEMONTÁŽ DVOU DESKOVÝCH RADIÁTORŮ 500/500/47 mm - 1 KS, A 1000/500/78 mm - 1 KS, OBA VČETNĚ PŘIPOJENÍ A REGULAČNÍCH PRVKŮ </t>
  </si>
  <si>
    <t>-2082986083</t>
  </si>
  <si>
    <t>Ostatní přepojovací a propojovací práce</t>
  </si>
  <si>
    <t>269441877</t>
  </si>
  <si>
    <t>TOPNÁ ZKOUŠKA</t>
  </si>
  <si>
    <t>1.6</t>
  </si>
  <si>
    <t>Topná zkouška</t>
  </si>
  <si>
    <t>703407706</t>
  </si>
  <si>
    <t>ZAREGULOVÁNÍ SYSTÉMU, NAPUŠTĚNÍ - VYPUŠTĚNÍ</t>
  </si>
  <si>
    <t>1.7</t>
  </si>
  <si>
    <t>Zaregulování topného systému a osazení hlavic, vypuštění - napuštění systému (2x)</t>
  </si>
  <si>
    <t>1766919430</t>
  </si>
  <si>
    <t>Armatury závitové včetně připojovacích šroubění a montáže</t>
  </si>
  <si>
    <t>Hlavice termostatická kapalinová (např. typ B s ochranou proti odcizení)</t>
  </si>
  <si>
    <t>-942361222</t>
  </si>
  <si>
    <t>Šroubení připojovací  přímé regulační uzavírací  DN15</t>
  </si>
  <si>
    <t>1022776919</t>
  </si>
  <si>
    <t>Termostatický ventil přímý DN 15 (např. v-exakt )</t>
  </si>
  <si>
    <t>1990510802</t>
  </si>
  <si>
    <t>Potrubí  včetně montáže a tlakových zkoušek</t>
  </si>
  <si>
    <t>potrubí z ocelových trub  DN 1/2"</t>
  </si>
  <si>
    <t>-59141282</t>
  </si>
  <si>
    <t>Zednické výpomoce  (vysekání rýh pro potrubí ve zdi a v podlaze, zahození a začištění)</t>
  </si>
  <si>
    <t>906525951</t>
  </si>
  <si>
    <t>Demontáže vč. odvozu a likvidace</t>
  </si>
  <si>
    <t>-1286161606</t>
  </si>
  <si>
    <t>D3</t>
  </si>
  <si>
    <t>Dodávka a montáž otopných těles vč. montážních konzol na zeď, tlaková zkouška, 1x demontáž a zpět</t>
  </si>
  <si>
    <t>Těleso otopné typ KLASIK 21/6060-5  včetně konzol, montáže</t>
  </si>
  <si>
    <t>sou</t>
  </si>
  <si>
    <t>-1625828849</t>
  </si>
  <si>
    <t>Těleso otopné typ KLASIK 22/6180-5 včetně konzol, montáže</t>
  </si>
  <si>
    <t>-1012217247</t>
  </si>
  <si>
    <t>Odvzdušnění otopných těles (včetně 3.NP)</t>
  </si>
  <si>
    <t>889056661</t>
  </si>
  <si>
    <t>Zednické výpomoce  pro otopná tělesa</t>
  </si>
  <si>
    <t>-1410764231</t>
  </si>
  <si>
    <t>D30111111</t>
  </si>
  <si>
    <t>DODÁVKA A OSAZENÍ DVOU DESKOVÝCH RADIÁTORŮ 500/500/47 mm - 1 KS, A 900/500/66 mm - 1 KS, OBA VČETNĚ PŘIPOJENÍ A REGULAČNÍCH PRVKŮ</t>
  </si>
  <si>
    <t>-1157316988</t>
  </si>
  <si>
    <t>D30111112</t>
  </si>
  <si>
    <t>DODÁVKA A OSAZENÍ DVOU DESKOVÝCH RADIÁTORŮ 500/500/47 mm - 1 KS A 900/500/66 mm - 1 KS, OBA VČETNĚ PŘIPOJENÍ A REGULAČNÍCH PRVKŮ</t>
  </si>
  <si>
    <t>-667663028</t>
  </si>
  <si>
    <t>D4</t>
  </si>
  <si>
    <t>Izolace potrubí z polyetylenu s povrchovou folií (potrubí vedené ve zdivu a podlaze) dodávka +montáž</t>
  </si>
  <si>
    <t>Návleková izolace z PU TL. 20 mm pro potubí  d15</t>
  </si>
  <si>
    <t>857651355</t>
  </si>
  <si>
    <t>1321566433</t>
  </si>
  <si>
    <t>-1684693606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</si>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</sst>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10"/>
      <name val="Trebuchet MS"/>
      <family val="2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18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b/>
      <sz val="8"/>
      <color indexed="55"/>
      <name val="Trebuchet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170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0" borderId="2" applyNumberFormat="0" applyAlignment="0" applyProtection="0"/>
    <xf numFmtId="171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4" fillId="0" borderId="0" applyAlignment="0">
      <protection locked="0"/>
    </xf>
    <xf numFmtId="0" fontId="71" fillId="0" borderId="0" applyNumberFormat="0" applyFill="0" applyBorder="0" applyAlignment="0" applyProtection="0"/>
    <xf numFmtId="0" fontId="61" fillId="22" borderId="6" applyNumberFormat="0" applyFont="0" applyAlignment="0" applyProtection="0"/>
    <xf numFmtId="9" fontId="61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77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89" fillId="0" borderId="0" xfId="0" applyFont="1" applyAlignment="1">
      <alignment horizontal="left" vertical="center"/>
    </xf>
    <xf numFmtId="0" fontId="90" fillId="0" borderId="0" xfId="0" applyFont="1" applyAlignment="1">
      <alignment horizontal="left" vertical="center"/>
    </xf>
    <xf numFmtId="0" fontId="91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91" fillId="0" borderId="0" xfId="0" applyFont="1" applyBorder="1" applyAlignment="1">
      <alignment horizontal="left" vertical="center"/>
    </xf>
    <xf numFmtId="0" fontId="5" fillId="22" borderId="0" xfId="0" applyFont="1" applyFill="1" applyBorder="1" applyAlignment="1" applyProtection="1">
      <alignment horizontal="left" vertical="center"/>
      <protection locked="0"/>
    </xf>
    <xf numFmtId="49" fontId="5" fillId="22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80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91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5" xfId="0" applyFont="1" applyFill="1" applyBorder="1" applyAlignment="1">
      <alignment horizontal="center" vertical="center"/>
    </xf>
    <xf numFmtId="0" fontId="91" fillId="0" borderId="26" xfId="0" applyFont="1" applyBorder="1" applyAlignment="1">
      <alignment horizontal="center" vertical="center" wrapText="1"/>
    </xf>
    <xf numFmtId="0" fontId="91" fillId="0" borderId="27" xfId="0" applyFont="1" applyBorder="1" applyAlignment="1">
      <alignment horizontal="center" vertical="center" wrapText="1"/>
    </xf>
    <xf numFmtId="0" fontId="91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/>
    </xf>
    <xf numFmtId="0" fontId="92" fillId="0" borderId="0" xfId="0" applyFont="1" applyAlignment="1">
      <alignment horizontal="left" vertical="center"/>
    </xf>
    <xf numFmtId="0" fontId="9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93" fillId="0" borderId="30" xfId="0" applyNumberFormat="1" applyFont="1" applyBorder="1" applyAlignment="1">
      <alignment vertical="center"/>
    </xf>
    <xf numFmtId="4" fontId="93" fillId="0" borderId="0" xfId="0" applyNumberFormat="1" applyFont="1" applyBorder="1" applyAlignment="1">
      <alignment vertical="center"/>
    </xf>
    <xf numFmtId="174" fontId="93" fillId="0" borderId="0" xfId="0" applyNumberFormat="1" applyFont="1" applyBorder="1" applyAlignment="1">
      <alignment vertical="center"/>
    </xf>
    <xf numFmtId="4" fontId="93" fillId="0" borderId="24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96" fillId="0" borderId="30" xfId="0" applyNumberFormat="1" applyFont="1" applyBorder="1" applyAlignment="1">
      <alignment vertical="center"/>
    </xf>
    <xf numFmtId="4" fontId="96" fillId="0" borderId="0" xfId="0" applyNumberFormat="1" applyFont="1" applyBorder="1" applyAlignment="1">
      <alignment vertical="center"/>
    </xf>
    <xf numFmtId="174" fontId="96" fillId="0" borderId="0" xfId="0" applyNumberFormat="1" applyFont="1" applyBorder="1" applyAlignment="1">
      <alignment vertical="center"/>
    </xf>
    <xf numFmtId="4" fontId="96" fillId="0" borderId="24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96" fillId="0" borderId="31" xfId="0" applyNumberFormat="1" applyFont="1" applyBorder="1" applyAlignment="1">
      <alignment vertical="center"/>
    </xf>
    <xf numFmtId="4" fontId="96" fillId="0" borderId="32" xfId="0" applyNumberFormat="1" applyFont="1" applyBorder="1" applyAlignment="1">
      <alignment vertical="center"/>
    </xf>
    <xf numFmtId="174" fontId="96" fillId="0" borderId="32" xfId="0" applyNumberFormat="1" applyFont="1" applyBorder="1" applyAlignment="1">
      <alignment vertical="center"/>
    </xf>
    <xf numFmtId="4" fontId="96" fillId="0" borderId="33" xfId="0" applyNumberFormat="1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91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92" fillId="0" borderId="0" xfId="0" applyNumberFormat="1" applyFont="1" applyBorder="1" applyAlignment="1">
      <alignment vertical="center"/>
    </xf>
    <xf numFmtId="0" fontId="80" fillId="0" borderId="0" xfId="0" applyFont="1" applyBorder="1" applyAlignment="1" applyProtection="1">
      <alignment horizontal="right" vertical="center"/>
      <protection locked="0"/>
    </xf>
    <xf numFmtId="4" fontId="80" fillId="0" borderId="0" xfId="0" applyNumberFormat="1" applyFont="1" applyBorder="1" applyAlignment="1">
      <alignment vertical="center"/>
    </xf>
    <xf numFmtId="172" fontId="80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7" fillId="0" borderId="0" xfId="0" applyFont="1" applyBorder="1" applyAlignment="1">
      <alignment horizontal="left"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32" xfId="0" applyFont="1" applyBorder="1" applyAlignment="1">
      <alignment horizontal="left" vertical="center"/>
    </xf>
    <xf numFmtId="0" fontId="81" fillId="0" borderId="32" xfId="0" applyFont="1" applyBorder="1" applyAlignment="1">
      <alignment vertical="center"/>
    </xf>
    <xf numFmtId="0" fontId="81" fillId="0" borderId="32" xfId="0" applyFont="1" applyBorder="1" applyAlignment="1" applyProtection="1">
      <alignment vertical="center"/>
      <protection locked="0"/>
    </xf>
    <xf numFmtId="4" fontId="81" fillId="0" borderId="32" xfId="0" applyNumberFormat="1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32" xfId="0" applyFont="1" applyBorder="1" applyAlignment="1">
      <alignment horizontal="left" vertical="center"/>
    </xf>
    <xf numFmtId="0" fontId="82" fillId="0" borderId="32" xfId="0" applyFont="1" applyBorder="1" applyAlignment="1">
      <alignment vertical="center"/>
    </xf>
    <xf numFmtId="0" fontId="82" fillId="0" borderId="32" xfId="0" applyFont="1" applyBorder="1" applyAlignment="1" applyProtection="1">
      <alignment vertical="center"/>
      <protection locked="0"/>
    </xf>
    <xf numFmtId="4" fontId="82" fillId="0" borderId="32" xfId="0" applyNumberFormat="1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91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98" fillId="35" borderId="27" xfId="0" applyFont="1" applyFill="1" applyBorder="1" applyAlignment="1" applyProtection="1">
      <alignment horizontal="center" vertical="center" wrapText="1"/>
      <protection locked="0"/>
    </xf>
    <xf numFmtId="0" fontId="5" fillId="35" borderId="28" xfId="0" applyFont="1" applyFill="1" applyBorder="1" applyAlignment="1">
      <alignment horizontal="center" vertical="center" wrapText="1"/>
    </xf>
    <xf numFmtId="4" fontId="92" fillId="0" borderId="0" xfId="0" applyNumberFormat="1" applyFont="1" applyAlignment="1">
      <alignment/>
    </xf>
    <xf numFmtId="174" fontId="99" fillId="0" borderId="22" xfId="0" applyNumberFormat="1" applyFont="1" applyBorder="1" applyAlignment="1">
      <alignment/>
    </xf>
    <xf numFmtId="174" fontId="99" fillId="0" borderId="23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3" fillId="0" borderId="13" xfId="0" applyFont="1" applyBorder="1" applyAlignment="1">
      <alignment/>
    </xf>
    <xf numFmtId="0" fontId="83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0" fontId="83" fillId="0" borderId="0" xfId="0" applyFont="1" applyAlignment="1" applyProtection="1">
      <alignment/>
      <protection locked="0"/>
    </xf>
    <xf numFmtId="4" fontId="81" fillId="0" borderId="0" xfId="0" applyNumberFormat="1" applyFont="1" applyAlignment="1">
      <alignment/>
    </xf>
    <xf numFmtId="0" fontId="83" fillId="0" borderId="30" xfId="0" applyFont="1" applyBorder="1" applyAlignment="1">
      <alignment/>
    </xf>
    <xf numFmtId="0" fontId="83" fillId="0" borderId="0" xfId="0" applyFont="1" applyBorder="1" applyAlignment="1">
      <alignment/>
    </xf>
    <xf numFmtId="174" fontId="83" fillId="0" borderId="0" xfId="0" applyNumberFormat="1" applyFont="1" applyBorder="1" applyAlignment="1">
      <alignment/>
    </xf>
    <xf numFmtId="174" fontId="83" fillId="0" borderId="24" xfId="0" applyNumberFormat="1" applyFont="1" applyBorder="1" applyAlignment="1">
      <alignment/>
    </xf>
    <xf numFmtId="0" fontId="83" fillId="0" borderId="0" xfId="0" applyFont="1" applyAlignment="1">
      <alignment horizontal="center"/>
    </xf>
    <xf numFmtId="4" fontId="83" fillId="0" borderId="0" xfId="0" applyNumberFormat="1" applyFont="1" applyAlignment="1">
      <alignment vertical="center"/>
    </xf>
    <xf numFmtId="0" fontId="83" fillId="0" borderId="0" xfId="0" applyFont="1" applyBorder="1" applyAlignment="1">
      <alignment horizontal="left"/>
    </xf>
    <xf numFmtId="0" fontId="82" fillId="0" borderId="0" xfId="0" applyFont="1" applyBorder="1" applyAlignment="1">
      <alignment horizontal="left"/>
    </xf>
    <xf numFmtId="4" fontId="82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75" fontId="4" fillId="0" borderId="36" xfId="0" applyNumberFormat="1" applyFont="1" applyBorder="1" applyAlignment="1" applyProtection="1">
      <alignment vertical="center"/>
      <protection/>
    </xf>
    <xf numFmtId="4" fontId="4" fillId="22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80" fillId="22" borderId="36" xfId="0" applyFont="1" applyFill="1" applyBorder="1" applyAlignment="1" applyProtection="1">
      <alignment horizontal="left" vertical="center"/>
      <protection locked="0"/>
    </xf>
    <xf numFmtId="0" fontId="80" fillId="0" borderId="0" xfId="0" applyFont="1" applyBorder="1" applyAlignment="1">
      <alignment horizontal="center" vertical="center"/>
    </xf>
    <xf numFmtId="174" fontId="80" fillId="0" borderId="0" xfId="0" applyNumberFormat="1" applyFont="1" applyBorder="1" applyAlignment="1">
      <alignment vertical="center"/>
    </xf>
    <xf numFmtId="174" fontId="80" fillId="0" borderId="24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84" fillId="0" borderId="13" xfId="0" applyFont="1" applyBorder="1" applyAlignment="1">
      <alignment vertical="center"/>
    </xf>
    <xf numFmtId="0" fontId="100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 wrapText="1"/>
    </xf>
    <xf numFmtId="0" fontId="84" fillId="0" borderId="0" xfId="0" applyFont="1" applyAlignment="1">
      <alignment horizontal="left" vertical="center"/>
    </xf>
    <xf numFmtId="0" fontId="84" fillId="0" borderId="0" xfId="0" applyFont="1" applyAlignment="1" applyProtection="1">
      <alignment vertical="center"/>
      <protection locked="0"/>
    </xf>
    <xf numFmtId="0" fontId="84" fillId="0" borderId="30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24" xfId="0" applyFont="1" applyBorder="1" applyAlignment="1">
      <alignment vertical="center"/>
    </xf>
    <xf numFmtId="0" fontId="85" fillId="0" borderId="13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175" fontId="85" fillId="0" borderId="0" xfId="0" applyNumberFormat="1" applyFont="1" applyAlignment="1">
      <alignment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30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4" xfId="0" applyFont="1" applyBorder="1" applyAlignment="1">
      <alignment vertical="center"/>
    </xf>
    <xf numFmtId="0" fontId="86" fillId="0" borderId="13" xfId="0" applyFont="1" applyBorder="1" applyAlignment="1">
      <alignment vertical="center"/>
    </xf>
    <xf numFmtId="0" fontId="100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 wrapText="1"/>
    </xf>
    <xf numFmtId="175" fontId="86" fillId="0" borderId="0" xfId="0" applyNumberFormat="1" applyFont="1" applyBorder="1" applyAlignment="1">
      <alignment vertical="center"/>
    </xf>
    <xf numFmtId="0" fontId="86" fillId="0" borderId="0" xfId="0" applyFont="1" applyAlignment="1" applyProtection="1">
      <alignment vertical="center"/>
      <protection locked="0"/>
    </xf>
    <xf numFmtId="0" fontId="86" fillId="0" borderId="30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24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7" fillId="0" borderId="13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 wrapText="1"/>
    </xf>
    <xf numFmtId="175" fontId="87" fillId="0" borderId="0" xfId="0" applyNumberFormat="1" applyFont="1" applyAlignment="1">
      <alignment vertical="center"/>
    </xf>
    <xf numFmtId="0" fontId="87" fillId="0" borderId="0" xfId="0" applyFont="1" applyAlignment="1" applyProtection="1">
      <alignment vertical="center"/>
      <protection locked="0"/>
    </xf>
    <xf numFmtId="0" fontId="87" fillId="0" borderId="30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7" fillId="0" borderId="24" xfId="0" applyFont="1" applyBorder="1" applyAlignment="1">
      <alignment vertical="center"/>
    </xf>
    <xf numFmtId="0" fontId="85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 wrapText="1"/>
    </xf>
    <xf numFmtId="175" fontId="85" fillId="0" borderId="0" xfId="0" applyNumberFormat="1" applyFont="1" applyBorder="1" applyAlignment="1">
      <alignment vertical="center"/>
    </xf>
    <xf numFmtId="0" fontId="101" fillId="0" borderId="36" xfId="0" applyFont="1" applyBorder="1" applyAlignment="1" applyProtection="1">
      <alignment horizontal="center" vertical="center"/>
      <protection/>
    </xf>
    <xf numFmtId="49" fontId="101" fillId="0" borderId="36" xfId="0" applyNumberFormat="1" applyFont="1" applyBorder="1" applyAlignment="1" applyProtection="1">
      <alignment horizontal="left" vertical="center" wrapText="1"/>
      <protection/>
    </xf>
    <xf numFmtId="0" fontId="101" fillId="0" borderId="36" xfId="0" applyFont="1" applyBorder="1" applyAlignment="1" applyProtection="1">
      <alignment horizontal="left" vertical="center" wrapText="1"/>
      <protection/>
    </xf>
    <xf numFmtId="0" fontId="101" fillId="0" borderId="36" xfId="0" applyFont="1" applyBorder="1" applyAlignment="1" applyProtection="1">
      <alignment horizontal="center" vertical="center" wrapText="1"/>
      <protection/>
    </xf>
    <xf numFmtId="175" fontId="101" fillId="0" borderId="36" xfId="0" applyNumberFormat="1" applyFont="1" applyBorder="1" applyAlignment="1" applyProtection="1">
      <alignment vertical="center"/>
      <protection/>
    </xf>
    <xf numFmtId="4" fontId="101" fillId="22" borderId="36" xfId="0" applyNumberFormat="1" applyFont="1" applyFill="1" applyBorder="1" applyAlignment="1" applyProtection="1">
      <alignment vertical="center"/>
      <protection locked="0"/>
    </xf>
    <xf numFmtId="4" fontId="101" fillId="0" borderId="36" xfId="0" applyNumberFormat="1" applyFont="1" applyBorder="1" applyAlignment="1" applyProtection="1">
      <alignment vertical="center"/>
      <protection/>
    </xf>
    <xf numFmtId="0" fontId="101" fillId="0" borderId="13" xfId="0" applyFont="1" applyBorder="1" applyAlignment="1">
      <alignment vertical="center"/>
    </xf>
    <xf numFmtId="0" fontId="101" fillId="22" borderId="36" xfId="0" applyFont="1" applyFill="1" applyBorder="1" applyAlignment="1" applyProtection="1">
      <alignment horizontal="left" vertical="center"/>
      <protection locked="0"/>
    </xf>
    <xf numFmtId="0" fontId="101" fillId="0" borderId="0" xfId="0" applyFont="1" applyBorder="1" applyAlignment="1">
      <alignment horizontal="center"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175" fontId="86" fillId="0" borderId="0" xfId="0" applyNumberFormat="1" applyFont="1" applyAlignment="1">
      <alignment vertical="center"/>
    </xf>
    <xf numFmtId="175" fontId="4" fillId="22" borderId="36" xfId="0" applyNumberFormat="1" applyFont="1" applyFill="1" applyBorder="1" applyAlignment="1" applyProtection="1">
      <alignment vertical="center"/>
      <protection locked="0"/>
    </xf>
    <xf numFmtId="0" fontId="80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74" fontId="80" fillId="0" borderId="32" xfId="0" applyNumberFormat="1" applyFont="1" applyBorder="1" applyAlignment="1">
      <alignment vertical="center"/>
    </xf>
    <xf numFmtId="174" fontId="80" fillId="0" borderId="33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82" fillId="0" borderId="0" xfId="0" applyFont="1" applyAlignment="1">
      <alignment horizontal="left"/>
    </xf>
    <xf numFmtId="4" fontId="82" fillId="0" borderId="0" xfId="0" applyNumberFormat="1" applyFont="1" applyAlignment="1">
      <alignment/>
    </xf>
    <xf numFmtId="0" fontId="64" fillId="33" borderId="0" xfId="36" applyFill="1" applyAlignment="1">
      <alignment/>
    </xf>
    <xf numFmtId="0" fontId="102" fillId="0" borderId="0" xfId="36" applyFont="1" applyAlignment="1">
      <alignment horizontal="center" vertical="center"/>
    </xf>
    <xf numFmtId="0" fontId="103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04" fillId="33" borderId="0" xfId="36" applyFont="1" applyFill="1" applyAlignment="1">
      <alignment vertical="center"/>
    </xf>
    <xf numFmtId="0" fontId="88" fillId="33" borderId="0" xfId="0" applyFont="1" applyFill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03" fillId="33" borderId="0" xfId="0" applyFont="1" applyFill="1" applyAlignment="1" applyProtection="1">
      <alignment horizontal="left" vertical="center"/>
      <protection/>
    </xf>
    <xf numFmtId="0" fontId="104" fillId="33" borderId="0" xfId="36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 locked="0"/>
    </xf>
    <xf numFmtId="0" fontId="4" fillId="0" borderId="0" xfId="46" applyAlignment="1">
      <alignment vertical="top"/>
      <protection locked="0"/>
    </xf>
    <xf numFmtId="0" fontId="4" fillId="0" borderId="37" xfId="46" applyFont="1" applyBorder="1" applyAlignment="1">
      <alignment vertical="center" wrapText="1"/>
      <protection locked="0"/>
    </xf>
    <xf numFmtId="0" fontId="4" fillId="0" borderId="38" xfId="46" applyFont="1" applyBorder="1" applyAlignment="1">
      <alignment vertical="center" wrapText="1"/>
      <protection locked="0"/>
    </xf>
    <xf numFmtId="0" fontId="4" fillId="0" borderId="39" xfId="46" applyFont="1" applyBorder="1" applyAlignment="1">
      <alignment vertical="center" wrapText="1"/>
      <protection locked="0"/>
    </xf>
    <xf numFmtId="0" fontId="4" fillId="0" borderId="40" xfId="46" applyFont="1" applyBorder="1" applyAlignment="1">
      <alignment horizontal="center" vertical="center" wrapText="1"/>
      <protection locked="0"/>
    </xf>
    <xf numFmtId="0" fontId="4" fillId="0" borderId="41" xfId="46" applyFont="1" applyBorder="1" applyAlignment="1">
      <alignment horizontal="center" vertical="center" wrapText="1"/>
      <protection locked="0"/>
    </xf>
    <xf numFmtId="0" fontId="4" fillId="0" borderId="0" xfId="46" applyAlignment="1">
      <alignment horizontal="center" vertical="center"/>
      <protection locked="0"/>
    </xf>
    <xf numFmtId="0" fontId="4" fillId="0" borderId="40" xfId="46" applyFont="1" applyBorder="1" applyAlignment="1">
      <alignment vertical="center" wrapText="1"/>
      <protection locked="0"/>
    </xf>
    <xf numFmtId="0" fontId="4" fillId="0" borderId="41" xfId="46" applyFont="1" applyBorder="1" applyAlignment="1">
      <alignment vertical="center" wrapText="1"/>
      <protection locked="0"/>
    </xf>
    <xf numFmtId="0" fontId="12" fillId="0" borderId="0" xfId="46" applyFont="1" applyBorder="1" applyAlignment="1">
      <alignment horizontal="left" vertical="center" wrapText="1"/>
      <protection locked="0"/>
    </xf>
    <xf numFmtId="0" fontId="5" fillId="0" borderId="0" xfId="46" applyFont="1" applyBorder="1" applyAlignment="1">
      <alignment horizontal="left" vertical="center" wrapText="1"/>
      <protection locked="0"/>
    </xf>
    <xf numFmtId="0" fontId="5" fillId="0" borderId="40" xfId="46" applyFont="1" applyBorder="1" applyAlignment="1">
      <alignment vertical="center" wrapText="1"/>
      <protection locked="0"/>
    </xf>
    <xf numFmtId="0" fontId="5" fillId="0" borderId="0" xfId="46" applyFont="1" applyBorder="1" applyAlignment="1">
      <alignment vertical="center" wrapText="1"/>
      <protection locked="0"/>
    </xf>
    <xf numFmtId="0" fontId="5" fillId="0" borderId="0" xfId="46" applyFont="1" applyBorder="1" applyAlignment="1">
      <alignment vertical="center"/>
      <protection locked="0"/>
    </xf>
    <xf numFmtId="0" fontId="5" fillId="0" borderId="0" xfId="46" applyFont="1" applyBorder="1" applyAlignment="1">
      <alignment horizontal="left" vertical="center"/>
      <protection locked="0"/>
    </xf>
    <xf numFmtId="49" fontId="5" fillId="0" borderId="0" xfId="46" applyNumberFormat="1" applyFont="1" applyBorder="1" applyAlignment="1">
      <alignment vertical="center" wrapText="1"/>
      <protection locked="0"/>
    </xf>
    <xf numFmtId="0" fontId="4" fillId="0" borderId="42" xfId="46" applyFont="1" applyBorder="1" applyAlignment="1">
      <alignment vertical="center" wrapText="1"/>
      <protection locked="0"/>
    </xf>
    <xf numFmtId="0" fontId="14" fillId="0" borderId="43" xfId="46" applyFont="1" applyBorder="1" applyAlignment="1">
      <alignment vertical="center" wrapText="1"/>
      <protection locked="0"/>
    </xf>
    <xf numFmtId="0" fontId="4" fillId="0" borderId="44" xfId="46" applyFont="1" applyBorder="1" applyAlignment="1">
      <alignment vertical="center" wrapText="1"/>
      <protection locked="0"/>
    </xf>
    <xf numFmtId="0" fontId="4" fillId="0" borderId="0" xfId="46" applyFont="1" applyBorder="1" applyAlignment="1">
      <alignment vertical="top"/>
      <protection locked="0"/>
    </xf>
    <xf numFmtId="0" fontId="4" fillId="0" borderId="0" xfId="46" applyFont="1" applyAlignment="1">
      <alignment vertical="top"/>
      <protection locked="0"/>
    </xf>
    <xf numFmtId="0" fontId="4" fillId="0" borderId="37" xfId="46" applyFont="1" applyBorder="1" applyAlignment="1">
      <alignment horizontal="left" vertical="center"/>
      <protection locked="0"/>
    </xf>
    <xf numFmtId="0" fontId="4" fillId="0" borderId="38" xfId="46" applyFont="1" applyBorder="1" applyAlignment="1">
      <alignment horizontal="left" vertical="center"/>
      <protection locked="0"/>
    </xf>
    <xf numFmtId="0" fontId="4" fillId="0" borderId="39" xfId="46" applyFont="1" applyBorder="1" applyAlignment="1">
      <alignment horizontal="left" vertical="center"/>
      <protection locked="0"/>
    </xf>
    <xf numFmtId="0" fontId="4" fillId="0" borderId="40" xfId="46" applyFont="1" applyBorder="1" applyAlignment="1">
      <alignment horizontal="left" vertical="center"/>
      <protection locked="0"/>
    </xf>
    <xf numFmtId="0" fontId="4" fillId="0" borderId="41" xfId="46" applyFont="1" applyBorder="1" applyAlignment="1">
      <alignment horizontal="left" vertical="center"/>
      <protection locked="0"/>
    </xf>
    <xf numFmtId="0" fontId="12" fillId="0" borderId="0" xfId="46" applyFont="1" applyBorder="1" applyAlignment="1">
      <alignment horizontal="left" vertical="center"/>
      <protection locked="0"/>
    </xf>
    <xf numFmtId="0" fontId="7" fillId="0" borderId="0" xfId="46" applyFont="1" applyAlignment="1">
      <alignment horizontal="left" vertical="center"/>
      <protection locked="0"/>
    </xf>
    <xf numFmtId="0" fontId="12" fillId="0" borderId="43" xfId="46" applyFont="1" applyBorder="1" applyAlignment="1">
      <alignment horizontal="left" vertical="center"/>
      <protection locked="0"/>
    </xf>
    <xf numFmtId="0" fontId="12" fillId="0" borderId="43" xfId="46" applyFont="1" applyBorder="1" applyAlignment="1">
      <alignment horizontal="center" vertical="center"/>
      <protection locked="0"/>
    </xf>
    <xf numFmtId="0" fontId="7" fillId="0" borderId="43" xfId="46" applyFont="1" applyBorder="1" applyAlignment="1">
      <alignment horizontal="left" vertical="center"/>
      <protection locked="0"/>
    </xf>
    <xf numFmtId="0" fontId="10" fillId="0" borderId="0" xfId="46" applyFont="1" applyBorder="1" applyAlignment="1">
      <alignment horizontal="left" vertical="center"/>
      <protection locked="0"/>
    </xf>
    <xf numFmtId="0" fontId="5" fillId="0" borderId="0" xfId="46" applyFont="1" applyAlignment="1">
      <alignment horizontal="left" vertical="center"/>
      <protection locked="0"/>
    </xf>
    <xf numFmtId="0" fontId="5" fillId="0" borderId="0" xfId="46" applyFont="1" applyBorder="1" applyAlignment="1">
      <alignment horizontal="center" vertical="center"/>
      <protection locked="0"/>
    </xf>
    <xf numFmtId="0" fontId="5" fillId="0" borderId="40" xfId="46" applyFont="1" applyBorder="1" applyAlignment="1">
      <alignment horizontal="left" vertical="center"/>
      <protection locked="0"/>
    </xf>
    <xf numFmtId="0" fontId="5" fillId="0" borderId="0" xfId="46" applyFont="1" applyFill="1" applyBorder="1" applyAlignment="1">
      <alignment horizontal="left" vertical="center"/>
      <protection locked="0"/>
    </xf>
    <xf numFmtId="0" fontId="5" fillId="0" borderId="0" xfId="46" applyFont="1" applyFill="1" applyBorder="1" applyAlignment="1">
      <alignment horizontal="center" vertical="center"/>
      <protection locked="0"/>
    </xf>
    <xf numFmtId="0" fontId="4" fillId="0" borderId="42" xfId="46" applyFont="1" applyBorder="1" applyAlignment="1">
      <alignment horizontal="left" vertical="center"/>
      <protection locked="0"/>
    </xf>
    <xf numFmtId="0" fontId="14" fillId="0" borderId="43" xfId="46" applyFont="1" applyBorder="1" applyAlignment="1">
      <alignment horizontal="left" vertical="center"/>
      <protection locked="0"/>
    </xf>
    <xf numFmtId="0" fontId="4" fillId="0" borderId="44" xfId="46" applyFont="1" applyBorder="1" applyAlignment="1">
      <alignment horizontal="left" vertical="center"/>
      <protection locked="0"/>
    </xf>
    <xf numFmtId="0" fontId="4" fillId="0" borderId="0" xfId="46" applyFont="1" applyBorder="1" applyAlignment="1">
      <alignment horizontal="left" vertical="center"/>
      <protection locked="0"/>
    </xf>
    <xf numFmtId="0" fontId="14" fillId="0" borderId="0" xfId="46" applyFont="1" applyBorder="1" applyAlignment="1">
      <alignment horizontal="left" vertical="center"/>
      <protection locked="0"/>
    </xf>
    <xf numFmtId="0" fontId="7" fillId="0" borderId="0" xfId="46" applyFont="1" applyBorder="1" applyAlignment="1">
      <alignment horizontal="left" vertical="center"/>
      <protection locked="0"/>
    </xf>
    <xf numFmtId="0" fontId="5" fillId="0" borderId="43" xfId="46" applyFont="1" applyBorder="1" applyAlignment="1">
      <alignment horizontal="left" vertical="center"/>
      <protection locked="0"/>
    </xf>
    <xf numFmtId="0" fontId="4" fillId="0" borderId="0" xfId="46" applyFont="1" applyBorder="1" applyAlignment="1">
      <alignment horizontal="left" vertical="center" wrapText="1"/>
      <protection locked="0"/>
    </xf>
    <xf numFmtId="0" fontId="5" fillId="0" borderId="0" xfId="46" applyFont="1" applyBorder="1" applyAlignment="1">
      <alignment horizontal="center" vertical="center" wrapText="1"/>
      <protection locked="0"/>
    </xf>
    <xf numFmtId="0" fontId="4" fillId="0" borderId="37" xfId="46" applyFont="1" applyBorder="1" applyAlignment="1">
      <alignment horizontal="left" vertical="center" wrapText="1"/>
      <protection locked="0"/>
    </xf>
    <xf numFmtId="0" fontId="4" fillId="0" borderId="38" xfId="46" applyFont="1" applyBorder="1" applyAlignment="1">
      <alignment horizontal="left" vertical="center" wrapText="1"/>
      <protection locked="0"/>
    </xf>
    <xf numFmtId="0" fontId="4" fillId="0" borderId="39" xfId="46" applyFont="1" applyBorder="1" applyAlignment="1">
      <alignment horizontal="left" vertical="center" wrapText="1"/>
      <protection locked="0"/>
    </xf>
    <xf numFmtId="0" fontId="4" fillId="0" borderId="40" xfId="46" applyFont="1" applyBorder="1" applyAlignment="1">
      <alignment horizontal="left" vertical="center" wrapText="1"/>
      <protection locked="0"/>
    </xf>
    <xf numFmtId="0" fontId="4" fillId="0" borderId="41" xfId="46" applyFont="1" applyBorder="1" applyAlignment="1">
      <alignment horizontal="left" vertical="center" wrapText="1"/>
      <protection locked="0"/>
    </xf>
    <xf numFmtId="0" fontId="7" fillId="0" borderId="40" xfId="46" applyFont="1" applyBorder="1" applyAlignment="1">
      <alignment horizontal="left" vertical="center" wrapText="1"/>
      <protection locked="0"/>
    </xf>
    <xf numFmtId="0" fontId="7" fillId="0" borderId="41" xfId="46" applyFont="1" applyBorder="1" applyAlignment="1">
      <alignment horizontal="left" vertical="center" wrapText="1"/>
      <protection locked="0"/>
    </xf>
    <xf numFmtId="0" fontId="5" fillId="0" borderId="40" xfId="46" applyFont="1" applyBorder="1" applyAlignment="1">
      <alignment horizontal="left" vertical="center" wrapText="1"/>
      <protection locked="0"/>
    </xf>
    <xf numFmtId="0" fontId="5" fillId="0" borderId="41" xfId="46" applyFont="1" applyBorder="1" applyAlignment="1">
      <alignment horizontal="left" vertical="center" wrapText="1"/>
      <protection locked="0"/>
    </xf>
    <xf numFmtId="0" fontId="5" fillId="0" borderId="41" xfId="46" applyFont="1" applyBorder="1" applyAlignment="1">
      <alignment horizontal="left" vertical="center"/>
      <protection locked="0"/>
    </xf>
    <xf numFmtId="0" fontId="5" fillId="0" borderId="42" xfId="46" applyFont="1" applyBorder="1" applyAlignment="1">
      <alignment horizontal="left" vertical="center" wrapText="1"/>
      <protection locked="0"/>
    </xf>
    <xf numFmtId="0" fontId="5" fillId="0" borderId="43" xfId="46" applyFont="1" applyBorder="1" applyAlignment="1">
      <alignment horizontal="left" vertical="center" wrapText="1"/>
      <protection locked="0"/>
    </xf>
    <xf numFmtId="0" fontId="5" fillId="0" borderId="44" xfId="46" applyFont="1" applyBorder="1" applyAlignment="1">
      <alignment horizontal="left" vertical="center" wrapText="1"/>
      <protection locked="0"/>
    </xf>
    <xf numFmtId="0" fontId="5" fillId="0" borderId="0" xfId="46" applyFont="1" applyBorder="1" applyAlignment="1">
      <alignment horizontal="left" vertical="top"/>
      <protection locked="0"/>
    </xf>
    <xf numFmtId="0" fontId="5" fillId="0" borderId="0" xfId="46" applyFont="1" applyBorder="1" applyAlignment="1">
      <alignment horizontal="center" vertical="top"/>
      <protection locked="0"/>
    </xf>
    <xf numFmtId="0" fontId="5" fillId="0" borderId="42" xfId="46" applyFont="1" applyBorder="1" applyAlignment="1">
      <alignment horizontal="left" vertical="center"/>
      <protection locked="0"/>
    </xf>
    <xf numFmtId="0" fontId="5" fillId="0" borderId="44" xfId="46" applyFont="1" applyBorder="1" applyAlignment="1">
      <alignment horizontal="left" vertical="center"/>
      <protection locked="0"/>
    </xf>
    <xf numFmtId="0" fontId="7" fillId="0" borderId="0" xfId="46" applyFont="1" applyAlignment="1">
      <alignment vertical="center"/>
      <protection locked="0"/>
    </xf>
    <xf numFmtId="0" fontId="12" fillId="0" borderId="0" xfId="46" applyFont="1" applyBorder="1" applyAlignment="1">
      <alignment vertical="center"/>
      <protection locked="0"/>
    </xf>
    <xf numFmtId="0" fontId="7" fillId="0" borderId="43" xfId="46" applyFont="1" applyBorder="1" applyAlignment="1">
      <alignment vertical="center"/>
      <protection locked="0"/>
    </xf>
    <xf numFmtId="0" fontId="12" fillId="0" borderId="43" xfId="46" applyFont="1" applyBorder="1" applyAlignment="1">
      <alignment vertical="center"/>
      <protection locked="0"/>
    </xf>
    <xf numFmtId="0" fontId="4" fillId="0" borderId="0" xfId="46" applyBorder="1" applyAlignment="1">
      <alignment vertical="top"/>
      <protection locked="0"/>
    </xf>
    <xf numFmtId="49" fontId="5" fillId="0" borderId="0" xfId="46" applyNumberFormat="1" applyFont="1" applyBorder="1" applyAlignment="1">
      <alignment horizontal="left" vertical="center"/>
      <protection locked="0"/>
    </xf>
    <xf numFmtId="0" fontId="4" fillId="0" borderId="43" xfId="46" applyBorder="1" applyAlignment="1">
      <alignment vertical="top"/>
      <protection locked="0"/>
    </xf>
    <xf numFmtId="0" fontId="5" fillId="0" borderId="38" xfId="46" applyFont="1" applyBorder="1" applyAlignment="1">
      <alignment horizontal="left" vertical="center" wrapText="1"/>
      <protection locked="0"/>
    </xf>
    <xf numFmtId="0" fontId="5" fillId="0" borderId="38" xfId="46" applyFont="1" applyBorder="1" applyAlignment="1">
      <alignment horizontal="left" vertical="center"/>
      <protection locked="0"/>
    </xf>
    <xf numFmtId="0" fontId="5" fillId="0" borderId="38" xfId="46" applyFont="1" applyBorder="1" applyAlignment="1">
      <alignment horizontal="center" vertical="center"/>
      <protection locked="0"/>
    </xf>
    <xf numFmtId="0" fontId="12" fillId="0" borderId="43" xfId="46" applyFont="1" applyBorder="1" applyAlignment="1">
      <alignment horizontal="left"/>
      <protection locked="0"/>
    </xf>
    <xf numFmtId="0" fontId="7" fillId="0" borderId="43" xfId="46" applyFont="1" applyBorder="1" applyAlignment="1">
      <alignment/>
      <protection locked="0"/>
    </xf>
    <xf numFmtId="0" fontId="4" fillId="0" borderId="40" xfId="46" applyFont="1" applyBorder="1" applyAlignment="1">
      <alignment vertical="top"/>
      <protection locked="0"/>
    </xf>
    <xf numFmtId="0" fontId="4" fillId="0" borderId="41" xfId="46" applyFont="1" applyBorder="1" applyAlignment="1">
      <alignment vertical="top"/>
      <protection locked="0"/>
    </xf>
    <xf numFmtId="0" fontId="4" fillId="0" borderId="0" xfId="46" applyFont="1" applyBorder="1" applyAlignment="1">
      <alignment horizontal="center" vertical="center"/>
      <protection locked="0"/>
    </xf>
    <xf numFmtId="0" fontId="4" fillId="0" borderId="0" xfId="46" applyFont="1" applyBorder="1" applyAlignment="1">
      <alignment horizontal="left" vertical="top"/>
      <protection locked="0"/>
    </xf>
    <xf numFmtId="0" fontId="4" fillId="0" borderId="42" xfId="46" applyFont="1" applyBorder="1" applyAlignment="1">
      <alignment vertical="top"/>
      <protection locked="0"/>
    </xf>
    <xf numFmtId="0" fontId="4" fillId="0" borderId="43" xfId="46" applyFont="1" applyBorder="1" applyAlignment="1">
      <alignment vertical="top"/>
      <protection locked="0"/>
    </xf>
    <xf numFmtId="0" fontId="4" fillId="0" borderId="44" xfId="46" applyFont="1" applyBorder="1" applyAlignment="1">
      <alignment vertical="top"/>
      <protection locked="0"/>
    </xf>
    <xf numFmtId="0" fontId="105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2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80" fillId="0" borderId="0" xfId="0" applyNumberFormat="1" applyFont="1" applyBorder="1" applyAlignment="1">
      <alignment horizontal="center" vertical="center"/>
    </xf>
    <xf numFmtId="0" fontId="80" fillId="0" borderId="0" xfId="0" applyFont="1" applyBorder="1" applyAlignment="1">
      <alignment vertical="center"/>
    </xf>
    <xf numFmtId="4" fontId="105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5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93" fillId="0" borderId="29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94" fillId="0" borderId="0" xfId="0" applyFont="1" applyAlignment="1">
      <alignment horizontal="left" vertical="center" wrapText="1"/>
    </xf>
    <xf numFmtId="0" fontId="95" fillId="0" borderId="0" xfId="0" applyFont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4" fontId="95" fillId="0" borderId="0" xfId="0" applyNumberFormat="1" applyFont="1" applyAlignment="1">
      <alignment vertical="center"/>
    </xf>
    <xf numFmtId="4" fontId="92" fillId="0" borderId="0" xfId="0" applyNumberFormat="1" applyFont="1" applyAlignment="1">
      <alignment horizontal="right" vertical="center"/>
    </xf>
    <xf numFmtId="4" fontId="92" fillId="0" borderId="0" xfId="0" applyNumberFormat="1" applyFont="1" applyAlignment="1">
      <alignment vertical="center"/>
    </xf>
    <xf numFmtId="0" fontId="104" fillId="33" borderId="0" xfId="36" applyFont="1" applyFill="1" applyAlignment="1">
      <alignment vertical="center"/>
    </xf>
    <xf numFmtId="0" fontId="9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1" fillId="0" borderId="0" xfId="0" applyFont="1" applyAlignment="1">
      <alignment horizontal="left" vertical="center" wrapText="1"/>
    </xf>
    <xf numFmtId="0" fontId="8" fillId="0" borderId="0" xfId="46" applyFont="1" applyBorder="1" applyAlignment="1">
      <alignment horizontal="center" vertical="center" wrapText="1"/>
      <protection locked="0"/>
    </xf>
    <xf numFmtId="0" fontId="12" fillId="0" borderId="43" xfId="46" applyFont="1" applyBorder="1" applyAlignment="1">
      <alignment horizontal="left" wrapText="1"/>
      <protection locked="0"/>
    </xf>
    <xf numFmtId="0" fontId="5" fillId="0" borderId="0" xfId="46" applyFont="1" applyBorder="1" applyAlignment="1">
      <alignment horizontal="left" vertical="center" wrapText="1"/>
      <protection locked="0"/>
    </xf>
    <xf numFmtId="49" fontId="5" fillId="0" borderId="0" xfId="46" applyNumberFormat="1" applyFont="1" applyBorder="1" applyAlignment="1">
      <alignment horizontal="left" vertical="center" wrapText="1"/>
      <protection locked="0"/>
    </xf>
    <xf numFmtId="0" fontId="8" fillId="0" borderId="0" xfId="46" applyFont="1" applyBorder="1" applyAlignment="1">
      <alignment horizontal="center" vertical="center"/>
      <protection locked="0"/>
    </xf>
    <xf numFmtId="0" fontId="5" fillId="0" borderId="0" xfId="46" applyFont="1" applyBorder="1" applyAlignment="1">
      <alignment horizontal="left" vertical="top"/>
      <protection locked="0"/>
    </xf>
    <xf numFmtId="0" fontId="12" fillId="0" borderId="43" xfId="46" applyFont="1" applyBorder="1" applyAlignment="1">
      <alignment horizontal="left"/>
      <protection locked="0"/>
    </xf>
    <xf numFmtId="0" fontId="5" fillId="0" borderId="0" xfId="46" applyFont="1" applyBorder="1" applyAlignment="1">
      <alignment horizontal="left" vertical="center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D59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E83F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5FCF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6729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0F59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DB4E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D56B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FE01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97F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ED59D.tmp" descr="C:\KROSplusData\System\Temp\radED59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3E83F.tmp" descr="C:\KROSplusData\System\Temp\rad3E83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D5FCF.tmp" descr="C:\KROSplusData\System\Temp\radD5FC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C6729.tmp" descr="C:\KROSplusData\System\Temp\radC672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70F59.tmp" descr="C:\KROSplusData\System\Temp\rad70F5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FDB4E.tmp" descr="C:\KROSplusData\System\Temp\radFDB4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CD56B.tmp" descr="C:\KROSplusData\System\Temp\radCD56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EFE01.tmp" descr="C:\KROSplusData\System\Temp\radEFE0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897FD.tmp" descr="C:\KROSplusData\System\Temp\rad897F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zoomScalePageLayoutView="0" workbookViewId="0" topLeftCell="A1">
      <pane ySplit="1" topLeftCell="A49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241" t="s">
        <v>0</v>
      </c>
      <c r="B1" s="242"/>
      <c r="C1" s="242"/>
      <c r="D1" s="243" t="s">
        <v>1</v>
      </c>
      <c r="E1" s="242"/>
      <c r="F1" s="242"/>
      <c r="G1" s="242"/>
      <c r="H1" s="242"/>
      <c r="I1" s="242"/>
      <c r="J1" s="242"/>
      <c r="K1" s="244" t="s">
        <v>1577</v>
      </c>
      <c r="L1" s="244"/>
      <c r="M1" s="244"/>
      <c r="N1" s="244"/>
      <c r="O1" s="244"/>
      <c r="P1" s="244"/>
      <c r="Q1" s="244"/>
      <c r="R1" s="244"/>
      <c r="S1" s="244"/>
      <c r="T1" s="242"/>
      <c r="U1" s="242"/>
      <c r="V1" s="242"/>
      <c r="W1" s="244" t="s">
        <v>1578</v>
      </c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3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  <c r="BV1" s="17" t="s">
        <v>5</v>
      </c>
    </row>
    <row r="2" spans="3:72" ht="36.75" customHeight="1">
      <c r="AR2" s="329"/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329"/>
      <c r="BD2" s="329"/>
      <c r="BE2" s="329"/>
      <c r="BS2" s="18" t="s">
        <v>6</v>
      </c>
      <c r="BT2" s="18" t="s">
        <v>7</v>
      </c>
    </row>
    <row r="3" spans="2:72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6</v>
      </c>
      <c r="BT3" s="18" t="s">
        <v>8</v>
      </c>
    </row>
    <row r="4" spans="2:71" ht="36.7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10</v>
      </c>
      <c r="BE4" s="27" t="s">
        <v>11</v>
      </c>
      <c r="BS4" s="18" t="s">
        <v>12</v>
      </c>
    </row>
    <row r="5" spans="2:71" ht="14.25" customHeight="1">
      <c r="B5" s="22"/>
      <c r="C5" s="23"/>
      <c r="D5" s="28" t="s">
        <v>13</v>
      </c>
      <c r="E5" s="23"/>
      <c r="F5" s="23"/>
      <c r="G5" s="23"/>
      <c r="H5" s="23"/>
      <c r="I5" s="23"/>
      <c r="J5" s="23"/>
      <c r="K5" s="332" t="s">
        <v>14</v>
      </c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23"/>
      <c r="AQ5" s="25"/>
      <c r="BE5" s="328" t="s">
        <v>15</v>
      </c>
      <c r="BS5" s="18" t="s">
        <v>6</v>
      </c>
    </row>
    <row r="6" spans="2:71" ht="36.7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34" t="s">
        <v>17</v>
      </c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333"/>
      <c r="AN6" s="333"/>
      <c r="AO6" s="333"/>
      <c r="AP6" s="23"/>
      <c r="AQ6" s="25"/>
      <c r="BE6" s="329"/>
      <c r="BS6" s="18" t="s">
        <v>18</v>
      </c>
    </row>
    <row r="7" spans="2:71" ht="14.25" customHeight="1">
      <c r="B7" s="22"/>
      <c r="C7" s="23"/>
      <c r="D7" s="31" t="s">
        <v>19</v>
      </c>
      <c r="E7" s="23"/>
      <c r="F7" s="23"/>
      <c r="G7" s="23"/>
      <c r="H7" s="23"/>
      <c r="I7" s="23"/>
      <c r="J7" s="23"/>
      <c r="K7" s="29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21</v>
      </c>
      <c r="AL7" s="23"/>
      <c r="AM7" s="23"/>
      <c r="AN7" s="29" t="s">
        <v>20</v>
      </c>
      <c r="AO7" s="23"/>
      <c r="AP7" s="23"/>
      <c r="AQ7" s="25"/>
      <c r="BE7" s="329"/>
      <c r="BS7" s="18" t="s">
        <v>22</v>
      </c>
    </row>
    <row r="8" spans="2:71" ht="14.25" customHeight="1">
      <c r="B8" s="22"/>
      <c r="C8" s="23"/>
      <c r="D8" s="31" t="s">
        <v>23</v>
      </c>
      <c r="E8" s="23"/>
      <c r="F8" s="23"/>
      <c r="G8" s="23"/>
      <c r="H8" s="23"/>
      <c r="I8" s="23"/>
      <c r="J8" s="23"/>
      <c r="K8" s="29" t="s">
        <v>24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25</v>
      </c>
      <c r="AL8" s="23"/>
      <c r="AM8" s="23"/>
      <c r="AN8" s="32" t="s">
        <v>26</v>
      </c>
      <c r="AO8" s="23"/>
      <c r="AP8" s="23"/>
      <c r="AQ8" s="25"/>
      <c r="BE8" s="329"/>
      <c r="BS8" s="18" t="s">
        <v>27</v>
      </c>
    </row>
    <row r="9" spans="2:71" ht="14.2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329"/>
      <c r="BS9" s="18" t="s">
        <v>28</v>
      </c>
    </row>
    <row r="10" spans="2:71" ht="14.25" customHeight="1">
      <c r="B10" s="22"/>
      <c r="C10" s="23"/>
      <c r="D10" s="31" t="s">
        <v>29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30</v>
      </c>
      <c r="AL10" s="23"/>
      <c r="AM10" s="23"/>
      <c r="AN10" s="29" t="s">
        <v>20</v>
      </c>
      <c r="AO10" s="23"/>
      <c r="AP10" s="23"/>
      <c r="AQ10" s="25"/>
      <c r="BE10" s="329"/>
      <c r="BS10" s="18" t="s">
        <v>18</v>
      </c>
    </row>
    <row r="11" spans="2:71" ht="18" customHeight="1">
      <c r="B11" s="22"/>
      <c r="C11" s="23"/>
      <c r="D11" s="23"/>
      <c r="E11" s="29" t="s">
        <v>31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32</v>
      </c>
      <c r="AL11" s="23"/>
      <c r="AM11" s="23"/>
      <c r="AN11" s="29" t="s">
        <v>20</v>
      </c>
      <c r="AO11" s="23"/>
      <c r="AP11" s="23"/>
      <c r="AQ11" s="25"/>
      <c r="BE11" s="329"/>
      <c r="BS11" s="18" t="s">
        <v>18</v>
      </c>
    </row>
    <row r="12" spans="2:71" ht="6.7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329"/>
      <c r="BS12" s="18" t="s">
        <v>18</v>
      </c>
    </row>
    <row r="13" spans="2:71" ht="14.25" customHeight="1">
      <c r="B13" s="22"/>
      <c r="C13" s="23"/>
      <c r="D13" s="31" t="s">
        <v>33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30</v>
      </c>
      <c r="AL13" s="23"/>
      <c r="AM13" s="23"/>
      <c r="AN13" s="33" t="s">
        <v>34</v>
      </c>
      <c r="AO13" s="23"/>
      <c r="AP13" s="23"/>
      <c r="AQ13" s="25"/>
      <c r="BE13" s="329"/>
      <c r="BS13" s="18" t="s">
        <v>18</v>
      </c>
    </row>
    <row r="14" spans="2:71" ht="15">
      <c r="B14" s="22"/>
      <c r="C14" s="23"/>
      <c r="D14" s="23"/>
      <c r="E14" s="335" t="s">
        <v>34</v>
      </c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1" t="s">
        <v>32</v>
      </c>
      <c r="AL14" s="23"/>
      <c r="AM14" s="23"/>
      <c r="AN14" s="33" t="s">
        <v>34</v>
      </c>
      <c r="AO14" s="23"/>
      <c r="AP14" s="23"/>
      <c r="AQ14" s="25"/>
      <c r="BE14" s="329"/>
      <c r="BS14" s="18" t="s">
        <v>18</v>
      </c>
    </row>
    <row r="15" spans="2:71" ht="6.7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329"/>
      <c r="BS15" s="18" t="s">
        <v>4</v>
      </c>
    </row>
    <row r="16" spans="2:71" ht="14.25" customHeight="1">
      <c r="B16" s="22"/>
      <c r="C16" s="23"/>
      <c r="D16" s="31" t="s">
        <v>35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30</v>
      </c>
      <c r="AL16" s="23"/>
      <c r="AM16" s="23"/>
      <c r="AN16" s="29" t="s">
        <v>36</v>
      </c>
      <c r="AO16" s="23"/>
      <c r="AP16" s="23"/>
      <c r="AQ16" s="25"/>
      <c r="BE16" s="329"/>
      <c r="BS16" s="18" t="s">
        <v>4</v>
      </c>
    </row>
    <row r="17" spans="2:71" ht="18" customHeight="1">
      <c r="B17" s="22"/>
      <c r="C17" s="23"/>
      <c r="D17" s="23"/>
      <c r="E17" s="29" t="s">
        <v>37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32</v>
      </c>
      <c r="AL17" s="23"/>
      <c r="AM17" s="23"/>
      <c r="AN17" s="29" t="s">
        <v>38</v>
      </c>
      <c r="AO17" s="23"/>
      <c r="AP17" s="23"/>
      <c r="AQ17" s="25"/>
      <c r="BE17" s="329"/>
      <c r="BS17" s="18" t="s">
        <v>39</v>
      </c>
    </row>
    <row r="18" spans="2:71" ht="6.7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329"/>
      <c r="BS18" s="18" t="s">
        <v>6</v>
      </c>
    </row>
    <row r="19" spans="2:71" ht="14.25" customHeight="1">
      <c r="B19" s="22"/>
      <c r="C19" s="23"/>
      <c r="D19" s="31" t="s">
        <v>40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329"/>
      <c r="BS19" s="18" t="s">
        <v>6</v>
      </c>
    </row>
    <row r="20" spans="2:71" ht="22.5" customHeight="1">
      <c r="B20" s="22"/>
      <c r="C20" s="23"/>
      <c r="D20" s="23"/>
      <c r="E20" s="336" t="s">
        <v>41</v>
      </c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/>
      <c r="AM20" s="333"/>
      <c r="AN20" s="333"/>
      <c r="AO20" s="23"/>
      <c r="AP20" s="23"/>
      <c r="AQ20" s="25"/>
      <c r="BE20" s="329"/>
      <c r="BS20" s="18" t="s">
        <v>39</v>
      </c>
    </row>
    <row r="21" spans="2:57" ht="6.7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329"/>
    </row>
    <row r="22" spans="2:57" ht="6.75" customHeight="1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329"/>
    </row>
    <row r="23" spans="2:57" s="1" customFormat="1" ht="25.5" customHeight="1">
      <c r="B23" s="35"/>
      <c r="C23" s="36"/>
      <c r="D23" s="37" t="s">
        <v>42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37">
        <f>ROUND(AG51,2)</f>
        <v>0</v>
      </c>
      <c r="AL23" s="338"/>
      <c r="AM23" s="338"/>
      <c r="AN23" s="338"/>
      <c r="AO23" s="338"/>
      <c r="AP23" s="36"/>
      <c r="AQ23" s="39"/>
      <c r="BE23" s="330"/>
    </row>
    <row r="24" spans="2:57" s="1" customFormat="1" ht="6.7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330"/>
    </row>
    <row r="25" spans="2:57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39" t="s">
        <v>43</v>
      </c>
      <c r="M25" s="340"/>
      <c r="N25" s="340"/>
      <c r="O25" s="340"/>
      <c r="P25" s="36"/>
      <c r="Q25" s="36"/>
      <c r="R25" s="36"/>
      <c r="S25" s="36"/>
      <c r="T25" s="36"/>
      <c r="U25" s="36"/>
      <c r="V25" s="36"/>
      <c r="W25" s="339" t="s">
        <v>44</v>
      </c>
      <c r="X25" s="340"/>
      <c r="Y25" s="340"/>
      <c r="Z25" s="340"/>
      <c r="AA25" s="340"/>
      <c r="AB25" s="340"/>
      <c r="AC25" s="340"/>
      <c r="AD25" s="340"/>
      <c r="AE25" s="340"/>
      <c r="AF25" s="36"/>
      <c r="AG25" s="36"/>
      <c r="AH25" s="36"/>
      <c r="AI25" s="36"/>
      <c r="AJ25" s="36"/>
      <c r="AK25" s="339" t="s">
        <v>45</v>
      </c>
      <c r="AL25" s="340"/>
      <c r="AM25" s="340"/>
      <c r="AN25" s="340"/>
      <c r="AO25" s="340"/>
      <c r="AP25" s="36"/>
      <c r="AQ25" s="39"/>
      <c r="BE25" s="330"/>
    </row>
    <row r="26" spans="2:57" s="2" customFormat="1" ht="14.25" customHeight="1">
      <c r="B26" s="41"/>
      <c r="C26" s="42"/>
      <c r="D26" s="43" t="s">
        <v>46</v>
      </c>
      <c r="E26" s="42"/>
      <c r="F26" s="43" t="s">
        <v>47</v>
      </c>
      <c r="G26" s="42"/>
      <c r="H26" s="42"/>
      <c r="I26" s="42"/>
      <c r="J26" s="42"/>
      <c r="K26" s="42"/>
      <c r="L26" s="341">
        <v>0.21</v>
      </c>
      <c r="M26" s="342"/>
      <c r="N26" s="342"/>
      <c r="O26" s="342"/>
      <c r="P26" s="42"/>
      <c r="Q26" s="42"/>
      <c r="R26" s="42"/>
      <c r="S26" s="42"/>
      <c r="T26" s="42"/>
      <c r="U26" s="42"/>
      <c r="V26" s="42"/>
      <c r="W26" s="343">
        <f>ROUND(AZ51,2)</f>
        <v>0</v>
      </c>
      <c r="X26" s="342"/>
      <c r="Y26" s="342"/>
      <c r="Z26" s="342"/>
      <c r="AA26" s="342"/>
      <c r="AB26" s="342"/>
      <c r="AC26" s="342"/>
      <c r="AD26" s="342"/>
      <c r="AE26" s="342"/>
      <c r="AF26" s="42"/>
      <c r="AG26" s="42"/>
      <c r="AH26" s="42"/>
      <c r="AI26" s="42"/>
      <c r="AJ26" s="42"/>
      <c r="AK26" s="343">
        <f>ROUND(AV51,2)</f>
        <v>0</v>
      </c>
      <c r="AL26" s="342"/>
      <c r="AM26" s="342"/>
      <c r="AN26" s="342"/>
      <c r="AO26" s="342"/>
      <c r="AP26" s="42"/>
      <c r="AQ26" s="44"/>
      <c r="BE26" s="331"/>
    </row>
    <row r="27" spans="2:57" s="2" customFormat="1" ht="14.25" customHeight="1">
      <c r="B27" s="41"/>
      <c r="C27" s="42"/>
      <c r="D27" s="42"/>
      <c r="E27" s="42"/>
      <c r="F27" s="43" t="s">
        <v>48</v>
      </c>
      <c r="G27" s="42"/>
      <c r="H27" s="42"/>
      <c r="I27" s="42"/>
      <c r="J27" s="42"/>
      <c r="K27" s="42"/>
      <c r="L27" s="341">
        <v>0.15</v>
      </c>
      <c r="M27" s="342"/>
      <c r="N27" s="342"/>
      <c r="O27" s="342"/>
      <c r="P27" s="42"/>
      <c r="Q27" s="42"/>
      <c r="R27" s="42"/>
      <c r="S27" s="42"/>
      <c r="T27" s="42"/>
      <c r="U27" s="42"/>
      <c r="V27" s="42"/>
      <c r="W27" s="343">
        <f>ROUND(BA51,2)</f>
        <v>0</v>
      </c>
      <c r="X27" s="342"/>
      <c r="Y27" s="342"/>
      <c r="Z27" s="342"/>
      <c r="AA27" s="342"/>
      <c r="AB27" s="342"/>
      <c r="AC27" s="342"/>
      <c r="AD27" s="342"/>
      <c r="AE27" s="342"/>
      <c r="AF27" s="42"/>
      <c r="AG27" s="42"/>
      <c r="AH27" s="42"/>
      <c r="AI27" s="42"/>
      <c r="AJ27" s="42"/>
      <c r="AK27" s="343">
        <f>ROUND(AW51,2)</f>
        <v>0</v>
      </c>
      <c r="AL27" s="342"/>
      <c r="AM27" s="342"/>
      <c r="AN27" s="342"/>
      <c r="AO27" s="342"/>
      <c r="AP27" s="42"/>
      <c r="AQ27" s="44"/>
      <c r="BE27" s="331"/>
    </row>
    <row r="28" spans="2:57" s="2" customFormat="1" ht="14.25" customHeight="1" hidden="1">
      <c r="B28" s="41"/>
      <c r="C28" s="42"/>
      <c r="D28" s="42"/>
      <c r="E28" s="42"/>
      <c r="F28" s="43" t="s">
        <v>49</v>
      </c>
      <c r="G28" s="42"/>
      <c r="H28" s="42"/>
      <c r="I28" s="42"/>
      <c r="J28" s="42"/>
      <c r="K28" s="42"/>
      <c r="L28" s="341">
        <v>0.21</v>
      </c>
      <c r="M28" s="342"/>
      <c r="N28" s="342"/>
      <c r="O28" s="342"/>
      <c r="P28" s="42"/>
      <c r="Q28" s="42"/>
      <c r="R28" s="42"/>
      <c r="S28" s="42"/>
      <c r="T28" s="42"/>
      <c r="U28" s="42"/>
      <c r="V28" s="42"/>
      <c r="W28" s="343">
        <f>ROUND(BB51,2)</f>
        <v>0</v>
      </c>
      <c r="X28" s="342"/>
      <c r="Y28" s="342"/>
      <c r="Z28" s="342"/>
      <c r="AA28" s="342"/>
      <c r="AB28" s="342"/>
      <c r="AC28" s="342"/>
      <c r="AD28" s="342"/>
      <c r="AE28" s="342"/>
      <c r="AF28" s="42"/>
      <c r="AG28" s="42"/>
      <c r="AH28" s="42"/>
      <c r="AI28" s="42"/>
      <c r="AJ28" s="42"/>
      <c r="AK28" s="343">
        <v>0</v>
      </c>
      <c r="AL28" s="342"/>
      <c r="AM28" s="342"/>
      <c r="AN28" s="342"/>
      <c r="AO28" s="342"/>
      <c r="AP28" s="42"/>
      <c r="AQ28" s="44"/>
      <c r="BE28" s="331"/>
    </row>
    <row r="29" spans="2:57" s="2" customFormat="1" ht="14.25" customHeight="1" hidden="1">
      <c r="B29" s="41"/>
      <c r="C29" s="42"/>
      <c r="D29" s="42"/>
      <c r="E29" s="42"/>
      <c r="F29" s="43" t="s">
        <v>50</v>
      </c>
      <c r="G29" s="42"/>
      <c r="H29" s="42"/>
      <c r="I29" s="42"/>
      <c r="J29" s="42"/>
      <c r="K29" s="42"/>
      <c r="L29" s="341">
        <v>0.15</v>
      </c>
      <c r="M29" s="342"/>
      <c r="N29" s="342"/>
      <c r="O29" s="342"/>
      <c r="P29" s="42"/>
      <c r="Q29" s="42"/>
      <c r="R29" s="42"/>
      <c r="S29" s="42"/>
      <c r="T29" s="42"/>
      <c r="U29" s="42"/>
      <c r="V29" s="42"/>
      <c r="W29" s="343">
        <f>ROUND(BC51,2)</f>
        <v>0</v>
      </c>
      <c r="X29" s="342"/>
      <c r="Y29" s="342"/>
      <c r="Z29" s="342"/>
      <c r="AA29" s="342"/>
      <c r="AB29" s="342"/>
      <c r="AC29" s="342"/>
      <c r="AD29" s="342"/>
      <c r="AE29" s="342"/>
      <c r="AF29" s="42"/>
      <c r="AG29" s="42"/>
      <c r="AH29" s="42"/>
      <c r="AI29" s="42"/>
      <c r="AJ29" s="42"/>
      <c r="AK29" s="343">
        <v>0</v>
      </c>
      <c r="AL29" s="342"/>
      <c r="AM29" s="342"/>
      <c r="AN29" s="342"/>
      <c r="AO29" s="342"/>
      <c r="AP29" s="42"/>
      <c r="AQ29" s="44"/>
      <c r="BE29" s="331"/>
    </row>
    <row r="30" spans="2:57" s="2" customFormat="1" ht="14.25" customHeight="1" hidden="1">
      <c r="B30" s="41"/>
      <c r="C30" s="42"/>
      <c r="D30" s="42"/>
      <c r="E30" s="42"/>
      <c r="F30" s="43" t="s">
        <v>51</v>
      </c>
      <c r="G30" s="42"/>
      <c r="H30" s="42"/>
      <c r="I30" s="42"/>
      <c r="J30" s="42"/>
      <c r="K30" s="42"/>
      <c r="L30" s="341">
        <v>0</v>
      </c>
      <c r="M30" s="342"/>
      <c r="N30" s="342"/>
      <c r="O30" s="342"/>
      <c r="P30" s="42"/>
      <c r="Q30" s="42"/>
      <c r="R30" s="42"/>
      <c r="S30" s="42"/>
      <c r="T30" s="42"/>
      <c r="U30" s="42"/>
      <c r="V30" s="42"/>
      <c r="W30" s="343">
        <f>ROUND(BD51,2)</f>
        <v>0</v>
      </c>
      <c r="X30" s="342"/>
      <c r="Y30" s="342"/>
      <c r="Z30" s="342"/>
      <c r="AA30" s="342"/>
      <c r="AB30" s="342"/>
      <c r="AC30" s="342"/>
      <c r="AD30" s="342"/>
      <c r="AE30" s="342"/>
      <c r="AF30" s="42"/>
      <c r="AG30" s="42"/>
      <c r="AH30" s="42"/>
      <c r="AI30" s="42"/>
      <c r="AJ30" s="42"/>
      <c r="AK30" s="343">
        <v>0</v>
      </c>
      <c r="AL30" s="342"/>
      <c r="AM30" s="342"/>
      <c r="AN30" s="342"/>
      <c r="AO30" s="342"/>
      <c r="AP30" s="42"/>
      <c r="AQ30" s="44"/>
      <c r="BE30" s="331"/>
    </row>
    <row r="31" spans="2:57" s="1" customFormat="1" ht="6.7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330"/>
    </row>
    <row r="32" spans="2:57" s="1" customFormat="1" ht="25.5" customHeight="1">
      <c r="B32" s="35"/>
      <c r="C32" s="45"/>
      <c r="D32" s="46" t="s">
        <v>52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53</v>
      </c>
      <c r="U32" s="47"/>
      <c r="V32" s="47"/>
      <c r="W32" s="47"/>
      <c r="X32" s="344" t="s">
        <v>54</v>
      </c>
      <c r="Y32" s="345"/>
      <c r="Z32" s="345"/>
      <c r="AA32" s="345"/>
      <c r="AB32" s="345"/>
      <c r="AC32" s="47"/>
      <c r="AD32" s="47"/>
      <c r="AE32" s="47"/>
      <c r="AF32" s="47"/>
      <c r="AG32" s="47"/>
      <c r="AH32" s="47"/>
      <c r="AI32" s="47"/>
      <c r="AJ32" s="47"/>
      <c r="AK32" s="346">
        <f>SUM(AK23:AK30)</f>
        <v>0</v>
      </c>
      <c r="AL32" s="345"/>
      <c r="AM32" s="345"/>
      <c r="AN32" s="345"/>
      <c r="AO32" s="347"/>
      <c r="AP32" s="45"/>
      <c r="AQ32" s="49"/>
      <c r="BE32" s="330"/>
    </row>
    <row r="33" spans="2:43" s="1" customFormat="1" ht="6.7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7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7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35"/>
    </row>
    <row r="39" spans="2:44" s="1" customFormat="1" ht="36.75" customHeight="1">
      <c r="B39" s="35"/>
      <c r="C39" s="55" t="s">
        <v>55</v>
      </c>
      <c r="AR39" s="35"/>
    </row>
    <row r="40" spans="2:44" s="1" customFormat="1" ht="6.75" customHeight="1">
      <c r="B40" s="35"/>
      <c r="AR40" s="35"/>
    </row>
    <row r="41" spans="2:44" s="3" customFormat="1" ht="14.25" customHeight="1">
      <c r="B41" s="56"/>
      <c r="C41" s="57" t="s">
        <v>13</v>
      </c>
      <c r="L41" s="3" t="str">
        <f>K5</f>
        <v>04_2017_UR</v>
      </c>
      <c r="AR41" s="56"/>
    </row>
    <row r="42" spans="2:44" s="4" customFormat="1" ht="36.75" customHeight="1">
      <c r="B42" s="58"/>
      <c r="C42" s="59" t="s">
        <v>16</v>
      </c>
      <c r="L42" s="348" t="str">
        <f>K6</f>
        <v>III etapa - stavební úpravy č.p. 1473, Kostelec nad Orlicí - II</v>
      </c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  <c r="AO42" s="349"/>
      <c r="AR42" s="58"/>
    </row>
    <row r="43" spans="2:44" s="1" customFormat="1" ht="6.75" customHeight="1">
      <c r="B43" s="35"/>
      <c r="AR43" s="35"/>
    </row>
    <row r="44" spans="2:44" s="1" customFormat="1" ht="15">
      <c r="B44" s="35"/>
      <c r="C44" s="57" t="s">
        <v>23</v>
      </c>
      <c r="L44" s="60" t="str">
        <f>IF(K8="","",K8)</f>
        <v>stravovací pavilon, Komenského 1473</v>
      </c>
      <c r="AI44" s="57" t="s">
        <v>25</v>
      </c>
      <c r="AM44" s="350" t="str">
        <f>IF(AN8="","",AN8)</f>
        <v>29.6.2016</v>
      </c>
      <c r="AN44" s="330"/>
      <c r="AR44" s="35"/>
    </row>
    <row r="45" spans="2:44" s="1" customFormat="1" ht="6.75" customHeight="1">
      <c r="B45" s="35"/>
      <c r="AR45" s="35"/>
    </row>
    <row r="46" spans="2:56" s="1" customFormat="1" ht="15">
      <c r="B46" s="35"/>
      <c r="C46" s="57" t="s">
        <v>29</v>
      </c>
      <c r="L46" s="3" t="str">
        <f>IF(E11="","",E11)</f>
        <v>Město KnO, Palackého náměstí 38, 51741 KnO</v>
      </c>
      <c r="AI46" s="57" t="s">
        <v>35</v>
      </c>
      <c r="AM46" s="351" t="str">
        <f>IF(E17="","",E17)</f>
        <v>Ing. Jiří Urban, Dobrošov 66, 54701 Náchod</v>
      </c>
      <c r="AN46" s="330"/>
      <c r="AO46" s="330"/>
      <c r="AP46" s="330"/>
      <c r="AR46" s="35"/>
      <c r="AS46" s="352" t="s">
        <v>56</v>
      </c>
      <c r="AT46" s="353"/>
      <c r="AU46" s="62"/>
      <c r="AV46" s="62"/>
      <c r="AW46" s="62"/>
      <c r="AX46" s="62"/>
      <c r="AY46" s="62"/>
      <c r="AZ46" s="62"/>
      <c r="BA46" s="62"/>
      <c r="BB46" s="62"/>
      <c r="BC46" s="62"/>
      <c r="BD46" s="63"/>
    </row>
    <row r="47" spans="2:56" s="1" customFormat="1" ht="15">
      <c r="B47" s="35"/>
      <c r="C47" s="57" t="s">
        <v>33</v>
      </c>
      <c r="L47" s="3">
        <f>IF(E14="Vyplň údaj","",E14)</f>
      </c>
      <c r="AR47" s="35"/>
      <c r="AS47" s="354"/>
      <c r="AT47" s="340"/>
      <c r="AU47" s="36"/>
      <c r="AV47" s="36"/>
      <c r="AW47" s="36"/>
      <c r="AX47" s="36"/>
      <c r="AY47" s="36"/>
      <c r="AZ47" s="36"/>
      <c r="BA47" s="36"/>
      <c r="BB47" s="36"/>
      <c r="BC47" s="36"/>
      <c r="BD47" s="64"/>
    </row>
    <row r="48" spans="2:56" s="1" customFormat="1" ht="10.5" customHeight="1">
      <c r="B48" s="35"/>
      <c r="AR48" s="35"/>
      <c r="AS48" s="354"/>
      <c r="AT48" s="340"/>
      <c r="AU48" s="36"/>
      <c r="AV48" s="36"/>
      <c r="AW48" s="36"/>
      <c r="AX48" s="36"/>
      <c r="AY48" s="36"/>
      <c r="AZ48" s="36"/>
      <c r="BA48" s="36"/>
      <c r="BB48" s="36"/>
      <c r="BC48" s="36"/>
      <c r="BD48" s="64"/>
    </row>
    <row r="49" spans="2:56" s="1" customFormat="1" ht="29.25" customHeight="1">
      <c r="B49" s="35"/>
      <c r="C49" s="357" t="s">
        <v>57</v>
      </c>
      <c r="D49" s="358"/>
      <c r="E49" s="358"/>
      <c r="F49" s="358"/>
      <c r="G49" s="358"/>
      <c r="H49" s="65"/>
      <c r="I49" s="359" t="s">
        <v>58</v>
      </c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  <c r="AA49" s="358"/>
      <c r="AB49" s="358"/>
      <c r="AC49" s="358"/>
      <c r="AD49" s="358"/>
      <c r="AE49" s="358"/>
      <c r="AF49" s="358"/>
      <c r="AG49" s="360" t="s">
        <v>59</v>
      </c>
      <c r="AH49" s="358"/>
      <c r="AI49" s="358"/>
      <c r="AJ49" s="358"/>
      <c r="AK49" s="358"/>
      <c r="AL49" s="358"/>
      <c r="AM49" s="358"/>
      <c r="AN49" s="359" t="s">
        <v>60</v>
      </c>
      <c r="AO49" s="358"/>
      <c r="AP49" s="358"/>
      <c r="AQ49" s="66" t="s">
        <v>61</v>
      </c>
      <c r="AR49" s="35"/>
      <c r="AS49" s="67" t="s">
        <v>62</v>
      </c>
      <c r="AT49" s="68" t="s">
        <v>63</v>
      </c>
      <c r="AU49" s="68" t="s">
        <v>64</v>
      </c>
      <c r="AV49" s="68" t="s">
        <v>65</v>
      </c>
      <c r="AW49" s="68" t="s">
        <v>66</v>
      </c>
      <c r="AX49" s="68" t="s">
        <v>67</v>
      </c>
      <c r="AY49" s="68" t="s">
        <v>68</v>
      </c>
      <c r="AZ49" s="68" t="s">
        <v>69</v>
      </c>
      <c r="BA49" s="68" t="s">
        <v>70</v>
      </c>
      <c r="BB49" s="68" t="s">
        <v>71</v>
      </c>
      <c r="BC49" s="68" t="s">
        <v>72</v>
      </c>
      <c r="BD49" s="69" t="s">
        <v>73</v>
      </c>
    </row>
    <row r="50" spans="2:56" s="1" customFormat="1" ht="10.5" customHeight="1">
      <c r="B50" s="35"/>
      <c r="AR50" s="35"/>
      <c r="AS50" s="70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90" s="4" customFormat="1" ht="32.25" customHeight="1">
      <c r="B51" s="58"/>
      <c r="C51" s="71" t="s">
        <v>74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362">
        <f>ROUND(SUM(AG52:AG59),2)</f>
        <v>0</v>
      </c>
      <c r="AH51" s="362"/>
      <c r="AI51" s="362"/>
      <c r="AJ51" s="362"/>
      <c r="AK51" s="362"/>
      <c r="AL51" s="362"/>
      <c r="AM51" s="362"/>
      <c r="AN51" s="363">
        <f aca="true" t="shared" si="0" ref="AN51:AN59">SUM(AG51,AT51)</f>
        <v>0</v>
      </c>
      <c r="AO51" s="363"/>
      <c r="AP51" s="363"/>
      <c r="AQ51" s="73" t="s">
        <v>20</v>
      </c>
      <c r="AR51" s="58"/>
      <c r="AS51" s="74">
        <f>ROUND(SUM(AS52:AS59),2)</f>
        <v>0</v>
      </c>
      <c r="AT51" s="75">
        <f aca="true" t="shared" si="1" ref="AT51:AT59">ROUND(SUM(AV51:AW51),2)</f>
        <v>0</v>
      </c>
      <c r="AU51" s="76">
        <f>ROUND(SUM(AU52:AU59),5)</f>
        <v>0</v>
      </c>
      <c r="AV51" s="75">
        <f>ROUND(AZ51*L26,2)</f>
        <v>0</v>
      </c>
      <c r="AW51" s="75">
        <f>ROUND(BA51*L27,2)</f>
        <v>0</v>
      </c>
      <c r="AX51" s="75">
        <f>ROUND(BB51*L26,2)</f>
        <v>0</v>
      </c>
      <c r="AY51" s="75">
        <f>ROUND(BC51*L27,2)</f>
        <v>0</v>
      </c>
      <c r="AZ51" s="75">
        <f>ROUND(SUM(AZ52:AZ59),2)</f>
        <v>0</v>
      </c>
      <c r="BA51" s="75">
        <f>ROUND(SUM(BA52:BA59),2)</f>
        <v>0</v>
      </c>
      <c r="BB51" s="75">
        <f>ROUND(SUM(BB52:BB59),2)</f>
        <v>0</v>
      </c>
      <c r="BC51" s="75">
        <f>ROUND(SUM(BC52:BC59),2)</f>
        <v>0</v>
      </c>
      <c r="BD51" s="77">
        <f>ROUND(SUM(BD52:BD59),2)</f>
        <v>0</v>
      </c>
      <c r="BS51" s="59" t="s">
        <v>75</v>
      </c>
      <c r="BT51" s="59" t="s">
        <v>76</v>
      </c>
      <c r="BU51" s="78" t="s">
        <v>77</v>
      </c>
      <c r="BV51" s="59" t="s">
        <v>78</v>
      </c>
      <c r="BW51" s="59" t="s">
        <v>5</v>
      </c>
      <c r="BX51" s="59" t="s">
        <v>79</v>
      </c>
      <c r="CL51" s="59" t="s">
        <v>20</v>
      </c>
    </row>
    <row r="52" spans="1:91" s="5" customFormat="1" ht="32.25" customHeight="1">
      <c r="A52" s="237" t="s">
        <v>1579</v>
      </c>
      <c r="B52" s="79"/>
      <c r="C52" s="80"/>
      <c r="D52" s="355" t="s">
        <v>80</v>
      </c>
      <c r="E52" s="356"/>
      <c r="F52" s="356"/>
      <c r="G52" s="356"/>
      <c r="H52" s="356"/>
      <c r="I52" s="81"/>
      <c r="J52" s="355" t="s">
        <v>81</v>
      </c>
      <c r="K52" s="356"/>
      <c r="L52" s="356"/>
      <c r="M52" s="356"/>
      <c r="N52" s="356"/>
      <c r="O52" s="356"/>
      <c r="P52" s="356"/>
      <c r="Q52" s="356"/>
      <c r="R52" s="356"/>
      <c r="S52" s="356"/>
      <c r="T52" s="356"/>
      <c r="U52" s="356"/>
      <c r="V52" s="356"/>
      <c r="W52" s="356"/>
      <c r="X52" s="356"/>
      <c r="Y52" s="356"/>
      <c r="Z52" s="356"/>
      <c r="AA52" s="356"/>
      <c r="AB52" s="356"/>
      <c r="AC52" s="356"/>
      <c r="AD52" s="356"/>
      <c r="AE52" s="356"/>
      <c r="AF52" s="356"/>
      <c r="AG52" s="361">
        <f>'0301_2017_UR - Oprava varny'!J27</f>
        <v>0</v>
      </c>
      <c r="AH52" s="356"/>
      <c r="AI52" s="356"/>
      <c r="AJ52" s="356"/>
      <c r="AK52" s="356"/>
      <c r="AL52" s="356"/>
      <c r="AM52" s="356"/>
      <c r="AN52" s="361">
        <f t="shared" si="0"/>
        <v>0</v>
      </c>
      <c r="AO52" s="356"/>
      <c r="AP52" s="356"/>
      <c r="AQ52" s="82" t="s">
        <v>82</v>
      </c>
      <c r="AR52" s="79"/>
      <c r="AS52" s="83">
        <v>0</v>
      </c>
      <c r="AT52" s="84">
        <f t="shared" si="1"/>
        <v>0</v>
      </c>
      <c r="AU52" s="85">
        <f>'0301_2017_UR - Oprava varny'!P90</f>
        <v>0</v>
      </c>
      <c r="AV52" s="84">
        <f>'0301_2017_UR - Oprava varny'!J30</f>
        <v>0</v>
      </c>
      <c r="AW52" s="84">
        <f>'0301_2017_UR - Oprava varny'!J31</f>
        <v>0</v>
      </c>
      <c r="AX52" s="84">
        <f>'0301_2017_UR - Oprava varny'!J32</f>
        <v>0</v>
      </c>
      <c r="AY52" s="84">
        <f>'0301_2017_UR - Oprava varny'!J33</f>
        <v>0</v>
      </c>
      <c r="AZ52" s="84">
        <f>'0301_2017_UR - Oprava varny'!F30</f>
        <v>0</v>
      </c>
      <c r="BA52" s="84">
        <f>'0301_2017_UR - Oprava varny'!F31</f>
        <v>0</v>
      </c>
      <c r="BB52" s="84">
        <f>'0301_2017_UR - Oprava varny'!F32</f>
        <v>0</v>
      </c>
      <c r="BC52" s="84">
        <f>'0301_2017_UR - Oprava varny'!F33</f>
        <v>0</v>
      </c>
      <c r="BD52" s="86">
        <f>'0301_2017_UR - Oprava varny'!F34</f>
        <v>0</v>
      </c>
      <c r="BT52" s="87" t="s">
        <v>22</v>
      </c>
      <c r="BV52" s="87" t="s">
        <v>78</v>
      </c>
      <c r="BW52" s="87" t="s">
        <v>83</v>
      </c>
      <c r="BX52" s="87" t="s">
        <v>5</v>
      </c>
      <c r="CL52" s="87" t="s">
        <v>20</v>
      </c>
      <c r="CM52" s="87" t="s">
        <v>84</v>
      </c>
    </row>
    <row r="53" spans="1:91" s="5" customFormat="1" ht="33.75" customHeight="1">
      <c r="A53" s="237" t="s">
        <v>1579</v>
      </c>
      <c r="B53" s="79"/>
      <c r="C53" s="80"/>
      <c r="D53" s="355" t="s">
        <v>85</v>
      </c>
      <c r="E53" s="356"/>
      <c r="F53" s="356"/>
      <c r="G53" s="356"/>
      <c r="H53" s="356"/>
      <c r="I53" s="81"/>
      <c r="J53" s="355" t="s">
        <v>86</v>
      </c>
      <c r="K53" s="356"/>
      <c r="L53" s="356"/>
      <c r="M53" s="356"/>
      <c r="N53" s="356"/>
      <c r="O53" s="356"/>
      <c r="P53" s="356"/>
      <c r="Q53" s="356"/>
      <c r="R53" s="356"/>
      <c r="S53" s="356"/>
      <c r="T53" s="356"/>
      <c r="U53" s="356"/>
      <c r="V53" s="356"/>
      <c r="W53" s="356"/>
      <c r="X53" s="356"/>
      <c r="Y53" s="356"/>
      <c r="Z53" s="356"/>
      <c r="AA53" s="356"/>
      <c r="AB53" s="356"/>
      <c r="AC53" s="356"/>
      <c r="AD53" s="356"/>
      <c r="AE53" s="356"/>
      <c r="AF53" s="356"/>
      <c r="AG53" s="361">
        <f>'0302_2017_UR - 1. NP - op...'!J27</f>
        <v>0</v>
      </c>
      <c r="AH53" s="356"/>
      <c r="AI53" s="356"/>
      <c r="AJ53" s="356"/>
      <c r="AK53" s="356"/>
      <c r="AL53" s="356"/>
      <c r="AM53" s="356"/>
      <c r="AN53" s="361">
        <f t="shared" si="0"/>
        <v>0</v>
      </c>
      <c r="AO53" s="356"/>
      <c r="AP53" s="356"/>
      <c r="AQ53" s="82" t="s">
        <v>82</v>
      </c>
      <c r="AR53" s="79"/>
      <c r="AS53" s="83">
        <v>0</v>
      </c>
      <c r="AT53" s="84">
        <f t="shared" si="1"/>
        <v>0</v>
      </c>
      <c r="AU53" s="85">
        <f>'0302_2017_UR - 1. NP - op...'!P91</f>
        <v>0</v>
      </c>
      <c r="AV53" s="84">
        <f>'0302_2017_UR - 1. NP - op...'!J30</f>
        <v>0</v>
      </c>
      <c r="AW53" s="84">
        <f>'0302_2017_UR - 1. NP - op...'!J31</f>
        <v>0</v>
      </c>
      <c r="AX53" s="84">
        <f>'0302_2017_UR - 1. NP - op...'!J32</f>
        <v>0</v>
      </c>
      <c r="AY53" s="84">
        <f>'0302_2017_UR - 1. NP - op...'!J33</f>
        <v>0</v>
      </c>
      <c r="AZ53" s="84">
        <f>'0302_2017_UR - 1. NP - op...'!F30</f>
        <v>0</v>
      </c>
      <c r="BA53" s="84">
        <f>'0302_2017_UR - 1. NP - op...'!F31</f>
        <v>0</v>
      </c>
      <c r="BB53" s="84">
        <f>'0302_2017_UR - 1. NP - op...'!F32</f>
        <v>0</v>
      </c>
      <c r="BC53" s="84">
        <f>'0302_2017_UR - 1. NP - op...'!F33</f>
        <v>0</v>
      </c>
      <c r="BD53" s="86">
        <f>'0302_2017_UR - 1. NP - op...'!F34</f>
        <v>0</v>
      </c>
      <c r="BT53" s="87" t="s">
        <v>22</v>
      </c>
      <c r="BV53" s="87" t="s">
        <v>78</v>
      </c>
      <c r="BW53" s="87" t="s">
        <v>87</v>
      </c>
      <c r="BX53" s="87" t="s">
        <v>5</v>
      </c>
      <c r="CL53" s="87" t="s">
        <v>20</v>
      </c>
      <c r="CM53" s="87" t="s">
        <v>84</v>
      </c>
    </row>
    <row r="54" spans="1:91" s="5" customFormat="1" ht="35.25" customHeight="1">
      <c r="A54" s="237" t="s">
        <v>1579</v>
      </c>
      <c r="B54" s="79"/>
      <c r="C54" s="80"/>
      <c r="D54" s="355" t="s">
        <v>88</v>
      </c>
      <c r="E54" s="356"/>
      <c r="F54" s="356"/>
      <c r="G54" s="356"/>
      <c r="H54" s="356"/>
      <c r="I54" s="81"/>
      <c r="J54" s="355" t="s">
        <v>89</v>
      </c>
      <c r="K54" s="356"/>
      <c r="L54" s="356"/>
      <c r="M54" s="356"/>
      <c r="N54" s="356"/>
      <c r="O54" s="356"/>
      <c r="P54" s="356"/>
      <c r="Q54" s="356"/>
      <c r="R54" s="356"/>
      <c r="S54" s="356"/>
      <c r="T54" s="356"/>
      <c r="U54" s="356"/>
      <c r="V54" s="356"/>
      <c r="W54" s="356"/>
      <c r="X54" s="356"/>
      <c r="Y54" s="356"/>
      <c r="Z54" s="356"/>
      <c r="AA54" s="356"/>
      <c r="AB54" s="356"/>
      <c r="AC54" s="356"/>
      <c r="AD54" s="356"/>
      <c r="AE54" s="356"/>
      <c r="AF54" s="356"/>
      <c r="AG54" s="361">
        <f>'0303_2017_UR - 1. NP - op...'!J27</f>
        <v>0</v>
      </c>
      <c r="AH54" s="356"/>
      <c r="AI54" s="356"/>
      <c r="AJ54" s="356"/>
      <c r="AK54" s="356"/>
      <c r="AL54" s="356"/>
      <c r="AM54" s="356"/>
      <c r="AN54" s="361">
        <f t="shared" si="0"/>
        <v>0</v>
      </c>
      <c r="AO54" s="356"/>
      <c r="AP54" s="356"/>
      <c r="AQ54" s="82" t="s">
        <v>82</v>
      </c>
      <c r="AR54" s="79"/>
      <c r="AS54" s="83">
        <v>0</v>
      </c>
      <c r="AT54" s="84">
        <f t="shared" si="1"/>
        <v>0</v>
      </c>
      <c r="AU54" s="85">
        <f>'0303_2017_UR - 1. NP - op...'!P91</f>
        <v>0</v>
      </c>
      <c r="AV54" s="84">
        <f>'0303_2017_UR - 1. NP - op...'!J30</f>
        <v>0</v>
      </c>
      <c r="AW54" s="84">
        <f>'0303_2017_UR - 1. NP - op...'!J31</f>
        <v>0</v>
      </c>
      <c r="AX54" s="84">
        <f>'0303_2017_UR - 1. NP - op...'!J32</f>
        <v>0</v>
      </c>
      <c r="AY54" s="84">
        <f>'0303_2017_UR - 1. NP - op...'!J33</f>
        <v>0</v>
      </c>
      <c r="AZ54" s="84">
        <f>'0303_2017_UR - 1. NP - op...'!F30</f>
        <v>0</v>
      </c>
      <c r="BA54" s="84">
        <f>'0303_2017_UR - 1. NP - op...'!F31</f>
        <v>0</v>
      </c>
      <c r="BB54" s="84">
        <f>'0303_2017_UR - 1. NP - op...'!F32</f>
        <v>0</v>
      </c>
      <c r="BC54" s="84">
        <f>'0303_2017_UR - 1. NP - op...'!F33</f>
        <v>0</v>
      </c>
      <c r="BD54" s="86">
        <f>'0303_2017_UR - 1. NP - op...'!F34</f>
        <v>0</v>
      </c>
      <c r="BT54" s="87" t="s">
        <v>22</v>
      </c>
      <c r="BV54" s="87" t="s">
        <v>78</v>
      </c>
      <c r="BW54" s="87" t="s">
        <v>90</v>
      </c>
      <c r="BX54" s="87" t="s">
        <v>5</v>
      </c>
      <c r="CL54" s="87" t="s">
        <v>20</v>
      </c>
      <c r="CM54" s="87" t="s">
        <v>84</v>
      </c>
    </row>
    <row r="55" spans="1:91" s="5" customFormat="1" ht="36" customHeight="1">
      <c r="A55" s="237" t="s">
        <v>1579</v>
      </c>
      <c r="B55" s="79"/>
      <c r="C55" s="80"/>
      <c r="D55" s="355" t="s">
        <v>91</v>
      </c>
      <c r="E55" s="356"/>
      <c r="F55" s="356"/>
      <c r="G55" s="356"/>
      <c r="H55" s="356"/>
      <c r="I55" s="81"/>
      <c r="J55" s="355" t="s">
        <v>92</v>
      </c>
      <c r="K55" s="356"/>
      <c r="L55" s="356"/>
      <c r="M55" s="356"/>
      <c r="N55" s="356"/>
      <c r="O55" s="356"/>
      <c r="P55" s="356"/>
      <c r="Q55" s="356"/>
      <c r="R55" s="356"/>
      <c r="S55" s="356"/>
      <c r="T55" s="356"/>
      <c r="U55" s="356"/>
      <c r="V55" s="356"/>
      <c r="W55" s="356"/>
      <c r="X55" s="356"/>
      <c r="Y55" s="356"/>
      <c r="Z55" s="356"/>
      <c r="AA55" s="356"/>
      <c r="AB55" s="356"/>
      <c r="AC55" s="356"/>
      <c r="AD55" s="356"/>
      <c r="AE55" s="356"/>
      <c r="AF55" s="356"/>
      <c r="AG55" s="361">
        <f>'030401_2017_UR - Elektro ...'!J27</f>
        <v>0</v>
      </c>
      <c r="AH55" s="356"/>
      <c r="AI55" s="356"/>
      <c r="AJ55" s="356"/>
      <c r="AK55" s="356"/>
      <c r="AL55" s="356"/>
      <c r="AM55" s="356"/>
      <c r="AN55" s="361">
        <f t="shared" si="0"/>
        <v>0</v>
      </c>
      <c r="AO55" s="356"/>
      <c r="AP55" s="356"/>
      <c r="AQ55" s="82" t="s">
        <v>82</v>
      </c>
      <c r="AR55" s="79"/>
      <c r="AS55" s="83">
        <v>0</v>
      </c>
      <c r="AT55" s="84">
        <f t="shared" si="1"/>
        <v>0</v>
      </c>
      <c r="AU55" s="85">
        <f>'030401_2017_UR - Elektro ...'!P85</f>
        <v>0</v>
      </c>
      <c r="AV55" s="84">
        <f>'030401_2017_UR - Elektro ...'!J30</f>
        <v>0</v>
      </c>
      <c r="AW55" s="84">
        <f>'030401_2017_UR - Elektro ...'!J31</f>
        <v>0</v>
      </c>
      <c r="AX55" s="84">
        <f>'030401_2017_UR - Elektro ...'!J32</f>
        <v>0</v>
      </c>
      <c r="AY55" s="84">
        <f>'030401_2017_UR - Elektro ...'!J33</f>
        <v>0</v>
      </c>
      <c r="AZ55" s="84">
        <f>'030401_2017_UR - Elektro ...'!F30</f>
        <v>0</v>
      </c>
      <c r="BA55" s="84">
        <f>'030401_2017_UR - Elektro ...'!F31</f>
        <v>0</v>
      </c>
      <c r="BB55" s="84">
        <f>'030401_2017_UR - Elektro ...'!F32</f>
        <v>0</v>
      </c>
      <c r="BC55" s="84">
        <f>'030401_2017_UR - Elektro ...'!F33</f>
        <v>0</v>
      </c>
      <c r="BD55" s="86">
        <f>'030401_2017_UR - Elektro ...'!F34</f>
        <v>0</v>
      </c>
      <c r="BT55" s="87" t="s">
        <v>22</v>
      </c>
      <c r="BV55" s="87" t="s">
        <v>78</v>
      </c>
      <c r="BW55" s="87" t="s">
        <v>93</v>
      </c>
      <c r="BX55" s="87" t="s">
        <v>5</v>
      </c>
      <c r="CL55" s="87" t="s">
        <v>20</v>
      </c>
      <c r="CM55" s="87" t="s">
        <v>84</v>
      </c>
    </row>
    <row r="56" spans="1:91" s="5" customFormat="1" ht="33.75" customHeight="1">
      <c r="A56" s="237" t="s">
        <v>1579</v>
      </c>
      <c r="B56" s="79"/>
      <c r="C56" s="80"/>
      <c r="D56" s="355" t="s">
        <v>94</v>
      </c>
      <c r="E56" s="356"/>
      <c r="F56" s="356"/>
      <c r="G56" s="356"/>
      <c r="H56" s="356"/>
      <c r="I56" s="81"/>
      <c r="J56" s="355" t="s">
        <v>95</v>
      </c>
      <c r="K56" s="356"/>
      <c r="L56" s="356"/>
      <c r="M56" s="356"/>
      <c r="N56" s="356"/>
      <c r="O56" s="356"/>
      <c r="P56" s="356"/>
      <c r="Q56" s="356"/>
      <c r="R56" s="356"/>
      <c r="S56" s="356"/>
      <c r="T56" s="356"/>
      <c r="U56" s="356"/>
      <c r="V56" s="356"/>
      <c r="W56" s="356"/>
      <c r="X56" s="356"/>
      <c r="Y56" s="356"/>
      <c r="Z56" s="356"/>
      <c r="AA56" s="356"/>
      <c r="AB56" s="356"/>
      <c r="AC56" s="356"/>
      <c r="AD56" s="356"/>
      <c r="AE56" s="356"/>
      <c r="AF56" s="356"/>
      <c r="AG56" s="361">
        <f>'030402_2017_UR - Elektro ...'!J27</f>
        <v>0</v>
      </c>
      <c r="AH56" s="356"/>
      <c r="AI56" s="356"/>
      <c r="AJ56" s="356"/>
      <c r="AK56" s="356"/>
      <c r="AL56" s="356"/>
      <c r="AM56" s="356"/>
      <c r="AN56" s="361">
        <f t="shared" si="0"/>
        <v>0</v>
      </c>
      <c r="AO56" s="356"/>
      <c r="AP56" s="356"/>
      <c r="AQ56" s="82" t="s">
        <v>82</v>
      </c>
      <c r="AR56" s="79"/>
      <c r="AS56" s="83">
        <v>0</v>
      </c>
      <c r="AT56" s="84">
        <f t="shared" si="1"/>
        <v>0</v>
      </c>
      <c r="AU56" s="85">
        <f>'030402_2017_UR - Elektro ...'!P83</f>
        <v>0</v>
      </c>
      <c r="AV56" s="84">
        <f>'030402_2017_UR - Elektro ...'!J30</f>
        <v>0</v>
      </c>
      <c r="AW56" s="84">
        <f>'030402_2017_UR - Elektro ...'!J31</f>
        <v>0</v>
      </c>
      <c r="AX56" s="84">
        <f>'030402_2017_UR - Elektro ...'!J32</f>
        <v>0</v>
      </c>
      <c r="AY56" s="84">
        <f>'030402_2017_UR - Elektro ...'!J33</f>
        <v>0</v>
      </c>
      <c r="AZ56" s="84">
        <f>'030402_2017_UR - Elektro ...'!F30</f>
        <v>0</v>
      </c>
      <c r="BA56" s="84">
        <f>'030402_2017_UR - Elektro ...'!F31</f>
        <v>0</v>
      </c>
      <c r="BB56" s="84">
        <f>'030402_2017_UR - Elektro ...'!F32</f>
        <v>0</v>
      </c>
      <c r="BC56" s="84">
        <f>'030402_2017_UR - Elektro ...'!F33</f>
        <v>0</v>
      </c>
      <c r="BD56" s="86">
        <f>'030402_2017_UR - Elektro ...'!F34</f>
        <v>0</v>
      </c>
      <c r="BT56" s="87" t="s">
        <v>22</v>
      </c>
      <c r="BV56" s="87" t="s">
        <v>78</v>
      </c>
      <c r="BW56" s="87" t="s">
        <v>96</v>
      </c>
      <c r="BX56" s="87" t="s">
        <v>5</v>
      </c>
      <c r="CL56" s="87" t="s">
        <v>20</v>
      </c>
      <c r="CM56" s="87" t="s">
        <v>84</v>
      </c>
    </row>
    <row r="57" spans="1:91" s="5" customFormat="1" ht="35.25" customHeight="1">
      <c r="A57" s="237" t="s">
        <v>1579</v>
      </c>
      <c r="B57" s="79"/>
      <c r="C57" s="80"/>
      <c r="D57" s="355" t="s">
        <v>97</v>
      </c>
      <c r="E57" s="356"/>
      <c r="F57" s="356"/>
      <c r="G57" s="356"/>
      <c r="H57" s="356"/>
      <c r="I57" s="81"/>
      <c r="J57" s="355" t="s">
        <v>98</v>
      </c>
      <c r="K57" s="356"/>
      <c r="L57" s="356"/>
      <c r="M57" s="356"/>
      <c r="N57" s="356"/>
      <c r="O57" s="356"/>
      <c r="P57" s="356"/>
      <c r="Q57" s="356"/>
      <c r="R57" s="356"/>
      <c r="S57" s="356"/>
      <c r="T57" s="356"/>
      <c r="U57" s="356"/>
      <c r="V57" s="356"/>
      <c r="W57" s="356"/>
      <c r="X57" s="356"/>
      <c r="Y57" s="356"/>
      <c r="Z57" s="356"/>
      <c r="AA57" s="356"/>
      <c r="AB57" s="356"/>
      <c r="AC57" s="356"/>
      <c r="AD57" s="356"/>
      <c r="AE57" s="356"/>
      <c r="AF57" s="356"/>
      <c r="AG57" s="361">
        <f>'0305_2017_UR - ZTI - WC e...'!J27</f>
        <v>0</v>
      </c>
      <c r="AH57" s="356"/>
      <c r="AI57" s="356"/>
      <c r="AJ57" s="356"/>
      <c r="AK57" s="356"/>
      <c r="AL57" s="356"/>
      <c r="AM57" s="356"/>
      <c r="AN57" s="361">
        <f t="shared" si="0"/>
        <v>0</v>
      </c>
      <c r="AO57" s="356"/>
      <c r="AP57" s="356"/>
      <c r="AQ57" s="82" t="s">
        <v>82</v>
      </c>
      <c r="AR57" s="79"/>
      <c r="AS57" s="83">
        <v>0</v>
      </c>
      <c r="AT57" s="84">
        <f t="shared" si="1"/>
        <v>0</v>
      </c>
      <c r="AU57" s="85">
        <f>'0305_2017_UR - ZTI - WC e...'!P84</f>
        <v>0</v>
      </c>
      <c r="AV57" s="84">
        <f>'0305_2017_UR - ZTI - WC e...'!J30</f>
        <v>0</v>
      </c>
      <c r="AW57" s="84">
        <f>'0305_2017_UR - ZTI - WC e...'!J31</f>
        <v>0</v>
      </c>
      <c r="AX57" s="84">
        <f>'0305_2017_UR - ZTI - WC e...'!J32</f>
        <v>0</v>
      </c>
      <c r="AY57" s="84">
        <f>'0305_2017_UR - ZTI - WC e...'!J33</f>
        <v>0</v>
      </c>
      <c r="AZ57" s="84">
        <f>'0305_2017_UR - ZTI - WC e...'!F30</f>
        <v>0</v>
      </c>
      <c r="BA57" s="84">
        <f>'0305_2017_UR - ZTI - WC e...'!F31</f>
        <v>0</v>
      </c>
      <c r="BB57" s="84">
        <f>'0305_2017_UR - ZTI - WC e...'!F32</f>
        <v>0</v>
      </c>
      <c r="BC57" s="84">
        <f>'0305_2017_UR - ZTI - WC e...'!F33</f>
        <v>0</v>
      </c>
      <c r="BD57" s="86">
        <f>'0305_2017_UR - ZTI - WC e...'!F34</f>
        <v>0</v>
      </c>
      <c r="BT57" s="87" t="s">
        <v>22</v>
      </c>
      <c r="BV57" s="87" t="s">
        <v>78</v>
      </c>
      <c r="BW57" s="87" t="s">
        <v>99</v>
      </c>
      <c r="BX57" s="87" t="s">
        <v>5</v>
      </c>
      <c r="CL57" s="87" t="s">
        <v>20</v>
      </c>
      <c r="CM57" s="87" t="s">
        <v>84</v>
      </c>
    </row>
    <row r="58" spans="1:91" s="5" customFormat="1" ht="33.75" customHeight="1">
      <c r="A58" s="237" t="s">
        <v>1579</v>
      </c>
      <c r="B58" s="79"/>
      <c r="C58" s="80"/>
      <c r="D58" s="355" t="s">
        <v>100</v>
      </c>
      <c r="E58" s="356"/>
      <c r="F58" s="356"/>
      <c r="G58" s="356"/>
      <c r="H58" s="356"/>
      <c r="I58" s="81"/>
      <c r="J58" s="355" t="s">
        <v>101</v>
      </c>
      <c r="K58" s="356"/>
      <c r="L58" s="356"/>
      <c r="M58" s="356"/>
      <c r="N58" s="356"/>
      <c r="O58" s="356"/>
      <c r="P58" s="356"/>
      <c r="Q58" s="356"/>
      <c r="R58" s="356"/>
      <c r="S58" s="356"/>
      <c r="T58" s="356"/>
      <c r="U58" s="356"/>
      <c r="V58" s="356"/>
      <c r="W58" s="356"/>
      <c r="X58" s="356"/>
      <c r="Y58" s="356"/>
      <c r="Z58" s="356"/>
      <c r="AA58" s="356"/>
      <c r="AB58" s="356"/>
      <c r="AC58" s="356"/>
      <c r="AD58" s="356"/>
      <c r="AE58" s="356"/>
      <c r="AF58" s="356"/>
      <c r="AG58" s="361">
        <f>'0306_2017_UR - ZTI - SO 0...'!J27</f>
        <v>0</v>
      </c>
      <c r="AH58" s="356"/>
      <c r="AI58" s="356"/>
      <c r="AJ58" s="356"/>
      <c r="AK58" s="356"/>
      <c r="AL58" s="356"/>
      <c r="AM58" s="356"/>
      <c r="AN58" s="361">
        <f t="shared" si="0"/>
        <v>0</v>
      </c>
      <c r="AO58" s="356"/>
      <c r="AP58" s="356"/>
      <c r="AQ58" s="82" t="s">
        <v>82</v>
      </c>
      <c r="AR58" s="79"/>
      <c r="AS58" s="83">
        <v>0</v>
      </c>
      <c r="AT58" s="84">
        <f t="shared" si="1"/>
        <v>0</v>
      </c>
      <c r="AU58" s="85">
        <f>'0306_2017_UR - ZTI - SO 0...'!P85</f>
        <v>0</v>
      </c>
      <c r="AV58" s="84">
        <f>'0306_2017_UR - ZTI - SO 0...'!J30</f>
        <v>0</v>
      </c>
      <c r="AW58" s="84">
        <f>'0306_2017_UR - ZTI - SO 0...'!J31</f>
        <v>0</v>
      </c>
      <c r="AX58" s="84">
        <f>'0306_2017_UR - ZTI - SO 0...'!J32</f>
        <v>0</v>
      </c>
      <c r="AY58" s="84">
        <f>'0306_2017_UR - ZTI - SO 0...'!J33</f>
        <v>0</v>
      </c>
      <c r="AZ58" s="84">
        <f>'0306_2017_UR - ZTI - SO 0...'!F30</f>
        <v>0</v>
      </c>
      <c r="BA58" s="84">
        <f>'0306_2017_UR - ZTI - SO 0...'!F31</f>
        <v>0</v>
      </c>
      <c r="BB58" s="84">
        <f>'0306_2017_UR - ZTI - SO 0...'!F32</f>
        <v>0</v>
      </c>
      <c r="BC58" s="84">
        <f>'0306_2017_UR - ZTI - SO 0...'!F33</f>
        <v>0</v>
      </c>
      <c r="BD58" s="86">
        <f>'0306_2017_UR - ZTI - SO 0...'!F34</f>
        <v>0</v>
      </c>
      <c r="BT58" s="87" t="s">
        <v>22</v>
      </c>
      <c r="BV58" s="87" t="s">
        <v>78</v>
      </c>
      <c r="BW58" s="87" t="s">
        <v>102</v>
      </c>
      <c r="BX58" s="87" t="s">
        <v>5</v>
      </c>
      <c r="CL58" s="87" t="s">
        <v>20</v>
      </c>
      <c r="CM58" s="87" t="s">
        <v>84</v>
      </c>
    </row>
    <row r="59" spans="1:91" s="5" customFormat="1" ht="34.5" customHeight="1">
      <c r="A59" s="237" t="s">
        <v>1579</v>
      </c>
      <c r="B59" s="79"/>
      <c r="C59" s="80"/>
      <c r="D59" s="355" t="s">
        <v>103</v>
      </c>
      <c r="E59" s="356"/>
      <c r="F59" s="356"/>
      <c r="G59" s="356"/>
      <c r="H59" s="356"/>
      <c r="I59" s="81"/>
      <c r="J59" s="355" t="s">
        <v>104</v>
      </c>
      <c r="K59" s="356"/>
      <c r="L59" s="356"/>
      <c r="M59" s="356"/>
      <c r="N59" s="356"/>
      <c r="O59" s="356"/>
      <c r="P59" s="356"/>
      <c r="Q59" s="356"/>
      <c r="R59" s="356"/>
      <c r="S59" s="356"/>
      <c r="T59" s="356"/>
      <c r="U59" s="356"/>
      <c r="V59" s="356"/>
      <c r="W59" s="356"/>
      <c r="X59" s="356"/>
      <c r="Y59" s="356"/>
      <c r="Z59" s="356"/>
      <c r="AA59" s="356"/>
      <c r="AB59" s="356"/>
      <c r="AC59" s="356"/>
      <c r="AD59" s="356"/>
      <c r="AE59" s="356"/>
      <c r="AF59" s="356"/>
      <c r="AG59" s="361">
        <f>'0307_2017_UR - ÚT'!J27</f>
        <v>0</v>
      </c>
      <c r="AH59" s="356"/>
      <c r="AI59" s="356"/>
      <c r="AJ59" s="356"/>
      <c r="AK59" s="356"/>
      <c r="AL59" s="356"/>
      <c r="AM59" s="356"/>
      <c r="AN59" s="361">
        <f t="shared" si="0"/>
        <v>0</v>
      </c>
      <c r="AO59" s="356"/>
      <c r="AP59" s="356"/>
      <c r="AQ59" s="82" t="s">
        <v>82</v>
      </c>
      <c r="AR59" s="79"/>
      <c r="AS59" s="88">
        <v>0</v>
      </c>
      <c r="AT59" s="89">
        <f t="shared" si="1"/>
        <v>0</v>
      </c>
      <c r="AU59" s="90">
        <f>'0307_2017_UR - ÚT'!P90</f>
        <v>0</v>
      </c>
      <c r="AV59" s="89">
        <f>'0307_2017_UR - ÚT'!J30</f>
        <v>0</v>
      </c>
      <c r="AW59" s="89">
        <f>'0307_2017_UR - ÚT'!J31</f>
        <v>0</v>
      </c>
      <c r="AX59" s="89">
        <f>'0307_2017_UR - ÚT'!J32</f>
        <v>0</v>
      </c>
      <c r="AY59" s="89">
        <f>'0307_2017_UR - ÚT'!J33</f>
        <v>0</v>
      </c>
      <c r="AZ59" s="89">
        <f>'0307_2017_UR - ÚT'!F30</f>
        <v>0</v>
      </c>
      <c r="BA59" s="89">
        <f>'0307_2017_UR - ÚT'!F31</f>
        <v>0</v>
      </c>
      <c r="BB59" s="89">
        <f>'0307_2017_UR - ÚT'!F32</f>
        <v>0</v>
      </c>
      <c r="BC59" s="89">
        <f>'0307_2017_UR - ÚT'!F33</f>
        <v>0</v>
      </c>
      <c r="BD59" s="91">
        <f>'0307_2017_UR - ÚT'!F34</f>
        <v>0</v>
      </c>
      <c r="BT59" s="87" t="s">
        <v>22</v>
      </c>
      <c r="BV59" s="87" t="s">
        <v>78</v>
      </c>
      <c r="BW59" s="87" t="s">
        <v>105</v>
      </c>
      <c r="BX59" s="87" t="s">
        <v>5</v>
      </c>
      <c r="CL59" s="87" t="s">
        <v>20</v>
      </c>
      <c r="CM59" s="87" t="s">
        <v>84</v>
      </c>
    </row>
    <row r="60" spans="2:44" s="1" customFormat="1" ht="30" customHeight="1">
      <c r="B60" s="35"/>
      <c r="AR60" s="35"/>
    </row>
    <row r="61" spans="2:44" s="1" customFormat="1" ht="6.75" customHeight="1">
      <c r="B61" s="50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35"/>
    </row>
  </sheetData>
  <sheetProtection password="CC35" sheet="1" objects="1" scenarios="1" formatColumns="0" formatRows="0" sort="0" autoFilter="0"/>
  <mergeCells count="69">
    <mergeCell ref="AR2:BE2"/>
    <mergeCell ref="AN59:AP59"/>
    <mergeCell ref="AG59:AM59"/>
    <mergeCell ref="D59:H59"/>
    <mergeCell ref="J59:AF59"/>
    <mergeCell ref="AG51:AM51"/>
    <mergeCell ref="AN51:AP51"/>
    <mergeCell ref="AN57:AP57"/>
    <mergeCell ref="AG57:AM57"/>
    <mergeCell ref="D57:H57"/>
    <mergeCell ref="J57:AF57"/>
    <mergeCell ref="AN58:AP58"/>
    <mergeCell ref="AG58:AM58"/>
    <mergeCell ref="D58:H58"/>
    <mergeCell ref="J58:AF58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301_2017_UR - Oprava varny'!C2" tooltip="0301_2017_UR - Oprava varny" display="/"/>
    <hyperlink ref="A53" location="'0302_2017_UR - 1. NP - op...'!C2" tooltip="0302_2017_UR - 1. NP - op..." display="/"/>
    <hyperlink ref="A54" location="'0303_2017_UR - 1. NP - op...'!C2" tooltip="0303_2017_UR - 1. NP - op..." display="/"/>
    <hyperlink ref="A55" location="'030401_2017_UR - Elektro ...'!C2" tooltip="030401_2017_UR - Elektro ..." display="/"/>
    <hyperlink ref="A56" location="'030402_2017_UR - Elektro ...'!C2" tooltip="030402_2017_UR - Elektro ..." display="/"/>
    <hyperlink ref="A57" location="'0305_2017_UR - ZTI - WC e...'!C2" tooltip="0305_2017_UR - ZTI - WC e..." display="/"/>
    <hyperlink ref="A58" location="'0306_2017_UR - ZTI - SO 0...'!C2" tooltip="0306_2017_UR - ZTI - SO 0..." display="/"/>
    <hyperlink ref="A59" location="'0307_2017_UR - ÚT'!C2" tooltip="0307_2017_UR - ÚT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7.140625" style="246" customWidth="1"/>
    <col min="2" max="2" width="1.421875" style="246" customWidth="1"/>
    <col min="3" max="4" width="4.28125" style="246" customWidth="1"/>
    <col min="5" max="5" width="10.00390625" style="246" customWidth="1"/>
    <col min="6" max="6" width="7.8515625" style="246" customWidth="1"/>
    <col min="7" max="7" width="4.28125" style="246" customWidth="1"/>
    <col min="8" max="8" width="66.7109375" style="246" customWidth="1"/>
    <col min="9" max="10" width="17.140625" style="246" customWidth="1"/>
    <col min="11" max="11" width="1.421875" style="246" customWidth="1"/>
    <col min="12" max="16384" width="9.140625" style="246" customWidth="1"/>
  </cols>
  <sheetData>
    <row r="1" ht="37.5" customHeight="1"/>
    <row r="2" spans="2:11" ht="7.5" customHeight="1">
      <c r="B2" s="247"/>
      <c r="C2" s="248"/>
      <c r="D2" s="248"/>
      <c r="E2" s="248"/>
      <c r="F2" s="248"/>
      <c r="G2" s="248"/>
      <c r="H2" s="248"/>
      <c r="I2" s="248"/>
      <c r="J2" s="248"/>
      <c r="K2" s="249"/>
    </row>
    <row r="3" spans="2:11" s="252" customFormat="1" ht="45" customHeight="1">
      <c r="B3" s="250"/>
      <c r="C3" s="369" t="s">
        <v>1584</v>
      </c>
      <c r="D3" s="369"/>
      <c r="E3" s="369"/>
      <c r="F3" s="369"/>
      <c r="G3" s="369"/>
      <c r="H3" s="369"/>
      <c r="I3" s="369"/>
      <c r="J3" s="369"/>
      <c r="K3" s="251"/>
    </row>
    <row r="4" spans="2:11" ht="25.5" customHeight="1">
      <c r="B4" s="253"/>
      <c r="C4" s="370" t="s">
        <v>1585</v>
      </c>
      <c r="D4" s="370"/>
      <c r="E4" s="370"/>
      <c r="F4" s="370"/>
      <c r="G4" s="370"/>
      <c r="H4" s="370"/>
      <c r="I4" s="370"/>
      <c r="J4" s="370"/>
      <c r="K4" s="254"/>
    </row>
    <row r="5" spans="2:11" ht="5.25" customHeight="1">
      <c r="B5" s="253"/>
      <c r="C5" s="255"/>
      <c r="D5" s="255"/>
      <c r="E5" s="255"/>
      <c r="F5" s="255"/>
      <c r="G5" s="255"/>
      <c r="H5" s="255"/>
      <c r="I5" s="255"/>
      <c r="J5" s="255"/>
      <c r="K5" s="254"/>
    </row>
    <row r="6" spans="2:11" ht="15" customHeight="1">
      <c r="B6" s="253"/>
      <c r="C6" s="371" t="s">
        <v>1586</v>
      </c>
      <c r="D6" s="371"/>
      <c r="E6" s="371"/>
      <c r="F6" s="371"/>
      <c r="G6" s="371"/>
      <c r="H6" s="371"/>
      <c r="I6" s="371"/>
      <c r="J6" s="371"/>
      <c r="K6" s="254"/>
    </row>
    <row r="7" spans="2:11" ht="15" customHeight="1">
      <c r="B7" s="257"/>
      <c r="C7" s="371" t="s">
        <v>1587</v>
      </c>
      <c r="D7" s="371"/>
      <c r="E7" s="371"/>
      <c r="F7" s="371"/>
      <c r="G7" s="371"/>
      <c r="H7" s="371"/>
      <c r="I7" s="371"/>
      <c r="J7" s="371"/>
      <c r="K7" s="254"/>
    </row>
    <row r="8" spans="2:11" ht="12.75" customHeight="1">
      <c r="B8" s="257"/>
      <c r="C8" s="256"/>
      <c r="D8" s="256"/>
      <c r="E8" s="256"/>
      <c r="F8" s="256"/>
      <c r="G8" s="256"/>
      <c r="H8" s="256"/>
      <c r="I8" s="256"/>
      <c r="J8" s="256"/>
      <c r="K8" s="254"/>
    </row>
    <row r="9" spans="2:11" ht="15" customHeight="1">
      <c r="B9" s="257"/>
      <c r="C9" s="371" t="s">
        <v>1588</v>
      </c>
      <c r="D9" s="371"/>
      <c r="E9" s="371"/>
      <c r="F9" s="371"/>
      <c r="G9" s="371"/>
      <c r="H9" s="371"/>
      <c r="I9" s="371"/>
      <c r="J9" s="371"/>
      <c r="K9" s="254"/>
    </row>
    <row r="10" spans="2:11" ht="15" customHeight="1">
      <c r="B10" s="257"/>
      <c r="C10" s="256"/>
      <c r="D10" s="371" t="s">
        <v>1589</v>
      </c>
      <c r="E10" s="371"/>
      <c r="F10" s="371"/>
      <c r="G10" s="371"/>
      <c r="H10" s="371"/>
      <c r="I10" s="371"/>
      <c r="J10" s="371"/>
      <c r="K10" s="254"/>
    </row>
    <row r="11" spans="2:11" ht="15" customHeight="1">
      <c r="B11" s="257"/>
      <c r="C11" s="258"/>
      <c r="D11" s="371" t="s">
        <v>1590</v>
      </c>
      <c r="E11" s="371"/>
      <c r="F11" s="371"/>
      <c r="G11" s="371"/>
      <c r="H11" s="371"/>
      <c r="I11" s="371"/>
      <c r="J11" s="371"/>
      <c r="K11" s="254"/>
    </row>
    <row r="12" spans="2:11" ht="12.75" customHeight="1">
      <c r="B12" s="257"/>
      <c r="C12" s="258"/>
      <c r="D12" s="258"/>
      <c r="E12" s="258"/>
      <c r="F12" s="258"/>
      <c r="G12" s="258"/>
      <c r="H12" s="258"/>
      <c r="I12" s="258"/>
      <c r="J12" s="258"/>
      <c r="K12" s="254"/>
    </row>
    <row r="13" spans="2:11" ht="15" customHeight="1">
      <c r="B13" s="257"/>
      <c r="C13" s="258"/>
      <c r="D13" s="371" t="s">
        <v>1591</v>
      </c>
      <c r="E13" s="371"/>
      <c r="F13" s="371"/>
      <c r="G13" s="371"/>
      <c r="H13" s="371"/>
      <c r="I13" s="371"/>
      <c r="J13" s="371"/>
      <c r="K13" s="254"/>
    </row>
    <row r="14" spans="2:11" ht="15" customHeight="1">
      <c r="B14" s="257"/>
      <c r="C14" s="258"/>
      <c r="D14" s="371" t="s">
        <v>1592</v>
      </c>
      <c r="E14" s="371"/>
      <c r="F14" s="371"/>
      <c r="G14" s="371"/>
      <c r="H14" s="371"/>
      <c r="I14" s="371"/>
      <c r="J14" s="371"/>
      <c r="K14" s="254"/>
    </row>
    <row r="15" spans="2:11" ht="15" customHeight="1">
      <c r="B15" s="257"/>
      <c r="C15" s="258"/>
      <c r="D15" s="371" t="s">
        <v>1593</v>
      </c>
      <c r="E15" s="371"/>
      <c r="F15" s="371"/>
      <c r="G15" s="371"/>
      <c r="H15" s="371"/>
      <c r="I15" s="371"/>
      <c r="J15" s="371"/>
      <c r="K15" s="254"/>
    </row>
    <row r="16" spans="2:11" ht="15" customHeight="1">
      <c r="B16" s="257"/>
      <c r="C16" s="258"/>
      <c r="D16" s="258"/>
      <c r="E16" s="259" t="s">
        <v>82</v>
      </c>
      <c r="F16" s="371" t="s">
        <v>1594</v>
      </c>
      <c r="G16" s="371"/>
      <c r="H16" s="371"/>
      <c r="I16" s="371"/>
      <c r="J16" s="371"/>
      <c r="K16" s="254"/>
    </row>
    <row r="17" spans="2:11" ht="15" customHeight="1">
      <c r="B17" s="257"/>
      <c r="C17" s="258"/>
      <c r="D17" s="258"/>
      <c r="E17" s="259" t="s">
        <v>1595</v>
      </c>
      <c r="F17" s="371" t="s">
        <v>1596</v>
      </c>
      <c r="G17" s="371"/>
      <c r="H17" s="371"/>
      <c r="I17" s="371"/>
      <c r="J17" s="371"/>
      <c r="K17" s="254"/>
    </row>
    <row r="18" spans="2:11" ht="15" customHeight="1">
      <c r="B18" s="257"/>
      <c r="C18" s="258"/>
      <c r="D18" s="258"/>
      <c r="E18" s="259" t="s">
        <v>1597</v>
      </c>
      <c r="F18" s="371" t="s">
        <v>1598</v>
      </c>
      <c r="G18" s="371"/>
      <c r="H18" s="371"/>
      <c r="I18" s="371"/>
      <c r="J18" s="371"/>
      <c r="K18" s="254"/>
    </row>
    <row r="19" spans="2:11" ht="15" customHeight="1">
      <c r="B19" s="257"/>
      <c r="C19" s="258"/>
      <c r="D19" s="258"/>
      <c r="E19" s="259" t="s">
        <v>1599</v>
      </c>
      <c r="F19" s="371" t="s">
        <v>1600</v>
      </c>
      <c r="G19" s="371"/>
      <c r="H19" s="371"/>
      <c r="I19" s="371"/>
      <c r="J19" s="371"/>
      <c r="K19" s="254"/>
    </row>
    <row r="20" spans="2:11" ht="15" customHeight="1">
      <c r="B20" s="257"/>
      <c r="C20" s="258"/>
      <c r="D20" s="258"/>
      <c r="E20" s="259" t="s">
        <v>657</v>
      </c>
      <c r="F20" s="371" t="s">
        <v>658</v>
      </c>
      <c r="G20" s="371"/>
      <c r="H20" s="371"/>
      <c r="I20" s="371"/>
      <c r="J20" s="371"/>
      <c r="K20" s="254"/>
    </row>
    <row r="21" spans="2:11" ht="15" customHeight="1">
      <c r="B21" s="257"/>
      <c r="C21" s="258"/>
      <c r="D21" s="258"/>
      <c r="E21" s="259" t="s">
        <v>1601</v>
      </c>
      <c r="F21" s="371" t="s">
        <v>1602</v>
      </c>
      <c r="G21" s="371"/>
      <c r="H21" s="371"/>
      <c r="I21" s="371"/>
      <c r="J21" s="371"/>
      <c r="K21" s="254"/>
    </row>
    <row r="22" spans="2:11" ht="12.75" customHeight="1">
      <c r="B22" s="257"/>
      <c r="C22" s="258"/>
      <c r="D22" s="258"/>
      <c r="E22" s="258"/>
      <c r="F22" s="258"/>
      <c r="G22" s="258"/>
      <c r="H22" s="258"/>
      <c r="I22" s="258"/>
      <c r="J22" s="258"/>
      <c r="K22" s="254"/>
    </row>
    <row r="23" spans="2:11" ht="15" customHeight="1">
      <c r="B23" s="257"/>
      <c r="C23" s="371" t="s">
        <v>1603</v>
      </c>
      <c r="D23" s="371"/>
      <c r="E23" s="371"/>
      <c r="F23" s="371"/>
      <c r="G23" s="371"/>
      <c r="H23" s="371"/>
      <c r="I23" s="371"/>
      <c r="J23" s="371"/>
      <c r="K23" s="254"/>
    </row>
    <row r="24" spans="2:11" ht="15" customHeight="1">
      <c r="B24" s="257"/>
      <c r="C24" s="371" t="s">
        <v>1604</v>
      </c>
      <c r="D24" s="371"/>
      <c r="E24" s="371"/>
      <c r="F24" s="371"/>
      <c r="G24" s="371"/>
      <c r="H24" s="371"/>
      <c r="I24" s="371"/>
      <c r="J24" s="371"/>
      <c r="K24" s="254"/>
    </row>
    <row r="25" spans="2:11" ht="15" customHeight="1">
      <c r="B25" s="257"/>
      <c r="C25" s="256"/>
      <c r="D25" s="371" t="s">
        <v>1605</v>
      </c>
      <c r="E25" s="371"/>
      <c r="F25" s="371"/>
      <c r="G25" s="371"/>
      <c r="H25" s="371"/>
      <c r="I25" s="371"/>
      <c r="J25" s="371"/>
      <c r="K25" s="254"/>
    </row>
    <row r="26" spans="2:11" ht="15" customHeight="1">
      <c r="B26" s="257"/>
      <c r="C26" s="258"/>
      <c r="D26" s="371" t="s">
        <v>1606</v>
      </c>
      <c r="E26" s="371"/>
      <c r="F26" s="371"/>
      <c r="G26" s="371"/>
      <c r="H26" s="371"/>
      <c r="I26" s="371"/>
      <c r="J26" s="371"/>
      <c r="K26" s="254"/>
    </row>
    <row r="27" spans="2:11" ht="12.75" customHeight="1">
      <c r="B27" s="257"/>
      <c r="C27" s="258"/>
      <c r="D27" s="258"/>
      <c r="E27" s="258"/>
      <c r="F27" s="258"/>
      <c r="G27" s="258"/>
      <c r="H27" s="258"/>
      <c r="I27" s="258"/>
      <c r="J27" s="258"/>
      <c r="K27" s="254"/>
    </row>
    <row r="28" spans="2:11" ht="15" customHeight="1">
      <c r="B28" s="257"/>
      <c r="C28" s="258"/>
      <c r="D28" s="371" t="s">
        <v>1607</v>
      </c>
      <c r="E28" s="371"/>
      <c r="F28" s="371"/>
      <c r="G28" s="371"/>
      <c r="H28" s="371"/>
      <c r="I28" s="371"/>
      <c r="J28" s="371"/>
      <c r="K28" s="254"/>
    </row>
    <row r="29" spans="2:11" ht="15" customHeight="1">
      <c r="B29" s="257"/>
      <c r="C29" s="258"/>
      <c r="D29" s="371" t="s">
        <v>1608</v>
      </c>
      <c r="E29" s="371"/>
      <c r="F29" s="371"/>
      <c r="G29" s="371"/>
      <c r="H29" s="371"/>
      <c r="I29" s="371"/>
      <c r="J29" s="371"/>
      <c r="K29" s="254"/>
    </row>
    <row r="30" spans="2:11" ht="12.75" customHeight="1">
      <c r="B30" s="257"/>
      <c r="C30" s="258"/>
      <c r="D30" s="258"/>
      <c r="E30" s="258"/>
      <c r="F30" s="258"/>
      <c r="G30" s="258"/>
      <c r="H30" s="258"/>
      <c r="I30" s="258"/>
      <c r="J30" s="258"/>
      <c r="K30" s="254"/>
    </row>
    <row r="31" spans="2:11" ht="15" customHeight="1">
      <c r="B31" s="257"/>
      <c r="C31" s="258"/>
      <c r="D31" s="371" t="s">
        <v>1609</v>
      </c>
      <c r="E31" s="371"/>
      <c r="F31" s="371"/>
      <c r="G31" s="371"/>
      <c r="H31" s="371"/>
      <c r="I31" s="371"/>
      <c r="J31" s="371"/>
      <c r="K31" s="254"/>
    </row>
    <row r="32" spans="2:11" ht="15" customHeight="1">
      <c r="B32" s="257"/>
      <c r="C32" s="258"/>
      <c r="D32" s="371" t="s">
        <v>1610</v>
      </c>
      <c r="E32" s="371"/>
      <c r="F32" s="371"/>
      <c r="G32" s="371"/>
      <c r="H32" s="371"/>
      <c r="I32" s="371"/>
      <c r="J32" s="371"/>
      <c r="K32" s="254"/>
    </row>
    <row r="33" spans="2:11" ht="15" customHeight="1">
      <c r="B33" s="257"/>
      <c r="C33" s="258"/>
      <c r="D33" s="371" t="s">
        <v>1611</v>
      </c>
      <c r="E33" s="371"/>
      <c r="F33" s="371"/>
      <c r="G33" s="371"/>
      <c r="H33" s="371"/>
      <c r="I33" s="371"/>
      <c r="J33" s="371"/>
      <c r="K33" s="254"/>
    </row>
    <row r="34" spans="2:11" ht="15" customHeight="1">
      <c r="B34" s="257"/>
      <c r="C34" s="258"/>
      <c r="D34" s="256"/>
      <c r="E34" s="260" t="s">
        <v>130</v>
      </c>
      <c r="F34" s="256"/>
      <c r="G34" s="371" t="s">
        <v>1612</v>
      </c>
      <c r="H34" s="371"/>
      <c r="I34" s="371"/>
      <c r="J34" s="371"/>
      <c r="K34" s="254"/>
    </row>
    <row r="35" spans="2:11" ht="30.75" customHeight="1">
      <c r="B35" s="257"/>
      <c r="C35" s="258"/>
      <c r="D35" s="256"/>
      <c r="E35" s="260" t="s">
        <v>1613</v>
      </c>
      <c r="F35" s="256"/>
      <c r="G35" s="371" t="s">
        <v>1614</v>
      </c>
      <c r="H35" s="371"/>
      <c r="I35" s="371"/>
      <c r="J35" s="371"/>
      <c r="K35" s="254"/>
    </row>
    <row r="36" spans="2:11" ht="15" customHeight="1">
      <c r="B36" s="257"/>
      <c r="C36" s="258"/>
      <c r="D36" s="256"/>
      <c r="E36" s="260" t="s">
        <v>57</v>
      </c>
      <c r="F36" s="256"/>
      <c r="G36" s="371" t="s">
        <v>1615</v>
      </c>
      <c r="H36" s="371"/>
      <c r="I36" s="371"/>
      <c r="J36" s="371"/>
      <c r="K36" s="254"/>
    </row>
    <row r="37" spans="2:11" ht="15" customHeight="1">
      <c r="B37" s="257"/>
      <c r="C37" s="258"/>
      <c r="D37" s="256"/>
      <c r="E37" s="260" t="s">
        <v>131</v>
      </c>
      <c r="F37" s="256"/>
      <c r="G37" s="371" t="s">
        <v>1616</v>
      </c>
      <c r="H37" s="371"/>
      <c r="I37" s="371"/>
      <c r="J37" s="371"/>
      <c r="K37" s="254"/>
    </row>
    <row r="38" spans="2:11" ht="15" customHeight="1">
      <c r="B38" s="257"/>
      <c r="C38" s="258"/>
      <c r="D38" s="256"/>
      <c r="E38" s="260" t="s">
        <v>132</v>
      </c>
      <c r="F38" s="256"/>
      <c r="G38" s="371" t="s">
        <v>1617</v>
      </c>
      <c r="H38" s="371"/>
      <c r="I38" s="371"/>
      <c r="J38" s="371"/>
      <c r="K38" s="254"/>
    </row>
    <row r="39" spans="2:11" ht="15" customHeight="1">
      <c r="B39" s="257"/>
      <c r="C39" s="258"/>
      <c r="D39" s="256"/>
      <c r="E39" s="260" t="s">
        <v>133</v>
      </c>
      <c r="F39" s="256"/>
      <c r="G39" s="371" t="s">
        <v>1618</v>
      </c>
      <c r="H39" s="371"/>
      <c r="I39" s="371"/>
      <c r="J39" s="371"/>
      <c r="K39" s="254"/>
    </row>
    <row r="40" spans="2:11" ht="15" customHeight="1">
      <c r="B40" s="257"/>
      <c r="C40" s="258"/>
      <c r="D40" s="256"/>
      <c r="E40" s="260" t="s">
        <v>1619</v>
      </c>
      <c r="F40" s="256"/>
      <c r="G40" s="371" t="s">
        <v>1620</v>
      </c>
      <c r="H40" s="371"/>
      <c r="I40" s="371"/>
      <c r="J40" s="371"/>
      <c r="K40" s="254"/>
    </row>
    <row r="41" spans="2:11" ht="15" customHeight="1">
      <c r="B41" s="257"/>
      <c r="C41" s="258"/>
      <c r="D41" s="256"/>
      <c r="E41" s="260"/>
      <c r="F41" s="256"/>
      <c r="G41" s="371" t="s">
        <v>1621</v>
      </c>
      <c r="H41" s="371"/>
      <c r="I41" s="371"/>
      <c r="J41" s="371"/>
      <c r="K41" s="254"/>
    </row>
    <row r="42" spans="2:11" ht="15" customHeight="1">
      <c r="B42" s="257"/>
      <c r="C42" s="258"/>
      <c r="D42" s="256"/>
      <c r="E42" s="260" t="s">
        <v>1622</v>
      </c>
      <c r="F42" s="256"/>
      <c r="G42" s="371" t="s">
        <v>1623</v>
      </c>
      <c r="H42" s="371"/>
      <c r="I42" s="371"/>
      <c r="J42" s="371"/>
      <c r="K42" s="254"/>
    </row>
    <row r="43" spans="2:11" ht="15" customHeight="1">
      <c r="B43" s="257"/>
      <c r="C43" s="258"/>
      <c r="D43" s="256"/>
      <c r="E43" s="260" t="s">
        <v>135</v>
      </c>
      <c r="F43" s="256"/>
      <c r="G43" s="371" t="s">
        <v>1624</v>
      </c>
      <c r="H43" s="371"/>
      <c r="I43" s="371"/>
      <c r="J43" s="371"/>
      <c r="K43" s="254"/>
    </row>
    <row r="44" spans="2:11" ht="12.75" customHeight="1">
      <c r="B44" s="257"/>
      <c r="C44" s="258"/>
      <c r="D44" s="256"/>
      <c r="E44" s="256"/>
      <c r="F44" s="256"/>
      <c r="G44" s="256"/>
      <c r="H44" s="256"/>
      <c r="I44" s="256"/>
      <c r="J44" s="256"/>
      <c r="K44" s="254"/>
    </row>
    <row r="45" spans="2:11" ht="15" customHeight="1">
      <c r="B45" s="257"/>
      <c r="C45" s="258"/>
      <c r="D45" s="371" t="s">
        <v>1625</v>
      </c>
      <c r="E45" s="371"/>
      <c r="F45" s="371"/>
      <c r="G45" s="371"/>
      <c r="H45" s="371"/>
      <c r="I45" s="371"/>
      <c r="J45" s="371"/>
      <c r="K45" s="254"/>
    </row>
    <row r="46" spans="2:11" ht="15" customHeight="1">
      <c r="B46" s="257"/>
      <c r="C46" s="258"/>
      <c r="D46" s="258"/>
      <c r="E46" s="371" t="s">
        <v>1626</v>
      </c>
      <c r="F46" s="371"/>
      <c r="G46" s="371"/>
      <c r="H46" s="371"/>
      <c r="I46" s="371"/>
      <c r="J46" s="371"/>
      <c r="K46" s="254"/>
    </row>
    <row r="47" spans="2:11" ht="15" customHeight="1">
      <c r="B47" s="257"/>
      <c r="C47" s="258"/>
      <c r="D47" s="258"/>
      <c r="E47" s="371" t="s">
        <v>1627</v>
      </c>
      <c r="F47" s="371"/>
      <c r="G47" s="371"/>
      <c r="H47" s="371"/>
      <c r="I47" s="371"/>
      <c r="J47" s="371"/>
      <c r="K47" s="254"/>
    </row>
    <row r="48" spans="2:11" ht="15" customHeight="1">
      <c r="B48" s="257"/>
      <c r="C48" s="258"/>
      <c r="D48" s="258"/>
      <c r="E48" s="371" t="s">
        <v>1628</v>
      </c>
      <c r="F48" s="371"/>
      <c r="G48" s="371"/>
      <c r="H48" s="371"/>
      <c r="I48" s="371"/>
      <c r="J48" s="371"/>
      <c r="K48" s="254"/>
    </row>
    <row r="49" spans="2:11" ht="15" customHeight="1">
      <c r="B49" s="257"/>
      <c r="C49" s="258"/>
      <c r="D49" s="371" t="s">
        <v>1629</v>
      </c>
      <c r="E49" s="371"/>
      <c r="F49" s="371"/>
      <c r="G49" s="371"/>
      <c r="H49" s="371"/>
      <c r="I49" s="371"/>
      <c r="J49" s="371"/>
      <c r="K49" s="254"/>
    </row>
    <row r="50" spans="2:11" ht="25.5" customHeight="1">
      <c r="B50" s="253"/>
      <c r="C50" s="370" t="s">
        <v>1630</v>
      </c>
      <c r="D50" s="370"/>
      <c r="E50" s="370"/>
      <c r="F50" s="370"/>
      <c r="G50" s="370"/>
      <c r="H50" s="370"/>
      <c r="I50" s="370"/>
      <c r="J50" s="370"/>
      <c r="K50" s="254"/>
    </row>
    <row r="51" spans="2:11" ht="5.25" customHeight="1">
      <c r="B51" s="253"/>
      <c r="C51" s="255"/>
      <c r="D51" s="255"/>
      <c r="E51" s="255"/>
      <c r="F51" s="255"/>
      <c r="G51" s="255"/>
      <c r="H51" s="255"/>
      <c r="I51" s="255"/>
      <c r="J51" s="255"/>
      <c r="K51" s="254"/>
    </row>
    <row r="52" spans="2:11" ht="15" customHeight="1">
      <c r="B52" s="253"/>
      <c r="C52" s="371" t="s">
        <v>1631</v>
      </c>
      <c r="D52" s="371"/>
      <c r="E52" s="371"/>
      <c r="F52" s="371"/>
      <c r="G52" s="371"/>
      <c r="H52" s="371"/>
      <c r="I52" s="371"/>
      <c r="J52" s="371"/>
      <c r="K52" s="254"/>
    </row>
    <row r="53" spans="2:11" ht="15" customHeight="1">
      <c r="B53" s="253"/>
      <c r="C53" s="371" t="s">
        <v>1632</v>
      </c>
      <c r="D53" s="371"/>
      <c r="E53" s="371"/>
      <c r="F53" s="371"/>
      <c r="G53" s="371"/>
      <c r="H53" s="371"/>
      <c r="I53" s="371"/>
      <c r="J53" s="371"/>
      <c r="K53" s="254"/>
    </row>
    <row r="54" spans="2:11" ht="12.75" customHeight="1">
      <c r="B54" s="253"/>
      <c r="C54" s="256"/>
      <c r="D54" s="256"/>
      <c r="E54" s="256"/>
      <c r="F54" s="256"/>
      <c r="G54" s="256"/>
      <c r="H54" s="256"/>
      <c r="I54" s="256"/>
      <c r="J54" s="256"/>
      <c r="K54" s="254"/>
    </row>
    <row r="55" spans="2:11" ht="15" customHeight="1">
      <c r="B55" s="253"/>
      <c r="C55" s="371" t="s">
        <v>1633</v>
      </c>
      <c r="D55" s="371"/>
      <c r="E55" s="371"/>
      <c r="F55" s="371"/>
      <c r="G55" s="371"/>
      <c r="H55" s="371"/>
      <c r="I55" s="371"/>
      <c r="J55" s="371"/>
      <c r="K55" s="254"/>
    </row>
    <row r="56" spans="2:11" ht="15" customHeight="1">
      <c r="B56" s="253"/>
      <c r="C56" s="258"/>
      <c r="D56" s="371" t="s">
        <v>1634</v>
      </c>
      <c r="E56" s="371"/>
      <c r="F56" s="371"/>
      <c r="G56" s="371"/>
      <c r="H56" s="371"/>
      <c r="I56" s="371"/>
      <c r="J56" s="371"/>
      <c r="K56" s="254"/>
    </row>
    <row r="57" spans="2:11" ht="15" customHeight="1">
      <c r="B57" s="253"/>
      <c r="C57" s="258"/>
      <c r="D57" s="371" t="s">
        <v>1635</v>
      </c>
      <c r="E57" s="371"/>
      <c r="F57" s="371"/>
      <c r="G57" s="371"/>
      <c r="H57" s="371"/>
      <c r="I57" s="371"/>
      <c r="J57" s="371"/>
      <c r="K57" s="254"/>
    </row>
    <row r="58" spans="2:11" ht="15" customHeight="1">
      <c r="B58" s="253"/>
      <c r="C58" s="258"/>
      <c r="D58" s="371" t="s">
        <v>1636</v>
      </c>
      <c r="E58" s="371"/>
      <c r="F58" s="371"/>
      <c r="G58" s="371"/>
      <c r="H58" s="371"/>
      <c r="I58" s="371"/>
      <c r="J58" s="371"/>
      <c r="K58" s="254"/>
    </row>
    <row r="59" spans="2:11" ht="15" customHeight="1">
      <c r="B59" s="253"/>
      <c r="C59" s="258"/>
      <c r="D59" s="371" t="s">
        <v>1637</v>
      </c>
      <c r="E59" s="371"/>
      <c r="F59" s="371"/>
      <c r="G59" s="371"/>
      <c r="H59" s="371"/>
      <c r="I59" s="371"/>
      <c r="J59" s="371"/>
      <c r="K59" s="254"/>
    </row>
    <row r="60" spans="2:11" ht="15" customHeight="1">
      <c r="B60" s="253"/>
      <c r="C60" s="258"/>
      <c r="D60" s="372" t="s">
        <v>1638</v>
      </c>
      <c r="E60" s="372"/>
      <c r="F60" s="372"/>
      <c r="G60" s="372"/>
      <c r="H60" s="372"/>
      <c r="I60" s="372"/>
      <c r="J60" s="372"/>
      <c r="K60" s="254"/>
    </row>
    <row r="61" spans="2:11" ht="15" customHeight="1">
      <c r="B61" s="253"/>
      <c r="C61" s="258"/>
      <c r="D61" s="371" t="s">
        <v>1639</v>
      </c>
      <c r="E61" s="371"/>
      <c r="F61" s="371"/>
      <c r="G61" s="371"/>
      <c r="H61" s="371"/>
      <c r="I61" s="371"/>
      <c r="J61" s="371"/>
      <c r="K61" s="254"/>
    </row>
    <row r="62" spans="2:11" ht="12.75" customHeight="1">
      <c r="B62" s="253"/>
      <c r="C62" s="258"/>
      <c r="D62" s="258"/>
      <c r="E62" s="261"/>
      <c r="F62" s="258"/>
      <c r="G62" s="258"/>
      <c r="H62" s="258"/>
      <c r="I62" s="258"/>
      <c r="J62" s="258"/>
      <c r="K62" s="254"/>
    </row>
    <row r="63" spans="2:11" ht="15" customHeight="1">
      <c r="B63" s="253"/>
      <c r="C63" s="258"/>
      <c r="D63" s="371" t="s">
        <v>1640</v>
      </c>
      <c r="E63" s="371"/>
      <c r="F63" s="371"/>
      <c r="G63" s="371"/>
      <c r="H63" s="371"/>
      <c r="I63" s="371"/>
      <c r="J63" s="371"/>
      <c r="K63" s="254"/>
    </row>
    <row r="64" spans="2:11" ht="15" customHeight="1">
      <c r="B64" s="253"/>
      <c r="C64" s="258"/>
      <c r="D64" s="372" t="s">
        <v>1641</v>
      </c>
      <c r="E64" s="372"/>
      <c r="F64" s="372"/>
      <c r="G64" s="372"/>
      <c r="H64" s="372"/>
      <c r="I64" s="372"/>
      <c r="J64" s="372"/>
      <c r="K64" s="254"/>
    </row>
    <row r="65" spans="2:11" ht="15" customHeight="1">
      <c r="B65" s="253"/>
      <c r="C65" s="258"/>
      <c r="D65" s="371" t="s">
        <v>1642</v>
      </c>
      <c r="E65" s="371"/>
      <c r="F65" s="371"/>
      <c r="G65" s="371"/>
      <c r="H65" s="371"/>
      <c r="I65" s="371"/>
      <c r="J65" s="371"/>
      <c r="K65" s="254"/>
    </row>
    <row r="66" spans="2:11" ht="15" customHeight="1">
      <c r="B66" s="253"/>
      <c r="C66" s="258"/>
      <c r="D66" s="371" t="s">
        <v>1643</v>
      </c>
      <c r="E66" s="371"/>
      <c r="F66" s="371"/>
      <c r="G66" s="371"/>
      <c r="H66" s="371"/>
      <c r="I66" s="371"/>
      <c r="J66" s="371"/>
      <c r="K66" s="254"/>
    </row>
    <row r="67" spans="2:11" ht="15" customHeight="1">
      <c r="B67" s="253"/>
      <c r="C67" s="258"/>
      <c r="D67" s="371" t="s">
        <v>1644</v>
      </c>
      <c r="E67" s="371"/>
      <c r="F67" s="371"/>
      <c r="G67" s="371"/>
      <c r="H67" s="371"/>
      <c r="I67" s="371"/>
      <c r="J67" s="371"/>
      <c r="K67" s="254"/>
    </row>
    <row r="68" spans="2:11" ht="15" customHeight="1">
      <c r="B68" s="253"/>
      <c r="C68" s="258"/>
      <c r="D68" s="371" t="s">
        <v>1645</v>
      </c>
      <c r="E68" s="371"/>
      <c r="F68" s="371"/>
      <c r="G68" s="371"/>
      <c r="H68" s="371"/>
      <c r="I68" s="371"/>
      <c r="J68" s="371"/>
      <c r="K68" s="254"/>
    </row>
    <row r="69" spans="2:11" ht="12.75" customHeight="1">
      <c r="B69" s="262"/>
      <c r="C69" s="263"/>
      <c r="D69" s="263"/>
      <c r="E69" s="263"/>
      <c r="F69" s="263"/>
      <c r="G69" s="263"/>
      <c r="H69" s="263"/>
      <c r="I69" s="263"/>
      <c r="J69" s="263"/>
      <c r="K69" s="264"/>
    </row>
    <row r="70" spans="2:11" ht="18.75" customHeight="1">
      <c r="B70" s="265"/>
      <c r="C70" s="265"/>
      <c r="D70" s="265"/>
      <c r="E70" s="265"/>
      <c r="F70" s="265"/>
      <c r="G70" s="265"/>
      <c r="H70" s="265"/>
      <c r="I70" s="265"/>
      <c r="J70" s="265"/>
      <c r="K70" s="266"/>
    </row>
    <row r="71" spans="2:11" ht="18.75" customHeight="1">
      <c r="B71" s="266"/>
      <c r="C71" s="266"/>
      <c r="D71" s="266"/>
      <c r="E71" s="266"/>
      <c r="F71" s="266"/>
      <c r="G71" s="266"/>
      <c r="H71" s="266"/>
      <c r="I71" s="266"/>
      <c r="J71" s="266"/>
      <c r="K71" s="266"/>
    </row>
    <row r="72" spans="2:11" ht="7.5" customHeight="1">
      <c r="B72" s="267"/>
      <c r="C72" s="268"/>
      <c r="D72" s="268"/>
      <c r="E72" s="268"/>
      <c r="F72" s="268"/>
      <c r="G72" s="268"/>
      <c r="H72" s="268"/>
      <c r="I72" s="268"/>
      <c r="J72" s="268"/>
      <c r="K72" s="269"/>
    </row>
    <row r="73" spans="2:11" ht="45" customHeight="1">
      <c r="B73" s="270"/>
      <c r="C73" s="373" t="s">
        <v>1583</v>
      </c>
      <c r="D73" s="373"/>
      <c r="E73" s="373"/>
      <c r="F73" s="373"/>
      <c r="G73" s="373"/>
      <c r="H73" s="373"/>
      <c r="I73" s="373"/>
      <c r="J73" s="373"/>
      <c r="K73" s="271"/>
    </row>
    <row r="74" spans="2:11" ht="17.25" customHeight="1">
      <c r="B74" s="270"/>
      <c r="C74" s="272" t="s">
        <v>1646</v>
      </c>
      <c r="D74" s="272"/>
      <c r="E74" s="272"/>
      <c r="F74" s="272" t="s">
        <v>1647</v>
      </c>
      <c r="G74" s="273"/>
      <c r="H74" s="272" t="s">
        <v>131</v>
      </c>
      <c r="I74" s="272" t="s">
        <v>61</v>
      </c>
      <c r="J74" s="272" t="s">
        <v>1648</v>
      </c>
      <c r="K74" s="271"/>
    </row>
    <row r="75" spans="2:11" ht="17.25" customHeight="1">
      <c r="B75" s="270"/>
      <c r="C75" s="274" t="s">
        <v>1649</v>
      </c>
      <c r="D75" s="274"/>
      <c r="E75" s="274"/>
      <c r="F75" s="275" t="s">
        <v>1650</v>
      </c>
      <c r="G75" s="276"/>
      <c r="H75" s="274"/>
      <c r="I75" s="274"/>
      <c r="J75" s="274" t="s">
        <v>1651</v>
      </c>
      <c r="K75" s="271"/>
    </row>
    <row r="76" spans="2:11" ht="5.25" customHeight="1">
      <c r="B76" s="270"/>
      <c r="C76" s="277"/>
      <c r="D76" s="277"/>
      <c r="E76" s="277"/>
      <c r="F76" s="277"/>
      <c r="G76" s="278"/>
      <c r="H76" s="277"/>
      <c r="I76" s="277"/>
      <c r="J76" s="277"/>
      <c r="K76" s="271"/>
    </row>
    <row r="77" spans="2:11" ht="15" customHeight="1">
      <c r="B77" s="270"/>
      <c r="C77" s="260" t="s">
        <v>57</v>
      </c>
      <c r="D77" s="277"/>
      <c r="E77" s="277"/>
      <c r="F77" s="279" t="s">
        <v>1652</v>
      </c>
      <c r="G77" s="278"/>
      <c r="H77" s="260" t="s">
        <v>1653</v>
      </c>
      <c r="I77" s="260" t="s">
        <v>1654</v>
      </c>
      <c r="J77" s="260">
        <v>20</v>
      </c>
      <c r="K77" s="271"/>
    </row>
    <row r="78" spans="2:11" ht="15" customHeight="1">
      <c r="B78" s="270"/>
      <c r="C78" s="260" t="s">
        <v>1655</v>
      </c>
      <c r="D78" s="260"/>
      <c r="E78" s="260"/>
      <c r="F78" s="279" t="s">
        <v>1652</v>
      </c>
      <c r="G78" s="278"/>
      <c r="H78" s="260" t="s">
        <v>1656</v>
      </c>
      <c r="I78" s="260" t="s">
        <v>1654</v>
      </c>
      <c r="J78" s="260">
        <v>120</v>
      </c>
      <c r="K78" s="271"/>
    </row>
    <row r="79" spans="2:11" ht="15" customHeight="1">
      <c r="B79" s="280"/>
      <c r="C79" s="260" t="s">
        <v>1657</v>
      </c>
      <c r="D79" s="260"/>
      <c r="E79" s="260"/>
      <c r="F79" s="279" t="s">
        <v>1658</v>
      </c>
      <c r="G79" s="278"/>
      <c r="H79" s="260" t="s">
        <v>1659</v>
      </c>
      <c r="I79" s="260" t="s">
        <v>1654</v>
      </c>
      <c r="J79" s="260">
        <v>50</v>
      </c>
      <c r="K79" s="271"/>
    </row>
    <row r="80" spans="2:11" ht="15" customHeight="1">
      <c r="B80" s="280"/>
      <c r="C80" s="260" t="s">
        <v>1660</v>
      </c>
      <c r="D80" s="260"/>
      <c r="E80" s="260"/>
      <c r="F80" s="279" t="s">
        <v>1652</v>
      </c>
      <c r="G80" s="278"/>
      <c r="H80" s="260" t="s">
        <v>1661</v>
      </c>
      <c r="I80" s="260" t="s">
        <v>1662</v>
      </c>
      <c r="J80" s="260"/>
      <c r="K80" s="271"/>
    </row>
    <row r="81" spans="2:11" ht="15" customHeight="1">
      <c r="B81" s="280"/>
      <c r="C81" s="281" t="s">
        <v>1663</v>
      </c>
      <c r="D81" s="281"/>
      <c r="E81" s="281"/>
      <c r="F81" s="282" t="s">
        <v>1658</v>
      </c>
      <c r="G81" s="281"/>
      <c r="H81" s="281" t="s">
        <v>1664</v>
      </c>
      <c r="I81" s="281" t="s">
        <v>1654</v>
      </c>
      <c r="J81" s="281">
        <v>15</v>
      </c>
      <c r="K81" s="271"/>
    </row>
    <row r="82" spans="2:11" ht="15" customHeight="1">
      <c r="B82" s="280"/>
      <c r="C82" s="281" t="s">
        <v>1665</v>
      </c>
      <c r="D82" s="281"/>
      <c r="E82" s="281"/>
      <c r="F82" s="282" t="s">
        <v>1658</v>
      </c>
      <c r="G82" s="281"/>
      <c r="H82" s="281" t="s">
        <v>1666</v>
      </c>
      <c r="I82" s="281" t="s">
        <v>1654</v>
      </c>
      <c r="J82" s="281">
        <v>15</v>
      </c>
      <c r="K82" s="271"/>
    </row>
    <row r="83" spans="2:11" ht="15" customHeight="1">
      <c r="B83" s="280"/>
      <c r="C83" s="281" t="s">
        <v>1667</v>
      </c>
      <c r="D83" s="281"/>
      <c r="E83" s="281"/>
      <c r="F83" s="282" t="s">
        <v>1658</v>
      </c>
      <c r="G83" s="281"/>
      <c r="H83" s="281" t="s">
        <v>1668</v>
      </c>
      <c r="I83" s="281" t="s">
        <v>1654</v>
      </c>
      <c r="J83" s="281">
        <v>20</v>
      </c>
      <c r="K83" s="271"/>
    </row>
    <row r="84" spans="2:11" ht="15" customHeight="1">
      <c r="B84" s="280"/>
      <c r="C84" s="281" t="s">
        <v>1669</v>
      </c>
      <c r="D84" s="281"/>
      <c r="E84" s="281"/>
      <c r="F84" s="282" t="s">
        <v>1658</v>
      </c>
      <c r="G84" s="281"/>
      <c r="H84" s="281" t="s">
        <v>1670</v>
      </c>
      <c r="I84" s="281" t="s">
        <v>1654</v>
      </c>
      <c r="J84" s="281">
        <v>20</v>
      </c>
      <c r="K84" s="271"/>
    </row>
    <row r="85" spans="2:11" ht="15" customHeight="1">
      <c r="B85" s="280"/>
      <c r="C85" s="260" t="s">
        <v>1671</v>
      </c>
      <c r="D85" s="260"/>
      <c r="E85" s="260"/>
      <c r="F85" s="279" t="s">
        <v>1658</v>
      </c>
      <c r="G85" s="278"/>
      <c r="H85" s="260" t="s">
        <v>1672</v>
      </c>
      <c r="I85" s="260" t="s">
        <v>1654</v>
      </c>
      <c r="J85" s="260">
        <v>50</v>
      </c>
      <c r="K85" s="271"/>
    </row>
    <row r="86" spans="2:11" ht="15" customHeight="1">
      <c r="B86" s="280"/>
      <c r="C86" s="260" t="s">
        <v>1673</v>
      </c>
      <c r="D86" s="260"/>
      <c r="E86" s="260"/>
      <c r="F86" s="279" t="s">
        <v>1658</v>
      </c>
      <c r="G86" s="278"/>
      <c r="H86" s="260" t="s">
        <v>1674</v>
      </c>
      <c r="I86" s="260" t="s">
        <v>1654</v>
      </c>
      <c r="J86" s="260">
        <v>20</v>
      </c>
      <c r="K86" s="271"/>
    </row>
    <row r="87" spans="2:11" ht="15" customHeight="1">
      <c r="B87" s="280"/>
      <c r="C87" s="260" t="s">
        <v>1675</v>
      </c>
      <c r="D87" s="260"/>
      <c r="E87" s="260"/>
      <c r="F87" s="279" t="s">
        <v>1658</v>
      </c>
      <c r="G87" s="278"/>
      <c r="H87" s="260" t="s">
        <v>1676</v>
      </c>
      <c r="I87" s="260" t="s">
        <v>1654</v>
      </c>
      <c r="J87" s="260">
        <v>20</v>
      </c>
      <c r="K87" s="271"/>
    </row>
    <row r="88" spans="2:11" ht="15" customHeight="1">
      <c r="B88" s="280"/>
      <c r="C88" s="260" t="s">
        <v>1677</v>
      </c>
      <c r="D88" s="260"/>
      <c r="E88" s="260"/>
      <c r="F88" s="279" t="s">
        <v>1658</v>
      </c>
      <c r="G88" s="278"/>
      <c r="H88" s="260" t="s">
        <v>1678</v>
      </c>
      <c r="I88" s="260" t="s">
        <v>1654</v>
      </c>
      <c r="J88" s="260">
        <v>50</v>
      </c>
      <c r="K88" s="271"/>
    </row>
    <row r="89" spans="2:11" ht="15" customHeight="1">
      <c r="B89" s="280"/>
      <c r="C89" s="260" t="s">
        <v>1679</v>
      </c>
      <c r="D89" s="260"/>
      <c r="E89" s="260"/>
      <c r="F89" s="279" t="s">
        <v>1658</v>
      </c>
      <c r="G89" s="278"/>
      <c r="H89" s="260" t="s">
        <v>1679</v>
      </c>
      <c r="I89" s="260" t="s">
        <v>1654</v>
      </c>
      <c r="J89" s="260">
        <v>50</v>
      </c>
      <c r="K89" s="271"/>
    </row>
    <row r="90" spans="2:11" ht="15" customHeight="1">
      <c r="B90" s="280"/>
      <c r="C90" s="260" t="s">
        <v>136</v>
      </c>
      <c r="D90" s="260"/>
      <c r="E90" s="260"/>
      <c r="F90" s="279" t="s">
        <v>1658</v>
      </c>
      <c r="G90" s="278"/>
      <c r="H90" s="260" t="s">
        <v>1680</v>
      </c>
      <c r="I90" s="260" t="s">
        <v>1654</v>
      </c>
      <c r="J90" s="260">
        <v>255</v>
      </c>
      <c r="K90" s="271"/>
    </row>
    <row r="91" spans="2:11" ht="15" customHeight="1">
      <c r="B91" s="280"/>
      <c r="C91" s="260" t="s">
        <v>1681</v>
      </c>
      <c r="D91" s="260"/>
      <c r="E91" s="260"/>
      <c r="F91" s="279" t="s">
        <v>1652</v>
      </c>
      <c r="G91" s="278"/>
      <c r="H91" s="260" t="s">
        <v>1682</v>
      </c>
      <c r="I91" s="260" t="s">
        <v>1683</v>
      </c>
      <c r="J91" s="260"/>
      <c r="K91" s="271"/>
    </row>
    <row r="92" spans="2:11" ht="15" customHeight="1">
      <c r="B92" s="280"/>
      <c r="C92" s="260" t="s">
        <v>1684</v>
      </c>
      <c r="D92" s="260"/>
      <c r="E92" s="260"/>
      <c r="F92" s="279" t="s">
        <v>1652</v>
      </c>
      <c r="G92" s="278"/>
      <c r="H92" s="260" t="s">
        <v>1685</v>
      </c>
      <c r="I92" s="260" t="s">
        <v>1686</v>
      </c>
      <c r="J92" s="260"/>
      <c r="K92" s="271"/>
    </row>
    <row r="93" spans="2:11" ht="15" customHeight="1">
      <c r="B93" s="280"/>
      <c r="C93" s="260" t="s">
        <v>1687</v>
      </c>
      <c r="D93" s="260"/>
      <c r="E93" s="260"/>
      <c r="F93" s="279" t="s">
        <v>1652</v>
      </c>
      <c r="G93" s="278"/>
      <c r="H93" s="260" t="s">
        <v>1687</v>
      </c>
      <c r="I93" s="260" t="s">
        <v>1686</v>
      </c>
      <c r="J93" s="260"/>
      <c r="K93" s="271"/>
    </row>
    <row r="94" spans="2:11" ht="15" customHeight="1">
      <c r="B94" s="280"/>
      <c r="C94" s="260" t="s">
        <v>42</v>
      </c>
      <c r="D94" s="260"/>
      <c r="E94" s="260"/>
      <c r="F94" s="279" t="s">
        <v>1652</v>
      </c>
      <c r="G94" s="278"/>
      <c r="H94" s="260" t="s">
        <v>1688</v>
      </c>
      <c r="I94" s="260" t="s">
        <v>1686</v>
      </c>
      <c r="J94" s="260"/>
      <c r="K94" s="271"/>
    </row>
    <row r="95" spans="2:11" ht="15" customHeight="1">
      <c r="B95" s="280"/>
      <c r="C95" s="260" t="s">
        <v>52</v>
      </c>
      <c r="D95" s="260"/>
      <c r="E95" s="260"/>
      <c r="F95" s="279" t="s">
        <v>1652</v>
      </c>
      <c r="G95" s="278"/>
      <c r="H95" s="260" t="s">
        <v>1689</v>
      </c>
      <c r="I95" s="260" t="s">
        <v>1686</v>
      </c>
      <c r="J95" s="260"/>
      <c r="K95" s="271"/>
    </row>
    <row r="96" spans="2:11" ht="15" customHeight="1">
      <c r="B96" s="283"/>
      <c r="C96" s="284"/>
      <c r="D96" s="284"/>
      <c r="E96" s="284"/>
      <c r="F96" s="284"/>
      <c r="G96" s="284"/>
      <c r="H96" s="284"/>
      <c r="I96" s="284"/>
      <c r="J96" s="284"/>
      <c r="K96" s="285"/>
    </row>
    <row r="97" spans="2:11" ht="18.75" customHeight="1">
      <c r="B97" s="286"/>
      <c r="C97" s="287"/>
      <c r="D97" s="287"/>
      <c r="E97" s="287"/>
      <c r="F97" s="287"/>
      <c r="G97" s="287"/>
      <c r="H97" s="287"/>
      <c r="I97" s="287"/>
      <c r="J97" s="287"/>
      <c r="K97" s="286"/>
    </row>
    <row r="98" spans="2:11" ht="18.75" customHeight="1">
      <c r="B98" s="266"/>
      <c r="C98" s="266"/>
      <c r="D98" s="266"/>
      <c r="E98" s="266"/>
      <c r="F98" s="266"/>
      <c r="G98" s="266"/>
      <c r="H98" s="266"/>
      <c r="I98" s="266"/>
      <c r="J98" s="266"/>
      <c r="K98" s="266"/>
    </row>
    <row r="99" spans="2:11" ht="7.5" customHeight="1">
      <c r="B99" s="267"/>
      <c r="C99" s="268"/>
      <c r="D99" s="268"/>
      <c r="E99" s="268"/>
      <c r="F99" s="268"/>
      <c r="G99" s="268"/>
      <c r="H99" s="268"/>
      <c r="I99" s="268"/>
      <c r="J99" s="268"/>
      <c r="K99" s="269"/>
    </row>
    <row r="100" spans="2:11" ht="45" customHeight="1">
      <c r="B100" s="270"/>
      <c r="C100" s="373" t="s">
        <v>1690</v>
      </c>
      <c r="D100" s="373"/>
      <c r="E100" s="373"/>
      <c r="F100" s="373"/>
      <c r="G100" s="373"/>
      <c r="H100" s="373"/>
      <c r="I100" s="373"/>
      <c r="J100" s="373"/>
      <c r="K100" s="271"/>
    </row>
    <row r="101" spans="2:11" ht="17.25" customHeight="1">
      <c r="B101" s="270"/>
      <c r="C101" s="272" t="s">
        <v>1646</v>
      </c>
      <c r="D101" s="272"/>
      <c r="E101" s="272"/>
      <c r="F101" s="272" t="s">
        <v>1647</v>
      </c>
      <c r="G101" s="273"/>
      <c r="H101" s="272" t="s">
        <v>131</v>
      </c>
      <c r="I101" s="272" t="s">
        <v>61</v>
      </c>
      <c r="J101" s="272" t="s">
        <v>1648</v>
      </c>
      <c r="K101" s="271"/>
    </row>
    <row r="102" spans="2:11" ht="17.25" customHeight="1">
      <c r="B102" s="270"/>
      <c r="C102" s="274" t="s">
        <v>1649</v>
      </c>
      <c r="D102" s="274"/>
      <c r="E102" s="274"/>
      <c r="F102" s="275" t="s">
        <v>1650</v>
      </c>
      <c r="G102" s="276"/>
      <c r="H102" s="274"/>
      <c r="I102" s="274"/>
      <c r="J102" s="274" t="s">
        <v>1651</v>
      </c>
      <c r="K102" s="271"/>
    </row>
    <row r="103" spans="2:11" ht="5.25" customHeight="1">
      <c r="B103" s="270"/>
      <c r="C103" s="272"/>
      <c r="D103" s="272"/>
      <c r="E103" s="272"/>
      <c r="F103" s="272"/>
      <c r="G103" s="288"/>
      <c r="H103" s="272"/>
      <c r="I103" s="272"/>
      <c r="J103" s="272"/>
      <c r="K103" s="271"/>
    </row>
    <row r="104" spans="2:11" ht="15" customHeight="1">
      <c r="B104" s="270"/>
      <c r="C104" s="260" t="s">
        <v>57</v>
      </c>
      <c r="D104" s="277"/>
      <c r="E104" s="277"/>
      <c r="F104" s="279" t="s">
        <v>1652</v>
      </c>
      <c r="G104" s="288"/>
      <c r="H104" s="260" t="s">
        <v>1691</v>
      </c>
      <c r="I104" s="260" t="s">
        <v>1654</v>
      </c>
      <c r="J104" s="260">
        <v>20</v>
      </c>
      <c r="K104" s="271"/>
    </row>
    <row r="105" spans="2:11" ht="15" customHeight="1">
      <c r="B105" s="270"/>
      <c r="C105" s="260" t="s">
        <v>1655</v>
      </c>
      <c r="D105" s="260"/>
      <c r="E105" s="260"/>
      <c r="F105" s="279" t="s">
        <v>1652</v>
      </c>
      <c r="G105" s="260"/>
      <c r="H105" s="260" t="s">
        <v>1691</v>
      </c>
      <c r="I105" s="260" t="s">
        <v>1654</v>
      </c>
      <c r="J105" s="260">
        <v>120</v>
      </c>
      <c r="K105" s="271"/>
    </row>
    <row r="106" spans="2:11" ht="15" customHeight="1">
      <c r="B106" s="280"/>
      <c r="C106" s="260" t="s">
        <v>1657</v>
      </c>
      <c r="D106" s="260"/>
      <c r="E106" s="260"/>
      <c r="F106" s="279" t="s">
        <v>1658</v>
      </c>
      <c r="G106" s="260"/>
      <c r="H106" s="260" t="s">
        <v>1691</v>
      </c>
      <c r="I106" s="260" t="s">
        <v>1654</v>
      </c>
      <c r="J106" s="260">
        <v>50</v>
      </c>
      <c r="K106" s="271"/>
    </row>
    <row r="107" spans="2:11" ht="15" customHeight="1">
      <c r="B107" s="280"/>
      <c r="C107" s="260" t="s">
        <v>1660</v>
      </c>
      <c r="D107" s="260"/>
      <c r="E107" s="260"/>
      <c r="F107" s="279" t="s">
        <v>1652</v>
      </c>
      <c r="G107" s="260"/>
      <c r="H107" s="260" t="s">
        <v>1691</v>
      </c>
      <c r="I107" s="260" t="s">
        <v>1662</v>
      </c>
      <c r="J107" s="260"/>
      <c r="K107" s="271"/>
    </row>
    <row r="108" spans="2:11" ht="15" customHeight="1">
      <c r="B108" s="280"/>
      <c r="C108" s="260" t="s">
        <v>1671</v>
      </c>
      <c r="D108" s="260"/>
      <c r="E108" s="260"/>
      <c r="F108" s="279" t="s">
        <v>1658</v>
      </c>
      <c r="G108" s="260"/>
      <c r="H108" s="260" t="s">
        <v>1691</v>
      </c>
      <c r="I108" s="260" t="s">
        <v>1654</v>
      </c>
      <c r="J108" s="260">
        <v>50</v>
      </c>
      <c r="K108" s="271"/>
    </row>
    <row r="109" spans="2:11" ht="15" customHeight="1">
      <c r="B109" s="280"/>
      <c r="C109" s="260" t="s">
        <v>1679</v>
      </c>
      <c r="D109" s="260"/>
      <c r="E109" s="260"/>
      <c r="F109" s="279" t="s">
        <v>1658</v>
      </c>
      <c r="G109" s="260"/>
      <c r="H109" s="260" t="s">
        <v>1691</v>
      </c>
      <c r="I109" s="260" t="s">
        <v>1654</v>
      </c>
      <c r="J109" s="260">
        <v>50</v>
      </c>
      <c r="K109" s="271"/>
    </row>
    <row r="110" spans="2:11" ht="15" customHeight="1">
      <c r="B110" s="280"/>
      <c r="C110" s="260" t="s">
        <v>1677</v>
      </c>
      <c r="D110" s="260"/>
      <c r="E110" s="260"/>
      <c r="F110" s="279" t="s">
        <v>1658</v>
      </c>
      <c r="G110" s="260"/>
      <c r="H110" s="260" t="s">
        <v>1691</v>
      </c>
      <c r="I110" s="260" t="s">
        <v>1654</v>
      </c>
      <c r="J110" s="260">
        <v>50</v>
      </c>
      <c r="K110" s="271"/>
    </row>
    <row r="111" spans="2:11" ht="15" customHeight="1">
      <c r="B111" s="280"/>
      <c r="C111" s="260" t="s">
        <v>57</v>
      </c>
      <c r="D111" s="260"/>
      <c r="E111" s="260"/>
      <c r="F111" s="279" t="s">
        <v>1652</v>
      </c>
      <c r="G111" s="260"/>
      <c r="H111" s="260" t="s">
        <v>1692</v>
      </c>
      <c r="I111" s="260" t="s">
        <v>1654</v>
      </c>
      <c r="J111" s="260">
        <v>20</v>
      </c>
      <c r="K111" s="271"/>
    </row>
    <row r="112" spans="2:11" ht="15" customHeight="1">
      <c r="B112" s="280"/>
      <c r="C112" s="260" t="s">
        <v>1693</v>
      </c>
      <c r="D112" s="260"/>
      <c r="E112" s="260"/>
      <c r="F112" s="279" t="s">
        <v>1652</v>
      </c>
      <c r="G112" s="260"/>
      <c r="H112" s="260" t="s">
        <v>1694</v>
      </c>
      <c r="I112" s="260" t="s">
        <v>1654</v>
      </c>
      <c r="J112" s="260">
        <v>120</v>
      </c>
      <c r="K112" s="271"/>
    </row>
    <row r="113" spans="2:11" ht="15" customHeight="1">
      <c r="B113" s="280"/>
      <c r="C113" s="260" t="s">
        <v>42</v>
      </c>
      <c r="D113" s="260"/>
      <c r="E113" s="260"/>
      <c r="F113" s="279" t="s">
        <v>1652</v>
      </c>
      <c r="G113" s="260"/>
      <c r="H113" s="260" t="s">
        <v>1695</v>
      </c>
      <c r="I113" s="260" t="s">
        <v>1686</v>
      </c>
      <c r="J113" s="260"/>
      <c r="K113" s="271"/>
    </row>
    <row r="114" spans="2:11" ht="15" customHeight="1">
      <c r="B114" s="280"/>
      <c r="C114" s="260" t="s">
        <v>52</v>
      </c>
      <c r="D114" s="260"/>
      <c r="E114" s="260"/>
      <c r="F114" s="279" t="s">
        <v>1652</v>
      </c>
      <c r="G114" s="260"/>
      <c r="H114" s="260" t="s">
        <v>1696</v>
      </c>
      <c r="I114" s="260" t="s">
        <v>1686</v>
      </c>
      <c r="J114" s="260"/>
      <c r="K114" s="271"/>
    </row>
    <row r="115" spans="2:11" ht="15" customHeight="1">
      <c r="B115" s="280"/>
      <c r="C115" s="260" t="s">
        <v>61</v>
      </c>
      <c r="D115" s="260"/>
      <c r="E115" s="260"/>
      <c r="F115" s="279" t="s">
        <v>1652</v>
      </c>
      <c r="G115" s="260"/>
      <c r="H115" s="260" t="s">
        <v>1697</v>
      </c>
      <c r="I115" s="260" t="s">
        <v>1698</v>
      </c>
      <c r="J115" s="260"/>
      <c r="K115" s="271"/>
    </row>
    <row r="116" spans="2:11" ht="15" customHeight="1">
      <c r="B116" s="283"/>
      <c r="C116" s="289"/>
      <c r="D116" s="289"/>
      <c r="E116" s="289"/>
      <c r="F116" s="289"/>
      <c r="G116" s="289"/>
      <c r="H116" s="289"/>
      <c r="I116" s="289"/>
      <c r="J116" s="289"/>
      <c r="K116" s="285"/>
    </row>
    <row r="117" spans="2:11" ht="18.75" customHeight="1">
      <c r="B117" s="290"/>
      <c r="C117" s="256"/>
      <c r="D117" s="256"/>
      <c r="E117" s="256"/>
      <c r="F117" s="291"/>
      <c r="G117" s="256"/>
      <c r="H117" s="256"/>
      <c r="I117" s="256"/>
      <c r="J117" s="256"/>
      <c r="K117" s="290"/>
    </row>
    <row r="118" spans="2:11" ht="18.75" customHeight="1">
      <c r="B118" s="266"/>
      <c r="C118" s="266"/>
      <c r="D118" s="266"/>
      <c r="E118" s="266"/>
      <c r="F118" s="266"/>
      <c r="G118" s="266"/>
      <c r="H118" s="266"/>
      <c r="I118" s="266"/>
      <c r="J118" s="266"/>
      <c r="K118" s="266"/>
    </row>
    <row r="119" spans="2:11" ht="7.5" customHeight="1">
      <c r="B119" s="292"/>
      <c r="C119" s="293"/>
      <c r="D119" s="293"/>
      <c r="E119" s="293"/>
      <c r="F119" s="293"/>
      <c r="G119" s="293"/>
      <c r="H119" s="293"/>
      <c r="I119" s="293"/>
      <c r="J119" s="293"/>
      <c r="K119" s="294"/>
    </row>
    <row r="120" spans="2:11" ht="45" customHeight="1">
      <c r="B120" s="295"/>
      <c r="C120" s="369" t="s">
        <v>1699</v>
      </c>
      <c r="D120" s="369"/>
      <c r="E120" s="369"/>
      <c r="F120" s="369"/>
      <c r="G120" s="369"/>
      <c r="H120" s="369"/>
      <c r="I120" s="369"/>
      <c r="J120" s="369"/>
      <c r="K120" s="296"/>
    </row>
    <row r="121" spans="2:11" ht="17.25" customHeight="1">
      <c r="B121" s="297"/>
      <c r="C121" s="272" t="s">
        <v>1646</v>
      </c>
      <c r="D121" s="272"/>
      <c r="E121" s="272"/>
      <c r="F121" s="272" t="s">
        <v>1647</v>
      </c>
      <c r="G121" s="273"/>
      <c r="H121" s="272" t="s">
        <v>131</v>
      </c>
      <c r="I121" s="272" t="s">
        <v>61</v>
      </c>
      <c r="J121" s="272" t="s">
        <v>1648</v>
      </c>
      <c r="K121" s="298"/>
    </row>
    <row r="122" spans="2:11" ht="17.25" customHeight="1">
      <c r="B122" s="297"/>
      <c r="C122" s="274" t="s">
        <v>1649</v>
      </c>
      <c r="D122" s="274"/>
      <c r="E122" s="274"/>
      <c r="F122" s="275" t="s">
        <v>1650</v>
      </c>
      <c r="G122" s="276"/>
      <c r="H122" s="274"/>
      <c r="I122" s="274"/>
      <c r="J122" s="274" t="s">
        <v>1651</v>
      </c>
      <c r="K122" s="298"/>
    </row>
    <row r="123" spans="2:11" ht="5.25" customHeight="1">
      <c r="B123" s="299"/>
      <c r="C123" s="277"/>
      <c r="D123" s="277"/>
      <c r="E123" s="277"/>
      <c r="F123" s="277"/>
      <c r="G123" s="260"/>
      <c r="H123" s="277"/>
      <c r="I123" s="277"/>
      <c r="J123" s="277"/>
      <c r="K123" s="300"/>
    </row>
    <row r="124" spans="2:11" ht="15" customHeight="1">
      <c r="B124" s="299"/>
      <c r="C124" s="260" t="s">
        <v>1655</v>
      </c>
      <c r="D124" s="277"/>
      <c r="E124" s="277"/>
      <c r="F124" s="279" t="s">
        <v>1652</v>
      </c>
      <c r="G124" s="260"/>
      <c r="H124" s="260" t="s">
        <v>1691</v>
      </c>
      <c r="I124" s="260" t="s">
        <v>1654</v>
      </c>
      <c r="J124" s="260">
        <v>120</v>
      </c>
      <c r="K124" s="301"/>
    </row>
    <row r="125" spans="2:11" ht="15" customHeight="1">
      <c r="B125" s="299"/>
      <c r="C125" s="260" t="s">
        <v>1700</v>
      </c>
      <c r="D125" s="260"/>
      <c r="E125" s="260"/>
      <c r="F125" s="279" t="s">
        <v>1652</v>
      </c>
      <c r="G125" s="260"/>
      <c r="H125" s="260" t="s">
        <v>1701</v>
      </c>
      <c r="I125" s="260" t="s">
        <v>1654</v>
      </c>
      <c r="J125" s="260" t="s">
        <v>1702</v>
      </c>
      <c r="K125" s="301"/>
    </row>
    <row r="126" spans="2:11" ht="15" customHeight="1">
      <c r="B126" s="299"/>
      <c r="C126" s="260" t="s">
        <v>1601</v>
      </c>
      <c r="D126" s="260"/>
      <c r="E126" s="260"/>
      <c r="F126" s="279" t="s">
        <v>1652</v>
      </c>
      <c r="G126" s="260"/>
      <c r="H126" s="260" t="s">
        <v>1703</v>
      </c>
      <c r="I126" s="260" t="s">
        <v>1654</v>
      </c>
      <c r="J126" s="260" t="s">
        <v>1702</v>
      </c>
      <c r="K126" s="301"/>
    </row>
    <row r="127" spans="2:11" ht="15" customHeight="1">
      <c r="B127" s="299"/>
      <c r="C127" s="260" t="s">
        <v>1663</v>
      </c>
      <c r="D127" s="260"/>
      <c r="E127" s="260"/>
      <c r="F127" s="279" t="s">
        <v>1658</v>
      </c>
      <c r="G127" s="260"/>
      <c r="H127" s="260" t="s">
        <v>1664</v>
      </c>
      <c r="I127" s="260" t="s">
        <v>1654</v>
      </c>
      <c r="J127" s="260">
        <v>15</v>
      </c>
      <c r="K127" s="301"/>
    </row>
    <row r="128" spans="2:11" ht="15" customHeight="1">
      <c r="B128" s="299"/>
      <c r="C128" s="281" t="s">
        <v>1665</v>
      </c>
      <c r="D128" s="281"/>
      <c r="E128" s="281"/>
      <c r="F128" s="282" t="s">
        <v>1658</v>
      </c>
      <c r="G128" s="281"/>
      <c r="H128" s="281" t="s">
        <v>1666</v>
      </c>
      <c r="I128" s="281" t="s">
        <v>1654</v>
      </c>
      <c r="J128" s="281">
        <v>15</v>
      </c>
      <c r="K128" s="301"/>
    </row>
    <row r="129" spans="2:11" ht="15" customHeight="1">
      <c r="B129" s="299"/>
      <c r="C129" s="281" t="s">
        <v>1667</v>
      </c>
      <c r="D129" s="281"/>
      <c r="E129" s="281"/>
      <c r="F129" s="282" t="s">
        <v>1658</v>
      </c>
      <c r="G129" s="281"/>
      <c r="H129" s="281" t="s">
        <v>1668</v>
      </c>
      <c r="I129" s="281" t="s">
        <v>1654</v>
      </c>
      <c r="J129" s="281">
        <v>20</v>
      </c>
      <c r="K129" s="301"/>
    </row>
    <row r="130" spans="2:11" ht="15" customHeight="1">
      <c r="B130" s="299"/>
      <c r="C130" s="281" t="s">
        <v>1669</v>
      </c>
      <c r="D130" s="281"/>
      <c r="E130" s="281"/>
      <c r="F130" s="282" t="s">
        <v>1658</v>
      </c>
      <c r="G130" s="281"/>
      <c r="H130" s="281" t="s">
        <v>1670</v>
      </c>
      <c r="I130" s="281" t="s">
        <v>1654</v>
      </c>
      <c r="J130" s="281">
        <v>20</v>
      </c>
      <c r="K130" s="301"/>
    </row>
    <row r="131" spans="2:11" ht="15" customHeight="1">
      <c r="B131" s="299"/>
      <c r="C131" s="260" t="s">
        <v>1657</v>
      </c>
      <c r="D131" s="260"/>
      <c r="E131" s="260"/>
      <c r="F131" s="279" t="s">
        <v>1658</v>
      </c>
      <c r="G131" s="260"/>
      <c r="H131" s="260" t="s">
        <v>1691</v>
      </c>
      <c r="I131" s="260" t="s">
        <v>1654</v>
      </c>
      <c r="J131" s="260">
        <v>50</v>
      </c>
      <c r="K131" s="301"/>
    </row>
    <row r="132" spans="2:11" ht="15" customHeight="1">
      <c r="B132" s="299"/>
      <c r="C132" s="260" t="s">
        <v>1671</v>
      </c>
      <c r="D132" s="260"/>
      <c r="E132" s="260"/>
      <c r="F132" s="279" t="s">
        <v>1658</v>
      </c>
      <c r="G132" s="260"/>
      <c r="H132" s="260" t="s">
        <v>1691</v>
      </c>
      <c r="I132" s="260" t="s">
        <v>1654</v>
      </c>
      <c r="J132" s="260">
        <v>50</v>
      </c>
      <c r="K132" s="301"/>
    </row>
    <row r="133" spans="2:11" ht="15" customHeight="1">
      <c r="B133" s="299"/>
      <c r="C133" s="260" t="s">
        <v>1677</v>
      </c>
      <c r="D133" s="260"/>
      <c r="E133" s="260"/>
      <c r="F133" s="279" t="s">
        <v>1658</v>
      </c>
      <c r="G133" s="260"/>
      <c r="H133" s="260" t="s">
        <v>1691</v>
      </c>
      <c r="I133" s="260" t="s">
        <v>1654</v>
      </c>
      <c r="J133" s="260">
        <v>50</v>
      </c>
      <c r="K133" s="301"/>
    </row>
    <row r="134" spans="2:11" ht="15" customHeight="1">
      <c r="B134" s="299"/>
      <c r="C134" s="260" t="s">
        <v>1679</v>
      </c>
      <c r="D134" s="260"/>
      <c r="E134" s="260"/>
      <c r="F134" s="279" t="s">
        <v>1658</v>
      </c>
      <c r="G134" s="260"/>
      <c r="H134" s="260" t="s">
        <v>1691</v>
      </c>
      <c r="I134" s="260" t="s">
        <v>1654</v>
      </c>
      <c r="J134" s="260">
        <v>50</v>
      </c>
      <c r="K134" s="301"/>
    </row>
    <row r="135" spans="2:11" ht="15" customHeight="1">
      <c r="B135" s="299"/>
      <c r="C135" s="260" t="s">
        <v>136</v>
      </c>
      <c r="D135" s="260"/>
      <c r="E135" s="260"/>
      <c r="F135" s="279" t="s">
        <v>1658</v>
      </c>
      <c r="G135" s="260"/>
      <c r="H135" s="260" t="s">
        <v>1704</v>
      </c>
      <c r="I135" s="260" t="s">
        <v>1654</v>
      </c>
      <c r="J135" s="260">
        <v>255</v>
      </c>
      <c r="K135" s="301"/>
    </row>
    <row r="136" spans="2:11" ht="15" customHeight="1">
      <c r="B136" s="299"/>
      <c r="C136" s="260" t="s">
        <v>1681</v>
      </c>
      <c r="D136" s="260"/>
      <c r="E136" s="260"/>
      <c r="F136" s="279" t="s">
        <v>1652</v>
      </c>
      <c r="G136" s="260"/>
      <c r="H136" s="260" t="s">
        <v>1705</v>
      </c>
      <c r="I136" s="260" t="s">
        <v>1683</v>
      </c>
      <c r="J136" s="260"/>
      <c r="K136" s="301"/>
    </row>
    <row r="137" spans="2:11" ht="15" customHeight="1">
      <c r="B137" s="299"/>
      <c r="C137" s="260" t="s">
        <v>1684</v>
      </c>
      <c r="D137" s="260"/>
      <c r="E137" s="260"/>
      <c r="F137" s="279" t="s">
        <v>1652</v>
      </c>
      <c r="G137" s="260"/>
      <c r="H137" s="260" t="s">
        <v>1706</v>
      </c>
      <c r="I137" s="260" t="s">
        <v>1686</v>
      </c>
      <c r="J137" s="260"/>
      <c r="K137" s="301"/>
    </row>
    <row r="138" spans="2:11" ht="15" customHeight="1">
      <c r="B138" s="299"/>
      <c r="C138" s="260" t="s">
        <v>1687</v>
      </c>
      <c r="D138" s="260"/>
      <c r="E138" s="260"/>
      <c r="F138" s="279" t="s">
        <v>1652</v>
      </c>
      <c r="G138" s="260"/>
      <c r="H138" s="260" t="s">
        <v>1687</v>
      </c>
      <c r="I138" s="260" t="s">
        <v>1686</v>
      </c>
      <c r="J138" s="260"/>
      <c r="K138" s="301"/>
    </row>
    <row r="139" spans="2:11" ht="15" customHeight="1">
      <c r="B139" s="299"/>
      <c r="C139" s="260" t="s">
        <v>42</v>
      </c>
      <c r="D139" s="260"/>
      <c r="E139" s="260"/>
      <c r="F139" s="279" t="s">
        <v>1652</v>
      </c>
      <c r="G139" s="260"/>
      <c r="H139" s="260" t="s">
        <v>1707</v>
      </c>
      <c r="I139" s="260" t="s">
        <v>1686</v>
      </c>
      <c r="J139" s="260"/>
      <c r="K139" s="301"/>
    </row>
    <row r="140" spans="2:11" ht="15" customHeight="1">
      <c r="B140" s="299"/>
      <c r="C140" s="260" t="s">
        <v>1708</v>
      </c>
      <c r="D140" s="260"/>
      <c r="E140" s="260"/>
      <c r="F140" s="279" t="s">
        <v>1652</v>
      </c>
      <c r="G140" s="260"/>
      <c r="H140" s="260" t="s">
        <v>1709</v>
      </c>
      <c r="I140" s="260" t="s">
        <v>1686</v>
      </c>
      <c r="J140" s="260"/>
      <c r="K140" s="301"/>
    </row>
    <row r="141" spans="2:11" ht="15" customHeight="1">
      <c r="B141" s="302"/>
      <c r="C141" s="303"/>
      <c r="D141" s="303"/>
      <c r="E141" s="303"/>
      <c r="F141" s="303"/>
      <c r="G141" s="303"/>
      <c r="H141" s="303"/>
      <c r="I141" s="303"/>
      <c r="J141" s="303"/>
      <c r="K141" s="304"/>
    </row>
    <row r="142" spans="2:11" ht="18.75" customHeight="1">
      <c r="B142" s="256"/>
      <c r="C142" s="256"/>
      <c r="D142" s="256"/>
      <c r="E142" s="256"/>
      <c r="F142" s="291"/>
      <c r="G142" s="256"/>
      <c r="H142" s="256"/>
      <c r="I142" s="256"/>
      <c r="J142" s="256"/>
      <c r="K142" s="256"/>
    </row>
    <row r="143" spans="2:11" ht="18.75" customHeight="1">
      <c r="B143" s="266"/>
      <c r="C143" s="266"/>
      <c r="D143" s="266"/>
      <c r="E143" s="266"/>
      <c r="F143" s="266"/>
      <c r="G143" s="266"/>
      <c r="H143" s="266"/>
      <c r="I143" s="266"/>
      <c r="J143" s="266"/>
      <c r="K143" s="266"/>
    </row>
    <row r="144" spans="2:11" ht="7.5" customHeight="1">
      <c r="B144" s="267"/>
      <c r="C144" s="268"/>
      <c r="D144" s="268"/>
      <c r="E144" s="268"/>
      <c r="F144" s="268"/>
      <c r="G144" s="268"/>
      <c r="H144" s="268"/>
      <c r="I144" s="268"/>
      <c r="J144" s="268"/>
      <c r="K144" s="269"/>
    </row>
    <row r="145" spans="2:11" ht="45" customHeight="1">
      <c r="B145" s="270"/>
      <c r="C145" s="373" t="s">
        <v>1710</v>
      </c>
      <c r="D145" s="373"/>
      <c r="E145" s="373"/>
      <c r="F145" s="373"/>
      <c r="G145" s="373"/>
      <c r="H145" s="373"/>
      <c r="I145" s="373"/>
      <c r="J145" s="373"/>
      <c r="K145" s="271"/>
    </row>
    <row r="146" spans="2:11" ht="17.25" customHeight="1">
      <c r="B146" s="270"/>
      <c r="C146" s="272" t="s">
        <v>1646</v>
      </c>
      <c r="D146" s="272"/>
      <c r="E146" s="272"/>
      <c r="F146" s="272" t="s">
        <v>1647</v>
      </c>
      <c r="G146" s="273"/>
      <c r="H146" s="272" t="s">
        <v>131</v>
      </c>
      <c r="I146" s="272" t="s">
        <v>61</v>
      </c>
      <c r="J146" s="272" t="s">
        <v>1648</v>
      </c>
      <c r="K146" s="271"/>
    </row>
    <row r="147" spans="2:11" ht="17.25" customHeight="1">
      <c r="B147" s="270"/>
      <c r="C147" s="274" t="s">
        <v>1649</v>
      </c>
      <c r="D147" s="274"/>
      <c r="E147" s="274"/>
      <c r="F147" s="275" t="s">
        <v>1650</v>
      </c>
      <c r="G147" s="276"/>
      <c r="H147" s="274"/>
      <c r="I147" s="274"/>
      <c r="J147" s="274" t="s">
        <v>1651</v>
      </c>
      <c r="K147" s="271"/>
    </row>
    <row r="148" spans="2:11" ht="5.25" customHeight="1">
      <c r="B148" s="280"/>
      <c r="C148" s="277"/>
      <c r="D148" s="277"/>
      <c r="E148" s="277"/>
      <c r="F148" s="277"/>
      <c r="G148" s="278"/>
      <c r="H148" s="277"/>
      <c r="I148" s="277"/>
      <c r="J148" s="277"/>
      <c r="K148" s="301"/>
    </row>
    <row r="149" spans="2:11" ht="15" customHeight="1">
      <c r="B149" s="280"/>
      <c r="C149" s="305" t="s">
        <v>1655</v>
      </c>
      <c r="D149" s="260"/>
      <c r="E149" s="260"/>
      <c r="F149" s="306" t="s">
        <v>1652</v>
      </c>
      <c r="G149" s="260"/>
      <c r="H149" s="305" t="s">
        <v>1691</v>
      </c>
      <c r="I149" s="305" t="s">
        <v>1654</v>
      </c>
      <c r="J149" s="305">
        <v>120</v>
      </c>
      <c r="K149" s="301"/>
    </row>
    <row r="150" spans="2:11" ht="15" customHeight="1">
      <c r="B150" s="280"/>
      <c r="C150" s="305" t="s">
        <v>1700</v>
      </c>
      <c r="D150" s="260"/>
      <c r="E150" s="260"/>
      <c r="F150" s="306" t="s">
        <v>1652</v>
      </c>
      <c r="G150" s="260"/>
      <c r="H150" s="305" t="s">
        <v>1711</v>
      </c>
      <c r="I150" s="305" t="s">
        <v>1654</v>
      </c>
      <c r="J150" s="305" t="s">
        <v>1702</v>
      </c>
      <c r="K150" s="301"/>
    </row>
    <row r="151" spans="2:11" ht="15" customHeight="1">
      <c r="B151" s="280"/>
      <c r="C151" s="305" t="s">
        <v>1601</v>
      </c>
      <c r="D151" s="260"/>
      <c r="E151" s="260"/>
      <c r="F151" s="306" t="s">
        <v>1652</v>
      </c>
      <c r="G151" s="260"/>
      <c r="H151" s="305" t="s">
        <v>1712</v>
      </c>
      <c r="I151" s="305" t="s">
        <v>1654</v>
      </c>
      <c r="J151" s="305" t="s">
        <v>1702</v>
      </c>
      <c r="K151" s="301"/>
    </row>
    <row r="152" spans="2:11" ht="15" customHeight="1">
      <c r="B152" s="280"/>
      <c r="C152" s="305" t="s">
        <v>1657</v>
      </c>
      <c r="D152" s="260"/>
      <c r="E152" s="260"/>
      <c r="F152" s="306" t="s">
        <v>1658</v>
      </c>
      <c r="G152" s="260"/>
      <c r="H152" s="305" t="s">
        <v>1691</v>
      </c>
      <c r="I152" s="305" t="s">
        <v>1654</v>
      </c>
      <c r="J152" s="305">
        <v>50</v>
      </c>
      <c r="K152" s="301"/>
    </row>
    <row r="153" spans="2:11" ht="15" customHeight="1">
      <c r="B153" s="280"/>
      <c r="C153" s="305" t="s">
        <v>1660</v>
      </c>
      <c r="D153" s="260"/>
      <c r="E153" s="260"/>
      <c r="F153" s="306" t="s">
        <v>1652</v>
      </c>
      <c r="G153" s="260"/>
      <c r="H153" s="305" t="s">
        <v>1691</v>
      </c>
      <c r="I153" s="305" t="s">
        <v>1662</v>
      </c>
      <c r="J153" s="305"/>
      <c r="K153" s="301"/>
    </row>
    <row r="154" spans="2:11" ht="15" customHeight="1">
      <c r="B154" s="280"/>
      <c r="C154" s="305" t="s">
        <v>1671</v>
      </c>
      <c r="D154" s="260"/>
      <c r="E154" s="260"/>
      <c r="F154" s="306" t="s">
        <v>1658</v>
      </c>
      <c r="G154" s="260"/>
      <c r="H154" s="305" t="s">
        <v>1691</v>
      </c>
      <c r="I154" s="305" t="s">
        <v>1654</v>
      </c>
      <c r="J154" s="305">
        <v>50</v>
      </c>
      <c r="K154" s="301"/>
    </row>
    <row r="155" spans="2:11" ht="15" customHeight="1">
      <c r="B155" s="280"/>
      <c r="C155" s="305" t="s">
        <v>1679</v>
      </c>
      <c r="D155" s="260"/>
      <c r="E155" s="260"/>
      <c r="F155" s="306" t="s">
        <v>1658</v>
      </c>
      <c r="G155" s="260"/>
      <c r="H155" s="305" t="s">
        <v>1691</v>
      </c>
      <c r="I155" s="305" t="s">
        <v>1654</v>
      </c>
      <c r="J155" s="305">
        <v>50</v>
      </c>
      <c r="K155" s="301"/>
    </row>
    <row r="156" spans="2:11" ht="15" customHeight="1">
      <c r="B156" s="280"/>
      <c r="C156" s="305" t="s">
        <v>1677</v>
      </c>
      <c r="D156" s="260"/>
      <c r="E156" s="260"/>
      <c r="F156" s="306" t="s">
        <v>1658</v>
      </c>
      <c r="G156" s="260"/>
      <c r="H156" s="305" t="s">
        <v>1691</v>
      </c>
      <c r="I156" s="305" t="s">
        <v>1654</v>
      </c>
      <c r="J156" s="305">
        <v>50</v>
      </c>
      <c r="K156" s="301"/>
    </row>
    <row r="157" spans="2:11" ht="15" customHeight="1">
      <c r="B157" s="280"/>
      <c r="C157" s="305" t="s">
        <v>111</v>
      </c>
      <c r="D157" s="260"/>
      <c r="E157" s="260"/>
      <c r="F157" s="306" t="s">
        <v>1652</v>
      </c>
      <c r="G157" s="260"/>
      <c r="H157" s="305" t="s">
        <v>1713</v>
      </c>
      <c r="I157" s="305" t="s">
        <v>1654</v>
      </c>
      <c r="J157" s="305" t="s">
        <v>1714</v>
      </c>
      <c r="K157" s="301"/>
    </row>
    <row r="158" spans="2:11" ht="15" customHeight="1">
      <c r="B158" s="280"/>
      <c r="C158" s="305" t="s">
        <v>1715</v>
      </c>
      <c r="D158" s="260"/>
      <c r="E158" s="260"/>
      <c r="F158" s="306" t="s">
        <v>1652</v>
      </c>
      <c r="G158" s="260"/>
      <c r="H158" s="305" t="s">
        <v>1716</v>
      </c>
      <c r="I158" s="305" t="s">
        <v>1686</v>
      </c>
      <c r="J158" s="305"/>
      <c r="K158" s="301"/>
    </row>
    <row r="159" spans="2:11" ht="15" customHeight="1">
      <c r="B159" s="307"/>
      <c r="C159" s="289"/>
      <c r="D159" s="289"/>
      <c r="E159" s="289"/>
      <c r="F159" s="289"/>
      <c r="G159" s="289"/>
      <c r="H159" s="289"/>
      <c r="I159" s="289"/>
      <c r="J159" s="289"/>
      <c r="K159" s="308"/>
    </row>
    <row r="160" spans="2:11" ht="18.75" customHeight="1">
      <c r="B160" s="256"/>
      <c r="C160" s="260"/>
      <c r="D160" s="260"/>
      <c r="E160" s="260"/>
      <c r="F160" s="279"/>
      <c r="G160" s="260"/>
      <c r="H160" s="260"/>
      <c r="I160" s="260"/>
      <c r="J160" s="260"/>
      <c r="K160" s="256"/>
    </row>
    <row r="161" spans="2:11" ht="18.75" customHeight="1">
      <c r="B161" s="266"/>
      <c r="C161" s="266"/>
      <c r="D161" s="266"/>
      <c r="E161" s="266"/>
      <c r="F161" s="266"/>
      <c r="G161" s="266"/>
      <c r="H161" s="266"/>
      <c r="I161" s="266"/>
      <c r="J161" s="266"/>
      <c r="K161" s="266"/>
    </row>
    <row r="162" spans="2:11" ht="7.5" customHeight="1">
      <c r="B162" s="247"/>
      <c r="C162" s="248"/>
      <c r="D162" s="248"/>
      <c r="E162" s="248"/>
      <c r="F162" s="248"/>
      <c r="G162" s="248"/>
      <c r="H162" s="248"/>
      <c r="I162" s="248"/>
      <c r="J162" s="248"/>
      <c r="K162" s="249"/>
    </row>
    <row r="163" spans="2:11" ht="45" customHeight="1">
      <c r="B163" s="250"/>
      <c r="C163" s="369" t="s">
        <v>1717</v>
      </c>
      <c r="D163" s="369"/>
      <c r="E163" s="369"/>
      <c r="F163" s="369"/>
      <c r="G163" s="369"/>
      <c r="H163" s="369"/>
      <c r="I163" s="369"/>
      <c r="J163" s="369"/>
      <c r="K163" s="251"/>
    </row>
    <row r="164" spans="2:11" ht="17.25" customHeight="1">
      <c r="B164" s="250"/>
      <c r="C164" s="272" t="s">
        <v>1646</v>
      </c>
      <c r="D164" s="272"/>
      <c r="E164" s="272"/>
      <c r="F164" s="272" t="s">
        <v>1647</v>
      </c>
      <c r="G164" s="309"/>
      <c r="H164" s="310" t="s">
        <v>131</v>
      </c>
      <c r="I164" s="310" t="s">
        <v>61</v>
      </c>
      <c r="J164" s="272" t="s">
        <v>1648</v>
      </c>
      <c r="K164" s="251"/>
    </row>
    <row r="165" spans="2:11" ht="17.25" customHeight="1">
      <c r="B165" s="253"/>
      <c r="C165" s="274" t="s">
        <v>1649</v>
      </c>
      <c r="D165" s="274"/>
      <c r="E165" s="274"/>
      <c r="F165" s="275" t="s">
        <v>1650</v>
      </c>
      <c r="G165" s="311"/>
      <c r="H165" s="312"/>
      <c r="I165" s="312"/>
      <c r="J165" s="274" t="s">
        <v>1651</v>
      </c>
      <c r="K165" s="254"/>
    </row>
    <row r="166" spans="2:11" ht="5.25" customHeight="1">
      <c r="B166" s="280"/>
      <c r="C166" s="277"/>
      <c r="D166" s="277"/>
      <c r="E166" s="277"/>
      <c r="F166" s="277"/>
      <c r="G166" s="278"/>
      <c r="H166" s="277"/>
      <c r="I166" s="277"/>
      <c r="J166" s="277"/>
      <c r="K166" s="301"/>
    </row>
    <row r="167" spans="2:11" ht="15" customHeight="1">
      <c r="B167" s="280"/>
      <c r="C167" s="260" t="s">
        <v>1655</v>
      </c>
      <c r="D167" s="260"/>
      <c r="E167" s="260"/>
      <c r="F167" s="279" t="s">
        <v>1652</v>
      </c>
      <c r="G167" s="260"/>
      <c r="H167" s="260" t="s">
        <v>1691</v>
      </c>
      <c r="I167" s="260" t="s">
        <v>1654</v>
      </c>
      <c r="J167" s="260">
        <v>120</v>
      </c>
      <c r="K167" s="301"/>
    </row>
    <row r="168" spans="2:11" ht="15" customHeight="1">
      <c r="B168" s="280"/>
      <c r="C168" s="260" t="s">
        <v>1700</v>
      </c>
      <c r="D168" s="260"/>
      <c r="E168" s="260"/>
      <c r="F168" s="279" t="s">
        <v>1652</v>
      </c>
      <c r="G168" s="260"/>
      <c r="H168" s="260" t="s">
        <v>1701</v>
      </c>
      <c r="I168" s="260" t="s">
        <v>1654</v>
      </c>
      <c r="J168" s="260" t="s">
        <v>1702</v>
      </c>
      <c r="K168" s="301"/>
    </row>
    <row r="169" spans="2:11" ht="15" customHeight="1">
      <c r="B169" s="280"/>
      <c r="C169" s="260" t="s">
        <v>1601</v>
      </c>
      <c r="D169" s="260"/>
      <c r="E169" s="260"/>
      <c r="F169" s="279" t="s">
        <v>1652</v>
      </c>
      <c r="G169" s="260"/>
      <c r="H169" s="260" t="s">
        <v>1718</v>
      </c>
      <c r="I169" s="260" t="s">
        <v>1654</v>
      </c>
      <c r="J169" s="260" t="s">
        <v>1702</v>
      </c>
      <c r="K169" s="301"/>
    </row>
    <row r="170" spans="2:11" ht="15" customHeight="1">
      <c r="B170" s="280"/>
      <c r="C170" s="260" t="s">
        <v>1657</v>
      </c>
      <c r="D170" s="260"/>
      <c r="E170" s="260"/>
      <c r="F170" s="279" t="s">
        <v>1658</v>
      </c>
      <c r="G170" s="260"/>
      <c r="H170" s="260" t="s">
        <v>1718</v>
      </c>
      <c r="I170" s="260" t="s">
        <v>1654</v>
      </c>
      <c r="J170" s="260">
        <v>50</v>
      </c>
      <c r="K170" s="301"/>
    </row>
    <row r="171" spans="2:11" ht="15" customHeight="1">
      <c r="B171" s="280"/>
      <c r="C171" s="260" t="s">
        <v>1660</v>
      </c>
      <c r="D171" s="260"/>
      <c r="E171" s="260"/>
      <c r="F171" s="279" t="s">
        <v>1652</v>
      </c>
      <c r="G171" s="260"/>
      <c r="H171" s="260" t="s">
        <v>1718</v>
      </c>
      <c r="I171" s="260" t="s">
        <v>1662</v>
      </c>
      <c r="J171" s="260"/>
      <c r="K171" s="301"/>
    </row>
    <row r="172" spans="2:11" ht="15" customHeight="1">
      <c r="B172" s="280"/>
      <c r="C172" s="260" t="s">
        <v>1671</v>
      </c>
      <c r="D172" s="260"/>
      <c r="E172" s="260"/>
      <c r="F172" s="279" t="s">
        <v>1658</v>
      </c>
      <c r="G172" s="260"/>
      <c r="H172" s="260" t="s">
        <v>1718</v>
      </c>
      <c r="I172" s="260" t="s">
        <v>1654</v>
      </c>
      <c r="J172" s="260">
        <v>50</v>
      </c>
      <c r="K172" s="301"/>
    </row>
    <row r="173" spans="2:11" ht="15" customHeight="1">
      <c r="B173" s="280"/>
      <c r="C173" s="260" t="s">
        <v>1679</v>
      </c>
      <c r="D173" s="260"/>
      <c r="E173" s="260"/>
      <c r="F173" s="279" t="s">
        <v>1658</v>
      </c>
      <c r="G173" s="260"/>
      <c r="H173" s="260" t="s">
        <v>1718</v>
      </c>
      <c r="I173" s="260" t="s">
        <v>1654</v>
      </c>
      <c r="J173" s="260">
        <v>50</v>
      </c>
      <c r="K173" s="301"/>
    </row>
    <row r="174" spans="2:11" ht="15" customHeight="1">
      <c r="B174" s="280"/>
      <c r="C174" s="260" t="s">
        <v>1677</v>
      </c>
      <c r="D174" s="260"/>
      <c r="E174" s="260"/>
      <c r="F174" s="279" t="s">
        <v>1658</v>
      </c>
      <c r="G174" s="260"/>
      <c r="H174" s="260" t="s">
        <v>1718</v>
      </c>
      <c r="I174" s="260" t="s">
        <v>1654</v>
      </c>
      <c r="J174" s="260">
        <v>50</v>
      </c>
      <c r="K174" s="301"/>
    </row>
    <row r="175" spans="2:11" ht="15" customHeight="1">
      <c r="B175" s="280"/>
      <c r="C175" s="260" t="s">
        <v>130</v>
      </c>
      <c r="D175" s="260"/>
      <c r="E175" s="260"/>
      <c r="F175" s="279" t="s">
        <v>1652</v>
      </c>
      <c r="G175" s="260"/>
      <c r="H175" s="260" t="s">
        <v>1719</v>
      </c>
      <c r="I175" s="260" t="s">
        <v>1720</v>
      </c>
      <c r="J175" s="260"/>
      <c r="K175" s="301"/>
    </row>
    <row r="176" spans="2:11" ht="15" customHeight="1">
      <c r="B176" s="280"/>
      <c r="C176" s="260" t="s">
        <v>61</v>
      </c>
      <c r="D176" s="260"/>
      <c r="E176" s="260"/>
      <c r="F176" s="279" t="s">
        <v>1652</v>
      </c>
      <c r="G176" s="260"/>
      <c r="H176" s="260" t="s">
        <v>1721</v>
      </c>
      <c r="I176" s="260" t="s">
        <v>1722</v>
      </c>
      <c r="J176" s="260">
        <v>1</v>
      </c>
      <c r="K176" s="301"/>
    </row>
    <row r="177" spans="2:11" ht="15" customHeight="1">
      <c r="B177" s="280"/>
      <c r="C177" s="260" t="s">
        <v>57</v>
      </c>
      <c r="D177" s="260"/>
      <c r="E177" s="260"/>
      <c r="F177" s="279" t="s">
        <v>1652</v>
      </c>
      <c r="G177" s="260"/>
      <c r="H177" s="260" t="s">
        <v>1723</v>
      </c>
      <c r="I177" s="260" t="s">
        <v>1654</v>
      </c>
      <c r="J177" s="260">
        <v>20</v>
      </c>
      <c r="K177" s="301"/>
    </row>
    <row r="178" spans="2:11" ht="15" customHeight="1">
      <c r="B178" s="280"/>
      <c r="C178" s="260" t="s">
        <v>131</v>
      </c>
      <c r="D178" s="260"/>
      <c r="E178" s="260"/>
      <c r="F178" s="279" t="s">
        <v>1652</v>
      </c>
      <c r="G178" s="260"/>
      <c r="H178" s="260" t="s">
        <v>1724</v>
      </c>
      <c r="I178" s="260" t="s">
        <v>1654</v>
      </c>
      <c r="J178" s="260">
        <v>255</v>
      </c>
      <c r="K178" s="301"/>
    </row>
    <row r="179" spans="2:11" ht="15" customHeight="1">
      <c r="B179" s="280"/>
      <c r="C179" s="260" t="s">
        <v>132</v>
      </c>
      <c r="D179" s="260"/>
      <c r="E179" s="260"/>
      <c r="F179" s="279" t="s">
        <v>1652</v>
      </c>
      <c r="G179" s="260"/>
      <c r="H179" s="260" t="s">
        <v>1617</v>
      </c>
      <c r="I179" s="260" t="s">
        <v>1654</v>
      </c>
      <c r="J179" s="260">
        <v>10</v>
      </c>
      <c r="K179" s="301"/>
    </row>
    <row r="180" spans="2:11" ht="15" customHeight="1">
      <c r="B180" s="280"/>
      <c r="C180" s="260" t="s">
        <v>133</v>
      </c>
      <c r="D180" s="260"/>
      <c r="E180" s="260"/>
      <c r="F180" s="279" t="s">
        <v>1652</v>
      </c>
      <c r="G180" s="260"/>
      <c r="H180" s="260" t="s">
        <v>1725</v>
      </c>
      <c r="I180" s="260" t="s">
        <v>1686</v>
      </c>
      <c r="J180" s="260"/>
      <c r="K180" s="301"/>
    </row>
    <row r="181" spans="2:11" ht="15" customHeight="1">
      <c r="B181" s="280"/>
      <c r="C181" s="260" t="s">
        <v>1726</v>
      </c>
      <c r="D181" s="260"/>
      <c r="E181" s="260"/>
      <c r="F181" s="279" t="s">
        <v>1652</v>
      </c>
      <c r="G181" s="260"/>
      <c r="H181" s="260" t="s">
        <v>1727</v>
      </c>
      <c r="I181" s="260" t="s">
        <v>1686</v>
      </c>
      <c r="J181" s="260"/>
      <c r="K181" s="301"/>
    </row>
    <row r="182" spans="2:11" ht="15" customHeight="1">
      <c r="B182" s="280"/>
      <c r="C182" s="260" t="s">
        <v>1715</v>
      </c>
      <c r="D182" s="260"/>
      <c r="E182" s="260"/>
      <c r="F182" s="279" t="s">
        <v>1652</v>
      </c>
      <c r="G182" s="260"/>
      <c r="H182" s="260" t="s">
        <v>1728</v>
      </c>
      <c r="I182" s="260" t="s">
        <v>1686</v>
      </c>
      <c r="J182" s="260"/>
      <c r="K182" s="301"/>
    </row>
    <row r="183" spans="2:11" ht="15" customHeight="1">
      <c r="B183" s="280"/>
      <c r="C183" s="260" t="s">
        <v>135</v>
      </c>
      <c r="D183" s="260"/>
      <c r="E183" s="260"/>
      <c r="F183" s="279" t="s">
        <v>1658</v>
      </c>
      <c r="G183" s="260"/>
      <c r="H183" s="260" t="s">
        <v>1729</v>
      </c>
      <c r="I183" s="260" t="s">
        <v>1654</v>
      </c>
      <c r="J183" s="260">
        <v>50</v>
      </c>
      <c r="K183" s="301"/>
    </row>
    <row r="184" spans="2:11" ht="15" customHeight="1">
      <c r="B184" s="280"/>
      <c r="C184" s="260" t="s">
        <v>1730</v>
      </c>
      <c r="D184" s="260"/>
      <c r="E184" s="260"/>
      <c r="F184" s="279" t="s">
        <v>1658</v>
      </c>
      <c r="G184" s="260"/>
      <c r="H184" s="260" t="s">
        <v>1731</v>
      </c>
      <c r="I184" s="260" t="s">
        <v>1732</v>
      </c>
      <c r="J184" s="260"/>
      <c r="K184" s="301"/>
    </row>
    <row r="185" spans="2:11" ht="15" customHeight="1">
      <c r="B185" s="280"/>
      <c r="C185" s="260" t="s">
        <v>1733</v>
      </c>
      <c r="D185" s="260"/>
      <c r="E185" s="260"/>
      <c r="F185" s="279" t="s">
        <v>1658</v>
      </c>
      <c r="G185" s="260"/>
      <c r="H185" s="260" t="s">
        <v>1734</v>
      </c>
      <c r="I185" s="260" t="s">
        <v>1732</v>
      </c>
      <c r="J185" s="260"/>
      <c r="K185" s="301"/>
    </row>
    <row r="186" spans="2:11" ht="15" customHeight="1">
      <c r="B186" s="280"/>
      <c r="C186" s="260" t="s">
        <v>1735</v>
      </c>
      <c r="D186" s="260"/>
      <c r="E186" s="260"/>
      <c r="F186" s="279" t="s">
        <v>1658</v>
      </c>
      <c r="G186" s="260"/>
      <c r="H186" s="260" t="s">
        <v>1736</v>
      </c>
      <c r="I186" s="260" t="s">
        <v>1732</v>
      </c>
      <c r="J186" s="260"/>
      <c r="K186" s="301"/>
    </row>
    <row r="187" spans="2:11" ht="15" customHeight="1">
      <c r="B187" s="280"/>
      <c r="C187" s="313" t="s">
        <v>1737</v>
      </c>
      <c r="D187" s="260"/>
      <c r="E187" s="260"/>
      <c r="F187" s="279" t="s">
        <v>1658</v>
      </c>
      <c r="G187" s="260"/>
      <c r="H187" s="260" t="s">
        <v>1738</v>
      </c>
      <c r="I187" s="260" t="s">
        <v>1739</v>
      </c>
      <c r="J187" s="314" t="s">
        <v>1740</v>
      </c>
      <c r="K187" s="301"/>
    </row>
    <row r="188" spans="2:11" ht="15" customHeight="1">
      <c r="B188" s="307"/>
      <c r="C188" s="315"/>
      <c r="D188" s="289"/>
      <c r="E188" s="289"/>
      <c r="F188" s="289"/>
      <c r="G188" s="289"/>
      <c r="H188" s="289"/>
      <c r="I188" s="289"/>
      <c r="J188" s="289"/>
      <c r="K188" s="308"/>
    </row>
    <row r="189" spans="2:11" ht="18.75" customHeight="1">
      <c r="B189" s="316"/>
      <c r="C189" s="317"/>
      <c r="D189" s="317"/>
      <c r="E189" s="317"/>
      <c r="F189" s="318"/>
      <c r="G189" s="260"/>
      <c r="H189" s="260"/>
      <c r="I189" s="260"/>
      <c r="J189" s="260"/>
      <c r="K189" s="256"/>
    </row>
    <row r="190" spans="2:11" ht="18.75" customHeight="1">
      <c r="B190" s="256"/>
      <c r="C190" s="260"/>
      <c r="D190" s="260"/>
      <c r="E190" s="260"/>
      <c r="F190" s="279"/>
      <c r="G190" s="260"/>
      <c r="H190" s="260"/>
      <c r="I190" s="260"/>
      <c r="J190" s="260"/>
      <c r="K190" s="256"/>
    </row>
    <row r="191" spans="2:11" ht="18.75" customHeight="1">
      <c r="B191" s="266"/>
      <c r="C191" s="266"/>
      <c r="D191" s="266"/>
      <c r="E191" s="266"/>
      <c r="F191" s="266"/>
      <c r="G191" s="266"/>
      <c r="H191" s="266"/>
      <c r="I191" s="266"/>
      <c r="J191" s="266"/>
      <c r="K191" s="266"/>
    </row>
    <row r="192" spans="2:11" ht="13.5">
      <c r="B192" s="247"/>
      <c r="C192" s="248"/>
      <c r="D192" s="248"/>
      <c r="E192" s="248"/>
      <c r="F192" s="248"/>
      <c r="G192" s="248"/>
      <c r="H192" s="248"/>
      <c r="I192" s="248"/>
      <c r="J192" s="248"/>
      <c r="K192" s="249"/>
    </row>
    <row r="193" spans="2:11" ht="21">
      <c r="B193" s="250"/>
      <c r="C193" s="369" t="s">
        <v>1741</v>
      </c>
      <c r="D193" s="369"/>
      <c r="E193" s="369"/>
      <c r="F193" s="369"/>
      <c r="G193" s="369"/>
      <c r="H193" s="369"/>
      <c r="I193" s="369"/>
      <c r="J193" s="369"/>
      <c r="K193" s="251"/>
    </row>
    <row r="194" spans="2:11" ht="25.5" customHeight="1">
      <c r="B194" s="250"/>
      <c r="C194" s="319" t="s">
        <v>1742</v>
      </c>
      <c r="D194" s="319"/>
      <c r="E194" s="319"/>
      <c r="F194" s="319" t="s">
        <v>1743</v>
      </c>
      <c r="G194" s="320"/>
      <c r="H194" s="375" t="s">
        <v>1744</v>
      </c>
      <c r="I194" s="375"/>
      <c r="J194" s="375"/>
      <c r="K194" s="251"/>
    </row>
    <row r="195" spans="2:11" ht="5.25" customHeight="1">
      <c r="B195" s="280"/>
      <c r="C195" s="277"/>
      <c r="D195" s="277"/>
      <c r="E195" s="277"/>
      <c r="F195" s="277"/>
      <c r="G195" s="260"/>
      <c r="H195" s="277"/>
      <c r="I195" s="277"/>
      <c r="J195" s="277"/>
      <c r="K195" s="301"/>
    </row>
    <row r="196" spans="2:11" ht="15" customHeight="1">
      <c r="B196" s="280"/>
      <c r="C196" s="260" t="s">
        <v>1745</v>
      </c>
      <c r="D196" s="260"/>
      <c r="E196" s="260"/>
      <c r="F196" s="279" t="s">
        <v>47</v>
      </c>
      <c r="G196" s="260"/>
      <c r="H196" s="376" t="s">
        <v>1746</v>
      </c>
      <c r="I196" s="376"/>
      <c r="J196" s="376"/>
      <c r="K196" s="301"/>
    </row>
    <row r="197" spans="2:11" ht="15" customHeight="1">
      <c r="B197" s="280"/>
      <c r="C197" s="286"/>
      <c r="D197" s="260"/>
      <c r="E197" s="260"/>
      <c r="F197" s="279" t="s">
        <v>48</v>
      </c>
      <c r="G197" s="260"/>
      <c r="H197" s="376" t="s">
        <v>1747</v>
      </c>
      <c r="I197" s="376"/>
      <c r="J197" s="376"/>
      <c r="K197" s="301"/>
    </row>
    <row r="198" spans="2:11" ht="15" customHeight="1">
      <c r="B198" s="280"/>
      <c r="C198" s="286"/>
      <c r="D198" s="260"/>
      <c r="E198" s="260"/>
      <c r="F198" s="279" t="s">
        <v>51</v>
      </c>
      <c r="G198" s="260"/>
      <c r="H198" s="376" t="s">
        <v>1748</v>
      </c>
      <c r="I198" s="376"/>
      <c r="J198" s="376"/>
      <c r="K198" s="301"/>
    </row>
    <row r="199" spans="2:11" ht="15" customHeight="1">
      <c r="B199" s="280"/>
      <c r="C199" s="260"/>
      <c r="D199" s="260"/>
      <c r="E199" s="260"/>
      <c r="F199" s="279" t="s">
        <v>49</v>
      </c>
      <c r="G199" s="260"/>
      <c r="H199" s="376" t="s">
        <v>1749</v>
      </c>
      <c r="I199" s="376"/>
      <c r="J199" s="376"/>
      <c r="K199" s="301"/>
    </row>
    <row r="200" spans="2:11" ht="15" customHeight="1">
      <c r="B200" s="280"/>
      <c r="C200" s="260"/>
      <c r="D200" s="260"/>
      <c r="E200" s="260"/>
      <c r="F200" s="279" t="s">
        <v>50</v>
      </c>
      <c r="G200" s="260"/>
      <c r="H200" s="376" t="s">
        <v>1750</v>
      </c>
      <c r="I200" s="376"/>
      <c r="J200" s="376"/>
      <c r="K200" s="301"/>
    </row>
    <row r="201" spans="2:11" ht="15" customHeight="1">
      <c r="B201" s="280"/>
      <c r="C201" s="260"/>
      <c r="D201" s="260"/>
      <c r="E201" s="260"/>
      <c r="F201" s="279"/>
      <c r="G201" s="260"/>
      <c r="H201" s="260"/>
      <c r="I201" s="260"/>
      <c r="J201" s="260"/>
      <c r="K201" s="301"/>
    </row>
    <row r="202" spans="2:11" ht="15" customHeight="1">
      <c r="B202" s="280"/>
      <c r="C202" s="260" t="s">
        <v>1698</v>
      </c>
      <c r="D202" s="260"/>
      <c r="E202" s="260"/>
      <c r="F202" s="279" t="s">
        <v>82</v>
      </c>
      <c r="G202" s="260"/>
      <c r="H202" s="376" t="s">
        <v>1751</v>
      </c>
      <c r="I202" s="376"/>
      <c r="J202" s="376"/>
      <c r="K202" s="301"/>
    </row>
    <row r="203" spans="2:11" ht="15" customHeight="1">
      <c r="B203" s="280"/>
      <c r="C203" s="286"/>
      <c r="D203" s="260"/>
      <c r="E203" s="260"/>
      <c r="F203" s="279" t="s">
        <v>1597</v>
      </c>
      <c r="G203" s="260"/>
      <c r="H203" s="376" t="s">
        <v>1598</v>
      </c>
      <c r="I203" s="376"/>
      <c r="J203" s="376"/>
      <c r="K203" s="301"/>
    </row>
    <row r="204" spans="2:11" ht="15" customHeight="1">
      <c r="B204" s="280"/>
      <c r="C204" s="260"/>
      <c r="D204" s="260"/>
      <c r="E204" s="260"/>
      <c r="F204" s="279" t="s">
        <v>1595</v>
      </c>
      <c r="G204" s="260"/>
      <c r="H204" s="376" t="s">
        <v>1752</v>
      </c>
      <c r="I204" s="376"/>
      <c r="J204" s="376"/>
      <c r="K204" s="301"/>
    </row>
    <row r="205" spans="2:11" ht="15" customHeight="1">
      <c r="B205" s="321"/>
      <c r="C205" s="286"/>
      <c r="D205" s="286"/>
      <c r="E205" s="286"/>
      <c r="F205" s="279" t="s">
        <v>1599</v>
      </c>
      <c r="G205" s="265"/>
      <c r="H205" s="374" t="s">
        <v>1600</v>
      </c>
      <c r="I205" s="374"/>
      <c r="J205" s="374"/>
      <c r="K205" s="322"/>
    </row>
    <row r="206" spans="2:11" ht="15" customHeight="1">
      <c r="B206" s="321"/>
      <c r="C206" s="286"/>
      <c r="D206" s="286"/>
      <c r="E206" s="286"/>
      <c r="F206" s="279" t="s">
        <v>657</v>
      </c>
      <c r="G206" s="265"/>
      <c r="H206" s="374" t="s">
        <v>1753</v>
      </c>
      <c r="I206" s="374"/>
      <c r="J206" s="374"/>
      <c r="K206" s="322"/>
    </row>
    <row r="207" spans="2:11" ht="15" customHeight="1">
      <c r="B207" s="321"/>
      <c r="C207" s="286"/>
      <c r="D207" s="286"/>
      <c r="E207" s="286"/>
      <c r="F207" s="323"/>
      <c r="G207" s="265"/>
      <c r="H207" s="324"/>
      <c r="I207" s="324"/>
      <c r="J207" s="324"/>
      <c r="K207" s="322"/>
    </row>
    <row r="208" spans="2:11" ht="15" customHeight="1">
      <c r="B208" s="321"/>
      <c r="C208" s="260" t="s">
        <v>1722</v>
      </c>
      <c r="D208" s="286"/>
      <c r="E208" s="286"/>
      <c r="F208" s="279">
        <v>1</v>
      </c>
      <c r="G208" s="265"/>
      <c r="H208" s="374" t="s">
        <v>1754</v>
      </c>
      <c r="I208" s="374"/>
      <c r="J208" s="374"/>
      <c r="K208" s="322"/>
    </row>
    <row r="209" spans="2:11" ht="15" customHeight="1">
      <c r="B209" s="321"/>
      <c r="C209" s="286"/>
      <c r="D209" s="286"/>
      <c r="E209" s="286"/>
      <c r="F209" s="279">
        <v>2</v>
      </c>
      <c r="G209" s="265"/>
      <c r="H209" s="374" t="s">
        <v>1755</v>
      </c>
      <c r="I209" s="374"/>
      <c r="J209" s="374"/>
      <c r="K209" s="322"/>
    </row>
    <row r="210" spans="2:11" ht="15" customHeight="1">
      <c r="B210" s="321"/>
      <c r="C210" s="286"/>
      <c r="D210" s="286"/>
      <c r="E210" s="286"/>
      <c r="F210" s="279">
        <v>3</v>
      </c>
      <c r="G210" s="265"/>
      <c r="H210" s="374" t="s">
        <v>1756</v>
      </c>
      <c r="I210" s="374"/>
      <c r="J210" s="374"/>
      <c r="K210" s="322"/>
    </row>
    <row r="211" spans="2:11" ht="15" customHeight="1">
      <c r="B211" s="321"/>
      <c r="C211" s="286"/>
      <c r="D211" s="286"/>
      <c r="E211" s="286"/>
      <c r="F211" s="279">
        <v>4</v>
      </c>
      <c r="G211" s="265"/>
      <c r="H211" s="374" t="s">
        <v>1757</v>
      </c>
      <c r="I211" s="374"/>
      <c r="J211" s="374"/>
      <c r="K211" s="322"/>
    </row>
    <row r="212" spans="2:11" ht="12.75" customHeight="1">
      <c r="B212" s="325"/>
      <c r="C212" s="326"/>
      <c r="D212" s="326"/>
      <c r="E212" s="326"/>
      <c r="F212" s="326"/>
      <c r="G212" s="326"/>
      <c r="H212" s="326"/>
      <c r="I212" s="326"/>
      <c r="J212" s="326"/>
      <c r="K212" s="327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93"/>
  <sheetViews>
    <sheetView showGridLines="0" zoomScalePageLayoutView="0" workbookViewId="0" topLeftCell="A1">
      <pane ySplit="1" topLeftCell="A485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6"/>
      <c r="B1" s="239"/>
      <c r="C1" s="239"/>
      <c r="D1" s="238" t="s">
        <v>1</v>
      </c>
      <c r="E1" s="239"/>
      <c r="F1" s="240" t="s">
        <v>1580</v>
      </c>
      <c r="G1" s="364" t="s">
        <v>1581</v>
      </c>
      <c r="H1" s="364"/>
      <c r="I1" s="245"/>
      <c r="J1" s="240" t="s">
        <v>1582</v>
      </c>
      <c r="K1" s="238" t="s">
        <v>106</v>
      </c>
      <c r="L1" s="240" t="s">
        <v>1583</v>
      </c>
      <c r="M1" s="240"/>
      <c r="N1" s="240"/>
      <c r="O1" s="240"/>
      <c r="P1" s="240"/>
      <c r="Q1" s="240"/>
      <c r="R1" s="240"/>
      <c r="S1" s="240"/>
      <c r="T1" s="240"/>
      <c r="U1" s="236"/>
      <c r="V1" s="23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8" t="s">
        <v>83</v>
      </c>
    </row>
    <row r="3" spans="2:46" ht="6.75" customHeight="1">
      <c r="B3" s="19"/>
      <c r="C3" s="20"/>
      <c r="D3" s="20"/>
      <c r="E3" s="20"/>
      <c r="F3" s="20"/>
      <c r="G3" s="20"/>
      <c r="H3" s="20"/>
      <c r="I3" s="93"/>
      <c r="J3" s="20"/>
      <c r="K3" s="21"/>
      <c r="AT3" s="18" t="s">
        <v>84</v>
      </c>
    </row>
    <row r="4" spans="2:46" ht="36.75" customHeight="1">
      <c r="B4" s="22"/>
      <c r="C4" s="23"/>
      <c r="D4" s="24" t="s">
        <v>107</v>
      </c>
      <c r="E4" s="23"/>
      <c r="F4" s="23"/>
      <c r="G4" s="23"/>
      <c r="H4" s="23"/>
      <c r="I4" s="94"/>
      <c r="J4" s="23"/>
      <c r="K4" s="25"/>
      <c r="M4" s="26" t="s">
        <v>10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4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94"/>
      <c r="J6" s="23"/>
      <c r="K6" s="25"/>
    </row>
    <row r="7" spans="2:11" ht="22.5" customHeight="1">
      <c r="B7" s="22"/>
      <c r="C7" s="23"/>
      <c r="D7" s="23"/>
      <c r="E7" s="365" t="str">
        <f>'Rekapitulace stavby'!K6</f>
        <v>III etapa - stavební úpravy č.p. 1473, Kostelec nad Orlicí - II</v>
      </c>
      <c r="F7" s="333"/>
      <c r="G7" s="333"/>
      <c r="H7" s="333"/>
      <c r="I7" s="94"/>
      <c r="J7" s="23"/>
      <c r="K7" s="25"/>
    </row>
    <row r="8" spans="2:11" s="1" customFormat="1" ht="15">
      <c r="B8" s="35"/>
      <c r="C8" s="36"/>
      <c r="D8" s="31" t="s">
        <v>108</v>
      </c>
      <c r="E8" s="36"/>
      <c r="F8" s="36"/>
      <c r="G8" s="36"/>
      <c r="H8" s="36"/>
      <c r="I8" s="95"/>
      <c r="J8" s="36"/>
      <c r="K8" s="39"/>
    </row>
    <row r="9" spans="2:11" s="1" customFormat="1" ht="36.75" customHeight="1">
      <c r="B9" s="35"/>
      <c r="C9" s="36"/>
      <c r="D9" s="36"/>
      <c r="E9" s="366" t="s">
        <v>109</v>
      </c>
      <c r="F9" s="340"/>
      <c r="G9" s="340"/>
      <c r="H9" s="340"/>
      <c r="I9" s="95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5"/>
      <c r="J10" s="36"/>
      <c r="K10" s="39"/>
    </row>
    <row r="11" spans="2:11" s="1" customFormat="1" ht="14.2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96" t="s">
        <v>21</v>
      </c>
      <c r="J11" s="29" t="s">
        <v>20</v>
      </c>
      <c r="K11" s="39"/>
    </row>
    <row r="12" spans="2:11" s="1" customFormat="1" ht="14.25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96" t="s">
        <v>25</v>
      </c>
      <c r="J12" s="97" t="str">
        <f>'Rekapitulace stavby'!AN8</f>
        <v>29.6.2016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5"/>
      <c r="J13" s="36"/>
      <c r="K13" s="39"/>
    </row>
    <row r="14" spans="2:11" s="1" customFormat="1" ht="14.25" customHeight="1">
      <c r="B14" s="35"/>
      <c r="C14" s="36"/>
      <c r="D14" s="31" t="s">
        <v>29</v>
      </c>
      <c r="E14" s="36"/>
      <c r="F14" s="36"/>
      <c r="G14" s="36"/>
      <c r="H14" s="36"/>
      <c r="I14" s="96" t="s">
        <v>30</v>
      </c>
      <c r="J14" s="29" t="s">
        <v>20</v>
      </c>
      <c r="K14" s="39"/>
    </row>
    <row r="15" spans="2:11" s="1" customFormat="1" ht="18" customHeight="1">
      <c r="B15" s="35"/>
      <c r="C15" s="36"/>
      <c r="D15" s="36"/>
      <c r="E15" s="29" t="s">
        <v>31</v>
      </c>
      <c r="F15" s="36"/>
      <c r="G15" s="36"/>
      <c r="H15" s="36"/>
      <c r="I15" s="96" t="s">
        <v>32</v>
      </c>
      <c r="J15" s="29" t="s">
        <v>20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5"/>
      <c r="J16" s="36"/>
      <c r="K16" s="39"/>
    </row>
    <row r="17" spans="2:11" s="1" customFormat="1" ht="14.25" customHeight="1">
      <c r="B17" s="35"/>
      <c r="C17" s="36"/>
      <c r="D17" s="31" t="s">
        <v>33</v>
      </c>
      <c r="E17" s="36"/>
      <c r="F17" s="36"/>
      <c r="G17" s="36"/>
      <c r="H17" s="36"/>
      <c r="I17" s="96" t="s">
        <v>30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6" t="s">
        <v>32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5"/>
      <c r="J19" s="36"/>
      <c r="K19" s="39"/>
    </row>
    <row r="20" spans="2:11" s="1" customFormat="1" ht="14.25" customHeight="1">
      <c r="B20" s="35"/>
      <c r="C20" s="36"/>
      <c r="D20" s="31" t="s">
        <v>35</v>
      </c>
      <c r="E20" s="36"/>
      <c r="F20" s="36"/>
      <c r="G20" s="36"/>
      <c r="H20" s="36"/>
      <c r="I20" s="96" t="s">
        <v>30</v>
      </c>
      <c r="J20" s="29" t="s">
        <v>36</v>
      </c>
      <c r="K20" s="39"/>
    </row>
    <row r="21" spans="2:11" s="1" customFormat="1" ht="18" customHeight="1">
      <c r="B21" s="35"/>
      <c r="C21" s="36"/>
      <c r="D21" s="36"/>
      <c r="E21" s="29" t="s">
        <v>37</v>
      </c>
      <c r="F21" s="36"/>
      <c r="G21" s="36"/>
      <c r="H21" s="36"/>
      <c r="I21" s="96" t="s">
        <v>32</v>
      </c>
      <c r="J21" s="29" t="s">
        <v>38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5"/>
      <c r="J22" s="36"/>
      <c r="K22" s="39"/>
    </row>
    <row r="23" spans="2:11" s="1" customFormat="1" ht="14.25" customHeight="1">
      <c r="B23" s="35"/>
      <c r="C23" s="36"/>
      <c r="D23" s="31" t="s">
        <v>40</v>
      </c>
      <c r="E23" s="36"/>
      <c r="F23" s="36"/>
      <c r="G23" s="36"/>
      <c r="H23" s="36"/>
      <c r="I23" s="95"/>
      <c r="J23" s="36"/>
      <c r="K23" s="39"/>
    </row>
    <row r="24" spans="2:11" s="6" customFormat="1" ht="22.5" customHeight="1">
      <c r="B24" s="98"/>
      <c r="C24" s="99"/>
      <c r="D24" s="99"/>
      <c r="E24" s="336" t="s">
        <v>20</v>
      </c>
      <c r="F24" s="367"/>
      <c r="G24" s="367"/>
      <c r="H24" s="367"/>
      <c r="I24" s="100"/>
      <c r="J24" s="99"/>
      <c r="K24" s="101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5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2"/>
      <c r="J26" s="62"/>
      <c r="K26" s="103"/>
    </row>
    <row r="27" spans="2:11" s="1" customFormat="1" ht="24.75" customHeight="1">
      <c r="B27" s="35"/>
      <c r="C27" s="36"/>
      <c r="D27" s="104" t="s">
        <v>42</v>
      </c>
      <c r="E27" s="36"/>
      <c r="F27" s="36"/>
      <c r="G27" s="36"/>
      <c r="H27" s="36"/>
      <c r="I27" s="95"/>
      <c r="J27" s="105">
        <f>ROUND(J90,2)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2"/>
      <c r="J28" s="62"/>
      <c r="K28" s="103"/>
    </row>
    <row r="29" spans="2:11" s="1" customFormat="1" ht="14.25" customHeight="1">
      <c r="B29" s="35"/>
      <c r="C29" s="36"/>
      <c r="D29" s="36"/>
      <c r="E29" s="36"/>
      <c r="F29" s="40" t="s">
        <v>44</v>
      </c>
      <c r="G29" s="36"/>
      <c r="H29" s="36"/>
      <c r="I29" s="106" t="s">
        <v>43</v>
      </c>
      <c r="J29" s="40" t="s">
        <v>45</v>
      </c>
      <c r="K29" s="39"/>
    </row>
    <row r="30" spans="2:11" s="1" customFormat="1" ht="14.25" customHeight="1">
      <c r="B30" s="35"/>
      <c r="C30" s="36"/>
      <c r="D30" s="43" t="s">
        <v>46</v>
      </c>
      <c r="E30" s="43" t="s">
        <v>47</v>
      </c>
      <c r="F30" s="107">
        <f>ROUND(SUM(BE90:BE491),2)</f>
        <v>0</v>
      </c>
      <c r="G30" s="36"/>
      <c r="H30" s="36"/>
      <c r="I30" s="108">
        <v>0.21</v>
      </c>
      <c r="J30" s="107">
        <f>ROUND(ROUND((SUM(BE90:BE491)),2)*I30,2)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48</v>
      </c>
      <c r="F31" s="107">
        <f>ROUND(SUM(BF90:BF491),2)</f>
        <v>0</v>
      </c>
      <c r="G31" s="36"/>
      <c r="H31" s="36"/>
      <c r="I31" s="108">
        <v>0.15</v>
      </c>
      <c r="J31" s="107">
        <f>ROUND(ROUND((SUM(BF90:BF491)),2)*I31,2)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49</v>
      </c>
      <c r="F32" s="107">
        <f>ROUND(SUM(BG90:BG491),2)</f>
        <v>0</v>
      </c>
      <c r="G32" s="36"/>
      <c r="H32" s="36"/>
      <c r="I32" s="108">
        <v>0.21</v>
      </c>
      <c r="J32" s="107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50</v>
      </c>
      <c r="F33" s="107">
        <f>ROUND(SUM(BH90:BH491),2)</f>
        <v>0</v>
      </c>
      <c r="G33" s="36"/>
      <c r="H33" s="36"/>
      <c r="I33" s="108">
        <v>0.15</v>
      </c>
      <c r="J33" s="107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51</v>
      </c>
      <c r="F34" s="107">
        <f>ROUND(SUM(BI90:BI491),2)</f>
        <v>0</v>
      </c>
      <c r="G34" s="36"/>
      <c r="H34" s="36"/>
      <c r="I34" s="108">
        <v>0</v>
      </c>
      <c r="J34" s="107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5"/>
      <c r="J35" s="36"/>
      <c r="K35" s="39"/>
    </row>
    <row r="36" spans="2:11" s="1" customFormat="1" ht="24.75" customHeight="1">
      <c r="B36" s="35"/>
      <c r="C36" s="109"/>
      <c r="D36" s="110" t="s">
        <v>52</v>
      </c>
      <c r="E36" s="65"/>
      <c r="F36" s="65"/>
      <c r="G36" s="111" t="s">
        <v>53</v>
      </c>
      <c r="H36" s="112" t="s">
        <v>54</v>
      </c>
      <c r="I36" s="113"/>
      <c r="J36" s="114">
        <f>SUM(J27:J34)</f>
        <v>0</v>
      </c>
      <c r="K36" s="115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6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7"/>
      <c r="J41" s="54"/>
      <c r="K41" s="118"/>
    </row>
    <row r="42" spans="2:11" s="1" customFormat="1" ht="36.75" customHeight="1">
      <c r="B42" s="35"/>
      <c r="C42" s="24" t="s">
        <v>110</v>
      </c>
      <c r="D42" s="36"/>
      <c r="E42" s="36"/>
      <c r="F42" s="36"/>
      <c r="G42" s="36"/>
      <c r="H42" s="36"/>
      <c r="I42" s="95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5"/>
      <c r="J43" s="36"/>
      <c r="K43" s="39"/>
    </row>
    <row r="44" spans="2:11" s="1" customFormat="1" ht="14.25" customHeight="1">
      <c r="B44" s="35"/>
      <c r="C44" s="31" t="s">
        <v>16</v>
      </c>
      <c r="D44" s="36"/>
      <c r="E44" s="36"/>
      <c r="F44" s="36"/>
      <c r="G44" s="36"/>
      <c r="H44" s="36"/>
      <c r="I44" s="95"/>
      <c r="J44" s="36"/>
      <c r="K44" s="39"/>
    </row>
    <row r="45" spans="2:11" s="1" customFormat="1" ht="22.5" customHeight="1">
      <c r="B45" s="35"/>
      <c r="C45" s="36"/>
      <c r="D45" s="36"/>
      <c r="E45" s="365" t="str">
        <f>E7</f>
        <v>III etapa - stavební úpravy č.p. 1473, Kostelec nad Orlicí - II</v>
      </c>
      <c r="F45" s="340"/>
      <c r="G45" s="340"/>
      <c r="H45" s="340"/>
      <c r="I45" s="95"/>
      <c r="J45" s="36"/>
      <c r="K45" s="39"/>
    </row>
    <row r="46" spans="2:11" s="1" customFormat="1" ht="14.25" customHeight="1">
      <c r="B46" s="35"/>
      <c r="C46" s="31" t="s">
        <v>108</v>
      </c>
      <c r="D46" s="36"/>
      <c r="E46" s="36"/>
      <c r="F46" s="36"/>
      <c r="G46" s="36"/>
      <c r="H46" s="36"/>
      <c r="I46" s="95"/>
      <c r="J46" s="36"/>
      <c r="K46" s="39"/>
    </row>
    <row r="47" spans="2:11" s="1" customFormat="1" ht="23.25" customHeight="1">
      <c r="B47" s="35"/>
      <c r="C47" s="36"/>
      <c r="D47" s="36"/>
      <c r="E47" s="366" t="str">
        <f>E9</f>
        <v>0301_2017_UR - Oprava varny</v>
      </c>
      <c r="F47" s="340"/>
      <c r="G47" s="340"/>
      <c r="H47" s="340"/>
      <c r="I47" s="95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5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stravovací pavilon, Komenského 1473</v>
      </c>
      <c r="G49" s="36"/>
      <c r="H49" s="36"/>
      <c r="I49" s="96" t="s">
        <v>25</v>
      </c>
      <c r="J49" s="97" t="str">
        <f>IF(J12="","",J12)</f>
        <v>29.6.2016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5"/>
      <c r="J50" s="36"/>
      <c r="K50" s="39"/>
    </row>
    <row r="51" spans="2:11" s="1" customFormat="1" ht="15">
      <c r="B51" s="35"/>
      <c r="C51" s="31" t="s">
        <v>29</v>
      </c>
      <c r="D51" s="36"/>
      <c r="E51" s="36"/>
      <c r="F51" s="29" t="str">
        <f>E15</f>
        <v>Město KnO, Palackého náměstí 38, 51741 KnO</v>
      </c>
      <c r="G51" s="36"/>
      <c r="H51" s="36"/>
      <c r="I51" s="96" t="s">
        <v>35</v>
      </c>
      <c r="J51" s="29" t="str">
        <f>E21</f>
        <v>Ing. Jiří Urban, Dobrošov 66, 54701 Náchod</v>
      </c>
      <c r="K51" s="39"/>
    </row>
    <row r="52" spans="2:11" s="1" customFormat="1" ht="14.25" customHeight="1">
      <c r="B52" s="35"/>
      <c r="C52" s="31" t="s">
        <v>33</v>
      </c>
      <c r="D52" s="36"/>
      <c r="E52" s="36"/>
      <c r="F52" s="29">
        <f>IF(E18="","",E18)</f>
      </c>
      <c r="G52" s="36"/>
      <c r="H52" s="36"/>
      <c r="I52" s="95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5"/>
      <c r="J53" s="36"/>
      <c r="K53" s="39"/>
    </row>
    <row r="54" spans="2:11" s="1" customFormat="1" ht="29.25" customHeight="1">
      <c r="B54" s="35"/>
      <c r="C54" s="119" t="s">
        <v>111</v>
      </c>
      <c r="D54" s="109"/>
      <c r="E54" s="109"/>
      <c r="F54" s="109"/>
      <c r="G54" s="109"/>
      <c r="H54" s="109"/>
      <c r="I54" s="120"/>
      <c r="J54" s="121" t="s">
        <v>112</v>
      </c>
      <c r="K54" s="122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5"/>
      <c r="J55" s="36"/>
      <c r="K55" s="39"/>
    </row>
    <row r="56" spans="2:47" s="1" customFormat="1" ht="29.25" customHeight="1">
      <c r="B56" s="35"/>
      <c r="C56" s="123" t="s">
        <v>113</v>
      </c>
      <c r="D56" s="36"/>
      <c r="E56" s="36"/>
      <c r="F56" s="36"/>
      <c r="G56" s="36"/>
      <c r="H56" s="36"/>
      <c r="I56" s="95"/>
      <c r="J56" s="105">
        <f>J90</f>
        <v>0</v>
      </c>
      <c r="K56" s="39"/>
      <c r="AU56" s="18" t="s">
        <v>114</v>
      </c>
    </row>
    <row r="57" spans="2:11" s="7" customFormat="1" ht="24.75" customHeight="1">
      <c r="B57" s="124"/>
      <c r="C57" s="125"/>
      <c r="D57" s="126" t="s">
        <v>115</v>
      </c>
      <c r="E57" s="127"/>
      <c r="F57" s="127"/>
      <c r="G57" s="127"/>
      <c r="H57" s="127"/>
      <c r="I57" s="128"/>
      <c r="J57" s="129">
        <f>J91</f>
        <v>0</v>
      </c>
      <c r="K57" s="130"/>
    </row>
    <row r="58" spans="2:11" s="8" customFormat="1" ht="19.5" customHeight="1">
      <c r="B58" s="131"/>
      <c r="C58" s="132"/>
      <c r="D58" s="133" t="s">
        <v>116</v>
      </c>
      <c r="E58" s="134"/>
      <c r="F58" s="134"/>
      <c r="G58" s="134"/>
      <c r="H58" s="134"/>
      <c r="I58" s="135"/>
      <c r="J58" s="136">
        <f>J92</f>
        <v>0</v>
      </c>
      <c r="K58" s="137"/>
    </row>
    <row r="59" spans="2:11" s="8" customFormat="1" ht="19.5" customHeight="1">
      <c r="B59" s="131"/>
      <c r="C59" s="132"/>
      <c r="D59" s="133" t="s">
        <v>117</v>
      </c>
      <c r="E59" s="134"/>
      <c r="F59" s="134"/>
      <c r="G59" s="134"/>
      <c r="H59" s="134"/>
      <c r="I59" s="135"/>
      <c r="J59" s="136">
        <f>J198</f>
        <v>0</v>
      </c>
      <c r="K59" s="137"/>
    </row>
    <row r="60" spans="2:11" s="8" customFormat="1" ht="19.5" customHeight="1">
      <c r="B60" s="131"/>
      <c r="C60" s="132"/>
      <c r="D60" s="133" t="s">
        <v>118</v>
      </c>
      <c r="E60" s="134"/>
      <c r="F60" s="134"/>
      <c r="G60" s="134"/>
      <c r="H60" s="134"/>
      <c r="I60" s="135"/>
      <c r="J60" s="136">
        <f>J294</f>
        <v>0</v>
      </c>
      <c r="K60" s="137"/>
    </row>
    <row r="61" spans="2:11" s="8" customFormat="1" ht="19.5" customHeight="1">
      <c r="B61" s="131"/>
      <c r="C61" s="132"/>
      <c r="D61" s="133" t="s">
        <v>119</v>
      </c>
      <c r="E61" s="134"/>
      <c r="F61" s="134"/>
      <c r="G61" s="134"/>
      <c r="H61" s="134"/>
      <c r="I61" s="135"/>
      <c r="J61" s="136">
        <f>J300</f>
        <v>0</v>
      </c>
      <c r="K61" s="137"/>
    </row>
    <row r="62" spans="2:11" s="7" customFormat="1" ht="24.75" customHeight="1">
      <c r="B62" s="124"/>
      <c r="C62" s="125"/>
      <c r="D62" s="126" t="s">
        <v>120</v>
      </c>
      <c r="E62" s="127"/>
      <c r="F62" s="127"/>
      <c r="G62" s="127"/>
      <c r="H62" s="127"/>
      <c r="I62" s="128"/>
      <c r="J62" s="129">
        <f>J302</f>
        <v>0</v>
      </c>
      <c r="K62" s="130"/>
    </row>
    <row r="63" spans="2:11" s="8" customFormat="1" ht="19.5" customHeight="1">
      <c r="B63" s="131"/>
      <c r="C63" s="132"/>
      <c r="D63" s="133" t="s">
        <v>121</v>
      </c>
      <c r="E63" s="134"/>
      <c r="F63" s="134"/>
      <c r="G63" s="134"/>
      <c r="H63" s="134"/>
      <c r="I63" s="135"/>
      <c r="J63" s="136">
        <f>J303</f>
        <v>0</v>
      </c>
      <c r="K63" s="137"/>
    </row>
    <row r="64" spans="2:11" s="8" customFormat="1" ht="19.5" customHeight="1">
      <c r="B64" s="131"/>
      <c r="C64" s="132"/>
      <c r="D64" s="133" t="s">
        <v>122</v>
      </c>
      <c r="E64" s="134"/>
      <c r="F64" s="134"/>
      <c r="G64" s="134"/>
      <c r="H64" s="134"/>
      <c r="I64" s="135"/>
      <c r="J64" s="136">
        <f>J342</f>
        <v>0</v>
      </c>
      <c r="K64" s="137"/>
    </row>
    <row r="65" spans="2:11" s="8" customFormat="1" ht="19.5" customHeight="1">
      <c r="B65" s="131"/>
      <c r="C65" s="132"/>
      <c r="D65" s="133" t="s">
        <v>123</v>
      </c>
      <c r="E65" s="134"/>
      <c r="F65" s="134"/>
      <c r="G65" s="134"/>
      <c r="H65" s="134"/>
      <c r="I65" s="135"/>
      <c r="J65" s="136">
        <f>J376</f>
        <v>0</v>
      </c>
      <c r="K65" s="137"/>
    </row>
    <row r="66" spans="2:11" s="8" customFormat="1" ht="19.5" customHeight="1">
      <c r="B66" s="131"/>
      <c r="C66" s="132"/>
      <c r="D66" s="133" t="s">
        <v>124</v>
      </c>
      <c r="E66" s="134"/>
      <c r="F66" s="134"/>
      <c r="G66" s="134"/>
      <c r="H66" s="134"/>
      <c r="I66" s="135"/>
      <c r="J66" s="136">
        <f>J413</f>
        <v>0</v>
      </c>
      <c r="K66" s="137"/>
    </row>
    <row r="67" spans="2:11" s="8" customFormat="1" ht="19.5" customHeight="1">
      <c r="B67" s="131"/>
      <c r="C67" s="132"/>
      <c r="D67" s="133" t="s">
        <v>125</v>
      </c>
      <c r="E67" s="134"/>
      <c r="F67" s="134"/>
      <c r="G67" s="134"/>
      <c r="H67" s="134"/>
      <c r="I67" s="135"/>
      <c r="J67" s="136">
        <f>J485</f>
        <v>0</v>
      </c>
      <c r="K67" s="137"/>
    </row>
    <row r="68" spans="2:11" s="7" customFormat="1" ht="24.75" customHeight="1">
      <c r="B68" s="124"/>
      <c r="C68" s="125"/>
      <c r="D68" s="126" t="s">
        <v>126</v>
      </c>
      <c r="E68" s="127"/>
      <c r="F68" s="127"/>
      <c r="G68" s="127"/>
      <c r="H68" s="127"/>
      <c r="I68" s="128"/>
      <c r="J68" s="129">
        <f>J487</f>
        <v>0</v>
      </c>
      <c r="K68" s="130"/>
    </row>
    <row r="69" spans="2:11" s="8" customFormat="1" ht="19.5" customHeight="1">
      <c r="B69" s="131"/>
      <c r="C69" s="132"/>
      <c r="D69" s="133" t="s">
        <v>127</v>
      </c>
      <c r="E69" s="134"/>
      <c r="F69" s="134"/>
      <c r="G69" s="134"/>
      <c r="H69" s="134"/>
      <c r="I69" s="135"/>
      <c r="J69" s="136">
        <f>J488</f>
        <v>0</v>
      </c>
      <c r="K69" s="137"/>
    </row>
    <row r="70" spans="2:11" s="8" customFormat="1" ht="19.5" customHeight="1">
      <c r="B70" s="131"/>
      <c r="C70" s="132"/>
      <c r="D70" s="133" t="s">
        <v>128</v>
      </c>
      <c r="E70" s="134"/>
      <c r="F70" s="134"/>
      <c r="G70" s="134"/>
      <c r="H70" s="134"/>
      <c r="I70" s="135"/>
      <c r="J70" s="136">
        <f>J490</f>
        <v>0</v>
      </c>
      <c r="K70" s="137"/>
    </row>
    <row r="71" spans="2:11" s="1" customFormat="1" ht="21.75" customHeight="1">
      <c r="B71" s="35"/>
      <c r="C71" s="36"/>
      <c r="D71" s="36"/>
      <c r="E71" s="36"/>
      <c r="F71" s="36"/>
      <c r="G71" s="36"/>
      <c r="H71" s="36"/>
      <c r="I71" s="95"/>
      <c r="J71" s="36"/>
      <c r="K71" s="39"/>
    </row>
    <row r="72" spans="2:11" s="1" customFormat="1" ht="6.75" customHeight="1">
      <c r="B72" s="50"/>
      <c r="C72" s="51"/>
      <c r="D72" s="51"/>
      <c r="E72" s="51"/>
      <c r="F72" s="51"/>
      <c r="G72" s="51"/>
      <c r="H72" s="51"/>
      <c r="I72" s="116"/>
      <c r="J72" s="51"/>
      <c r="K72" s="52"/>
    </row>
    <row r="76" spans="2:12" s="1" customFormat="1" ht="6.75" customHeight="1">
      <c r="B76" s="53"/>
      <c r="C76" s="54"/>
      <c r="D76" s="54"/>
      <c r="E76" s="54"/>
      <c r="F76" s="54"/>
      <c r="G76" s="54"/>
      <c r="H76" s="54"/>
      <c r="I76" s="117"/>
      <c r="J76" s="54"/>
      <c r="K76" s="54"/>
      <c r="L76" s="35"/>
    </row>
    <row r="77" spans="2:12" s="1" customFormat="1" ht="36.75" customHeight="1">
      <c r="B77" s="35"/>
      <c r="C77" s="55" t="s">
        <v>129</v>
      </c>
      <c r="I77" s="138"/>
      <c r="L77" s="35"/>
    </row>
    <row r="78" spans="2:12" s="1" customFormat="1" ht="6.75" customHeight="1">
      <c r="B78" s="35"/>
      <c r="I78" s="138"/>
      <c r="L78" s="35"/>
    </row>
    <row r="79" spans="2:12" s="1" customFormat="1" ht="14.25" customHeight="1">
      <c r="B79" s="35"/>
      <c r="C79" s="57" t="s">
        <v>16</v>
      </c>
      <c r="I79" s="138"/>
      <c r="L79" s="35"/>
    </row>
    <row r="80" spans="2:12" s="1" customFormat="1" ht="22.5" customHeight="1">
      <c r="B80" s="35"/>
      <c r="E80" s="368" t="str">
        <f>E7</f>
        <v>III etapa - stavební úpravy č.p. 1473, Kostelec nad Orlicí - II</v>
      </c>
      <c r="F80" s="330"/>
      <c r="G80" s="330"/>
      <c r="H80" s="330"/>
      <c r="I80" s="138"/>
      <c r="L80" s="35"/>
    </row>
    <row r="81" spans="2:12" s="1" customFormat="1" ht="14.25" customHeight="1">
      <c r="B81" s="35"/>
      <c r="C81" s="57" t="s">
        <v>108</v>
      </c>
      <c r="I81" s="138"/>
      <c r="L81" s="35"/>
    </row>
    <row r="82" spans="2:12" s="1" customFormat="1" ht="23.25" customHeight="1">
      <c r="B82" s="35"/>
      <c r="E82" s="348" t="str">
        <f>E9</f>
        <v>0301_2017_UR - Oprava varny</v>
      </c>
      <c r="F82" s="330"/>
      <c r="G82" s="330"/>
      <c r="H82" s="330"/>
      <c r="I82" s="138"/>
      <c r="L82" s="35"/>
    </row>
    <row r="83" spans="2:12" s="1" customFormat="1" ht="6.75" customHeight="1">
      <c r="B83" s="35"/>
      <c r="I83" s="138"/>
      <c r="L83" s="35"/>
    </row>
    <row r="84" spans="2:12" s="1" customFormat="1" ht="18" customHeight="1">
      <c r="B84" s="35"/>
      <c r="C84" s="57" t="s">
        <v>23</v>
      </c>
      <c r="F84" s="139" t="str">
        <f>F12</f>
        <v>stravovací pavilon, Komenského 1473</v>
      </c>
      <c r="I84" s="140" t="s">
        <v>25</v>
      </c>
      <c r="J84" s="61" t="str">
        <f>IF(J12="","",J12)</f>
        <v>29.6.2016</v>
      </c>
      <c r="L84" s="35"/>
    </row>
    <row r="85" spans="2:12" s="1" customFormat="1" ht="6.75" customHeight="1">
      <c r="B85" s="35"/>
      <c r="I85" s="138"/>
      <c r="L85" s="35"/>
    </row>
    <row r="86" spans="2:12" s="1" customFormat="1" ht="15">
      <c r="B86" s="35"/>
      <c r="C86" s="57" t="s">
        <v>29</v>
      </c>
      <c r="F86" s="139" t="str">
        <f>E15</f>
        <v>Město KnO, Palackého náměstí 38, 51741 KnO</v>
      </c>
      <c r="I86" s="140" t="s">
        <v>35</v>
      </c>
      <c r="J86" s="139" t="str">
        <f>E21</f>
        <v>Ing. Jiří Urban, Dobrošov 66, 54701 Náchod</v>
      </c>
      <c r="L86" s="35"/>
    </row>
    <row r="87" spans="2:12" s="1" customFormat="1" ht="14.25" customHeight="1">
      <c r="B87" s="35"/>
      <c r="C87" s="57" t="s">
        <v>33</v>
      </c>
      <c r="F87" s="139">
        <f>IF(E18="","",E18)</f>
      </c>
      <c r="I87" s="138"/>
      <c r="L87" s="35"/>
    </row>
    <row r="88" spans="2:12" s="1" customFormat="1" ht="9.75" customHeight="1">
      <c r="B88" s="35"/>
      <c r="I88" s="138"/>
      <c r="L88" s="35"/>
    </row>
    <row r="89" spans="2:20" s="9" customFormat="1" ht="29.25" customHeight="1">
      <c r="B89" s="141"/>
      <c r="C89" s="142" t="s">
        <v>130</v>
      </c>
      <c r="D89" s="143" t="s">
        <v>61</v>
      </c>
      <c r="E89" s="143" t="s">
        <v>57</v>
      </c>
      <c r="F89" s="143" t="s">
        <v>131</v>
      </c>
      <c r="G89" s="143" t="s">
        <v>132</v>
      </c>
      <c r="H89" s="143" t="s">
        <v>133</v>
      </c>
      <c r="I89" s="144" t="s">
        <v>134</v>
      </c>
      <c r="J89" s="143" t="s">
        <v>112</v>
      </c>
      <c r="K89" s="145" t="s">
        <v>135</v>
      </c>
      <c r="L89" s="141"/>
      <c r="M89" s="67" t="s">
        <v>136</v>
      </c>
      <c r="N89" s="68" t="s">
        <v>46</v>
      </c>
      <c r="O89" s="68" t="s">
        <v>137</v>
      </c>
      <c r="P89" s="68" t="s">
        <v>138</v>
      </c>
      <c r="Q89" s="68" t="s">
        <v>139</v>
      </c>
      <c r="R89" s="68" t="s">
        <v>140</v>
      </c>
      <c r="S89" s="68" t="s">
        <v>141</v>
      </c>
      <c r="T89" s="69" t="s">
        <v>142</v>
      </c>
    </row>
    <row r="90" spans="2:63" s="1" customFormat="1" ht="29.25" customHeight="1">
      <c r="B90" s="35"/>
      <c r="C90" s="71" t="s">
        <v>113</v>
      </c>
      <c r="I90" s="138"/>
      <c r="J90" s="146">
        <f>BK90</f>
        <v>0</v>
      </c>
      <c r="L90" s="35"/>
      <c r="M90" s="70"/>
      <c r="N90" s="62"/>
      <c r="O90" s="62"/>
      <c r="P90" s="147">
        <f>P91+P302+P487</f>
        <v>0</v>
      </c>
      <c r="Q90" s="62"/>
      <c r="R90" s="147">
        <f>R91+R302+R487</f>
        <v>33.43929866</v>
      </c>
      <c r="S90" s="62"/>
      <c r="T90" s="148">
        <f>T91+T302+T487</f>
        <v>30.1968159</v>
      </c>
      <c r="AT90" s="18" t="s">
        <v>75</v>
      </c>
      <c r="AU90" s="18" t="s">
        <v>114</v>
      </c>
      <c r="BK90" s="149">
        <f>BK91+BK302+BK487</f>
        <v>0</v>
      </c>
    </row>
    <row r="91" spans="2:63" s="10" customFormat="1" ht="36.75" customHeight="1">
      <c r="B91" s="150"/>
      <c r="D91" s="151" t="s">
        <v>75</v>
      </c>
      <c r="E91" s="152" t="s">
        <v>143</v>
      </c>
      <c r="F91" s="152" t="s">
        <v>144</v>
      </c>
      <c r="I91" s="153"/>
      <c r="J91" s="154">
        <f>BK91</f>
        <v>0</v>
      </c>
      <c r="L91" s="150"/>
      <c r="M91" s="155"/>
      <c r="N91" s="156"/>
      <c r="O91" s="156"/>
      <c r="P91" s="157">
        <f>P92+P198+P294+P300</f>
        <v>0</v>
      </c>
      <c r="Q91" s="156"/>
      <c r="R91" s="157">
        <f>R92+R198+R294+R300</f>
        <v>23.11404394</v>
      </c>
      <c r="S91" s="156"/>
      <c r="T91" s="158">
        <f>T92+T198+T294+T300</f>
        <v>29.93614</v>
      </c>
      <c r="AR91" s="151" t="s">
        <v>22</v>
      </c>
      <c r="AT91" s="159" t="s">
        <v>75</v>
      </c>
      <c r="AU91" s="159" t="s">
        <v>76</v>
      </c>
      <c r="AY91" s="151" t="s">
        <v>145</v>
      </c>
      <c r="BK91" s="160">
        <f>BK92+BK198+BK294+BK300</f>
        <v>0</v>
      </c>
    </row>
    <row r="92" spans="2:63" s="10" customFormat="1" ht="19.5" customHeight="1">
      <c r="B92" s="150"/>
      <c r="D92" s="161" t="s">
        <v>75</v>
      </c>
      <c r="E92" s="162" t="s">
        <v>146</v>
      </c>
      <c r="F92" s="162" t="s">
        <v>147</v>
      </c>
      <c r="I92" s="153"/>
      <c r="J92" s="163">
        <f>BK92</f>
        <v>0</v>
      </c>
      <c r="L92" s="150"/>
      <c r="M92" s="155"/>
      <c r="N92" s="156"/>
      <c r="O92" s="156"/>
      <c r="P92" s="157">
        <f>SUM(P93:P197)</f>
        <v>0</v>
      </c>
      <c r="Q92" s="156"/>
      <c r="R92" s="157">
        <f>SUM(R93:R197)</f>
        <v>23.10010514</v>
      </c>
      <c r="S92" s="156"/>
      <c r="T92" s="158">
        <f>SUM(T93:T197)</f>
        <v>0</v>
      </c>
      <c r="AR92" s="151" t="s">
        <v>22</v>
      </c>
      <c r="AT92" s="159" t="s">
        <v>75</v>
      </c>
      <c r="AU92" s="159" t="s">
        <v>22</v>
      </c>
      <c r="AY92" s="151" t="s">
        <v>145</v>
      </c>
      <c r="BK92" s="160">
        <f>SUM(BK93:BK197)</f>
        <v>0</v>
      </c>
    </row>
    <row r="93" spans="2:65" s="1" customFormat="1" ht="22.5" customHeight="1">
      <c r="B93" s="164"/>
      <c r="C93" s="165" t="s">
        <v>22</v>
      </c>
      <c r="D93" s="165" t="s">
        <v>148</v>
      </c>
      <c r="E93" s="166" t="s">
        <v>149</v>
      </c>
      <c r="F93" s="167" t="s">
        <v>150</v>
      </c>
      <c r="G93" s="168" t="s">
        <v>151</v>
      </c>
      <c r="H93" s="169">
        <v>167.384</v>
      </c>
      <c r="I93" s="170"/>
      <c r="J93" s="171">
        <f>ROUND(I93*H93,2)</f>
        <v>0</v>
      </c>
      <c r="K93" s="167" t="s">
        <v>152</v>
      </c>
      <c r="L93" s="35"/>
      <c r="M93" s="172" t="s">
        <v>20</v>
      </c>
      <c r="N93" s="173" t="s">
        <v>47</v>
      </c>
      <c r="O93" s="36"/>
      <c r="P93" s="174">
        <f>O93*H93</f>
        <v>0</v>
      </c>
      <c r="Q93" s="174">
        <v>0.0156</v>
      </c>
      <c r="R93" s="174">
        <f>Q93*H93</f>
        <v>2.6111903999999995</v>
      </c>
      <c r="S93" s="174">
        <v>0</v>
      </c>
      <c r="T93" s="175">
        <f>S93*H93</f>
        <v>0</v>
      </c>
      <c r="AR93" s="18" t="s">
        <v>153</v>
      </c>
      <c r="AT93" s="18" t="s">
        <v>148</v>
      </c>
      <c r="AU93" s="18" t="s">
        <v>84</v>
      </c>
      <c r="AY93" s="18" t="s">
        <v>145</v>
      </c>
      <c r="BE93" s="176">
        <f>IF(N93="základní",J93,0)</f>
        <v>0</v>
      </c>
      <c r="BF93" s="176">
        <f>IF(N93="snížená",J93,0)</f>
        <v>0</v>
      </c>
      <c r="BG93" s="176">
        <f>IF(N93="zákl. přenesená",J93,0)</f>
        <v>0</v>
      </c>
      <c r="BH93" s="176">
        <f>IF(N93="sníž. přenesená",J93,0)</f>
        <v>0</v>
      </c>
      <c r="BI93" s="176">
        <f>IF(N93="nulová",J93,0)</f>
        <v>0</v>
      </c>
      <c r="BJ93" s="18" t="s">
        <v>22</v>
      </c>
      <c r="BK93" s="176">
        <f>ROUND(I93*H93,2)</f>
        <v>0</v>
      </c>
      <c r="BL93" s="18" t="s">
        <v>153</v>
      </c>
      <c r="BM93" s="18" t="s">
        <v>154</v>
      </c>
    </row>
    <row r="94" spans="2:51" s="11" customFormat="1" ht="22.5" customHeight="1">
      <c r="B94" s="177"/>
      <c r="D94" s="178" t="s">
        <v>155</v>
      </c>
      <c r="E94" s="179" t="s">
        <v>20</v>
      </c>
      <c r="F94" s="180" t="s">
        <v>156</v>
      </c>
      <c r="H94" s="181" t="s">
        <v>20</v>
      </c>
      <c r="I94" s="182"/>
      <c r="L94" s="177"/>
      <c r="M94" s="183"/>
      <c r="N94" s="184"/>
      <c r="O94" s="184"/>
      <c r="P94" s="184"/>
      <c r="Q94" s="184"/>
      <c r="R94" s="184"/>
      <c r="S94" s="184"/>
      <c r="T94" s="185"/>
      <c r="AT94" s="181" t="s">
        <v>155</v>
      </c>
      <c r="AU94" s="181" t="s">
        <v>84</v>
      </c>
      <c r="AV94" s="11" t="s">
        <v>22</v>
      </c>
      <c r="AW94" s="11" t="s">
        <v>39</v>
      </c>
      <c r="AX94" s="11" t="s">
        <v>76</v>
      </c>
      <c r="AY94" s="181" t="s">
        <v>145</v>
      </c>
    </row>
    <row r="95" spans="2:51" s="11" customFormat="1" ht="22.5" customHeight="1">
      <c r="B95" s="177"/>
      <c r="D95" s="178" t="s">
        <v>155</v>
      </c>
      <c r="E95" s="179" t="s">
        <v>20</v>
      </c>
      <c r="F95" s="180" t="s">
        <v>157</v>
      </c>
      <c r="H95" s="181" t="s">
        <v>20</v>
      </c>
      <c r="I95" s="182"/>
      <c r="L95" s="177"/>
      <c r="M95" s="183"/>
      <c r="N95" s="184"/>
      <c r="O95" s="184"/>
      <c r="P95" s="184"/>
      <c r="Q95" s="184"/>
      <c r="R95" s="184"/>
      <c r="S95" s="184"/>
      <c r="T95" s="185"/>
      <c r="AT95" s="181" t="s">
        <v>155</v>
      </c>
      <c r="AU95" s="181" t="s">
        <v>84</v>
      </c>
      <c r="AV95" s="11" t="s">
        <v>22</v>
      </c>
      <c r="AW95" s="11" t="s">
        <v>39</v>
      </c>
      <c r="AX95" s="11" t="s">
        <v>76</v>
      </c>
      <c r="AY95" s="181" t="s">
        <v>145</v>
      </c>
    </row>
    <row r="96" spans="2:51" s="12" customFormat="1" ht="22.5" customHeight="1">
      <c r="B96" s="186"/>
      <c r="D96" s="178" t="s">
        <v>155</v>
      </c>
      <c r="E96" s="187" t="s">
        <v>20</v>
      </c>
      <c r="F96" s="188" t="s">
        <v>158</v>
      </c>
      <c r="H96" s="189">
        <v>5.04</v>
      </c>
      <c r="I96" s="190"/>
      <c r="L96" s="186"/>
      <c r="M96" s="191"/>
      <c r="N96" s="192"/>
      <c r="O96" s="192"/>
      <c r="P96" s="192"/>
      <c r="Q96" s="192"/>
      <c r="R96" s="192"/>
      <c r="S96" s="192"/>
      <c r="T96" s="193"/>
      <c r="AT96" s="187" t="s">
        <v>155</v>
      </c>
      <c r="AU96" s="187" t="s">
        <v>84</v>
      </c>
      <c r="AV96" s="12" t="s">
        <v>84</v>
      </c>
      <c r="AW96" s="12" t="s">
        <v>39</v>
      </c>
      <c r="AX96" s="12" t="s">
        <v>76</v>
      </c>
      <c r="AY96" s="187" t="s">
        <v>145</v>
      </c>
    </row>
    <row r="97" spans="2:51" s="12" customFormat="1" ht="22.5" customHeight="1">
      <c r="B97" s="186"/>
      <c r="D97" s="178" t="s">
        <v>155</v>
      </c>
      <c r="E97" s="187" t="s">
        <v>20</v>
      </c>
      <c r="F97" s="188" t="s">
        <v>159</v>
      </c>
      <c r="H97" s="189">
        <v>1.288</v>
      </c>
      <c r="I97" s="190"/>
      <c r="L97" s="186"/>
      <c r="M97" s="191"/>
      <c r="N97" s="192"/>
      <c r="O97" s="192"/>
      <c r="P97" s="192"/>
      <c r="Q97" s="192"/>
      <c r="R97" s="192"/>
      <c r="S97" s="192"/>
      <c r="T97" s="193"/>
      <c r="AT97" s="187" t="s">
        <v>155</v>
      </c>
      <c r="AU97" s="187" t="s">
        <v>84</v>
      </c>
      <c r="AV97" s="12" t="s">
        <v>84</v>
      </c>
      <c r="AW97" s="12" t="s">
        <v>39</v>
      </c>
      <c r="AX97" s="12" t="s">
        <v>76</v>
      </c>
      <c r="AY97" s="187" t="s">
        <v>145</v>
      </c>
    </row>
    <row r="98" spans="2:51" s="12" customFormat="1" ht="22.5" customHeight="1">
      <c r="B98" s="186"/>
      <c r="D98" s="178" t="s">
        <v>155</v>
      </c>
      <c r="E98" s="187" t="s">
        <v>20</v>
      </c>
      <c r="F98" s="188" t="s">
        <v>160</v>
      </c>
      <c r="H98" s="189">
        <v>39</v>
      </c>
      <c r="I98" s="190"/>
      <c r="L98" s="186"/>
      <c r="M98" s="191"/>
      <c r="N98" s="192"/>
      <c r="O98" s="192"/>
      <c r="P98" s="192"/>
      <c r="Q98" s="192"/>
      <c r="R98" s="192"/>
      <c r="S98" s="192"/>
      <c r="T98" s="193"/>
      <c r="AT98" s="187" t="s">
        <v>155</v>
      </c>
      <c r="AU98" s="187" t="s">
        <v>84</v>
      </c>
      <c r="AV98" s="12" t="s">
        <v>84</v>
      </c>
      <c r="AW98" s="12" t="s">
        <v>39</v>
      </c>
      <c r="AX98" s="12" t="s">
        <v>76</v>
      </c>
      <c r="AY98" s="187" t="s">
        <v>145</v>
      </c>
    </row>
    <row r="99" spans="2:51" s="12" customFormat="1" ht="22.5" customHeight="1">
      <c r="B99" s="186"/>
      <c r="D99" s="178" t="s">
        <v>155</v>
      </c>
      <c r="E99" s="187" t="s">
        <v>20</v>
      </c>
      <c r="F99" s="188" t="s">
        <v>161</v>
      </c>
      <c r="H99" s="189">
        <v>5.04</v>
      </c>
      <c r="I99" s="190"/>
      <c r="L99" s="186"/>
      <c r="M99" s="191"/>
      <c r="N99" s="192"/>
      <c r="O99" s="192"/>
      <c r="P99" s="192"/>
      <c r="Q99" s="192"/>
      <c r="R99" s="192"/>
      <c r="S99" s="192"/>
      <c r="T99" s="193"/>
      <c r="AT99" s="187" t="s">
        <v>155</v>
      </c>
      <c r="AU99" s="187" t="s">
        <v>84</v>
      </c>
      <c r="AV99" s="12" t="s">
        <v>84</v>
      </c>
      <c r="AW99" s="12" t="s">
        <v>39</v>
      </c>
      <c r="AX99" s="12" t="s">
        <v>76</v>
      </c>
      <c r="AY99" s="187" t="s">
        <v>145</v>
      </c>
    </row>
    <row r="100" spans="2:51" s="12" customFormat="1" ht="22.5" customHeight="1">
      <c r="B100" s="186"/>
      <c r="D100" s="178" t="s">
        <v>155</v>
      </c>
      <c r="E100" s="187" t="s">
        <v>20</v>
      </c>
      <c r="F100" s="188" t="s">
        <v>159</v>
      </c>
      <c r="H100" s="189">
        <v>1.288</v>
      </c>
      <c r="I100" s="190"/>
      <c r="L100" s="186"/>
      <c r="M100" s="191"/>
      <c r="N100" s="192"/>
      <c r="O100" s="192"/>
      <c r="P100" s="192"/>
      <c r="Q100" s="192"/>
      <c r="R100" s="192"/>
      <c r="S100" s="192"/>
      <c r="T100" s="193"/>
      <c r="AT100" s="187" t="s">
        <v>155</v>
      </c>
      <c r="AU100" s="187" t="s">
        <v>84</v>
      </c>
      <c r="AV100" s="12" t="s">
        <v>84</v>
      </c>
      <c r="AW100" s="12" t="s">
        <v>39</v>
      </c>
      <c r="AX100" s="12" t="s">
        <v>76</v>
      </c>
      <c r="AY100" s="187" t="s">
        <v>145</v>
      </c>
    </row>
    <row r="101" spans="2:51" s="12" customFormat="1" ht="22.5" customHeight="1">
      <c r="B101" s="186"/>
      <c r="D101" s="178" t="s">
        <v>155</v>
      </c>
      <c r="E101" s="187" t="s">
        <v>20</v>
      </c>
      <c r="F101" s="188" t="s">
        <v>162</v>
      </c>
      <c r="H101" s="189">
        <v>40.6</v>
      </c>
      <c r="I101" s="190"/>
      <c r="L101" s="186"/>
      <c r="M101" s="191"/>
      <c r="N101" s="192"/>
      <c r="O101" s="192"/>
      <c r="P101" s="192"/>
      <c r="Q101" s="192"/>
      <c r="R101" s="192"/>
      <c r="S101" s="192"/>
      <c r="T101" s="193"/>
      <c r="AT101" s="187" t="s">
        <v>155</v>
      </c>
      <c r="AU101" s="187" t="s">
        <v>84</v>
      </c>
      <c r="AV101" s="12" t="s">
        <v>84</v>
      </c>
      <c r="AW101" s="12" t="s">
        <v>39</v>
      </c>
      <c r="AX101" s="12" t="s">
        <v>76</v>
      </c>
      <c r="AY101" s="187" t="s">
        <v>145</v>
      </c>
    </row>
    <row r="102" spans="2:51" s="12" customFormat="1" ht="22.5" customHeight="1">
      <c r="B102" s="186"/>
      <c r="D102" s="178" t="s">
        <v>155</v>
      </c>
      <c r="E102" s="187" t="s">
        <v>20</v>
      </c>
      <c r="F102" s="188" t="s">
        <v>163</v>
      </c>
      <c r="H102" s="189">
        <v>-6.4</v>
      </c>
      <c r="I102" s="190"/>
      <c r="L102" s="186"/>
      <c r="M102" s="191"/>
      <c r="N102" s="192"/>
      <c r="O102" s="192"/>
      <c r="P102" s="192"/>
      <c r="Q102" s="192"/>
      <c r="R102" s="192"/>
      <c r="S102" s="192"/>
      <c r="T102" s="193"/>
      <c r="AT102" s="187" t="s">
        <v>155</v>
      </c>
      <c r="AU102" s="187" t="s">
        <v>84</v>
      </c>
      <c r="AV102" s="12" t="s">
        <v>84</v>
      </c>
      <c r="AW102" s="12" t="s">
        <v>39</v>
      </c>
      <c r="AX102" s="12" t="s">
        <v>76</v>
      </c>
      <c r="AY102" s="187" t="s">
        <v>145</v>
      </c>
    </row>
    <row r="103" spans="2:51" s="12" customFormat="1" ht="22.5" customHeight="1">
      <c r="B103" s="186"/>
      <c r="D103" s="178" t="s">
        <v>155</v>
      </c>
      <c r="E103" s="187" t="s">
        <v>20</v>
      </c>
      <c r="F103" s="188" t="s">
        <v>164</v>
      </c>
      <c r="H103" s="189">
        <v>4.2</v>
      </c>
      <c r="I103" s="190"/>
      <c r="L103" s="186"/>
      <c r="M103" s="191"/>
      <c r="N103" s="192"/>
      <c r="O103" s="192"/>
      <c r="P103" s="192"/>
      <c r="Q103" s="192"/>
      <c r="R103" s="192"/>
      <c r="S103" s="192"/>
      <c r="T103" s="193"/>
      <c r="AT103" s="187" t="s">
        <v>155</v>
      </c>
      <c r="AU103" s="187" t="s">
        <v>84</v>
      </c>
      <c r="AV103" s="12" t="s">
        <v>84</v>
      </c>
      <c r="AW103" s="12" t="s">
        <v>39</v>
      </c>
      <c r="AX103" s="12" t="s">
        <v>76</v>
      </c>
      <c r="AY103" s="187" t="s">
        <v>145</v>
      </c>
    </row>
    <row r="104" spans="2:51" s="12" customFormat="1" ht="22.5" customHeight="1">
      <c r="B104" s="186"/>
      <c r="D104" s="178" t="s">
        <v>155</v>
      </c>
      <c r="E104" s="187" t="s">
        <v>20</v>
      </c>
      <c r="F104" s="188" t="s">
        <v>165</v>
      </c>
      <c r="H104" s="189">
        <v>1.71</v>
      </c>
      <c r="I104" s="190"/>
      <c r="L104" s="186"/>
      <c r="M104" s="191"/>
      <c r="N104" s="192"/>
      <c r="O104" s="192"/>
      <c r="P104" s="192"/>
      <c r="Q104" s="192"/>
      <c r="R104" s="192"/>
      <c r="S104" s="192"/>
      <c r="T104" s="193"/>
      <c r="AT104" s="187" t="s">
        <v>155</v>
      </c>
      <c r="AU104" s="187" t="s">
        <v>84</v>
      </c>
      <c r="AV104" s="12" t="s">
        <v>84</v>
      </c>
      <c r="AW104" s="12" t="s">
        <v>39</v>
      </c>
      <c r="AX104" s="12" t="s">
        <v>76</v>
      </c>
      <c r="AY104" s="187" t="s">
        <v>145</v>
      </c>
    </row>
    <row r="105" spans="2:51" s="12" customFormat="1" ht="22.5" customHeight="1">
      <c r="B105" s="186"/>
      <c r="D105" s="178" t="s">
        <v>155</v>
      </c>
      <c r="E105" s="187" t="s">
        <v>20</v>
      </c>
      <c r="F105" s="188" t="s">
        <v>166</v>
      </c>
      <c r="H105" s="189">
        <v>0.437</v>
      </c>
      <c r="I105" s="190"/>
      <c r="L105" s="186"/>
      <c r="M105" s="191"/>
      <c r="N105" s="192"/>
      <c r="O105" s="192"/>
      <c r="P105" s="192"/>
      <c r="Q105" s="192"/>
      <c r="R105" s="192"/>
      <c r="S105" s="192"/>
      <c r="T105" s="193"/>
      <c r="AT105" s="187" t="s">
        <v>155</v>
      </c>
      <c r="AU105" s="187" t="s">
        <v>84</v>
      </c>
      <c r="AV105" s="12" t="s">
        <v>84</v>
      </c>
      <c r="AW105" s="12" t="s">
        <v>39</v>
      </c>
      <c r="AX105" s="12" t="s">
        <v>76</v>
      </c>
      <c r="AY105" s="187" t="s">
        <v>145</v>
      </c>
    </row>
    <row r="106" spans="2:51" s="11" customFormat="1" ht="22.5" customHeight="1">
      <c r="B106" s="177"/>
      <c r="D106" s="178" t="s">
        <v>155</v>
      </c>
      <c r="E106" s="179" t="s">
        <v>20</v>
      </c>
      <c r="F106" s="180" t="s">
        <v>167</v>
      </c>
      <c r="H106" s="181" t="s">
        <v>20</v>
      </c>
      <c r="I106" s="182"/>
      <c r="L106" s="177"/>
      <c r="M106" s="183"/>
      <c r="N106" s="184"/>
      <c r="O106" s="184"/>
      <c r="P106" s="184"/>
      <c r="Q106" s="184"/>
      <c r="R106" s="184"/>
      <c r="S106" s="184"/>
      <c r="T106" s="185"/>
      <c r="AT106" s="181" t="s">
        <v>155</v>
      </c>
      <c r="AU106" s="181" t="s">
        <v>84</v>
      </c>
      <c r="AV106" s="11" t="s">
        <v>22</v>
      </c>
      <c r="AW106" s="11" t="s">
        <v>39</v>
      </c>
      <c r="AX106" s="11" t="s">
        <v>76</v>
      </c>
      <c r="AY106" s="181" t="s">
        <v>145</v>
      </c>
    </row>
    <row r="107" spans="2:51" s="12" customFormat="1" ht="22.5" customHeight="1">
      <c r="B107" s="186"/>
      <c r="D107" s="178" t="s">
        <v>155</v>
      </c>
      <c r="E107" s="187" t="s">
        <v>20</v>
      </c>
      <c r="F107" s="188" t="s">
        <v>168</v>
      </c>
      <c r="H107" s="189">
        <v>24</v>
      </c>
      <c r="I107" s="190"/>
      <c r="L107" s="186"/>
      <c r="M107" s="191"/>
      <c r="N107" s="192"/>
      <c r="O107" s="192"/>
      <c r="P107" s="192"/>
      <c r="Q107" s="192"/>
      <c r="R107" s="192"/>
      <c r="S107" s="192"/>
      <c r="T107" s="193"/>
      <c r="AT107" s="187" t="s">
        <v>155</v>
      </c>
      <c r="AU107" s="187" t="s">
        <v>84</v>
      </c>
      <c r="AV107" s="12" t="s">
        <v>84</v>
      </c>
      <c r="AW107" s="12" t="s">
        <v>39</v>
      </c>
      <c r="AX107" s="12" t="s">
        <v>76</v>
      </c>
      <c r="AY107" s="187" t="s">
        <v>145</v>
      </c>
    </row>
    <row r="108" spans="2:51" s="12" customFormat="1" ht="22.5" customHeight="1">
      <c r="B108" s="186"/>
      <c r="D108" s="178" t="s">
        <v>155</v>
      </c>
      <c r="E108" s="187" t="s">
        <v>20</v>
      </c>
      <c r="F108" s="188" t="s">
        <v>169</v>
      </c>
      <c r="H108" s="189">
        <v>-1.8</v>
      </c>
      <c r="I108" s="190"/>
      <c r="L108" s="186"/>
      <c r="M108" s="191"/>
      <c r="N108" s="192"/>
      <c r="O108" s="192"/>
      <c r="P108" s="192"/>
      <c r="Q108" s="192"/>
      <c r="R108" s="192"/>
      <c r="S108" s="192"/>
      <c r="T108" s="193"/>
      <c r="AT108" s="187" t="s">
        <v>155</v>
      </c>
      <c r="AU108" s="187" t="s">
        <v>84</v>
      </c>
      <c r="AV108" s="12" t="s">
        <v>84</v>
      </c>
      <c r="AW108" s="12" t="s">
        <v>39</v>
      </c>
      <c r="AX108" s="12" t="s">
        <v>76</v>
      </c>
      <c r="AY108" s="187" t="s">
        <v>145</v>
      </c>
    </row>
    <row r="109" spans="2:51" s="12" customFormat="1" ht="22.5" customHeight="1">
      <c r="B109" s="186"/>
      <c r="D109" s="178" t="s">
        <v>155</v>
      </c>
      <c r="E109" s="187" t="s">
        <v>20</v>
      </c>
      <c r="F109" s="188" t="s">
        <v>170</v>
      </c>
      <c r="H109" s="189">
        <v>3.33</v>
      </c>
      <c r="I109" s="190"/>
      <c r="L109" s="186"/>
      <c r="M109" s="191"/>
      <c r="N109" s="192"/>
      <c r="O109" s="192"/>
      <c r="P109" s="192"/>
      <c r="Q109" s="192"/>
      <c r="R109" s="192"/>
      <c r="S109" s="192"/>
      <c r="T109" s="193"/>
      <c r="AT109" s="187" t="s">
        <v>155</v>
      </c>
      <c r="AU109" s="187" t="s">
        <v>84</v>
      </c>
      <c r="AV109" s="12" t="s">
        <v>84</v>
      </c>
      <c r="AW109" s="12" t="s">
        <v>39</v>
      </c>
      <c r="AX109" s="12" t="s">
        <v>76</v>
      </c>
      <c r="AY109" s="187" t="s">
        <v>145</v>
      </c>
    </row>
    <row r="110" spans="2:51" s="11" customFormat="1" ht="22.5" customHeight="1">
      <c r="B110" s="177"/>
      <c r="D110" s="178" t="s">
        <v>155</v>
      </c>
      <c r="E110" s="179" t="s">
        <v>20</v>
      </c>
      <c r="F110" s="180" t="s">
        <v>171</v>
      </c>
      <c r="H110" s="181" t="s">
        <v>20</v>
      </c>
      <c r="I110" s="182"/>
      <c r="L110" s="177"/>
      <c r="M110" s="183"/>
      <c r="N110" s="184"/>
      <c r="O110" s="184"/>
      <c r="P110" s="184"/>
      <c r="Q110" s="184"/>
      <c r="R110" s="184"/>
      <c r="S110" s="184"/>
      <c r="T110" s="185"/>
      <c r="AT110" s="181" t="s">
        <v>155</v>
      </c>
      <c r="AU110" s="181" t="s">
        <v>84</v>
      </c>
      <c r="AV110" s="11" t="s">
        <v>22</v>
      </c>
      <c r="AW110" s="11" t="s">
        <v>39</v>
      </c>
      <c r="AX110" s="11" t="s">
        <v>76</v>
      </c>
      <c r="AY110" s="181" t="s">
        <v>145</v>
      </c>
    </row>
    <row r="111" spans="2:51" s="12" customFormat="1" ht="22.5" customHeight="1">
      <c r="B111" s="186"/>
      <c r="D111" s="178" t="s">
        <v>155</v>
      </c>
      <c r="E111" s="187" t="s">
        <v>20</v>
      </c>
      <c r="F111" s="188" t="s">
        <v>172</v>
      </c>
      <c r="H111" s="189">
        <v>21.15</v>
      </c>
      <c r="I111" s="190"/>
      <c r="L111" s="186"/>
      <c r="M111" s="191"/>
      <c r="N111" s="192"/>
      <c r="O111" s="192"/>
      <c r="P111" s="192"/>
      <c r="Q111" s="192"/>
      <c r="R111" s="192"/>
      <c r="S111" s="192"/>
      <c r="T111" s="193"/>
      <c r="AT111" s="187" t="s">
        <v>155</v>
      </c>
      <c r="AU111" s="187" t="s">
        <v>84</v>
      </c>
      <c r="AV111" s="12" t="s">
        <v>84</v>
      </c>
      <c r="AW111" s="12" t="s">
        <v>39</v>
      </c>
      <c r="AX111" s="12" t="s">
        <v>76</v>
      </c>
      <c r="AY111" s="187" t="s">
        <v>145</v>
      </c>
    </row>
    <row r="112" spans="2:51" s="12" customFormat="1" ht="22.5" customHeight="1">
      <c r="B112" s="186"/>
      <c r="D112" s="178" t="s">
        <v>155</v>
      </c>
      <c r="E112" s="187" t="s">
        <v>20</v>
      </c>
      <c r="F112" s="188" t="s">
        <v>169</v>
      </c>
      <c r="H112" s="189">
        <v>-1.8</v>
      </c>
      <c r="I112" s="190"/>
      <c r="L112" s="186"/>
      <c r="M112" s="191"/>
      <c r="N112" s="192"/>
      <c r="O112" s="192"/>
      <c r="P112" s="192"/>
      <c r="Q112" s="192"/>
      <c r="R112" s="192"/>
      <c r="S112" s="192"/>
      <c r="T112" s="193"/>
      <c r="AT112" s="187" t="s">
        <v>155</v>
      </c>
      <c r="AU112" s="187" t="s">
        <v>84</v>
      </c>
      <c r="AV112" s="12" t="s">
        <v>84</v>
      </c>
      <c r="AW112" s="12" t="s">
        <v>39</v>
      </c>
      <c r="AX112" s="12" t="s">
        <v>76</v>
      </c>
      <c r="AY112" s="187" t="s">
        <v>145</v>
      </c>
    </row>
    <row r="113" spans="2:51" s="11" customFormat="1" ht="22.5" customHeight="1">
      <c r="B113" s="177"/>
      <c r="D113" s="178" t="s">
        <v>155</v>
      </c>
      <c r="E113" s="179" t="s">
        <v>20</v>
      </c>
      <c r="F113" s="180" t="s">
        <v>173</v>
      </c>
      <c r="H113" s="181" t="s">
        <v>20</v>
      </c>
      <c r="I113" s="182"/>
      <c r="L113" s="177"/>
      <c r="M113" s="183"/>
      <c r="N113" s="184"/>
      <c r="O113" s="184"/>
      <c r="P113" s="184"/>
      <c r="Q113" s="184"/>
      <c r="R113" s="184"/>
      <c r="S113" s="184"/>
      <c r="T113" s="185"/>
      <c r="AT113" s="181" t="s">
        <v>155</v>
      </c>
      <c r="AU113" s="181" t="s">
        <v>84</v>
      </c>
      <c r="AV113" s="11" t="s">
        <v>22</v>
      </c>
      <c r="AW113" s="11" t="s">
        <v>39</v>
      </c>
      <c r="AX113" s="11" t="s">
        <v>76</v>
      </c>
      <c r="AY113" s="181" t="s">
        <v>145</v>
      </c>
    </row>
    <row r="114" spans="2:51" s="12" customFormat="1" ht="22.5" customHeight="1">
      <c r="B114" s="186"/>
      <c r="D114" s="178" t="s">
        <v>155</v>
      </c>
      <c r="E114" s="187" t="s">
        <v>20</v>
      </c>
      <c r="F114" s="188" t="s">
        <v>174</v>
      </c>
      <c r="H114" s="189">
        <v>27.92</v>
      </c>
      <c r="I114" s="190"/>
      <c r="L114" s="186"/>
      <c r="M114" s="191"/>
      <c r="N114" s="192"/>
      <c r="O114" s="192"/>
      <c r="P114" s="192"/>
      <c r="Q114" s="192"/>
      <c r="R114" s="192"/>
      <c r="S114" s="192"/>
      <c r="T114" s="193"/>
      <c r="AT114" s="187" t="s">
        <v>155</v>
      </c>
      <c r="AU114" s="187" t="s">
        <v>84</v>
      </c>
      <c r="AV114" s="12" t="s">
        <v>84</v>
      </c>
      <c r="AW114" s="12" t="s">
        <v>39</v>
      </c>
      <c r="AX114" s="12" t="s">
        <v>76</v>
      </c>
      <c r="AY114" s="187" t="s">
        <v>145</v>
      </c>
    </row>
    <row r="115" spans="2:51" s="12" customFormat="1" ht="22.5" customHeight="1">
      <c r="B115" s="186"/>
      <c r="D115" s="178" t="s">
        <v>155</v>
      </c>
      <c r="E115" s="187" t="s">
        <v>20</v>
      </c>
      <c r="F115" s="188" t="s">
        <v>169</v>
      </c>
      <c r="H115" s="189">
        <v>-1.8</v>
      </c>
      <c r="I115" s="190"/>
      <c r="L115" s="186"/>
      <c r="M115" s="191"/>
      <c r="N115" s="192"/>
      <c r="O115" s="192"/>
      <c r="P115" s="192"/>
      <c r="Q115" s="192"/>
      <c r="R115" s="192"/>
      <c r="S115" s="192"/>
      <c r="T115" s="193"/>
      <c r="AT115" s="187" t="s">
        <v>155</v>
      </c>
      <c r="AU115" s="187" t="s">
        <v>84</v>
      </c>
      <c r="AV115" s="12" t="s">
        <v>84</v>
      </c>
      <c r="AW115" s="12" t="s">
        <v>39</v>
      </c>
      <c r="AX115" s="12" t="s">
        <v>76</v>
      </c>
      <c r="AY115" s="187" t="s">
        <v>145</v>
      </c>
    </row>
    <row r="116" spans="2:51" s="12" customFormat="1" ht="22.5" customHeight="1">
      <c r="B116" s="186"/>
      <c r="D116" s="178" t="s">
        <v>155</v>
      </c>
      <c r="E116" s="187" t="s">
        <v>20</v>
      </c>
      <c r="F116" s="188" t="s">
        <v>170</v>
      </c>
      <c r="H116" s="189">
        <v>3.33</v>
      </c>
      <c r="I116" s="190"/>
      <c r="L116" s="186"/>
      <c r="M116" s="191"/>
      <c r="N116" s="192"/>
      <c r="O116" s="192"/>
      <c r="P116" s="192"/>
      <c r="Q116" s="192"/>
      <c r="R116" s="192"/>
      <c r="S116" s="192"/>
      <c r="T116" s="193"/>
      <c r="AT116" s="187" t="s">
        <v>155</v>
      </c>
      <c r="AU116" s="187" t="s">
        <v>84</v>
      </c>
      <c r="AV116" s="12" t="s">
        <v>84</v>
      </c>
      <c r="AW116" s="12" t="s">
        <v>39</v>
      </c>
      <c r="AX116" s="12" t="s">
        <v>76</v>
      </c>
      <c r="AY116" s="187" t="s">
        <v>145</v>
      </c>
    </row>
    <row r="117" spans="2:51" s="12" customFormat="1" ht="22.5" customHeight="1">
      <c r="B117" s="186"/>
      <c r="D117" s="178" t="s">
        <v>155</v>
      </c>
      <c r="E117" s="187" t="s">
        <v>20</v>
      </c>
      <c r="F117" s="188" t="s">
        <v>175</v>
      </c>
      <c r="H117" s="189">
        <v>0.851</v>
      </c>
      <c r="I117" s="190"/>
      <c r="L117" s="186"/>
      <c r="M117" s="191"/>
      <c r="N117" s="192"/>
      <c r="O117" s="192"/>
      <c r="P117" s="192"/>
      <c r="Q117" s="192"/>
      <c r="R117" s="192"/>
      <c r="S117" s="192"/>
      <c r="T117" s="193"/>
      <c r="AT117" s="187" t="s">
        <v>155</v>
      </c>
      <c r="AU117" s="187" t="s">
        <v>84</v>
      </c>
      <c r="AV117" s="12" t="s">
        <v>84</v>
      </c>
      <c r="AW117" s="12" t="s">
        <v>39</v>
      </c>
      <c r="AX117" s="12" t="s">
        <v>76</v>
      </c>
      <c r="AY117" s="187" t="s">
        <v>145</v>
      </c>
    </row>
    <row r="118" spans="2:51" s="13" customFormat="1" ht="22.5" customHeight="1">
      <c r="B118" s="194"/>
      <c r="D118" s="195" t="s">
        <v>155</v>
      </c>
      <c r="E118" s="196" t="s">
        <v>20</v>
      </c>
      <c r="F118" s="197" t="s">
        <v>176</v>
      </c>
      <c r="H118" s="198">
        <v>167.384</v>
      </c>
      <c r="I118" s="199"/>
      <c r="L118" s="194"/>
      <c r="M118" s="200"/>
      <c r="N118" s="201"/>
      <c r="O118" s="201"/>
      <c r="P118" s="201"/>
      <c r="Q118" s="201"/>
      <c r="R118" s="201"/>
      <c r="S118" s="201"/>
      <c r="T118" s="202"/>
      <c r="AT118" s="203" t="s">
        <v>155</v>
      </c>
      <c r="AU118" s="203" t="s">
        <v>84</v>
      </c>
      <c r="AV118" s="13" t="s">
        <v>153</v>
      </c>
      <c r="AW118" s="13" t="s">
        <v>39</v>
      </c>
      <c r="AX118" s="13" t="s">
        <v>22</v>
      </c>
      <c r="AY118" s="203" t="s">
        <v>145</v>
      </c>
    </row>
    <row r="119" spans="2:65" s="1" customFormat="1" ht="22.5" customHeight="1">
      <c r="B119" s="164"/>
      <c r="C119" s="165" t="s">
        <v>84</v>
      </c>
      <c r="D119" s="165" t="s">
        <v>148</v>
      </c>
      <c r="E119" s="166" t="s">
        <v>177</v>
      </c>
      <c r="F119" s="167" t="s">
        <v>178</v>
      </c>
      <c r="G119" s="168" t="s">
        <v>151</v>
      </c>
      <c r="H119" s="169">
        <v>347.1</v>
      </c>
      <c r="I119" s="170"/>
      <c r="J119" s="171">
        <f>ROUND(I119*H119,2)</f>
        <v>0</v>
      </c>
      <c r="K119" s="167" t="s">
        <v>152</v>
      </c>
      <c r="L119" s="35"/>
      <c r="M119" s="172" t="s">
        <v>20</v>
      </c>
      <c r="N119" s="173" t="s">
        <v>47</v>
      </c>
      <c r="O119" s="36"/>
      <c r="P119" s="174">
        <f>O119*H119</f>
        <v>0</v>
      </c>
      <c r="Q119" s="174">
        <v>0.0057</v>
      </c>
      <c r="R119" s="174">
        <f>Q119*H119</f>
        <v>1.9784700000000002</v>
      </c>
      <c r="S119" s="174">
        <v>0</v>
      </c>
      <c r="T119" s="175">
        <f>S119*H119</f>
        <v>0</v>
      </c>
      <c r="AR119" s="18" t="s">
        <v>153</v>
      </c>
      <c r="AT119" s="18" t="s">
        <v>148</v>
      </c>
      <c r="AU119" s="18" t="s">
        <v>84</v>
      </c>
      <c r="AY119" s="18" t="s">
        <v>145</v>
      </c>
      <c r="BE119" s="176">
        <f>IF(N119="základní",J119,0)</f>
        <v>0</v>
      </c>
      <c r="BF119" s="176">
        <f>IF(N119="snížená",J119,0)</f>
        <v>0</v>
      </c>
      <c r="BG119" s="176">
        <f>IF(N119="zákl. přenesená",J119,0)</f>
        <v>0</v>
      </c>
      <c r="BH119" s="176">
        <f>IF(N119="sníž. přenesená",J119,0)</f>
        <v>0</v>
      </c>
      <c r="BI119" s="176">
        <f>IF(N119="nulová",J119,0)</f>
        <v>0</v>
      </c>
      <c r="BJ119" s="18" t="s">
        <v>22</v>
      </c>
      <c r="BK119" s="176">
        <f>ROUND(I119*H119,2)</f>
        <v>0</v>
      </c>
      <c r="BL119" s="18" t="s">
        <v>153</v>
      </c>
      <c r="BM119" s="18" t="s">
        <v>179</v>
      </c>
    </row>
    <row r="120" spans="2:51" s="11" customFormat="1" ht="22.5" customHeight="1">
      <c r="B120" s="177"/>
      <c r="D120" s="178" t="s">
        <v>155</v>
      </c>
      <c r="E120" s="179" t="s">
        <v>20</v>
      </c>
      <c r="F120" s="180" t="s">
        <v>180</v>
      </c>
      <c r="H120" s="181" t="s">
        <v>20</v>
      </c>
      <c r="I120" s="182"/>
      <c r="L120" s="177"/>
      <c r="M120" s="183"/>
      <c r="N120" s="184"/>
      <c r="O120" s="184"/>
      <c r="P120" s="184"/>
      <c r="Q120" s="184"/>
      <c r="R120" s="184"/>
      <c r="S120" s="184"/>
      <c r="T120" s="185"/>
      <c r="AT120" s="181" t="s">
        <v>155</v>
      </c>
      <c r="AU120" s="181" t="s">
        <v>84</v>
      </c>
      <c r="AV120" s="11" t="s">
        <v>22</v>
      </c>
      <c r="AW120" s="11" t="s">
        <v>39</v>
      </c>
      <c r="AX120" s="11" t="s">
        <v>76</v>
      </c>
      <c r="AY120" s="181" t="s">
        <v>145</v>
      </c>
    </row>
    <row r="121" spans="2:51" s="11" customFormat="1" ht="22.5" customHeight="1">
      <c r="B121" s="177"/>
      <c r="D121" s="178" t="s">
        <v>155</v>
      </c>
      <c r="E121" s="179" t="s">
        <v>20</v>
      </c>
      <c r="F121" s="180" t="s">
        <v>181</v>
      </c>
      <c r="H121" s="181" t="s">
        <v>20</v>
      </c>
      <c r="I121" s="182"/>
      <c r="L121" s="177"/>
      <c r="M121" s="183"/>
      <c r="N121" s="184"/>
      <c r="O121" s="184"/>
      <c r="P121" s="184"/>
      <c r="Q121" s="184"/>
      <c r="R121" s="184"/>
      <c r="S121" s="184"/>
      <c r="T121" s="185"/>
      <c r="AT121" s="181" t="s">
        <v>155</v>
      </c>
      <c r="AU121" s="181" t="s">
        <v>84</v>
      </c>
      <c r="AV121" s="11" t="s">
        <v>22</v>
      </c>
      <c r="AW121" s="11" t="s">
        <v>39</v>
      </c>
      <c r="AX121" s="11" t="s">
        <v>76</v>
      </c>
      <c r="AY121" s="181" t="s">
        <v>145</v>
      </c>
    </row>
    <row r="122" spans="2:51" s="12" customFormat="1" ht="22.5" customHeight="1">
      <c r="B122" s="186"/>
      <c r="D122" s="178" t="s">
        <v>155</v>
      </c>
      <c r="E122" s="187" t="s">
        <v>20</v>
      </c>
      <c r="F122" s="188" t="s">
        <v>182</v>
      </c>
      <c r="H122" s="189">
        <v>108</v>
      </c>
      <c r="I122" s="190"/>
      <c r="L122" s="186"/>
      <c r="M122" s="191"/>
      <c r="N122" s="192"/>
      <c r="O122" s="192"/>
      <c r="P122" s="192"/>
      <c r="Q122" s="192"/>
      <c r="R122" s="192"/>
      <c r="S122" s="192"/>
      <c r="T122" s="193"/>
      <c r="AT122" s="187" t="s">
        <v>155</v>
      </c>
      <c r="AU122" s="187" t="s">
        <v>84</v>
      </c>
      <c r="AV122" s="12" t="s">
        <v>84</v>
      </c>
      <c r="AW122" s="12" t="s">
        <v>39</v>
      </c>
      <c r="AX122" s="12" t="s">
        <v>76</v>
      </c>
      <c r="AY122" s="187" t="s">
        <v>145</v>
      </c>
    </row>
    <row r="123" spans="2:51" s="11" customFormat="1" ht="22.5" customHeight="1">
      <c r="B123" s="177"/>
      <c r="D123" s="178" t="s">
        <v>155</v>
      </c>
      <c r="E123" s="179" t="s">
        <v>20</v>
      </c>
      <c r="F123" s="180" t="s">
        <v>183</v>
      </c>
      <c r="H123" s="181" t="s">
        <v>20</v>
      </c>
      <c r="I123" s="182"/>
      <c r="L123" s="177"/>
      <c r="M123" s="183"/>
      <c r="N123" s="184"/>
      <c r="O123" s="184"/>
      <c r="P123" s="184"/>
      <c r="Q123" s="184"/>
      <c r="R123" s="184"/>
      <c r="S123" s="184"/>
      <c r="T123" s="185"/>
      <c r="AT123" s="181" t="s">
        <v>155</v>
      </c>
      <c r="AU123" s="181" t="s">
        <v>84</v>
      </c>
      <c r="AV123" s="11" t="s">
        <v>22</v>
      </c>
      <c r="AW123" s="11" t="s">
        <v>39</v>
      </c>
      <c r="AX123" s="11" t="s">
        <v>76</v>
      </c>
      <c r="AY123" s="181" t="s">
        <v>145</v>
      </c>
    </row>
    <row r="124" spans="2:51" s="12" customFormat="1" ht="22.5" customHeight="1">
      <c r="B124" s="186"/>
      <c r="D124" s="178" t="s">
        <v>155</v>
      </c>
      <c r="E124" s="187" t="s">
        <v>20</v>
      </c>
      <c r="F124" s="188" t="s">
        <v>184</v>
      </c>
      <c r="H124" s="189">
        <v>43.2</v>
      </c>
      <c r="I124" s="190"/>
      <c r="L124" s="186"/>
      <c r="M124" s="191"/>
      <c r="N124" s="192"/>
      <c r="O124" s="192"/>
      <c r="P124" s="192"/>
      <c r="Q124" s="192"/>
      <c r="R124" s="192"/>
      <c r="S124" s="192"/>
      <c r="T124" s="193"/>
      <c r="AT124" s="187" t="s">
        <v>155</v>
      </c>
      <c r="AU124" s="187" t="s">
        <v>84</v>
      </c>
      <c r="AV124" s="12" t="s">
        <v>84</v>
      </c>
      <c r="AW124" s="12" t="s">
        <v>39</v>
      </c>
      <c r="AX124" s="12" t="s">
        <v>76</v>
      </c>
      <c r="AY124" s="187" t="s">
        <v>145</v>
      </c>
    </row>
    <row r="125" spans="2:51" s="11" customFormat="1" ht="22.5" customHeight="1">
      <c r="B125" s="177"/>
      <c r="D125" s="178" t="s">
        <v>155</v>
      </c>
      <c r="E125" s="179" t="s">
        <v>20</v>
      </c>
      <c r="F125" s="180" t="s">
        <v>185</v>
      </c>
      <c r="H125" s="181" t="s">
        <v>20</v>
      </c>
      <c r="I125" s="182"/>
      <c r="L125" s="177"/>
      <c r="M125" s="183"/>
      <c r="N125" s="184"/>
      <c r="O125" s="184"/>
      <c r="P125" s="184"/>
      <c r="Q125" s="184"/>
      <c r="R125" s="184"/>
      <c r="S125" s="184"/>
      <c r="T125" s="185"/>
      <c r="AT125" s="181" t="s">
        <v>155</v>
      </c>
      <c r="AU125" s="181" t="s">
        <v>84</v>
      </c>
      <c r="AV125" s="11" t="s">
        <v>22</v>
      </c>
      <c r="AW125" s="11" t="s">
        <v>39</v>
      </c>
      <c r="AX125" s="11" t="s">
        <v>76</v>
      </c>
      <c r="AY125" s="181" t="s">
        <v>145</v>
      </c>
    </row>
    <row r="126" spans="2:51" s="12" customFormat="1" ht="22.5" customHeight="1">
      <c r="B126" s="186"/>
      <c r="D126" s="178" t="s">
        <v>155</v>
      </c>
      <c r="E126" s="187" t="s">
        <v>20</v>
      </c>
      <c r="F126" s="188" t="s">
        <v>186</v>
      </c>
      <c r="H126" s="189">
        <v>48.6</v>
      </c>
      <c r="I126" s="190"/>
      <c r="L126" s="186"/>
      <c r="M126" s="191"/>
      <c r="N126" s="192"/>
      <c r="O126" s="192"/>
      <c r="P126" s="192"/>
      <c r="Q126" s="192"/>
      <c r="R126" s="192"/>
      <c r="S126" s="192"/>
      <c r="T126" s="193"/>
      <c r="AT126" s="187" t="s">
        <v>155</v>
      </c>
      <c r="AU126" s="187" t="s">
        <v>84</v>
      </c>
      <c r="AV126" s="12" t="s">
        <v>84</v>
      </c>
      <c r="AW126" s="12" t="s">
        <v>39</v>
      </c>
      <c r="AX126" s="12" t="s">
        <v>76</v>
      </c>
      <c r="AY126" s="187" t="s">
        <v>145</v>
      </c>
    </row>
    <row r="127" spans="2:51" s="11" customFormat="1" ht="22.5" customHeight="1">
      <c r="B127" s="177"/>
      <c r="D127" s="178" t="s">
        <v>155</v>
      </c>
      <c r="E127" s="179" t="s">
        <v>20</v>
      </c>
      <c r="F127" s="180" t="s">
        <v>187</v>
      </c>
      <c r="H127" s="181" t="s">
        <v>20</v>
      </c>
      <c r="I127" s="182"/>
      <c r="L127" s="177"/>
      <c r="M127" s="183"/>
      <c r="N127" s="184"/>
      <c r="O127" s="184"/>
      <c r="P127" s="184"/>
      <c r="Q127" s="184"/>
      <c r="R127" s="184"/>
      <c r="S127" s="184"/>
      <c r="T127" s="185"/>
      <c r="AT127" s="181" t="s">
        <v>155</v>
      </c>
      <c r="AU127" s="181" t="s">
        <v>84</v>
      </c>
      <c r="AV127" s="11" t="s">
        <v>22</v>
      </c>
      <c r="AW127" s="11" t="s">
        <v>39</v>
      </c>
      <c r="AX127" s="11" t="s">
        <v>76</v>
      </c>
      <c r="AY127" s="181" t="s">
        <v>145</v>
      </c>
    </row>
    <row r="128" spans="2:51" s="12" customFormat="1" ht="22.5" customHeight="1">
      <c r="B128" s="186"/>
      <c r="D128" s="178" t="s">
        <v>155</v>
      </c>
      <c r="E128" s="187" t="s">
        <v>20</v>
      </c>
      <c r="F128" s="188" t="s">
        <v>188</v>
      </c>
      <c r="H128" s="189">
        <v>69.6</v>
      </c>
      <c r="I128" s="190"/>
      <c r="L128" s="186"/>
      <c r="M128" s="191"/>
      <c r="N128" s="192"/>
      <c r="O128" s="192"/>
      <c r="P128" s="192"/>
      <c r="Q128" s="192"/>
      <c r="R128" s="192"/>
      <c r="S128" s="192"/>
      <c r="T128" s="193"/>
      <c r="AT128" s="187" t="s">
        <v>155</v>
      </c>
      <c r="AU128" s="187" t="s">
        <v>84</v>
      </c>
      <c r="AV128" s="12" t="s">
        <v>84</v>
      </c>
      <c r="AW128" s="12" t="s">
        <v>39</v>
      </c>
      <c r="AX128" s="12" t="s">
        <v>76</v>
      </c>
      <c r="AY128" s="187" t="s">
        <v>145</v>
      </c>
    </row>
    <row r="129" spans="2:51" s="11" customFormat="1" ht="22.5" customHeight="1">
      <c r="B129" s="177"/>
      <c r="D129" s="178" t="s">
        <v>155</v>
      </c>
      <c r="E129" s="179" t="s">
        <v>20</v>
      </c>
      <c r="F129" s="180" t="s">
        <v>189</v>
      </c>
      <c r="H129" s="181" t="s">
        <v>20</v>
      </c>
      <c r="I129" s="182"/>
      <c r="L129" s="177"/>
      <c r="M129" s="183"/>
      <c r="N129" s="184"/>
      <c r="O129" s="184"/>
      <c r="P129" s="184"/>
      <c r="Q129" s="184"/>
      <c r="R129" s="184"/>
      <c r="S129" s="184"/>
      <c r="T129" s="185"/>
      <c r="AT129" s="181" t="s">
        <v>155</v>
      </c>
      <c r="AU129" s="181" t="s">
        <v>84</v>
      </c>
      <c r="AV129" s="11" t="s">
        <v>22</v>
      </c>
      <c r="AW129" s="11" t="s">
        <v>39</v>
      </c>
      <c r="AX129" s="11" t="s">
        <v>76</v>
      </c>
      <c r="AY129" s="181" t="s">
        <v>145</v>
      </c>
    </row>
    <row r="130" spans="2:51" s="12" customFormat="1" ht="22.5" customHeight="1">
      <c r="B130" s="186"/>
      <c r="D130" s="178" t="s">
        <v>155</v>
      </c>
      <c r="E130" s="187" t="s">
        <v>20</v>
      </c>
      <c r="F130" s="188" t="s">
        <v>190</v>
      </c>
      <c r="H130" s="189">
        <v>50.4</v>
      </c>
      <c r="I130" s="190"/>
      <c r="L130" s="186"/>
      <c r="M130" s="191"/>
      <c r="N130" s="192"/>
      <c r="O130" s="192"/>
      <c r="P130" s="192"/>
      <c r="Q130" s="192"/>
      <c r="R130" s="192"/>
      <c r="S130" s="192"/>
      <c r="T130" s="193"/>
      <c r="AT130" s="187" t="s">
        <v>155</v>
      </c>
      <c r="AU130" s="187" t="s">
        <v>84</v>
      </c>
      <c r="AV130" s="12" t="s">
        <v>84</v>
      </c>
      <c r="AW130" s="12" t="s">
        <v>39</v>
      </c>
      <c r="AX130" s="12" t="s">
        <v>76</v>
      </c>
      <c r="AY130" s="187" t="s">
        <v>145</v>
      </c>
    </row>
    <row r="131" spans="2:51" s="11" customFormat="1" ht="22.5" customHeight="1">
      <c r="B131" s="177"/>
      <c r="D131" s="178" t="s">
        <v>155</v>
      </c>
      <c r="E131" s="179" t="s">
        <v>20</v>
      </c>
      <c r="F131" s="180" t="s">
        <v>191</v>
      </c>
      <c r="H131" s="181" t="s">
        <v>20</v>
      </c>
      <c r="I131" s="182"/>
      <c r="L131" s="177"/>
      <c r="M131" s="183"/>
      <c r="N131" s="184"/>
      <c r="O131" s="184"/>
      <c r="P131" s="184"/>
      <c r="Q131" s="184"/>
      <c r="R131" s="184"/>
      <c r="S131" s="184"/>
      <c r="T131" s="185"/>
      <c r="AT131" s="181" t="s">
        <v>155</v>
      </c>
      <c r="AU131" s="181" t="s">
        <v>84</v>
      </c>
      <c r="AV131" s="11" t="s">
        <v>22</v>
      </c>
      <c r="AW131" s="11" t="s">
        <v>39</v>
      </c>
      <c r="AX131" s="11" t="s">
        <v>76</v>
      </c>
      <c r="AY131" s="181" t="s">
        <v>145</v>
      </c>
    </row>
    <row r="132" spans="2:51" s="12" customFormat="1" ht="22.5" customHeight="1">
      <c r="B132" s="186"/>
      <c r="D132" s="178" t="s">
        <v>155</v>
      </c>
      <c r="E132" s="187" t="s">
        <v>20</v>
      </c>
      <c r="F132" s="188" t="s">
        <v>192</v>
      </c>
      <c r="H132" s="189">
        <v>27.3</v>
      </c>
      <c r="I132" s="190"/>
      <c r="L132" s="186"/>
      <c r="M132" s="191"/>
      <c r="N132" s="192"/>
      <c r="O132" s="192"/>
      <c r="P132" s="192"/>
      <c r="Q132" s="192"/>
      <c r="R132" s="192"/>
      <c r="S132" s="192"/>
      <c r="T132" s="193"/>
      <c r="AT132" s="187" t="s">
        <v>155</v>
      </c>
      <c r="AU132" s="187" t="s">
        <v>84</v>
      </c>
      <c r="AV132" s="12" t="s">
        <v>84</v>
      </c>
      <c r="AW132" s="12" t="s">
        <v>39</v>
      </c>
      <c r="AX132" s="12" t="s">
        <v>76</v>
      </c>
      <c r="AY132" s="187" t="s">
        <v>145</v>
      </c>
    </row>
    <row r="133" spans="2:51" s="13" customFormat="1" ht="22.5" customHeight="1">
      <c r="B133" s="194"/>
      <c r="D133" s="195" t="s">
        <v>155</v>
      </c>
      <c r="E133" s="196" t="s">
        <v>20</v>
      </c>
      <c r="F133" s="197" t="s">
        <v>176</v>
      </c>
      <c r="H133" s="198">
        <v>347.1</v>
      </c>
      <c r="I133" s="199"/>
      <c r="L133" s="194"/>
      <c r="M133" s="200"/>
      <c r="N133" s="201"/>
      <c r="O133" s="201"/>
      <c r="P133" s="201"/>
      <c r="Q133" s="201"/>
      <c r="R133" s="201"/>
      <c r="S133" s="201"/>
      <c r="T133" s="202"/>
      <c r="AT133" s="203" t="s">
        <v>155</v>
      </c>
      <c r="AU133" s="203" t="s">
        <v>84</v>
      </c>
      <c r="AV133" s="13" t="s">
        <v>153</v>
      </c>
      <c r="AW133" s="13" t="s">
        <v>39</v>
      </c>
      <c r="AX133" s="13" t="s">
        <v>22</v>
      </c>
      <c r="AY133" s="203" t="s">
        <v>145</v>
      </c>
    </row>
    <row r="134" spans="2:65" s="1" customFormat="1" ht="22.5" customHeight="1">
      <c r="B134" s="164"/>
      <c r="C134" s="165" t="s">
        <v>193</v>
      </c>
      <c r="D134" s="165" t="s">
        <v>148</v>
      </c>
      <c r="E134" s="166" t="s">
        <v>194</v>
      </c>
      <c r="F134" s="167" t="s">
        <v>195</v>
      </c>
      <c r="G134" s="168" t="s">
        <v>151</v>
      </c>
      <c r="H134" s="169">
        <v>108.47</v>
      </c>
      <c r="I134" s="170"/>
      <c r="J134" s="171">
        <f>ROUND(I134*H134,2)</f>
        <v>0</v>
      </c>
      <c r="K134" s="167" t="s">
        <v>152</v>
      </c>
      <c r="L134" s="35"/>
      <c r="M134" s="172" t="s">
        <v>20</v>
      </c>
      <c r="N134" s="173" t="s">
        <v>47</v>
      </c>
      <c r="O134" s="36"/>
      <c r="P134" s="174">
        <f>O134*H134</f>
        <v>0</v>
      </c>
      <c r="Q134" s="174">
        <v>0.017</v>
      </c>
      <c r="R134" s="174">
        <f>Q134*H134</f>
        <v>1.84399</v>
      </c>
      <c r="S134" s="174">
        <v>0</v>
      </c>
      <c r="T134" s="175">
        <f>S134*H134</f>
        <v>0</v>
      </c>
      <c r="AR134" s="18" t="s">
        <v>153</v>
      </c>
      <c r="AT134" s="18" t="s">
        <v>148</v>
      </c>
      <c r="AU134" s="18" t="s">
        <v>84</v>
      </c>
      <c r="AY134" s="18" t="s">
        <v>145</v>
      </c>
      <c r="BE134" s="176">
        <f>IF(N134="základní",J134,0)</f>
        <v>0</v>
      </c>
      <c r="BF134" s="176">
        <f>IF(N134="snížená",J134,0)</f>
        <v>0</v>
      </c>
      <c r="BG134" s="176">
        <f>IF(N134="zákl. přenesená",J134,0)</f>
        <v>0</v>
      </c>
      <c r="BH134" s="176">
        <f>IF(N134="sníž. přenesená",J134,0)</f>
        <v>0</v>
      </c>
      <c r="BI134" s="176">
        <f>IF(N134="nulová",J134,0)</f>
        <v>0</v>
      </c>
      <c r="BJ134" s="18" t="s">
        <v>22</v>
      </c>
      <c r="BK134" s="176">
        <f>ROUND(I134*H134,2)</f>
        <v>0</v>
      </c>
      <c r="BL134" s="18" t="s">
        <v>153</v>
      </c>
      <c r="BM134" s="18" t="s">
        <v>196</v>
      </c>
    </row>
    <row r="135" spans="2:51" s="11" customFormat="1" ht="22.5" customHeight="1">
      <c r="B135" s="177"/>
      <c r="D135" s="178" t="s">
        <v>155</v>
      </c>
      <c r="E135" s="179" t="s">
        <v>20</v>
      </c>
      <c r="F135" s="180" t="s">
        <v>197</v>
      </c>
      <c r="H135" s="181" t="s">
        <v>20</v>
      </c>
      <c r="I135" s="182"/>
      <c r="L135" s="177"/>
      <c r="M135" s="183"/>
      <c r="N135" s="184"/>
      <c r="O135" s="184"/>
      <c r="P135" s="184"/>
      <c r="Q135" s="184"/>
      <c r="R135" s="184"/>
      <c r="S135" s="184"/>
      <c r="T135" s="185"/>
      <c r="AT135" s="181" t="s">
        <v>155</v>
      </c>
      <c r="AU135" s="181" t="s">
        <v>84</v>
      </c>
      <c r="AV135" s="11" t="s">
        <v>22</v>
      </c>
      <c r="AW135" s="11" t="s">
        <v>39</v>
      </c>
      <c r="AX135" s="11" t="s">
        <v>76</v>
      </c>
      <c r="AY135" s="181" t="s">
        <v>145</v>
      </c>
    </row>
    <row r="136" spans="2:51" s="11" customFormat="1" ht="22.5" customHeight="1">
      <c r="B136" s="177"/>
      <c r="D136" s="178" t="s">
        <v>155</v>
      </c>
      <c r="E136" s="179" t="s">
        <v>20</v>
      </c>
      <c r="F136" s="180" t="s">
        <v>157</v>
      </c>
      <c r="H136" s="181" t="s">
        <v>20</v>
      </c>
      <c r="I136" s="182"/>
      <c r="L136" s="177"/>
      <c r="M136" s="183"/>
      <c r="N136" s="184"/>
      <c r="O136" s="184"/>
      <c r="P136" s="184"/>
      <c r="Q136" s="184"/>
      <c r="R136" s="184"/>
      <c r="S136" s="184"/>
      <c r="T136" s="185"/>
      <c r="AT136" s="181" t="s">
        <v>155</v>
      </c>
      <c r="AU136" s="181" t="s">
        <v>84</v>
      </c>
      <c r="AV136" s="11" t="s">
        <v>22</v>
      </c>
      <c r="AW136" s="11" t="s">
        <v>39</v>
      </c>
      <c r="AX136" s="11" t="s">
        <v>76</v>
      </c>
      <c r="AY136" s="181" t="s">
        <v>145</v>
      </c>
    </row>
    <row r="137" spans="2:51" s="12" customFormat="1" ht="22.5" customHeight="1">
      <c r="B137" s="186"/>
      <c r="D137" s="178" t="s">
        <v>155</v>
      </c>
      <c r="E137" s="187" t="s">
        <v>20</v>
      </c>
      <c r="F137" s="188" t="s">
        <v>158</v>
      </c>
      <c r="H137" s="189">
        <v>5.04</v>
      </c>
      <c r="I137" s="190"/>
      <c r="L137" s="186"/>
      <c r="M137" s="191"/>
      <c r="N137" s="192"/>
      <c r="O137" s="192"/>
      <c r="P137" s="192"/>
      <c r="Q137" s="192"/>
      <c r="R137" s="192"/>
      <c r="S137" s="192"/>
      <c r="T137" s="193"/>
      <c r="AT137" s="187" t="s">
        <v>155</v>
      </c>
      <c r="AU137" s="187" t="s">
        <v>84</v>
      </c>
      <c r="AV137" s="12" t="s">
        <v>84</v>
      </c>
      <c r="AW137" s="12" t="s">
        <v>39</v>
      </c>
      <c r="AX137" s="12" t="s">
        <v>76</v>
      </c>
      <c r="AY137" s="187" t="s">
        <v>145</v>
      </c>
    </row>
    <row r="138" spans="2:51" s="12" customFormat="1" ht="22.5" customHeight="1">
      <c r="B138" s="186"/>
      <c r="D138" s="178" t="s">
        <v>155</v>
      </c>
      <c r="E138" s="187" t="s">
        <v>20</v>
      </c>
      <c r="F138" s="188" t="s">
        <v>198</v>
      </c>
      <c r="H138" s="189">
        <v>1.12</v>
      </c>
      <c r="I138" s="190"/>
      <c r="L138" s="186"/>
      <c r="M138" s="191"/>
      <c r="N138" s="192"/>
      <c r="O138" s="192"/>
      <c r="P138" s="192"/>
      <c r="Q138" s="192"/>
      <c r="R138" s="192"/>
      <c r="S138" s="192"/>
      <c r="T138" s="193"/>
      <c r="AT138" s="187" t="s">
        <v>155</v>
      </c>
      <c r="AU138" s="187" t="s">
        <v>84</v>
      </c>
      <c r="AV138" s="12" t="s">
        <v>84</v>
      </c>
      <c r="AW138" s="12" t="s">
        <v>39</v>
      </c>
      <c r="AX138" s="12" t="s">
        <v>76</v>
      </c>
      <c r="AY138" s="187" t="s">
        <v>145</v>
      </c>
    </row>
    <row r="139" spans="2:51" s="12" customFormat="1" ht="22.5" customHeight="1">
      <c r="B139" s="186"/>
      <c r="D139" s="178" t="s">
        <v>155</v>
      </c>
      <c r="E139" s="187" t="s">
        <v>20</v>
      </c>
      <c r="F139" s="188" t="s">
        <v>159</v>
      </c>
      <c r="H139" s="189">
        <v>1.288</v>
      </c>
      <c r="I139" s="190"/>
      <c r="L139" s="186"/>
      <c r="M139" s="191"/>
      <c r="N139" s="192"/>
      <c r="O139" s="192"/>
      <c r="P139" s="192"/>
      <c r="Q139" s="192"/>
      <c r="R139" s="192"/>
      <c r="S139" s="192"/>
      <c r="T139" s="193"/>
      <c r="AT139" s="187" t="s">
        <v>155</v>
      </c>
      <c r="AU139" s="187" t="s">
        <v>84</v>
      </c>
      <c r="AV139" s="12" t="s">
        <v>84</v>
      </c>
      <c r="AW139" s="12" t="s">
        <v>39</v>
      </c>
      <c r="AX139" s="12" t="s">
        <v>76</v>
      </c>
      <c r="AY139" s="187" t="s">
        <v>145</v>
      </c>
    </row>
    <row r="140" spans="2:51" s="12" customFormat="1" ht="22.5" customHeight="1">
      <c r="B140" s="186"/>
      <c r="D140" s="178" t="s">
        <v>155</v>
      </c>
      <c r="E140" s="187" t="s">
        <v>20</v>
      </c>
      <c r="F140" s="188" t="s">
        <v>199</v>
      </c>
      <c r="H140" s="189">
        <v>0.966</v>
      </c>
      <c r="I140" s="190"/>
      <c r="L140" s="186"/>
      <c r="M140" s="191"/>
      <c r="N140" s="192"/>
      <c r="O140" s="192"/>
      <c r="P140" s="192"/>
      <c r="Q140" s="192"/>
      <c r="R140" s="192"/>
      <c r="S140" s="192"/>
      <c r="T140" s="193"/>
      <c r="AT140" s="187" t="s">
        <v>155</v>
      </c>
      <c r="AU140" s="187" t="s">
        <v>84</v>
      </c>
      <c r="AV140" s="12" t="s">
        <v>84</v>
      </c>
      <c r="AW140" s="12" t="s">
        <v>39</v>
      </c>
      <c r="AX140" s="12" t="s">
        <v>76</v>
      </c>
      <c r="AY140" s="187" t="s">
        <v>145</v>
      </c>
    </row>
    <row r="141" spans="2:51" s="12" customFormat="1" ht="22.5" customHeight="1">
      <c r="B141" s="186"/>
      <c r="D141" s="178" t="s">
        <v>155</v>
      </c>
      <c r="E141" s="187" t="s">
        <v>20</v>
      </c>
      <c r="F141" s="188" t="s">
        <v>200</v>
      </c>
      <c r="H141" s="189">
        <v>53.625</v>
      </c>
      <c r="I141" s="190"/>
      <c r="L141" s="186"/>
      <c r="M141" s="191"/>
      <c r="N141" s="192"/>
      <c r="O141" s="192"/>
      <c r="P141" s="192"/>
      <c r="Q141" s="192"/>
      <c r="R141" s="192"/>
      <c r="S141" s="192"/>
      <c r="T141" s="193"/>
      <c r="AT141" s="187" t="s">
        <v>155</v>
      </c>
      <c r="AU141" s="187" t="s">
        <v>84</v>
      </c>
      <c r="AV141" s="12" t="s">
        <v>84</v>
      </c>
      <c r="AW141" s="12" t="s">
        <v>39</v>
      </c>
      <c r="AX141" s="12" t="s">
        <v>76</v>
      </c>
      <c r="AY141" s="187" t="s">
        <v>145</v>
      </c>
    </row>
    <row r="142" spans="2:51" s="12" customFormat="1" ht="22.5" customHeight="1">
      <c r="B142" s="186"/>
      <c r="D142" s="178" t="s">
        <v>155</v>
      </c>
      <c r="E142" s="187" t="s">
        <v>20</v>
      </c>
      <c r="F142" s="188" t="s">
        <v>161</v>
      </c>
      <c r="H142" s="189">
        <v>5.04</v>
      </c>
      <c r="I142" s="190"/>
      <c r="L142" s="186"/>
      <c r="M142" s="191"/>
      <c r="N142" s="192"/>
      <c r="O142" s="192"/>
      <c r="P142" s="192"/>
      <c r="Q142" s="192"/>
      <c r="R142" s="192"/>
      <c r="S142" s="192"/>
      <c r="T142" s="193"/>
      <c r="AT142" s="187" t="s">
        <v>155</v>
      </c>
      <c r="AU142" s="187" t="s">
        <v>84</v>
      </c>
      <c r="AV142" s="12" t="s">
        <v>84</v>
      </c>
      <c r="AW142" s="12" t="s">
        <v>39</v>
      </c>
      <c r="AX142" s="12" t="s">
        <v>76</v>
      </c>
      <c r="AY142" s="187" t="s">
        <v>145</v>
      </c>
    </row>
    <row r="143" spans="2:51" s="12" customFormat="1" ht="22.5" customHeight="1">
      <c r="B143" s="186"/>
      <c r="D143" s="178" t="s">
        <v>155</v>
      </c>
      <c r="E143" s="187" t="s">
        <v>20</v>
      </c>
      <c r="F143" s="188" t="s">
        <v>159</v>
      </c>
      <c r="H143" s="189">
        <v>1.288</v>
      </c>
      <c r="I143" s="190"/>
      <c r="L143" s="186"/>
      <c r="M143" s="191"/>
      <c r="N143" s="192"/>
      <c r="O143" s="192"/>
      <c r="P143" s="192"/>
      <c r="Q143" s="192"/>
      <c r="R143" s="192"/>
      <c r="S143" s="192"/>
      <c r="T143" s="193"/>
      <c r="AT143" s="187" t="s">
        <v>155</v>
      </c>
      <c r="AU143" s="187" t="s">
        <v>84</v>
      </c>
      <c r="AV143" s="12" t="s">
        <v>84</v>
      </c>
      <c r="AW143" s="12" t="s">
        <v>39</v>
      </c>
      <c r="AX143" s="12" t="s">
        <v>76</v>
      </c>
      <c r="AY143" s="187" t="s">
        <v>145</v>
      </c>
    </row>
    <row r="144" spans="2:51" s="12" customFormat="1" ht="22.5" customHeight="1">
      <c r="B144" s="186"/>
      <c r="D144" s="178" t="s">
        <v>155</v>
      </c>
      <c r="E144" s="187" t="s">
        <v>20</v>
      </c>
      <c r="F144" s="188" t="s">
        <v>198</v>
      </c>
      <c r="H144" s="189">
        <v>1.12</v>
      </c>
      <c r="I144" s="190"/>
      <c r="L144" s="186"/>
      <c r="M144" s="191"/>
      <c r="N144" s="192"/>
      <c r="O144" s="192"/>
      <c r="P144" s="192"/>
      <c r="Q144" s="192"/>
      <c r="R144" s="192"/>
      <c r="S144" s="192"/>
      <c r="T144" s="193"/>
      <c r="AT144" s="187" t="s">
        <v>155</v>
      </c>
      <c r="AU144" s="187" t="s">
        <v>84</v>
      </c>
      <c r="AV144" s="12" t="s">
        <v>84</v>
      </c>
      <c r="AW144" s="12" t="s">
        <v>39</v>
      </c>
      <c r="AX144" s="12" t="s">
        <v>76</v>
      </c>
      <c r="AY144" s="187" t="s">
        <v>145</v>
      </c>
    </row>
    <row r="145" spans="2:51" s="12" customFormat="1" ht="22.5" customHeight="1">
      <c r="B145" s="186"/>
      <c r="D145" s="178" t="s">
        <v>155</v>
      </c>
      <c r="E145" s="187" t="s">
        <v>20</v>
      </c>
      <c r="F145" s="188" t="s">
        <v>201</v>
      </c>
      <c r="H145" s="189">
        <v>66.99</v>
      </c>
      <c r="I145" s="190"/>
      <c r="L145" s="186"/>
      <c r="M145" s="191"/>
      <c r="N145" s="192"/>
      <c r="O145" s="192"/>
      <c r="P145" s="192"/>
      <c r="Q145" s="192"/>
      <c r="R145" s="192"/>
      <c r="S145" s="192"/>
      <c r="T145" s="193"/>
      <c r="AT145" s="187" t="s">
        <v>155</v>
      </c>
      <c r="AU145" s="187" t="s">
        <v>84</v>
      </c>
      <c r="AV145" s="12" t="s">
        <v>84</v>
      </c>
      <c r="AW145" s="12" t="s">
        <v>39</v>
      </c>
      <c r="AX145" s="12" t="s">
        <v>76</v>
      </c>
      <c r="AY145" s="187" t="s">
        <v>145</v>
      </c>
    </row>
    <row r="146" spans="2:51" s="12" customFormat="1" ht="22.5" customHeight="1">
      <c r="B146" s="186"/>
      <c r="D146" s="178" t="s">
        <v>155</v>
      </c>
      <c r="E146" s="187" t="s">
        <v>20</v>
      </c>
      <c r="F146" s="188" t="s">
        <v>202</v>
      </c>
      <c r="H146" s="189">
        <v>-4.8</v>
      </c>
      <c r="I146" s="190"/>
      <c r="L146" s="186"/>
      <c r="M146" s="191"/>
      <c r="N146" s="192"/>
      <c r="O146" s="192"/>
      <c r="P146" s="192"/>
      <c r="Q146" s="192"/>
      <c r="R146" s="192"/>
      <c r="S146" s="192"/>
      <c r="T146" s="193"/>
      <c r="AT146" s="187" t="s">
        <v>155</v>
      </c>
      <c r="AU146" s="187" t="s">
        <v>84</v>
      </c>
      <c r="AV146" s="12" t="s">
        <v>84</v>
      </c>
      <c r="AW146" s="12" t="s">
        <v>39</v>
      </c>
      <c r="AX146" s="12" t="s">
        <v>76</v>
      </c>
      <c r="AY146" s="187" t="s">
        <v>145</v>
      </c>
    </row>
    <row r="147" spans="2:51" s="12" customFormat="1" ht="22.5" customHeight="1">
      <c r="B147" s="186"/>
      <c r="D147" s="178" t="s">
        <v>155</v>
      </c>
      <c r="E147" s="187" t="s">
        <v>20</v>
      </c>
      <c r="F147" s="188" t="s">
        <v>203</v>
      </c>
      <c r="H147" s="189">
        <v>6.93</v>
      </c>
      <c r="I147" s="190"/>
      <c r="L147" s="186"/>
      <c r="M147" s="191"/>
      <c r="N147" s="192"/>
      <c r="O147" s="192"/>
      <c r="P147" s="192"/>
      <c r="Q147" s="192"/>
      <c r="R147" s="192"/>
      <c r="S147" s="192"/>
      <c r="T147" s="193"/>
      <c r="AT147" s="187" t="s">
        <v>155</v>
      </c>
      <c r="AU147" s="187" t="s">
        <v>84</v>
      </c>
      <c r="AV147" s="12" t="s">
        <v>84</v>
      </c>
      <c r="AW147" s="12" t="s">
        <v>39</v>
      </c>
      <c r="AX147" s="12" t="s">
        <v>76</v>
      </c>
      <c r="AY147" s="187" t="s">
        <v>145</v>
      </c>
    </row>
    <row r="148" spans="2:51" s="12" customFormat="1" ht="22.5" customHeight="1">
      <c r="B148" s="186"/>
      <c r="D148" s="178" t="s">
        <v>155</v>
      </c>
      <c r="E148" s="187" t="s">
        <v>20</v>
      </c>
      <c r="F148" s="188" t="s">
        <v>165</v>
      </c>
      <c r="H148" s="189">
        <v>1.71</v>
      </c>
      <c r="I148" s="190"/>
      <c r="L148" s="186"/>
      <c r="M148" s="191"/>
      <c r="N148" s="192"/>
      <c r="O148" s="192"/>
      <c r="P148" s="192"/>
      <c r="Q148" s="192"/>
      <c r="R148" s="192"/>
      <c r="S148" s="192"/>
      <c r="T148" s="193"/>
      <c r="AT148" s="187" t="s">
        <v>155</v>
      </c>
      <c r="AU148" s="187" t="s">
        <v>84</v>
      </c>
      <c r="AV148" s="12" t="s">
        <v>84</v>
      </c>
      <c r="AW148" s="12" t="s">
        <v>39</v>
      </c>
      <c r="AX148" s="12" t="s">
        <v>76</v>
      </c>
      <c r="AY148" s="187" t="s">
        <v>145</v>
      </c>
    </row>
    <row r="149" spans="2:51" s="12" customFormat="1" ht="22.5" customHeight="1">
      <c r="B149" s="186"/>
      <c r="D149" s="178" t="s">
        <v>155</v>
      </c>
      <c r="E149" s="187" t="s">
        <v>20</v>
      </c>
      <c r="F149" s="188" t="s">
        <v>166</v>
      </c>
      <c r="H149" s="189">
        <v>0.437</v>
      </c>
      <c r="I149" s="190"/>
      <c r="L149" s="186"/>
      <c r="M149" s="191"/>
      <c r="N149" s="192"/>
      <c r="O149" s="192"/>
      <c r="P149" s="192"/>
      <c r="Q149" s="192"/>
      <c r="R149" s="192"/>
      <c r="S149" s="192"/>
      <c r="T149" s="193"/>
      <c r="AT149" s="187" t="s">
        <v>155</v>
      </c>
      <c r="AU149" s="187" t="s">
        <v>84</v>
      </c>
      <c r="AV149" s="12" t="s">
        <v>84</v>
      </c>
      <c r="AW149" s="12" t="s">
        <v>39</v>
      </c>
      <c r="AX149" s="12" t="s">
        <v>76</v>
      </c>
      <c r="AY149" s="187" t="s">
        <v>145</v>
      </c>
    </row>
    <row r="150" spans="2:51" s="12" customFormat="1" ht="22.5" customHeight="1">
      <c r="B150" s="186"/>
      <c r="D150" s="178" t="s">
        <v>155</v>
      </c>
      <c r="E150" s="187" t="s">
        <v>20</v>
      </c>
      <c r="F150" s="188" t="s">
        <v>204</v>
      </c>
      <c r="H150" s="189">
        <v>0.38</v>
      </c>
      <c r="I150" s="190"/>
      <c r="L150" s="186"/>
      <c r="M150" s="191"/>
      <c r="N150" s="192"/>
      <c r="O150" s="192"/>
      <c r="P150" s="192"/>
      <c r="Q150" s="192"/>
      <c r="R150" s="192"/>
      <c r="S150" s="192"/>
      <c r="T150" s="193"/>
      <c r="AT150" s="187" t="s">
        <v>155</v>
      </c>
      <c r="AU150" s="187" t="s">
        <v>84</v>
      </c>
      <c r="AV150" s="12" t="s">
        <v>84</v>
      </c>
      <c r="AW150" s="12" t="s">
        <v>39</v>
      </c>
      <c r="AX150" s="12" t="s">
        <v>76</v>
      </c>
      <c r="AY150" s="187" t="s">
        <v>145</v>
      </c>
    </row>
    <row r="151" spans="2:51" s="12" customFormat="1" ht="22.5" customHeight="1">
      <c r="B151" s="186"/>
      <c r="D151" s="178" t="s">
        <v>155</v>
      </c>
      <c r="E151" s="187" t="s">
        <v>20</v>
      </c>
      <c r="F151" s="188" t="s">
        <v>199</v>
      </c>
      <c r="H151" s="189">
        <v>0.966</v>
      </c>
      <c r="I151" s="190"/>
      <c r="L151" s="186"/>
      <c r="M151" s="191"/>
      <c r="N151" s="192"/>
      <c r="O151" s="192"/>
      <c r="P151" s="192"/>
      <c r="Q151" s="192"/>
      <c r="R151" s="192"/>
      <c r="S151" s="192"/>
      <c r="T151" s="193"/>
      <c r="AT151" s="187" t="s">
        <v>155</v>
      </c>
      <c r="AU151" s="187" t="s">
        <v>84</v>
      </c>
      <c r="AV151" s="12" t="s">
        <v>84</v>
      </c>
      <c r="AW151" s="12" t="s">
        <v>39</v>
      </c>
      <c r="AX151" s="12" t="s">
        <v>76</v>
      </c>
      <c r="AY151" s="187" t="s">
        <v>145</v>
      </c>
    </row>
    <row r="152" spans="2:51" s="11" customFormat="1" ht="22.5" customHeight="1">
      <c r="B152" s="177"/>
      <c r="D152" s="178" t="s">
        <v>155</v>
      </c>
      <c r="E152" s="179" t="s">
        <v>20</v>
      </c>
      <c r="F152" s="180" t="s">
        <v>167</v>
      </c>
      <c r="H152" s="181" t="s">
        <v>20</v>
      </c>
      <c r="I152" s="182"/>
      <c r="L152" s="177"/>
      <c r="M152" s="183"/>
      <c r="N152" s="184"/>
      <c r="O152" s="184"/>
      <c r="P152" s="184"/>
      <c r="Q152" s="184"/>
      <c r="R152" s="184"/>
      <c r="S152" s="184"/>
      <c r="T152" s="185"/>
      <c r="AT152" s="181" t="s">
        <v>155</v>
      </c>
      <c r="AU152" s="181" t="s">
        <v>84</v>
      </c>
      <c r="AV152" s="11" t="s">
        <v>22</v>
      </c>
      <c r="AW152" s="11" t="s">
        <v>39</v>
      </c>
      <c r="AX152" s="11" t="s">
        <v>76</v>
      </c>
      <c r="AY152" s="181" t="s">
        <v>145</v>
      </c>
    </row>
    <row r="153" spans="2:51" s="12" customFormat="1" ht="22.5" customHeight="1">
      <c r="B153" s="186"/>
      <c r="D153" s="178" t="s">
        <v>155</v>
      </c>
      <c r="E153" s="187" t="s">
        <v>20</v>
      </c>
      <c r="F153" s="188" t="s">
        <v>205</v>
      </c>
      <c r="H153" s="189">
        <v>39.6</v>
      </c>
      <c r="I153" s="190"/>
      <c r="L153" s="186"/>
      <c r="M153" s="191"/>
      <c r="N153" s="192"/>
      <c r="O153" s="192"/>
      <c r="P153" s="192"/>
      <c r="Q153" s="192"/>
      <c r="R153" s="192"/>
      <c r="S153" s="192"/>
      <c r="T153" s="193"/>
      <c r="AT153" s="187" t="s">
        <v>155</v>
      </c>
      <c r="AU153" s="187" t="s">
        <v>84</v>
      </c>
      <c r="AV153" s="12" t="s">
        <v>84</v>
      </c>
      <c r="AW153" s="12" t="s">
        <v>39</v>
      </c>
      <c r="AX153" s="12" t="s">
        <v>76</v>
      </c>
      <c r="AY153" s="187" t="s">
        <v>145</v>
      </c>
    </row>
    <row r="154" spans="2:51" s="12" customFormat="1" ht="22.5" customHeight="1">
      <c r="B154" s="186"/>
      <c r="D154" s="178" t="s">
        <v>155</v>
      </c>
      <c r="E154" s="187" t="s">
        <v>20</v>
      </c>
      <c r="F154" s="188" t="s">
        <v>169</v>
      </c>
      <c r="H154" s="189">
        <v>-1.8</v>
      </c>
      <c r="I154" s="190"/>
      <c r="L154" s="186"/>
      <c r="M154" s="191"/>
      <c r="N154" s="192"/>
      <c r="O154" s="192"/>
      <c r="P154" s="192"/>
      <c r="Q154" s="192"/>
      <c r="R154" s="192"/>
      <c r="S154" s="192"/>
      <c r="T154" s="193"/>
      <c r="AT154" s="187" t="s">
        <v>155</v>
      </c>
      <c r="AU154" s="187" t="s">
        <v>84</v>
      </c>
      <c r="AV154" s="12" t="s">
        <v>84</v>
      </c>
      <c r="AW154" s="12" t="s">
        <v>39</v>
      </c>
      <c r="AX154" s="12" t="s">
        <v>76</v>
      </c>
      <c r="AY154" s="187" t="s">
        <v>145</v>
      </c>
    </row>
    <row r="155" spans="2:51" s="12" customFormat="1" ht="22.5" customHeight="1">
      <c r="B155" s="186"/>
      <c r="D155" s="178" t="s">
        <v>155</v>
      </c>
      <c r="E155" s="187" t="s">
        <v>20</v>
      </c>
      <c r="F155" s="188" t="s">
        <v>170</v>
      </c>
      <c r="H155" s="189">
        <v>3.33</v>
      </c>
      <c r="I155" s="190"/>
      <c r="L155" s="186"/>
      <c r="M155" s="191"/>
      <c r="N155" s="192"/>
      <c r="O155" s="192"/>
      <c r="P155" s="192"/>
      <c r="Q155" s="192"/>
      <c r="R155" s="192"/>
      <c r="S155" s="192"/>
      <c r="T155" s="193"/>
      <c r="AT155" s="187" t="s">
        <v>155</v>
      </c>
      <c r="AU155" s="187" t="s">
        <v>84</v>
      </c>
      <c r="AV155" s="12" t="s">
        <v>84</v>
      </c>
      <c r="AW155" s="12" t="s">
        <v>39</v>
      </c>
      <c r="AX155" s="12" t="s">
        <v>76</v>
      </c>
      <c r="AY155" s="187" t="s">
        <v>145</v>
      </c>
    </row>
    <row r="156" spans="2:51" s="12" customFormat="1" ht="22.5" customHeight="1">
      <c r="B156" s="186"/>
      <c r="D156" s="178" t="s">
        <v>155</v>
      </c>
      <c r="E156" s="187" t="s">
        <v>20</v>
      </c>
      <c r="F156" s="188" t="s">
        <v>199</v>
      </c>
      <c r="H156" s="189">
        <v>0.966</v>
      </c>
      <c r="I156" s="190"/>
      <c r="L156" s="186"/>
      <c r="M156" s="191"/>
      <c r="N156" s="192"/>
      <c r="O156" s="192"/>
      <c r="P156" s="192"/>
      <c r="Q156" s="192"/>
      <c r="R156" s="192"/>
      <c r="S156" s="192"/>
      <c r="T156" s="193"/>
      <c r="AT156" s="187" t="s">
        <v>155</v>
      </c>
      <c r="AU156" s="187" t="s">
        <v>84</v>
      </c>
      <c r="AV156" s="12" t="s">
        <v>84</v>
      </c>
      <c r="AW156" s="12" t="s">
        <v>39</v>
      </c>
      <c r="AX156" s="12" t="s">
        <v>76</v>
      </c>
      <c r="AY156" s="187" t="s">
        <v>145</v>
      </c>
    </row>
    <row r="157" spans="2:51" s="12" customFormat="1" ht="22.5" customHeight="1">
      <c r="B157" s="186"/>
      <c r="D157" s="178" t="s">
        <v>155</v>
      </c>
      <c r="E157" s="187" t="s">
        <v>20</v>
      </c>
      <c r="F157" s="188" t="s">
        <v>206</v>
      </c>
      <c r="H157" s="189">
        <v>0.74</v>
      </c>
      <c r="I157" s="190"/>
      <c r="L157" s="186"/>
      <c r="M157" s="191"/>
      <c r="N157" s="192"/>
      <c r="O157" s="192"/>
      <c r="P157" s="192"/>
      <c r="Q157" s="192"/>
      <c r="R157" s="192"/>
      <c r="S157" s="192"/>
      <c r="T157" s="193"/>
      <c r="AT157" s="187" t="s">
        <v>155</v>
      </c>
      <c r="AU157" s="187" t="s">
        <v>84</v>
      </c>
      <c r="AV157" s="12" t="s">
        <v>84</v>
      </c>
      <c r="AW157" s="12" t="s">
        <v>39</v>
      </c>
      <c r="AX157" s="12" t="s">
        <v>76</v>
      </c>
      <c r="AY157" s="187" t="s">
        <v>145</v>
      </c>
    </row>
    <row r="158" spans="2:51" s="11" customFormat="1" ht="22.5" customHeight="1">
      <c r="B158" s="177"/>
      <c r="D158" s="178" t="s">
        <v>155</v>
      </c>
      <c r="E158" s="179" t="s">
        <v>20</v>
      </c>
      <c r="F158" s="180" t="s">
        <v>171</v>
      </c>
      <c r="H158" s="181" t="s">
        <v>20</v>
      </c>
      <c r="I158" s="182"/>
      <c r="L158" s="177"/>
      <c r="M158" s="183"/>
      <c r="N158" s="184"/>
      <c r="O158" s="184"/>
      <c r="P158" s="184"/>
      <c r="Q158" s="184"/>
      <c r="R158" s="184"/>
      <c r="S158" s="184"/>
      <c r="T158" s="185"/>
      <c r="AT158" s="181" t="s">
        <v>155</v>
      </c>
      <c r="AU158" s="181" t="s">
        <v>84</v>
      </c>
      <c r="AV158" s="11" t="s">
        <v>22</v>
      </c>
      <c r="AW158" s="11" t="s">
        <v>39</v>
      </c>
      <c r="AX158" s="11" t="s">
        <v>76</v>
      </c>
      <c r="AY158" s="181" t="s">
        <v>145</v>
      </c>
    </row>
    <row r="159" spans="2:51" s="12" customFormat="1" ht="22.5" customHeight="1">
      <c r="B159" s="186"/>
      <c r="D159" s="178" t="s">
        <v>155</v>
      </c>
      <c r="E159" s="187" t="s">
        <v>20</v>
      </c>
      <c r="F159" s="188" t="s">
        <v>207</v>
      </c>
      <c r="H159" s="189">
        <v>46.53</v>
      </c>
      <c r="I159" s="190"/>
      <c r="L159" s="186"/>
      <c r="M159" s="191"/>
      <c r="N159" s="192"/>
      <c r="O159" s="192"/>
      <c r="P159" s="192"/>
      <c r="Q159" s="192"/>
      <c r="R159" s="192"/>
      <c r="S159" s="192"/>
      <c r="T159" s="193"/>
      <c r="AT159" s="187" t="s">
        <v>155</v>
      </c>
      <c r="AU159" s="187" t="s">
        <v>84</v>
      </c>
      <c r="AV159" s="12" t="s">
        <v>84</v>
      </c>
      <c r="AW159" s="12" t="s">
        <v>39</v>
      </c>
      <c r="AX159" s="12" t="s">
        <v>76</v>
      </c>
      <c r="AY159" s="187" t="s">
        <v>145</v>
      </c>
    </row>
    <row r="160" spans="2:51" s="12" customFormat="1" ht="22.5" customHeight="1">
      <c r="B160" s="186"/>
      <c r="D160" s="178" t="s">
        <v>155</v>
      </c>
      <c r="E160" s="187" t="s">
        <v>20</v>
      </c>
      <c r="F160" s="188" t="s">
        <v>169</v>
      </c>
      <c r="H160" s="189">
        <v>-1.8</v>
      </c>
      <c r="I160" s="190"/>
      <c r="L160" s="186"/>
      <c r="M160" s="191"/>
      <c r="N160" s="192"/>
      <c r="O160" s="192"/>
      <c r="P160" s="192"/>
      <c r="Q160" s="192"/>
      <c r="R160" s="192"/>
      <c r="S160" s="192"/>
      <c r="T160" s="193"/>
      <c r="AT160" s="187" t="s">
        <v>155</v>
      </c>
      <c r="AU160" s="187" t="s">
        <v>84</v>
      </c>
      <c r="AV160" s="12" t="s">
        <v>84</v>
      </c>
      <c r="AW160" s="12" t="s">
        <v>39</v>
      </c>
      <c r="AX160" s="12" t="s">
        <v>76</v>
      </c>
      <c r="AY160" s="187" t="s">
        <v>145</v>
      </c>
    </row>
    <row r="161" spans="2:51" s="11" customFormat="1" ht="22.5" customHeight="1">
      <c r="B161" s="177"/>
      <c r="D161" s="178" t="s">
        <v>155</v>
      </c>
      <c r="E161" s="179" t="s">
        <v>20</v>
      </c>
      <c r="F161" s="180" t="s">
        <v>173</v>
      </c>
      <c r="H161" s="181" t="s">
        <v>20</v>
      </c>
      <c r="I161" s="182"/>
      <c r="L161" s="177"/>
      <c r="M161" s="183"/>
      <c r="N161" s="184"/>
      <c r="O161" s="184"/>
      <c r="P161" s="184"/>
      <c r="Q161" s="184"/>
      <c r="R161" s="184"/>
      <c r="S161" s="184"/>
      <c r="T161" s="185"/>
      <c r="AT161" s="181" t="s">
        <v>155</v>
      </c>
      <c r="AU161" s="181" t="s">
        <v>84</v>
      </c>
      <c r="AV161" s="11" t="s">
        <v>22</v>
      </c>
      <c r="AW161" s="11" t="s">
        <v>39</v>
      </c>
      <c r="AX161" s="11" t="s">
        <v>76</v>
      </c>
      <c r="AY161" s="181" t="s">
        <v>145</v>
      </c>
    </row>
    <row r="162" spans="2:51" s="12" customFormat="1" ht="22.5" customHeight="1">
      <c r="B162" s="186"/>
      <c r="D162" s="178" t="s">
        <v>155</v>
      </c>
      <c r="E162" s="187" t="s">
        <v>20</v>
      </c>
      <c r="F162" s="188" t="s">
        <v>208</v>
      </c>
      <c r="H162" s="189">
        <v>41.25</v>
      </c>
      <c r="I162" s="190"/>
      <c r="L162" s="186"/>
      <c r="M162" s="191"/>
      <c r="N162" s="192"/>
      <c r="O162" s="192"/>
      <c r="P162" s="192"/>
      <c r="Q162" s="192"/>
      <c r="R162" s="192"/>
      <c r="S162" s="192"/>
      <c r="T162" s="193"/>
      <c r="AT162" s="187" t="s">
        <v>155</v>
      </c>
      <c r="AU162" s="187" t="s">
        <v>84</v>
      </c>
      <c r="AV162" s="12" t="s">
        <v>84</v>
      </c>
      <c r="AW162" s="12" t="s">
        <v>39</v>
      </c>
      <c r="AX162" s="12" t="s">
        <v>76</v>
      </c>
      <c r="AY162" s="187" t="s">
        <v>145</v>
      </c>
    </row>
    <row r="163" spans="2:51" s="12" customFormat="1" ht="22.5" customHeight="1">
      <c r="B163" s="186"/>
      <c r="D163" s="178" t="s">
        <v>155</v>
      </c>
      <c r="E163" s="187" t="s">
        <v>20</v>
      </c>
      <c r="F163" s="188" t="s">
        <v>169</v>
      </c>
      <c r="H163" s="189">
        <v>-1.8</v>
      </c>
      <c r="I163" s="190"/>
      <c r="L163" s="186"/>
      <c r="M163" s="191"/>
      <c r="N163" s="192"/>
      <c r="O163" s="192"/>
      <c r="P163" s="192"/>
      <c r="Q163" s="192"/>
      <c r="R163" s="192"/>
      <c r="S163" s="192"/>
      <c r="T163" s="193"/>
      <c r="AT163" s="187" t="s">
        <v>155</v>
      </c>
      <c r="AU163" s="187" t="s">
        <v>84</v>
      </c>
      <c r="AV163" s="12" t="s">
        <v>84</v>
      </c>
      <c r="AW163" s="12" t="s">
        <v>39</v>
      </c>
      <c r="AX163" s="12" t="s">
        <v>76</v>
      </c>
      <c r="AY163" s="187" t="s">
        <v>145</v>
      </c>
    </row>
    <row r="164" spans="2:51" s="12" customFormat="1" ht="22.5" customHeight="1">
      <c r="B164" s="186"/>
      <c r="D164" s="178" t="s">
        <v>155</v>
      </c>
      <c r="E164" s="187" t="s">
        <v>20</v>
      </c>
      <c r="F164" s="188" t="s">
        <v>170</v>
      </c>
      <c r="H164" s="189">
        <v>3.33</v>
      </c>
      <c r="I164" s="190"/>
      <c r="L164" s="186"/>
      <c r="M164" s="191"/>
      <c r="N164" s="192"/>
      <c r="O164" s="192"/>
      <c r="P164" s="192"/>
      <c r="Q164" s="192"/>
      <c r="R164" s="192"/>
      <c r="S164" s="192"/>
      <c r="T164" s="193"/>
      <c r="AT164" s="187" t="s">
        <v>155</v>
      </c>
      <c r="AU164" s="187" t="s">
        <v>84</v>
      </c>
      <c r="AV164" s="12" t="s">
        <v>84</v>
      </c>
      <c r="AW164" s="12" t="s">
        <v>39</v>
      </c>
      <c r="AX164" s="12" t="s">
        <v>76</v>
      </c>
      <c r="AY164" s="187" t="s">
        <v>145</v>
      </c>
    </row>
    <row r="165" spans="2:51" s="12" customFormat="1" ht="22.5" customHeight="1">
      <c r="B165" s="186"/>
      <c r="D165" s="178" t="s">
        <v>155</v>
      </c>
      <c r="E165" s="187" t="s">
        <v>20</v>
      </c>
      <c r="F165" s="188" t="s">
        <v>209</v>
      </c>
      <c r="H165" s="189">
        <v>1.702</v>
      </c>
      <c r="I165" s="190"/>
      <c r="L165" s="186"/>
      <c r="M165" s="191"/>
      <c r="N165" s="192"/>
      <c r="O165" s="192"/>
      <c r="P165" s="192"/>
      <c r="Q165" s="192"/>
      <c r="R165" s="192"/>
      <c r="S165" s="192"/>
      <c r="T165" s="193"/>
      <c r="AT165" s="187" t="s">
        <v>155</v>
      </c>
      <c r="AU165" s="187" t="s">
        <v>84</v>
      </c>
      <c r="AV165" s="12" t="s">
        <v>84</v>
      </c>
      <c r="AW165" s="12" t="s">
        <v>39</v>
      </c>
      <c r="AX165" s="12" t="s">
        <v>76</v>
      </c>
      <c r="AY165" s="187" t="s">
        <v>145</v>
      </c>
    </row>
    <row r="166" spans="2:51" s="12" customFormat="1" ht="22.5" customHeight="1">
      <c r="B166" s="186"/>
      <c r="D166" s="178" t="s">
        <v>155</v>
      </c>
      <c r="E166" s="187" t="s">
        <v>20</v>
      </c>
      <c r="F166" s="188" t="s">
        <v>206</v>
      </c>
      <c r="H166" s="189">
        <v>0.74</v>
      </c>
      <c r="I166" s="190"/>
      <c r="L166" s="186"/>
      <c r="M166" s="191"/>
      <c r="N166" s="192"/>
      <c r="O166" s="192"/>
      <c r="P166" s="192"/>
      <c r="Q166" s="192"/>
      <c r="R166" s="192"/>
      <c r="S166" s="192"/>
      <c r="T166" s="193"/>
      <c r="AT166" s="187" t="s">
        <v>155</v>
      </c>
      <c r="AU166" s="187" t="s">
        <v>84</v>
      </c>
      <c r="AV166" s="12" t="s">
        <v>84</v>
      </c>
      <c r="AW166" s="12" t="s">
        <v>39</v>
      </c>
      <c r="AX166" s="12" t="s">
        <v>76</v>
      </c>
      <c r="AY166" s="187" t="s">
        <v>145</v>
      </c>
    </row>
    <row r="167" spans="2:51" s="12" customFormat="1" ht="22.5" customHeight="1">
      <c r="B167" s="186"/>
      <c r="D167" s="178" t="s">
        <v>155</v>
      </c>
      <c r="E167" s="187" t="s">
        <v>20</v>
      </c>
      <c r="F167" s="188" t="s">
        <v>199</v>
      </c>
      <c r="H167" s="189">
        <v>0.966</v>
      </c>
      <c r="I167" s="190"/>
      <c r="L167" s="186"/>
      <c r="M167" s="191"/>
      <c r="N167" s="192"/>
      <c r="O167" s="192"/>
      <c r="P167" s="192"/>
      <c r="Q167" s="192"/>
      <c r="R167" s="192"/>
      <c r="S167" s="192"/>
      <c r="T167" s="193"/>
      <c r="AT167" s="187" t="s">
        <v>155</v>
      </c>
      <c r="AU167" s="187" t="s">
        <v>84</v>
      </c>
      <c r="AV167" s="12" t="s">
        <v>84</v>
      </c>
      <c r="AW167" s="12" t="s">
        <v>39</v>
      </c>
      <c r="AX167" s="12" t="s">
        <v>76</v>
      </c>
      <c r="AY167" s="187" t="s">
        <v>145</v>
      </c>
    </row>
    <row r="168" spans="2:51" s="14" customFormat="1" ht="22.5" customHeight="1">
      <c r="B168" s="204"/>
      <c r="D168" s="178" t="s">
        <v>155</v>
      </c>
      <c r="E168" s="205" t="s">
        <v>20</v>
      </c>
      <c r="F168" s="206" t="s">
        <v>210</v>
      </c>
      <c r="H168" s="207">
        <v>275.854</v>
      </c>
      <c r="I168" s="208"/>
      <c r="L168" s="204"/>
      <c r="M168" s="209"/>
      <c r="N168" s="210"/>
      <c r="O168" s="210"/>
      <c r="P168" s="210"/>
      <c r="Q168" s="210"/>
      <c r="R168" s="210"/>
      <c r="S168" s="210"/>
      <c r="T168" s="211"/>
      <c r="AT168" s="205" t="s">
        <v>155</v>
      </c>
      <c r="AU168" s="205" t="s">
        <v>84</v>
      </c>
      <c r="AV168" s="14" t="s">
        <v>193</v>
      </c>
      <c r="AW168" s="14" t="s">
        <v>39</v>
      </c>
      <c r="AX168" s="14" t="s">
        <v>76</v>
      </c>
      <c r="AY168" s="205" t="s">
        <v>145</v>
      </c>
    </row>
    <row r="169" spans="2:51" s="12" customFormat="1" ht="22.5" customHeight="1">
      <c r="B169" s="186"/>
      <c r="D169" s="195" t="s">
        <v>155</v>
      </c>
      <c r="E169" s="212" t="s">
        <v>20</v>
      </c>
      <c r="F169" s="213" t="s">
        <v>211</v>
      </c>
      <c r="H169" s="214">
        <v>108.47</v>
      </c>
      <c r="I169" s="190"/>
      <c r="L169" s="186"/>
      <c r="M169" s="191"/>
      <c r="N169" s="192"/>
      <c r="O169" s="192"/>
      <c r="P169" s="192"/>
      <c r="Q169" s="192"/>
      <c r="R169" s="192"/>
      <c r="S169" s="192"/>
      <c r="T169" s="193"/>
      <c r="AT169" s="187" t="s">
        <v>155</v>
      </c>
      <c r="AU169" s="187" t="s">
        <v>84</v>
      </c>
      <c r="AV169" s="12" t="s">
        <v>84</v>
      </c>
      <c r="AW169" s="12" t="s">
        <v>39</v>
      </c>
      <c r="AX169" s="12" t="s">
        <v>22</v>
      </c>
      <c r="AY169" s="187" t="s">
        <v>145</v>
      </c>
    </row>
    <row r="170" spans="2:65" s="1" customFormat="1" ht="31.5" customHeight="1">
      <c r="B170" s="164"/>
      <c r="C170" s="165" t="s">
        <v>153</v>
      </c>
      <c r="D170" s="165" t="s">
        <v>148</v>
      </c>
      <c r="E170" s="166" t="s">
        <v>212</v>
      </c>
      <c r="F170" s="167" t="s">
        <v>213</v>
      </c>
      <c r="G170" s="168" t="s">
        <v>151</v>
      </c>
      <c r="H170" s="169">
        <v>275.854</v>
      </c>
      <c r="I170" s="170"/>
      <c r="J170" s="171">
        <f>ROUND(I170*H170,2)</f>
        <v>0</v>
      </c>
      <c r="K170" s="167" t="s">
        <v>152</v>
      </c>
      <c r="L170" s="35"/>
      <c r="M170" s="172" t="s">
        <v>20</v>
      </c>
      <c r="N170" s="173" t="s">
        <v>47</v>
      </c>
      <c r="O170" s="36"/>
      <c r="P170" s="174">
        <f>O170*H170</f>
        <v>0</v>
      </c>
      <c r="Q170" s="174">
        <v>0.0062</v>
      </c>
      <c r="R170" s="174">
        <f>Q170*H170</f>
        <v>1.7102947999999998</v>
      </c>
      <c r="S170" s="174">
        <v>0</v>
      </c>
      <c r="T170" s="175">
        <f>S170*H170</f>
        <v>0</v>
      </c>
      <c r="AR170" s="18" t="s">
        <v>153</v>
      </c>
      <c r="AT170" s="18" t="s">
        <v>148</v>
      </c>
      <c r="AU170" s="18" t="s">
        <v>84</v>
      </c>
      <c r="AY170" s="18" t="s">
        <v>145</v>
      </c>
      <c r="BE170" s="176">
        <f>IF(N170="základní",J170,0)</f>
        <v>0</v>
      </c>
      <c r="BF170" s="176">
        <f>IF(N170="snížená",J170,0)</f>
        <v>0</v>
      </c>
      <c r="BG170" s="176">
        <f>IF(N170="zákl. přenesená",J170,0)</f>
        <v>0</v>
      </c>
      <c r="BH170" s="176">
        <f>IF(N170="sníž. přenesená",J170,0)</f>
        <v>0</v>
      </c>
      <c r="BI170" s="176">
        <f>IF(N170="nulová",J170,0)</f>
        <v>0</v>
      </c>
      <c r="BJ170" s="18" t="s">
        <v>22</v>
      </c>
      <c r="BK170" s="176">
        <f>ROUND(I170*H170,2)</f>
        <v>0</v>
      </c>
      <c r="BL170" s="18" t="s">
        <v>153</v>
      </c>
      <c r="BM170" s="18" t="s">
        <v>214</v>
      </c>
    </row>
    <row r="171" spans="2:51" s="12" customFormat="1" ht="22.5" customHeight="1">
      <c r="B171" s="186"/>
      <c r="D171" s="195" t="s">
        <v>155</v>
      </c>
      <c r="E171" s="212" t="s">
        <v>20</v>
      </c>
      <c r="F171" s="213" t="s">
        <v>215</v>
      </c>
      <c r="H171" s="214">
        <v>275.854</v>
      </c>
      <c r="I171" s="190"/>
      <c r="L171" s="186"/>
      <c r="M171" s="191"/>
      <c r="N171" s="192"/>
      <c r="O171" s="192"/>
      <c r="P171" s="192"/>
      <c r="Q171" s="192"/>
      <c r="R171" s="192"/>
      <c r="S171" s="192"/>
      <c r="T171" s="193"/>
      <c r="AT171" s="187" t="s">
        <v>155</v>
      </c>
      <c r="AU171" s="187" t="s">
        <v>84</v>
      </c>
      <c r="AV171" s="12" t="s">
        <v>84</v>
      </c>
      <c r="AW171" s="12" t="s">
        <v>39</v>
      </c>
      <c r="AX171" s="12" t="s">
        <v>22</v>
      </c>
      <c r="AY171" s="187" t="s">
        <v>145</v>
      </c>
    </row>
    <row r="172" spans="2:65" s="1" customFormat="1" ht="22.5" customHeight="1">
      <c r="B172" s="164"/>
      <c r="C172" s="165" t="s">
        <v>216</v>
      </c>
      <c r="D172" s="165" t="s">
        <v>148</v>
      </c>
      <c r="E172" s="166" t="s">
        <v>217</v>
      </c>
      <c r="F172" s="167" t="s">
        <v>218</v>
      </c>
      <c r="G172" s="168" t="s">
        <v>219</v>
      </c>
      <c r="H172" s="169">
        <v>10</v>
      </c>
      <c r="I172" s="170"/>
      <c r="J172" s="171">
        <f>ROUND(I172*H172,2)</f>
        <v>0</v>
      </c>
      <c r="K172" s="167" t="s">
        <v>20</v>
      </c>
      <c r="L172" s="35"/>
      <c r="M172" s="172" t="s">
        <v>20</v>
      </c>
      <c r="N172" s="173" t="s">
        <v>47</v>
      </c>
      <c r="O172" s="36"/>
      <c r="P172" s="174">
        <f>O172*H172</f>
        <v>0</v>
      </c>
      <c r="Q172" s="174">
        <v>0</v>
      </c>
      <c r="R172" s="174">
        <f>Q172*H172</f>
        <v>0</v>
      </c>
      <c r="S172" s="174">
        <v>0</v>
      </c>
      <c r="T172" s="175">
        <f>S172*H172</f>
        <v>0</v>
      </c>
      <c r="AR172" s="18" t="s">
        <v>153</v>
      </c>
      <c r="AT172" s="18" t="s">
        <v>148</v>
      </c>
      <c r="AU172" s="18" t="s">
        <v>84</v>
      </c>
      <c r="AY172" s="18" t="s">
        <v>145</v>
      </c>
      <c r="BE172" s="176">
        <f>IF(N172="základní",J172,0)</f>
        <v>0</v>
      </c>
      <c r="BF172" s="176">
        <f>IF(N172="snížená",J172,0)</f>
        <v>0</v>
      </c>
      <c r="BG172" s="176">
        <f>IF(N172="zákl. přenesená",J172,0)</f>
        <v>0</v>
      </c>
      <c r="BH172" s="176">
        <f>IF(N172="sníž. přenesená",J172,0)</f>
        <v>0</v>
      </c>
      <c r="BI172" s="176">
        <f>IF(N172="nulová",J172,0)</f>
        <v>0</v>
      </c>
      <c r="BJ172" s="18" t="s">
        <v>22</v>
      </c>
      <c r="BK172" s="176">
        <f>ROUND(I172*H172,2)</f>
        <v>0</v>
      </c>
      <c r="BL172" s="18" t="s">
        <v>153</v>
      </c>
      <c r="BM172" s="18" t="s">
        <v>220</v>
      </c>
    </row>
    <row r="173" spans="2:51" s="11" customFormat="1" ht="44.25" customHeight="1">
      <c r="B173" s="177"/>
      <c r="D173" s="178" t="s">
        <v>155</v>
      </c>
      <c r="E173" s="179" t="s">
        <v>20</v>
      </c>
      <c r="F173" s="180" t="s">
        <v>221</v>
      </c>
      <c r="H173" s="181" t="s">
        <v>20</v>
      </c>
      <c r="I173" s="182"/>
      <c r="L173" s="177"/>
      <c r="M173" s="183"/>
      <c r="N173" s="184"/>
      <c r="O173" s="184"/>
      <c r="P173" s="184"/>
      <c r="Q173" s="184"/>
      <c r="R173" s="184"/>
      <c r="S173" s="184"/>
      <c r="T173" s="185"/>
      <c r="AT173" s="181" t="s">
        <v>155</v>
      </c>
      <c r="AU173" s="181" t="s">
        <v>84</v>
      </c>
      <c r="AV173" s="11" t="s">
        <v>22</v>
      </c>
      <c r="AW173" s="11" t="s">
        <v>39</v>
      </c>
      <c r="AX173" s="11" t="s">
        <v>76</v>
      </c>
      <c r="AY173" s="181" t="s">
        <v>145</v>
      </c>
    </row>
    <row r="174" spans="2:51" s="11" customFormat="1" ht="31.5" customHeight="1">
      <c r="B174" s="177"/>
      <c r="D174" s="178" t="s">
        <v>155</v>
      </c>
      <c r="E174" s="179" t="s">
        <v>20</v>
      </c>
      <c r="F174" s="180" t="s">
        <v>222</v>
      </c>
      <c r="H174" s="181" t="s">
        <v>20</v>
      </c>
      <c r="I174" s="182"/>
      <c r="L174" s="177"/>
      <c r="M174" s="183"/>
      <c r="N174" s="184"/>
      <c r="O174" s="184"/>
      <c r="P174" s="184"/>
      <c r="Q174" s="184"/>
      <c r="R174" s="184"/>
      <c r="S174" s="184"/>
      <c r="T174" s="185"/>
      <c r="AT174" s="181" t="s">
        <v>155</v>
      </c>
      <c r="AU174" s="181" t="s">
        <v>84</v>
      </c>
      <c r="AV174" s="11" t="s">
        <v>22</v>
      </c>
      <c r="AW174" s="11" t="s">
        <v>39</v>
      </c>
      <c r="AX174" s="11" t="s">
        <v>76</v>
      </c>
      <c r="AY174" s="181" t="s">
        <v>145</v>
      </c>
    </row>
    <row r="175" spans="2:51" s="11" customFormat="1" ht="31.5" customHeight="1">
      <c r="B175" s="177"/>
      <c r="D175" s="178" t="s">
        <v>155</v>
      </c>
      <c r="E175" s="179" t="s">
        <v>20</v>
      </c>
      <c r="F175" s="180" t="s">
        <v>223</v>
      </c>
      <c r="H175" s="181" t="s">
        <v>20</v>
      </c>
      <c r="I175" s="182"/>
      <c r="L175" s="177"/>
      <c r="M175" s="183"/>
      <c r="N175" s="184"/>
      <c r="O175" s="184"/>
      <c r="P175" s="184"/>
      <c r="Q175" s="184"/>
      <c r="R175" s="184"/>
      <c r="S175" s="184"/>
      <c r="T175" s="185"/>
      <c r="AT175" s="181" t="s">
        <v>155</v>
      </c>
      <c r="AU175" s="181" t="s">
        <v>84</v>
      </c>
      <c r="AV175" s="11" t="s">
        <v>22</v>
      </c>
      <c r="AW175" s="11" t="s">
        <v>39</v>
      </c>
      <c r="AX175" s="11" t="s">
        <v>76</v>
      </c>
      <c r="AY175" s="181" t="s">
        <v>145</v>
      </c>
    </row>
    <row r="176" spans="2:51" s="12" customFormat="1" ht="22.5" customHeight="1">
      <c r="B176" s="186"/>
      <c r="D176" s="195" t="s">
        <v>155</v>
      </c>
      <c r="E176" s="212" t="s">
        <v>20</v>
      </c>
      <c r="F176" s="213" t="s">
        <v>27</v>
      </c>
      <c r="H176" s="214">
        <v>10</v>
      </c>
      <c r="I176" s="190"/>
      <c r="L176" s="186"/>
      <c r="M176" s="191"/>
      <c r="N176" s="192"/>
      <c r="O176" s="192"/>
      <c r="P176" s="192"/>
      <c r="Q176" s="192"/>
      <c r="R176" s="192"/>
      <c r="S176" s="192"/>
      <c r="T176" s="193"/>
      <c r="AT176" s="187" t="s">
        <v>155</v>
      </c>
      <c r="AU176" s="187" t="s">
        <v>84</v>
      </c>
      <c r="AV176" s="12" t="s">
        <v>84</v>
      </c>
      <c r="AW176" s="12" t="s">
        <v>39</v>
      </c>
      <c r="AX176" s="12" t="s">
        <v>22</v>
      </c>
      <c r="AY176" s="187" t="s">
        <v>145</v>
      </c>
    </row>
    <row r="177" spans="2:65" s="1" customFormat="1" ht="22.5" customHeight="1">
      <c r="B177" s="164"/>
      <c r="C177" s="165" t="s">
        <v>146</v>
      </c>
      <c r="D177" s="165" t="s">
        <v>148</v>
      </c>
      <c r="E177" s="166" t="s">
        <v>224</v>
      </c>
      <c r="F177" s="167" t="s">
        <v>225</v>
      </c>
      <c r="G177" s="168" t="s">
        <v>219</v>
      </c>
      <c r="H177" s="169">
        <v>18</v>
      </c>
      <c r="I177" s="170"/>
      <c r="J177" s="171">
        <f>ROUND(I177*H177,2)</f>
        <v>0</v>
      </c>
      <c r="K177" s="167" t="s">
        <v>20</v>
      </c>
      <c r="L177" s="35"/>
      <c r="M177" s="172" t="s">
        <v>20</v>
      </c>
      <c r="N177" s="173" t="s">
        <v>47</v>
      </c>
      <c r="O177" s="36"/>
      <c r="P177" s="174">
        <f>O177*H177</f>
        <v>0</v>
      </c>
      <c r="Q177" s="174">
        <v>0</v>
      </c>
      <c r="R177" s="174">
        <f>Q177*H177</f>
        <v>0</v>
      </c>
      <c r="S177" s="174">
        <v>0</v>
      </c>
      <c r="T177" s="175">
        <f>S177*H177</f>
        <v>0</v>
      </c>
      <c r="AR177" s="18" t="s">
        <v>153</v>
      </c>
      <c r="AT177" s="18" t="s">
        <v>148</v>
      </c>
      <c r="AU177" s="18" t="s">
        <v>84</v>
      </c>
      <c r="AY177" s="18" t="s">
        <v>145</v>
      </c>
      <c r="BE177" s="176">
        <f>IF(N177="základní",J177,0)</f>
        <v>0</v>
      </c>
      <c r="BF177" s="176">
        <f>IF(N177="snížená",J177,0)</f>
        <v>0</v>
      </c>
      <c r="BG177" s="176">
        <f>IF(N177="zákl. přenesená",J177,0)</f>
        <v>0</v>
      </c>
      <c r="BH177" s="176">
        <f>IF(N177="sníž. přenesená",J177,0)</f>
        <v>0</v>
      </c>
      <c r="BI177" s="176">
        <f>IF(N177="nulová",J177,0)</f>
        <v>0</v>
      </c>
      <c r="BJ177" s="18" t="s">
        <v>22</v>
      </c>
      <c r="BK177" s="176">
        <f>ROUND(I177*H177,2)</f>
        <v>0</v>
      </c>
      <c r="BL177" s="18" t="s">
        <v>153</v>
      </c>
      <c r="BM177" s="18" t="s">
        <v>226</v>
      </c>
    </row>
    <row r="178" spans="2:51" s="11" customFormat="1" ht="44.25" customHeight="1">
      <c r="B178" s="177"/>
      <c r="D178" s="178" t="s">
        <v>155</v>
      </c>
      <c r="E178" s="179" t="s">
        <v>20</v>
      </c>
      <c r="F178" s="180" t="s">
        <v>227</v>
      </c>
      <c r="H178" s="181" t="s">
        <v>20</v>
      </c>
      <c r="I178" s="182"/>
      <c r="L178" s="177"/>
      <c r="M178" s="183"/>
      <c r="N178" s="184"/>
      <c r="O178" s="184"/>
      <c r="P178" s="184"/>
      <c r="Q178" s="184"/>
      <c r="R178" s="184"/>
      <c r="S178" s="184"/>
      <c r="T178" s="185"/>
      <c r="AT178" s="181" t="s">
        <v>155</v>
      </c>
      <c r="AU178" s="181" t="s">
        <v>84</v>
      </c>
      <c r="AV178" s="11" t="s">
        <v>22</v>
      </c>
      <c r="AW178" s="11" t="s">
        <v>39</v>
      </c>
      <c r="AX178" s="11" t="s">
        <v>76</v>
      </c>
      <c r="AY178" s="181" t="s">
        <v>145</v>
      </c>
    </row>
    <row r="179" spans="2:51" s="11" customFormat="1" ht="31.5" customHeight="1">
      <c r="B179" s="177"/>
      <c r="D179" s="178" t="s">
        <v>155</v>
      </c>
      <c r="E179" s="179" t="s">
        <v>20</v>
      </c>
      <c r="F179" s="180" t="s">
        <v>228</v>
      </c>
      <c r="H179" s="181" t="s">
        <v>20</v>
      </c>
      <c r="I179" s="182"/>
      <c r="L179" s="177"/>
      <c r="M179" s="183"/>
      <c r="N179" s="184"/>
      <c r="O179" s="184"/>
      <c r="P179" s="184"/>
      <c r="Q179" s="184"/>
      <c r="R179" s="184"/>
      <c r="S179" s="184"/>
      <c r="T179" s="185"/>
      <c r="AT179" s="181" t="s">
        <v>155</v>
      </c>
      <c r="AU179" s="181" t="s">
        <v>84</v>
      </c>
      <c r="AV179" s="11" t="s">
        <v>22</v>
      </c>
      <c r="AW179" s="11" t="s">
        <v>39</v>
      </c>
      <c r="AX179" s="11" t="s">
        <v>76</v>
      </c>
      <c r="AY179" s="181" t="s">
        <v>145</v>
      </c>
    </row>
    <row r="180" spans="2:51" s="11" customFormat="1" ht="22.5" customHeight="1">
      <c r="B180" s="177"/>
      <c r="D180" s="178" t="s">
        <v>155</v>
      </c>
      <c r="E180" s="179" t="s">
        <v>20</v>
      </c>
      <c r="F180" s="180" t="s">
        <v>229</v>
      </c>
      <c r="H180" s="181" t="s">
        <v>20</v>
      </c>
      <c r="I180" s="182"/>
      <c r="L180" s="177"/>
      <c r="M180" s="183"/>
      <c r="N180" s="184"/>
      <c r="O180" s="184"/>
      <c r="P180" s="184"/>
      <c r="Q180" s="184"/>
      <c r="R180" s="184"/>
      <c r="S180" s="184"/>
      <c r="T180" s="185"/>
      <c r="AT180" s="181" t="s">
        <v>155</v>
      </c>
      <c r="AU180" s="181" t="s">
        <v>84</v>
      </c>
      <c r="AV180" s="11" t="s">
        <v>22</v>
      </c>
      <c r="AW180" s="11" t="s">
        <v>39</v>
      </c>
      <c r="AX180" s="11" t="s">
        <v>76</v>
      </c>
      <c r="AY180" s="181" t="s">
        <v>145</v>
      </c>
    </row>
    <row r="181" spans="2:51" s="12" customFormat="1" ht="22.5" customHeight="1">
      <c r="B181" s="186"/>
      <c r="D181" s="195" t="s">
        <v>155</v>
      </c>
      <c r="E181" s="212" t="s">
        <v>20</v>
      </c>
      <c r="F181" s="213" t="s">
        <v>230</v>
      </c>
      <c r="H181" s="214">
        <v>18</v>
      </c>
      <c r="I181" s="190"/>
      <c r="L181" s="186"/>
      <c r="M181" s="191"/>
      <c r="N181" s="192"/>
      <c r="O181" s="192"/>
      <c r="P181" s="192"/>
      <c r="Q181" s="192"/>
      <c r="R181" s="192"/>
      <c r="S181" s="192"/>
      <c r="T181" s="193"/>
      <c r="AT181" s="187" t="s">
        <v>155</v>
      </c>
      <c r="AU181" s="187" t="s">
        <v>84</v>
      </c>
      <c r="AV181" s="12" t="s">
        <v>84</v>
      </c>
      <c r="AW181" s="12" t="s">
        <v>39</v>
      </c>
      <c r="AX181" s="12" t="s">
        <v>22</v>
      </c>
      <c r="AY181" s="187" t="s">
        <v>145</v>
      </c>
    </row>
    <row r="182" spans="2:65" s="1" customFormat="1" ht="31.5" customHeight="1">
      <c r="B182" s="164"/>
      <c r="C182" s="165" t="s">
        <v>231</v>
      </c>
      <c r="D182" s="165" t="s">
        <v>148</v>
      </c>
      <c r="E182" s="166" t="s">
        <v>232</v>
      </c>
      <c r="F182" s="167" t="s">
        <v>233</v>
      </c>
      <c r="G182" s="168" t="s">
        <v>219</v>
      </c>
      <c r="H182" s="169">
        <v>12</v>
      </c>
      <c r="I182" s="170"/>
      <c r="J182" s="171">
        <f>ROUND(I182*H182,2)</f>
        <v>0</v>
      </c>
      <c r="K182" s="167" t="s">
        <v>20</v>
      </c>
      <c r="L182" s="35"/>
      <c r="M182" s="172" t="s">
        <v>20</v>
      </c>
      <c r="N182" s="173" t="s">
        <v>47</v>
      </c>
      <c r="O182" s="36"/>
      <c r="P182" s="174">
        <f>O182*H182</f>
        <v>0</v>
      </c>
      <c r="Q182" s="174">
        <v>0</v>
      </c>
      <c r="R182" s="174">
        <f>Q182*H182</f>
        <v>0</v>
      </c>
      <c r="S182" s="174">
        <v>0</v>
      </c>
      <c r="T182" s="175">
        <f>S182*H182</f>
        <v>0</v>
      </c>
      <c r="AR182" s="18" t="s">
        <v>153</v>
      </c>
      <c r="AT182" s="18" t="s">
        <v>148</v>
      </c>
      <c r="AU182" s="18" t="s">
        <v>84</v>
      </c>
      <c r="AY182" s="18" t="s">
        <v>145</v>
      </c>
      <c r="BE182" s="176">
        <f>IF(N182="základní",J182,0)</f>
        <v>0</v>
      </c>
      <c r="BF182" s="176">
        <f>IF(N182="snížená",J182,0)</f>
        <v>0</v>
      </c>
      <c r="BG182" s="176">
        <f>IF(N182="zákl. přenesená",J182,0)</f>
        <v>0</v>
      </c>
      <c r="BH182" s="176">
        <f>IF(N182="sníž. přenesená",J182,0)</f>
        <v>0</v>
      </c>
      <c r="BI182" s="176">
        <f>IF(N182="nulová",J182,0)</f>
        <v>0</v>
      </c>
      <c r="BJ182" s="18" t="s">
        <v>22</v>
      </c>
      <c r="BK182" s="176">
        <f>ROUND(I182*H182,2)</f>
        <v>0</v>
      </c>
      <c r="BL182" s="18" t="s">
        <v>153</v>
      </c>
      <c r="BM182" s="18" t="s">
        <v>234</v>
      </c>
    </row>
    <row r="183" spans="2:51" s="11" customFormat="1" ht="31.5" customHeight="1">
      <c r="B183" s="177"/>
      <c r="D183" s="178" t="s">
        <v>155</v>
      </c>
      <c r="E183" s="179" t="s">
        <v>20</v>
      </c>
      <c r="F183" s="180" t="s">
        <v>235</v>
      </c>
      <c r="H183" s="181" t="s">
        <v>20</v>
      </c>
      <c r="I183" s="182"/>
      <c r="L183" s="177"/>
      <c r="M183" s="183"/>
      <c r="N183" s="184"/>
      <c r="O183" s="184"/>
      <c r="P183" s="184"/>
      <c r="Q183" s="184"/>
      <c r="R183" s="184"/>
      <c r="S183" s="184"/>
      <c r="T183" s="185"/>
      <c r="AT183" s="181" t="s">
        <v>155</v>
      </c>
      <c r="AU183" s="181" t="s">
        <v>84</v>
      </c>
      <c r="AV183" s="11" t="s">
        <v>22</v>
      </c>
      <c r="AW183" s="11" t="s">
        <v>39</v>
      </c>
      <c r="AX183" s="11" t="s">
        <v>76</v>
      </c>
      <c r="AY183" s="181" t="s">
        <v>145</v>
      </c>
    </row>
    <row r="184" spans="2:51" s="11" customFormat="1" ht="31.5" customHeight="1">
      <c r="B184" s="177"/>
      <c r="D184" s="178" t="s">
        <v>155</v>
      </c>
      <c r="E184" s="179" t="s">
        <v>20</v>
      </c>
      <c r="F184" s="180" t="s">
        <v>236</v>
      </c>
      <c r="H184" s="181" t="s">
        <v>20</v>
      </c>
      <c r="I184" s="182"/>
      <c r="L184" s="177"/>
      <c r="M184" s="183"/>
      <c r="N184" s="184"/>
      <c r="O184" s="184"/>
      <c r="P184" s="184"/>
      <c r="Q184" s="184"/>
      <c r="R184" s="184"/>
      <c r="S184" s="184"/>
      <c r="T184" s="185"/>
      <c r="AT184" s="181" t="s">
        <v>155</v>
      </c>
      <c r="AU184" s="181" t="s">
        <v>84</v>
      </c>
      <c r="AV184" s="11" t="s">
        <v>22</v>
      </c>
      <c r="AW184" s="11" t="s">
        <v>39</v>
      </c>
      <c r="AX184" s="11" t="s">
        <v>76</v>
      </c>
      <c r="AY184" s="181" t="s">
        <v>145</v>
      </c>
    </row>
    <row r="185" spans="2:51" s="12" customFormat="1" ht="22.5" customHeight="1">
      <c r="B185" s="186"/>
      <c r="D185" s="195" t="s">
        <v>155</v>
      </c>
      <c r="E185" s="212" t="s">
        <v>20</v>
      </c>
      <c r="F185" s="213" t="s">
        <v>237</v>
      </c>
      <c r="H185" s="214">
        <v>12</v>
      </c>
      <c r="I185" s="190"/>
      <c r="L185" s="186"/>
      <c r="M185" s="191"/>
      <c r="N185" s="192"/>
      <c r="O185" s="192"/>
      <c r="P185" s="192"/>
      <c r="Q185" s="192"/>
      <c r="R185" s="192"/>
      <c r="S185" s="192"/>
      <c r="T185" s="193"/>
      <c r="AT185" s="187" t="s">
        <v>155</v>
      </c>
      <c r="AU185" s="187" t="s">
        <v>84</v>
      </c>
      <c r="AV185" s="12" t="s">
        <v>84</v>
      </c>
      <c r="AW185" s="12" t="s">
        <v>39</v>
      </c>
      <c r="AX185" s="12" t="s">
        <v>22</v>
      </c>
      <c r="AY185" s="187" t="s">
        <v>145</v>
      </c>
    </row>
    <row r="186" spans="2:65" s="1" customFormat="1" ht="31.5" customHeight="1">
      <c r="B186" s="164"/>
      <c r="C186" s="165" t="s">
        <v>238</v>
      </c>
      <c r="D186" s="165" t="s">
        <v>148</v>
      </c>
      <c r="E186" s="166" t="s">
        <v>239</v>
      </c>
      <c r="F186" s="167" t="s">
        <v>240</v>
      </c>
      <c r="G186" s="168" t="s">
        <v>241</v>
      </c>
      <c r="H186" s="169">
        <v>5.812</v>
      </c>
      <c r="I186" s="170"/>
      <c r="J186" s="171">
        <f>ROUND(I186*H186,2)</f>
        <v>0</v>
      </c>
      <c r="K186" s="167" t="s">
        <v>152</v>
      </c>
      <c r="L186" s="35"/>
      <c r="M186" s="172" t="s">
        <v>20</v>
      </c>
      <c r="N186" s="173" t="s">
        <v>47</v>
      </c>
      <c r="O186" s="36"/>
      <c r="P186" s="174">
        <f>O186*H186</f>
        <v>0</v>
      </c>
      <c r="Q186" s="174">
        <v>2.45329</v>
      </c>
      <c r="R186" s="174">
        <f>Q186*H186</f>
        <v>14.25852148</v>
      </c>
      <c r="S186" s="174">
        <v>0</v>
      </c>
      <c r="T186" s="175">
        <f>S186*H186</f>
        <v>0</v>
      </c>
      <c r="AR186" s="18" t="s">
        <v>153</v>
      </c>
      <c r="AT186" s="18" t="s">
        <v>148</v>
      </c>
      <c r="AU186" s="18" t="s">
        <v>84</v>
      </c>
      <c r="AY186" s="18" t="s">
        <v>145</v>
      </c>
      <c r="BE186" s="176">
        <f>IF(N186="základní",J186,0)</f>
        <v>0</v>
      </c>
      <c r="BF186" s="176">
        <f>IF(N186="snížená",J186,0)</f>
        <v>0</v>
      </c>
      <c r="BG186" s="176">
        <f>IF(N186="zákl. přenesená",J186,0)</f>
        <v>0</v>
      </c>
      <c r="BH186" s="176">
        <f>IF(N186="sníž. přenesená",J186,0)</f>
        <v>0</v>
      </c>
      <c r="BI186" s="176">
        <f>IF(N186="nulová",J186,0)</f>
        <v>0</v>
      </c>
      <c r="BJ186" s="18" t="s">
        <v>22</v>
      </c>
      <c r="BK186" s="176">
        <f>ROUND(I186*H186,2)</f>
        <v>0</v>
      </c>
      <c r="BL186" s="18" t="s">
        <v>153</v>
      </c>
      <c r="BM186" s="18" t="s">
        <v>242</v>
      </c>
    </row>
    <row r="187" spans="2:51" s="11" customFormat="1" ht="22.5" customHeight="1">
      <c r="B187" s="177"/>
      <c r="D187" s="178" t="s">
        <v>155</v>
      </c>
      <c r="E187" s="179" t="s">
        <v>20</v>
      </c>
      <c r="F187" s="180" t="s">
        <v>243</v>
      </c>
      <c r="H187" s="181" t="s">
        <v>20</v>
      </c>
      <c r="I187" s="182"/>
      <c r="L187" s="177"/>
      <c r="M187" s="183"/>
      <c r="N187" s="184"/>
      <c r="O187" s="184"/>
      <c r="P187" s="184"/>
      <c r="Q187" s="184"/>
      <c r="R187" s="184"/>
      <c r="S187" s="184"/>
      <c r="T187" s="185"/>
      <c r="AT187" s="181" t="s">
        <v>155</v>
      </c>
      <c r="AU187" s="181" t="s">
        <v>84</v>
      </c>
      <c r="AV187" s="11" t="s">
        <v>22</v>
      </c>
      <c r="AW187" s="11" t="s">
        <v>39</v>
      </c>
      <c r="AX187" s="11" t="s">
        <v>76</v>
      </c>
      <c r="AY187" s="181" t="s">
        <v>145</v>
      </c>
    </row>
    <row r="188" spans="2:51" s="12" customFormat="1" ht="22.5" customHeight="1">
      <c r="B188" s="186"/>
      <c r="D188" s="178" t="s">
        <v>155</v>
      </c>
      <c r="E188" s="187" t="s">
        <v>20</v>
      </c>
      <c r="F188" s="188" t="s">
        <v>244</v>
      </c>
      <c r="H188" s="189">
        <v>1.8</v>
      </c>
      <c r="I188" s="190"/>
      <c r="L188" s="186"/>
      <c r="M188" s="191"/>
      <c r="N188" s="192"/>
      <c r="O188" s="192"/>
      <c r="P188" s="192"/>
      <c r="Q188" s="192"/>
      <c r="R188" s="192"/>
      <c r="S188" s="192"/>
      <c r="T188" s="193"/>
      <c r="AT188" s="187" t="s">
        <v>155</v>
      </c>
      <c r="AU188" s="187" t="s">
        <v>84</v>
      </c>
      <c r="AV188" s="12" t="s">
        <v>84</v>
      </c>
      <c r="AW188" s="12" t="s">
        <v>39</v>
      </c>
      <c r="AX188" s="12" t="s">
        <v>76</v>
      </c>
      <c r="AY188" s="187" t="s">
        <v>145</v>
      </c>
    </row>
    <row r="189" spans="2:51" s="11" customFormat="1" ht="22.5" customHeight="1">
      <c r="B189" s="177"/>
      <c r="D189" s="178" t="s">
        <v>155</v>
      </c>
      <c r="E189" s="179" t="s">
        <v>20</v>
      </c>
      <c r="F189" s="180" t="s">
        <v>245</v>
      </c>
      <c r="H189" s="181" t="s">
        <v>20</v>
      </c>
      <c r="I189" s="182"/>
      <c r="L189" s="177"/>
      <c r="M189" s="183"/>
      <c r="N189" s="184"/>
      <c r="O189" s="184"/>
      <c r="P189" s="184"/>
      <c r="Q189" s="184"/>
      <c r="R189" s="184"/>
      <c r="S189" s="184"/>
      <c r="T189" s="185"/>
      <c r="AT189" s="181" t="s">
        <v>155</v>
      </c>
      <c r="AU189" s="181" t="s">
        <v>84</v>
      </c>
      <c r="AV189" s="11" t="s">
        <v>22</v>
      </c>
      <c r="AW189" s="11" t="s">
        <v>39</v>
      </c>
      <c r="AX189" s="11" t="s">
        <v>76</v>
      </c>
      <c r="AY189" s="181" t="s">
        <v>145</v>
      </c>
    </row>
    <row r="190" spans="2:51" s="12" customFormat="1" ht="22.5" customHeight="1">
      <c r="B190" s="186"/>
      <c r="D190" s="178" t="s">
        <v>155</v>
      </c>
      <c r="E190" s="187" t="s">
        <v>20</v>
      </c>
      <c r="F190" s="188" t="s">
        <v>246</v>
      </c>
      <c r="H190" s="189">
        <v>1.512</v>
      </c>
      <c r="I190" s="190"/>
      <c r="L190" s="186"/>
      <c r="M190" s="191"/>
      <c r="N190" s="192"/>
      <c r="O190" s="192"/>
      <c r="P190" s="192"/>
      <c r="Q190" s="192"/>
      <c r="R190" s="192"/>
      <c r="S190" s="192"/>
      <c r="T190" s="193"/>
      <c r="AT190" s="187" t="s">
        <v>155</v>
      </c>
      <c r="AU190" s="187" t="s">
        <v>84</v>
      </c>
      <c r="AV190" s="12" t="s">
        <v>84</v>
      </c>
      <c r="AW190" s="12" t="s">
        <v>39</v>
      </c>
      <c r="AX190" s="12" t="s">
        <v>76</v>
      </c>
      <c r="AY190" s="187" t="s">
        <v>145</v>
      </c>
    </row>
    <row r="191" spans="2:51" s="11" customFormat="1" ht="22.5" customHeight="1">
      <c r="B191" s="177"/>
      <c r="D191" s="178" t="s">
        <v>155</v>
      </c>
      <c r="E191" s="179" t="s">
        <v>20</v>
      </c>
      <c r="F191" s="180" t="s">
        <v>247</v>
      </c>
      <c r="H191" s="181" t="s">
        <v>20</v>
      </c>
      <c r="I191" s="182"/>
      <c r="L191" s="177"/>
      <c r="M191" s="183"/>
      <c r="N191" s="184"/>
      <c r="O191" s="184"/>
      <c r="P191" s="184"/>
      <c r="Q191" s="184"/>
      <c r="R191" s="184"/>
      <c r="S191" s="184"/>
      <c r="T191" s="185"/>
      <c r="AT191" s="181" t="s">
        <v>155</v>
      </c>
      <c r="AU191" s="181" t="s">
        <v>84</v>
      </c>
      <c r="AV191" s="11" t="s">
        <v>22</v>
      </c>
      <c r="AW191" s="11" t="s">
        <v>39</v>
      </c>
      <c r="AX191" s="11" t="s">
        <v>76</v>
      </c>
      <c r="AY191" s="181" t="s">
        <v>145</v>
      </c>
    </row>
    <row r="192" spans="2:51" s="12" customFormat="1" ht="22.5" customHeight="1">
      <c r="B192" s="186"/>
      <c r="D192" s="178" t="s">
        <v>155</v>
      </c>
      <c r="E192" s="187" t="s">
        <v>20</v>
      </c>
      <c r="F192" s="188" t="s">
        <v>248</v>
      </c>
      <c r="H192" s="189">
        <v>2.5</v>
      </c>
      <c r="I192" s="190"/>
      <c r="L192" s="186"/>
      <c r="M192" s="191"/>
      <c r="N192" s="192"/>
      <c r="O192" s="192"/>
      <c r="P192" s="192"/>
      <c r="Q192" s="192"/>
      <c r="R192" s="192"/>
      <c r="S192" s="192"/>
      <c r="T192" s="193"/>
      <c r="AT192" s="187" t="s">
        <v>155</v>
      </c>
      <c r="AU192" s="187" t="s">
        <v>84</v>
      </c>
      <c r="AV192" s="12" t="s">
        <v>84</v>
      </c>
      <c r="AW192" s="12" t="s">
        <v>39</v>
      </c>
      <c r="AX192" s="12" t="s">
        <v>76</v>
      </c>
      <c r="AY192" s="187" t="s">
        <v>145</v>
      </c>
    </row>
    <row r="193" spans="2:51" s="13" customFormat="1" ht="22.5" customHeight="1">
      <c r="B193" s="194"/>
      <c r="D193" s="195" t="s">
        <v>155</v>
      </c>
      <c r="E193" s="196" t="s">
        <v>20</v>
      </c>
      <c r="F193" s="197" t="s">
        <v>176</v>
      </c>
      <c r="H193" s="198">
        <v>5.812</v>
      </c>
      <c r="I193" s="199"/>
      <c r="L193" s="194"/>
      <c r="M193" s="200"/>
      <c r="N193" s="201"/>
      <c r="O193" s="201"/>
      <c r="P193" s="201"/>
      <c r="Q193" s="201"/>
      <c r="R193" s="201"/>
      <c r="S193" s="201"/>
      <c r="T193" s="202"/>
      <c r="AT193" s="203" t="s">
        <v>155</v>
      </c>
      <c r="AU193" s="203" t="s">
        <v>84</v>
      </c>
      <c r="AV193" s="13" t="s">
        <v>153</v>
      </c>
      <c r="AW193" s="13" t="s">
        <v>39</v>
      </c>
      <c r="AX193" s="13" t="s">
        <v>22</v>
      </c>
      <c r="AY193" s="203" t="s">
        <v>145</v>
      </c>
    </row>
    <row r="194" spans="2:65" s="1" customFormat="1" ht="31.5" customHeight="1">
      <c r="B194" s="164"/>
      <c r="C194" s="165" t="s">
        <v>249</v>
      </c>
      <c r="D194" s="165" t="s">
        <v>148</v>
      </c>
      <c r="E194" s="166" t="s">
        <v>250</v>
      </c>
      <c r="F194" s="167" t="s">
        <v>251</v>
      </c>
      <c r="G194" s="168" t="s">
        <v>241</v>
      </c>
      <c r="H194" s="169">
        <v>5.812</v>
      </c>
      <c r="I194" s="170"/>
      <c r="J194" s="171">
        <f>ROUND(I194*H194,2)</f>
        <v>0</v>
      </c>
      <c r="K194" s="167" t="s">
        <v>20</v>
      </c>
      <c r="L194" s="35"/>
      <c r="M194" s="172" t="s">
        <v>20</v>
      </c>
      <c r="N194" s="173" t="s">
        <v>47</v>
      </c>
      <c r="O194" s="36"/>
      <c r="P194" s="174">
        <f>O194*H194</f>
        <v>0</v>
      </c>
      <c r="Q194" s="174">
        <v>0.0202</v>
      </c>
      <c r="R194" s="174">
        <f>Q194*H194</f>
        <v>0.1174024</v>
      </c>
      <c r="S194" s="174">
        <v>0</v>
      </c>
      <c r="T194" s="175">
        <f>S194*H194</f>
        <v>0</v>
      </c>
      <c r="AR194" s="18" t="s">
        <v>153</v>
      </c>
      <c r="AT194" s="18" t="s">
        <v>148</v>
      </c>
      <c r="AU194" s="18" t="s">
        <v>84</v>
      </c>
      <c r="AY194" s="18" t="s">
        <v>145</v>
      </c>
      <c r="BE194" s="176">
        <f>IF(N194="základní",J194,0)</f>
        <v>0</v>
      </c>
      <c r="BF194" s="176">
        <f>IF(N194="snížená",J194,0)</f>
        <v>0</v>
      </c>
      <c r="BG194" s="176">
        <f>IF(N194="zákl. přenesená",J194,0)</f>
        <v>0</v>
      </c>
      <c r="BH194" s="176">
        <f>IF(N194="sníž. přenesená",J194,0)</f>
        <v>0</v>
      </c>
      <c r="BI194" s="176">
        <f>IF(N194="nulová",J194,0)</f>
        <v>0</v>
      </c>
      <c r="BJ194" s="18" t="s">
        <v>22</v>
      </c>
      <c r="BK194" s="176">
        <f>ROUND(I194*H194,2)</f>
        <v>0</v>
      </c>
      <c r="BL194" s="18" t="s">
        <v>153</v>
      </c>
      <c r="BM194" s="18" t="s">
        <v>252</v>
      </c>
    </row>
    <row r="195" spans="2:65" s="1" customFormat="1" ht="22.5" customHeight="1">
      <c r="B195" s="164"/>
      <c r="C195" s="165" t="s">
        <v>27</v>
      </c>
      <c r="D195" s="165" t="s">
        <v>148</v>
      </c>
      <c r="E195" s="166" t="s">
        <v>253</v>
      </c>
      <c r="F195" s="167" t="s">
        <v>254</v>
      </c>
      <c r="G195" s="168" t="s">
        <v>255</v>
      </c>
      <c r="H195" s="169">
        <v>0.551</v>
      </c>
      <c r="I195" s="170"/>
      <c r="J195" s="171">
        <f>ROUND(I195*H195,2)</f>
        <v>0</v>
      </c>
      <c r="K195" s="167" t="s">
        <v>152</v>
      </c>
      <c r="L195" s="35"/>
      <c r="M195" s="172" t="s">
        <v>20</v>
      </c>
      <c r="N195" s="173" t="s">
        <v>47</v>
      </c>
      <c r="O195" s="36"/>
      <c r="P195" s="174">
        <f>O195*H195</f>
        <v>0</v>
      </c>
      <c r="Q195" s="174">
        <v>1.05306</v>
      </c>
      <c r="R195" s="174">
        <f>Q195*H195</f>
        <v>0.58023606</v>
      </c>
      <c r="S195" s="174">
        <v>0</v>
      </c>
      <c r="T195" s="175">
        <f>S195*H195</f>
        <v>0</v>
      </c>
      <c r="AR195" s="18" t="s">
        <v>153</v>
      </c>
      <c r="AT195" s="18" t="s">
        <v>148</v>
      </c>
      <c r="AU195" s="18" t="s">
        <v>84</v>
      </c>
      <c r="AY195" s="18" t="s">
        <v>145</v>
      </c>
      <c r="BE195" s="176">
        <f>IF(N195="základní",J195,0)</f>
        <v>0</v>
      </c>
      <c r="BF195" s="176">
        <f>IF(N195="snížená",J195,0)</f>
        <v>0</v>
      </c>
      <c r="BG195" s="176">
        <f>IF(N195="zákl. přenesená",J195,0)</f>
        <v>0</v>
      </c>
      <c r="BH195" s="176">
        <f>IF(N195="sníž. přenesená",J195,0)</f>
        <v>0</v>
      </c>
      <c r="BI195" s="176">
        <f>IF(N195="nulová",J195,0)</f>
        <v>0</v>
      </c>
      <c r="BJ195" s="18" t="s">
        <v>22</v>
      </c>
      <c r="BK195" s="176">
        <f>ROUND(I195*H195,2)</f>
        <v>0</v>
      </c>
      <c r="BL195" s="18" t="s">
        <v>153</v>
      </c>
      <c r="BM195" s="18" t="s">
        <v>256</v>
      </c>
    </row>
    <row r="196" spans="2:51" s="11" customFormat="1" ht="22.5" customHeight="1">
      <c r="B196" s="177"/>
      <c r="D196" s="178" t="s">
        <v>155</v>
      </c>
      <c r="E196" s="179" t="s">
        <v>20</v>
      </c>
      <c r="F196" s="180" t="s">
        <v>257</v>
      </c>
      <c r="H196" s="181" t="s">
        <v>20</v>
      </c>
      <c r="I196" s="182"/>
      <c r="L196" s="177"/>
      <c r="M196" s="183"/>
      <c r="N196" s="184"/>
      <c r="O196" s="184"/>
      <c r="P196" s="184"/>
      <c r="Q196" s="184"/>
      <c r="R196" s="184"/>
      <c r="S196" s="184"/>
      <c r="T196" s="185"/>
      <c r="AT196" s="181" t="s">
        <v>155</v>
      </c>
      <c r="AU196" s="181" t="s">
        <v>84</v>
      </c>
      <c r="AV196" s="11" t="s">
        <v>22</v>
      </c>
      <c r="AW196" s="11" t="s">
        <v>39</v>
      </c>
      <c r="AX196" s="11" t="s">
        <v>76</v>
      </c>
      <c r="AY196" s="181" t="s">
        <v>145</v>
      </c>
    </row>
    <row r="197" spans="2:51" s="12" customFormat="1" ht="22.5" customHeight="1">
      <c r="B197" s="186"/>
      <c r="D197" s="178" t="s">
        <v>155</v>
      </c>
      <c r="E197" s="187" t="s">
        <v>20</v>
      </c>
      <c r="F197" s="188" t="s">
        <v>258</v>
      </c>
      <c r="H197" s="189">
        <v>0.551</v>
      </c>
      <c r="I197" s="190"/>
      <c r="L197" s="186"/>
      <c r="M197" s="191"/>
      <c r="N197" s="192"/>
      <c r="O197" s="192"/>
      <c r="P197" s="192"/>
      <c r="Q197" s="192"/>
      <c r="R197" s="192"/>
      <c r="S197" s="192"/>
      <c r="T197" s="193"/>
      <c r="AT197" s="187" t="s">
        <v>155</v>
      </c>
      <c r="AU197" s="187" t="s">
        <v>84</v>
      </c>
      <c r="AV197" s="12" t="s">
        <v>84</v>
      </c>
      <c r="AW197" s="12" t="s">
        <v>39</v>
      </c>
      <c r="AX197" s="12" t="s">
        <v>22</v>
      </c>
      <c r="AY197" s="187" t="s">
        <v>145</v>
      </c>
    </row>
    <row r="198" spans="2:63" s="10" customFormat="1" ht="29.25" customHeight="1">
      <c r="B198" s="150"/>
      <c r="D198" s="161" t="s">
        <v>75</v>
      </c>
      <c r="E198" s="162" t="s">
        <v>249</v>
      </c>
      <c r="F198" s="162" t="s">
        <v>259</v>
      </c>
      <c r="I198" s="153"/>
      <c r="J198" s="163">
        <f>BK198</f>
        <v>0</v>
      </c>
      <c r="L198" s="150"/>
      <c r="M198" s="155"/>
      <c r="N198" s="156"/>
      <c r="O198" s="156"/>
      <c r="P198" s="157">
        <f>SUM(P199:P293)</f>
        <v>0</v>
      </c>
      <c r="Q198" s="156"/>
      <c r="R198" s="157">
        <f>SUM(R199:R293)</f>
        <v>0.013938800000000003</v>
      </c>
      <c r="S198" s="156"/>
      <c r="T198" s="158">
        <f>SUM(T199:T293)</f>
        <v>29.93614</v>
      </c>
      <c r="AR198" s="151" t="s">
        <v>22</v>
      </c>
      <c r="AT198" s="159" t="s">
        <v>75</v>
      </c>
      <c r="AU198" s="159" t="s">
        <v>22</v>
      </c>
      <c r="AY198" s="151" t="s">
        <v>145</v>
      </c>
      <c r="BK198" s="160">
        <f>SUM(BK199:BK293)</f>
        <v>0</v>
      </c>
    </row>
    <row r="199" spans="2:65" s="1" customFormat="1" ht="22.5" customHeight="1">
      <c r="B199" s="164"/>
      <c r="C199" s="165" t="s">
        <v>260</v>
      </c>
      <c r="D199" s="165" t="s">
        <v>148</v>
      </c>
      <c r="E199" s="166" t="s">
        <v>261</v>
      </c>
      <c r="F199" s="167" t="s">
        <v>262</v>
      </c>
      <c r="G199" s="168" t="s">
        <v>151</v>
      </c>
      <c r="H199" s="169">
        <v>348.47</v>
      </c>
      <c r="I199" s="170"/>
      <c r="J199" s="171">
        <f>ROUND(I199*H199,2)</f>
        <v>0</v>
      </c>
      <c r="K199" s="167" t="s">
        <v>152</v>
      </c>
      <c r="L199" s="35"/>
      <c r="M199" s="172" t="s">
        <v>20</v>
      </c>
      <c r="N199" s="173" t="s">
        <v>47</v>
      </c>
      <c r="O199" s="36"/>
      <c r="P199" s="174">
        <f>O199*H199</f>
        <v>0</v>
      </c>
      <c r="Q199" s="174">
        <v>4E-05</v>
      </c>
      <c r="R199" s="174">
        <f>Q199*H199</f>
        <v>0.013938800000000003</v>
      </c>
      <c r="S199" s="174">
        <v>0</v>
      </c>
      <c r="T199" s="175">
        <f>S199*H199</f>
        <v>0</v>
      </c>
      <c r="AR199" s="18" t="s">
        <v>153</v>
      </c>
      <c r="AT199" s="18" t="s">
        <v>148</v>
      </c>
      <c r="AU199" s="18" t="s">
        <v>84</v>
      </c>
      <c r="AY199" s="18" t="s">
        <v>145</v>
      </c>
      <c r="BE199" s="176">
        <f>IF(N199="základní",J199,0)</f>
        <v>0</v>
      </c>
      <c r="BF199" s="176">
        <f>IF(N199="snížená",J199,0)</f>
        <v>0</v>
      </c>
      <c r="BG199" s="176">
        <f>IF(N199="zákl. přenesená",J199,0)</f>
        <v>0</v>
      </c>
      <c r="BH199" s="176">
        <f>IF(N199="sníž. přenesená",J199,0)</f>
        <v>0</v>
      </c>
      <c r="BI199" s="176">
        <f>IF(N199="nulová",J199,0)</f>
        <v>0</v>
      </c>
      <c r="BJ199" s="18" t="s">
        <v>22</v>
      </c>
      <c r="BK199" s="176">
        <f>ROUND(I199*H199,2)</f>
        <v>0</v>
      </c>
      <c r="BL199" s="18" t="s">
        <v>153</v>
      </c>
      <c r="BM199" s="18" t="s">
        <v>263</v>
      </c>
    </row>
    <row r="200" spans="2:51" s="11" customFormat="1" ht="22.5" customHeight="1">
      <c r="B200" s="177"/>
      <c r="D200" s="178" t="s">
        <v>155</v>
      </c>
      <c r="E200" s="179" t="s">
        <v>20</v>
      </c>
      <c r="F200" s="180" t="s">
        <v>264</v>
      </c>
      <c r="H200" s="181" t="s">
        <v>20</v>
      </c>
      <c r="I200" s="182"/>
      <c r="L200" s="177"/>
      <c r="M200" s="183"/>
      <c r="N200" s="184"/>
      <c r="O200" s="184"/>
      <c r="P200" s="184"/>
      <c r="Q200" s="184"/>
      <c r="R200" s="184"/>
      <c r="S200" s="184"/>
      <c r="T200" s="185"/>
      <c r="AT200" s="181" t="s">
        <v>155</v>
      </c>
      <c r="AU200" s="181" t="s">
        <v>84</v>
      </c>
      <c r="AV200" s="11" t="s">
        <v>22</v>
      </c>
      <c r="AW200" s="11" t="s">
        <v>39</v>
      </c>
      <c r="AX200" s="11" t="s">
        <v>76</v>
      </c>
      <c r="AY200" s="181" t="s">
        <v>145</v>
      </c>
    </row>
    <row r="201" spans="2:51" s="12" customFormat="1" ht="22.5" customHeight="1">
      <c r="B201" s="186"/>
      <c r="D201" s="178" t="s">
        <v>155</v>
      </c>
      <c r="E201" s="187" t="s">
        <v>20</v>
      </c>
      <c r="F201" s="188" t="s">
        <v>265</v>
      </c>
      <c r="H201" s="189">
        <v>20</v>
      </c>
      <c r="I201" s="190"/>
      <c r="L201" s="186"/>
      <c r="M201" s="191"/>
      <c r="N201" s="192"/>
      <c r="O201" s="192"/>
      <c r="P201" s="192"/>
      <c r="Q201" s="192"/>
      <c r="R201" s="192"/>
      <c r="S201" s="192"/>
      <c r="T201" s="193"/>
      <c r="AT201" s="187" t="s">
        <v>155</v>
      </c>
      <c r="AU201" s="187" t="s">
        <v>84</v>
      </c>
      <c r="AV201" s="12" t="s">
        <v>84</v>
      </c>
      <c r="AW201" s="12" t="s">
        <v>39</v>
      </c>
      <c r="AX201" s="12" t="s">
        <v>76</v>
      </c>
      <c r="AY201" s="187" t="s">
        <v>145</v>
      </c>
    </row>
    <row r="202" spans="2:51" s="11" customFormat="1" ht="22.5" customHeight="1">
      <c r="B202" s="177"/>
      <c r="D202" s="178" t="s">
        <v>155</v>
      </c>
      <c r="E202" s="179" t="s">
        <v>20</v>
      </c>
      <c r="F202" s="180" t="s">
        <v>157</v>
      </c>
      <c r="H202" s="181" t="s">
        <v>20</v>
      </c>
      <c r="I202" s="182"/>
      <c r="L202" s="177"/>
      <c r="M202" s="183"/>
      <c r="N202" s="184"/>
      <c r="O202" s="184"/>
      <c r="P202" s="184"/>
      <c r="Q202" s="184"/>
      <c r="R202" s="184"/>
      <c r="S202" s="184"/>
      <c r="T202" s="185"/>
      <c r="AT202" s="181" t="s">
        <v>155</v>
      </c>
      <c r="AU202" s="181" t="s">
        <v>84</v>
      </c>
      <c r="AV202" s="11" t="s">
        <v>22</v>
      </c>
      <c r="AW202" s="11" t="s">
        <v>39</v>
      </c>
      <c r="AX202" s="11" t="s">
        <v>76</v>
      </c>
      <c r="AY202" s="181" t="s">
        <v>145</v>
      </c>
    </row>
    <row r="203" spans="2:51" s="12" customFormat="1" ht="22.5" customHeight="1">
      <c r="B203" s="186"/>
      <c r="D203" s="178" t="s">
        <v>155</v>
      </c>
      <c r="E203" s="187" t="s">
        <v>20</v>
      </c>
      <c r="F203" s="188" t="s">
        <v>266</v>
      </c>
      <c r="H203" s="189">
        <v>99.67</v>
      </c>
      <c r="I203" s="190"/>
      <c r="L203" s="186"/>
      <c r="M203" s="191"/>
      <c r="N203" s="192"/>
      <c r="O203" s="192"/>
      <c r="P203" s="192"/>
      <c r="Q203" s="192"/>
      <c r="R203" s="192"/>
      <c r="S203" s="192"/>
      <c r="T203" s="193"/>
      <c r="AT203" s="187" t="s">
        <v>155</v>
      </c>
      <c r="AU203" s="187" t="s">
        <v>84</v>
      </c>
      <c r="AV203" s="12" t="s">
        <v>84</v>
      </c>
      <c r="AW203" s="12" t="s">
        <v>39</v>
      </c>
      <c r="AX203" s="12" t="s">
        <v>76</v>
      </c>
      <c r="AY203" s="187" t="s">
        <v>145</v>
      </c>
    </row>
    <row r="204" spans="2:51" s="11" customFormat="1" ht="22.5" customHeight="1">
      <c r="B204" s="177"/>
      <c r="D204" s="178" t="s">
        <v>155</v>
      </c>
      <c r="E204" s="179" t="s">
        <v>20</v>
      </c>
      <c r="F204" s="180" t="s">
        <v>167</v>
      </c>
      <c r="H204" s="181" t="s">
        <v>20</v>
      </c>
      <c r="I204" s="182"/>
      <c r="L204" s="177"/>
      <c r="M204" s="183"/>
      <c r="N204" s="184"/>
      <c r="O204" s="184"/>
      <c r="P204" s="184"/>
      <c r="Q204" s="184"/>
      <c r="R204" s="184"/>
      <c r="S204" s="184"/>
      <c r="T204" s="185"/>
      <c r="AT204" s="181" t="s">
        <v>155</v>
      </c>
      <c r="AU204" s="181" t="s">
        <v>84</v>
      </c>
      <c r="AV204" s="11" t="s">
        <v>22</v>
      </c>
      <c r="AW204" s="11" t="s">
        <v>39</v>
      </c>
      <c r="AX204" s="11" t="s">
        <v>76</v>
      </c>
      <c r="AY204" s="181" t="s">
        <v>145</v>
      </c>
    </row>
    <row r="205" spans="2:51" s="12" customFormat="1" ht="22.5" customHeight="1">
      <c r="B205" s="186"/>
      <c r="D205" s="178" t="s">
        <v>155</v>
      </c>
      <c r="E205" s="187" t="s">
        <v>20</v>
      </c>
      <c r="F205" s="188" t="s">
        <v>267</v>
      </c>
      <c r="H205" s="189">
        <v>15.12</v>
      </c>
      <c r="I205" s="190"/>
      <c r="L205" s="186"/>
      <c r="M205" s="191"/>
      <c r="N205" s="192"/>
      <c r="O205" s="192"/>
      <c r="P205" s="192"/>
      <c r="Q205" s="192"/>
      <c r="R205" s="192"/>
      <c r="S205" s="192"/>
      <c r="T205" s="193"/>
      <c r="AT205" s="187" t="s">
        <v>155</v>
      </c>
      <c r="AU205" s="187" t="s">
        <v>84</v>
      </c>
      <c r="AV205" s="12" t="s">
        <v>84</v>
      </c>
      <c r="AW205" s="12" t="s">
        <v>39</v>
      </c>
      <c r="AX205" s="12" t="s">
        <v>76</v>
      </c>
      <c r="AY205" s="187" t="s">
        <v>145</v>
      </c>
    </row>
    <row r="206" spans="2:51" s="11" customFormat="1" ht="22.5" customHeight="1">
      <c r="B206" s="177"/>
      <c r="D206" s="178" t="s">
        <v>155</v>
      </c>
      <c r="E206" s="179" t="s">
        <v>20</v>
      </c>
      <c r="F206" s="180" t="s">
        <v>171</v>
      </c>
      <c r="H206" s="181" t="s">
        <v>20</v>
      </c>
      <c r="I206" s="182"/>
      <c r="L206" s="177"/>
      <c r="M206" s="183"/>
      <c r="N206" s="184"/>
      <c r="O206" s="184"/>
      <c r="P206" s="184"/>
      <c r="Q206" s="184"/>
      <c r="R206" s="184"/>
      <c r="S206" s="184"/>
      <c r="T206" s="185"/>
      <c r="AT206" s="181" t="s">
        <v>155</v>
      </c>
      <c r="AU206" s="181" t="s">
        <v>84</v>
      </c>
      <c r="AV206" s="11" t="s">
        <v>22</v>
      </c>
      <c r="AW206" s="11" t="s">
        <v>39</v>
      </c>
      <c r="AX206" s="11" t="s">
        <v>76</v>
      </c>
      <c r="AY206" s="181" t="s">
        <v>145</v>
      </c>
    </row>
    <row r="207" spans="2:51" s="12" customFormat="1" ht="22.5" customHeight="1">
      <c r="B207" s="186"/>
      <c r="D207" s="178" t="s">
        <v>155</v>
      </c>
      <c r="E207" s="187" t="s">
        <v>20</v>
      </c>
      <c r="F207" s="188" t="s">
        <v>268</v>
      </c>
      <c r="H207" s="189">
        <v>8.35</v>
      </c>
      <c r="I207" s="190"/>
      <c r="L207" s="186"/>
      <c r="M207" s="191"/>
      <c r="N207" s="192"/>
      <c r="O207" s="192"/>
      <c r="P207" s="192"/>
      <c r="Q207" s="192"/>
      <c r="R207" s="192"/>
      <c r="S207" s="192"/>
      <c r="T207" s="193"/>
      <c r="AT207" s="187" t="s">
        <v>155</v>
      </c>
      <c r="AU207" s="187" t="s">
        <v>84</v>
      </c>
      <c r="AV207" s="12" t="s">
        <v>84</v>
      </c>
      <c r="AW207" s="12" t="s">
        <v>39</v>
      </c>
      <c r="AX207" s="12" t="s">
        <v>76</v>
      </c>
      <c r="AY207" s="187" t="s">
        <v>145</v>
      </c>
    </row>
    <row r="208" spans="2:51" s="11" customFormat="1" ht="22.5" customHeight="1">
      <c r="B208" s="177"/>
      <c r="D208" s="178" t="s">
        <v>155</v>
      </c>
      <c r="E208" s="179" t="s">
        <v>20</v>
      </c>
      <c r="F208" s="180" t="s">
        <v>173</v>
      </c>
      <c r="H208" s="181" t="s">
        <v>20</v>
      </c>
      <c r="I208" s="182"/>
      <c r="L208" s="177"/>
      <c r="M208" s="183"/>
      <c r="N208" s="184"/>
      <c r="O208" s="184"/>
      <c r="P208" s="184"/>
      <c r="Q208" s="184"/>
      <c r="R208" s="184"/>
      <c r="S208" s="184"/>
      <c r="T208" s="185"/>
      <c r="AT208" s="181" t="s">
        <v>155</v>
      </c>
      <c r="AU208" s="181" t="s">
        <v>84</v>
      </c>
      <c r="AV208" s="11" t="s">
        <v>22</v>
      </c>
      <c r="AW208" s="11" t="s">
        <v>39</v>
      </c>
      <c r="AX208" s="11" t="s">
        <v>76</v>
      </c>
      <c r="AY208" s="181" t="s">
        <v>145</v>
      </c>
    </row>
    <row r="209" spans="2:51" s="12" customFormat="1" ht="22.5" customHeight="1">
      <c r="B209" s="186"/>
      <c r="D209" s="178" t="s">
        <v>155</v>
      </c>
      <c r="E209" s="187" t="s">
        <v>20</v>
      </c>
      <c r="F209" s="188" t="s">
        <v>269</v>
      </c>
      <c r="H209" s="189">
        <v>17.98</v>
      </c>
      <c r="I209" s="190"/>
      <c r="L209" s="186"/>
      <c r="M209" s="191"/>
      <c r="N209" s="192"/>
      <c r="O209" s="192"/>
      <c r="P209" s="192"/>
      <c r="Q209" s="192"/>
      <c r="R209" s="192"/>
      <c r="S209" s="192"/>
      <c r="T209" s="193"/>
      <c r="AT209" s="187" t="s">
        <v>155</v>
      </c>
      <c r="AU209" s="187" t="s">
        <v>84</v>
      </c>
      <c r="AV209" s="12" t="s">
        <v>84</v>
      </c>
      <c r="AW209" s="12" t="s">
        <v>39</v>
      </c>
      <c r="AX209" s="12" t="s">
        <v>76</v>
      </c>
      <c r="AY209" s="187" t="s">
        <v>145</v>
      </c>
    </row>
    <row r="210" spans="2:51" s="14" customFormat="1" ht="22.5" customHeight="1">
      <c r="B210" s="204"/>
      <c r="D210" s="178" t="s">
        <v>155</v>
      </c>
      <c r="E210" s="205" t="s">
        <v>20</v>
      </c>
      <c r="F210" s="206" t="s">
        <v>210</v>
      </c>
      <c r="H210" s="207">
        <v>161.12</v>
      </c>
      <c r="I210" s="208"/>
      <c r="L210" s="204"/>
      <c r="M210" s="209"/>
      <c r="N210" s="210"/>
      <c r="O210" s="210"/>
      <c r="P210" s="210"/>
      <c r="Q210" s="210"/>
      <c r="R210" s="210"/>
      <c r="S210" s="210"/>
      <c r="T210" s="211"/>
      <c r="AT210" s="205" t="s">
        <v>155</v>
      </c>
      <c r="AU210" s="205" t="s">
        <v>84</v>
      </c>
      <c r="AV210" s="14" t="s">
        <v>193</v>
      </c>
      <c r="AW210" s="14" t="s">
        <v>39</v>
      </c>
      <c r="AX210" s="14" t="s">
        <v>76</v>
      </c>
      <c r="AY210" s="205" t="s">
        <v>145</v>
      </c>
    </row>
    <row r="211" spans="2:51" s="11" customFormat="1" ht="22.5" customHeight="1">
      <c r="B211" s="177"/>
      <c r="D211" s="178" t="s">
        <v>155</v>
      </c>
      <c r="E211" s="179" t="s">
        <v>20</v>
      </c>
      <c r="F211" s="180" t="s">
        <v>181</v>
      </c>
      <c r="H211" s="181" t="s">
        <v>20</v>
      </c>
      <c r="I211" s="182"/>
      <c r="L211" s="177"/>
      <c r="M211" s="183"/>
      <c r="N211" s="184"/>
      <c r="O211" s="184"/>
      <c r="P211" s="184"/>
      <c r="Q211" s="184"/>
      <c r="R211" s="184"/>
      <c r="S211" s="184"/>
      <c r="T211" s="185"/>
      <c r="AT211" s="181" t="s">
        <v>155</v>
      </c>
      <c r="AU211" s="181" t="s">
        <v>84</v>
      </c>
      <c r="AV211" s="11" t="s">
        <v>22</v>
      </c>
      <c r="AW211" s="11" t="s">
        <v>39</v>
      </c>
      <c r="AX211" s="11" t="s">
        <v>76</v>
      </c>
      <c r="AY211" s="181" t="s">
        <v>145</v>
      </c>
    </row>
    <row r="212" spans="2:51" s="12" customFormat="1" ht="22.5" customHeight="1">
      <c r="B212" s="186"/>
      <c r="D212" s="178" t="s">
        <v>155</v>
      </c>
      <c r="E212" s="187" t="s">
        <v>20</v>
      </c>
      <c r="F212" s="188" t="s">
        <v>270</v>
      </c>
      <c r="H212" s="189">
        <v>106.1</v>
      </c>
      <c r="I212" s="190"/>
      <c r="L212" s="186"/>
      <c r="M212" s="191"/>
      <c r="N212" s="192"/>
      <c r="O212" s="192"/>
      <c r="P212" s="192"/>
      <c r="Q212" s="192"/>
      <c r="R212" s="192"/>
      <c r="S212" s="192"/>
      <c r="T212" s="193"/>
      <c r="AT212" s="187" t="s">
        <v>155</v>
      </c>
      <c r="AU212" s="187" t="s">
        <v>84</v>
      </c>
      <c r="AV212" s="12" t="s">
        <v>84</v>
      </c>
      <c r="AW212" s="12" t="s">
        <v>39</v>
      </c>
      <c r="AX212" s="12" t="s">
        <v>76</v>
      </c>
      <c r="AY212" s="187" t="s">
        <v>145</v>
      </c>
    </row>
    <row r="213" spans="2:51" s="11" customFormat="1" ht="22.5" customHeight="1">
      <c r="B213" s="177"/>
      <c r="D213" s="178" t="s">
        <v>155</v>
      </c>
      <c r="E213" s="179" t="s">
        <v>20</v>
      </c>
      <c r="F213" s="180" t="s">
        <v>183</v>
      </c>
      <c r="H213" s="181" t="s">
        <v>20</v>
      </c>
      <c r="I213" s="182"/>
      <c r="L213" s="177"/>
      <c r="M213" s="183"/>
      <c r="N213" s="184"/>
      <c r="O213" s="184"/>
      <c r="P213" s="184"/>
      <c r="Q213" s="184"/>
      <c r="R213" s="184"/>
      <c r="S213" s="184"/>
      <c r="T213" s="185"/>
      <c r="AT213" s="181" t="s">
        <v>155</v>
      </c>
      <c r="AU213" s="181" t="s">
        <v>84</v>
      </c>
      <c r="AV213" s="11" t="s">
        <v>22</v>
      </c>
      <c r="AW213" s="11" t="s">
        <v>39</v>
      </c>
      <c r="AX213" s="11" t="s">
        <v>76</v>
      </c>
      <c r="AY213" s="181" t="s">
        <v>145</v>
      </c>
    </row>
    <row r="214" spans="2:51" s="12" customFormat="1" ht="22.5" customHeight="1">
      <c r="B214" s="186"/>
      <c r="D214" s="178" t="s">
        <v>155</v>
      </c>
      <c r="E214" s="187" t="s">
        <v>20</v>
      </c>
      <c r="F214" s="188" t="s">
        <v>271</v>
      </c>
      <c r="H214" s="189">
        <v>10.73</v>
      </c>
      <c r="I214" s="190"/>
      <c r="L214" s="186"/>
      <c r="M214" s="191"/>
      <c r="N214" s="192"/>
      <c r="O214" s="192"/>
      <c r="P214" s="192"/>
      <c r="Q214" s="192"/>
      <c r="R214" s="192"/>
      <c r="S214" s="192"/>
      <c r="T214" s="193"/>
      <c r="AT214" s="187" t="s">
        <v>155</v>
      </c>
      <c r="AU214" s="187" t="s">
        <v>84</v>
      </c>
      <c r="AV214" s="12" t="s">
        <v>84</v>
      </c>
      <c r="AW214" s="12" t="s">
        <v>39</v>
      </c>
      <c r="AX214" s="12" t="s">
        <v>76</v>
      </c>
      <c r="AY214" s="187" t="s">
        <v>145</v>
      </c>
    </row>
    <row r="215" spans="2:51" s="11" customFormat="1" ht="22.5" customHeight="1">
      <c r="B215" s="177"/>
      <c r="D215" s="178" t="s">
        <v>155</v>
      </c>
      <c r="E215" s="179" t="s">
        <v>20</v>
      </c>
      <c r="F215" s="180" t="s">
        <v>185</v>
      </c>
      <c r="H215" s="181" t="s">
        <v>20</v>
      </c>
      <c r="I215" s="182"/>
      <c r="L215" s="177"/>
      <c r="M215" s="183"/>
      <c r="N215" s="184"/>
      <c r="O215" s="184"/>
      <c r="P215" s="184"/>
      <c r="Q215" s="184"/>
      <c r="R215" s="184"/>
      <c r="S215" s="184"/>
      <c r="T215" s="185"/>
      <c r="AT215" s="181" t="s">
        <v>155</v>
      </c>
      <c r="AU215" s="181" t="s">
        <v>84</v>
      </c>
      <c r="AV215" s="11" t="s">
        <v>22</v>
      </c>
      <c r="AW215" s="11" t="s">
        <v>39</v>
      </c>
      <c r="AX215" s="11" t="s">
        <v>76</v>
      </c>
      <c r="AY215" s="181" t="s">
        <v>145</v>
      </c>
    </row>
    <row r="216" spans="2:51" s="12" customFormat="1" ht="22.5" customHeight="1">
      <c r="B216" s="186"/>
      <c r="D216" s="178" t="s">
        <v>155</v>
      </c>
      <c r="E216" s="187" t="s">
        <v>20</v>
      </c>
      <c r="F216" s="188" t="s">
        <v>272</v>
      </c>
      <c r="H216" s="189">
        <v>15.62</v>
      </c>
      <c r="I216" s="190"/>
      <c r="L216" s="186"/>
      <c r="M216" s="191"/>
      <c r="N216" s="192"/>
      <c r="O216" s="192"/>
      <c r="P216" s="192"/>
      <c r="Q216" s="192"/>
      <c r="R216" s="192"/>
      <c r="S216" s="192"/>
      <c r="T216" s="193"/>
      <c r="AT216" s="187" t="s">
        <v>155</v>
      </c>
      <c r="AU216" s="187" t="s">
        <v>84</v>
      </c>
      <c r="AV216" s="12" t="s">
        <v>84</v>
      </c>
      <c r="AW216" s="12" t="s">
        <v>39</v>
      </c>
      <c r="AX216" s="12" t="s">
        <v>76</v>
      </c>
      <c r="AY216" s="187" t="s">
        <v>145</v>
      </c>
    </row>
    <row r="217" spans="2:51" s="11" customFormat="1" ht="22.5" customHeight="1">
      <c r="B217" s="177"/>
      <c r="D217" s="178" t="s">
        <v>155</v>
      </c>
      <c r="E217" s="179" t="s">
        <v>20</v>
      </c>
      <c r="F217" s="180" t="s">
        <v>273</v>
      </c>
      <c r="H217" s="181" t="s">
        <v>20</v>
      </c>
      <c r="I217" s="182"/>
      <c r="L217" s="177"/>
      <c r="M217" s="183"/>
      <c r="N217" s="184"/>
      <c r="O217" s="184"/>
      <c r="P217" s="184"/>
      <c r="Q217" s="184"/>
      <c r="R217" s="184"/>
      <c r="S217" s="184"/>
      <c r="T217" s="185"/>
      <c r="AT217" s="181" t="s">
        <v>155</v>
      </c>
      <c r="AU217" s="181" t="s">
        <v>84</v>
      </c>
      <c r="AV217" s="11" t="s">
        <v>22</v>
      </c>
      <c r="AW217" s="11" t="s">
        <v>39</v>
      </c>
      <c r="AX217" s="11" t="s">
        <v>76</v>
      </c>
      <c r="AY217" s="181" t="s">
        <v>145</v>
      </c>
    </row>
    <row r="218" spans="2:51" s="12" customFormat="1" ht="22.5" customHeight="1">
      <c r="B218" s="186"/>
      <c r="D218" s="178" t="s">
        <v>155</v>
      </c>
      <c r="E218" s="187" t="s">
        <v>20</v>
      </c>
      <c r="F218" s="188" t="s">
        <v>274</v>
      </c>
      <c r="H218" s="189">
        <v>6.77</v>
      </c>
      <c r="I218" s="190"/>
      <c r="L218" s="186"/>
      <c r="M218" s="191"/>
      <c r="N218" s="192"/>
      <c r="O218" s="192"/>
      <c r="P218" s="192"/>
      <c r="Q218" s="192"/>
      <c r="R218" s="192"/>
      <c r="S218" s="192"/>
      <c r="T218" s="193"/>
      <c r="AT218" s="187" t="s">
        <v>155</v>
      </c>
      <c r="AU218" s="187" t="s">
        <v>84</v>
      </c>
      <c r="AV218" s="12" t="s">
        <v>84</v>
      </c>
      <c r="AW218" s="12" t="s">
        <v>39</v>
      </c>
      <c r="AX218" s="12" t="s">
        <v>76</v>
      </c>
      <c r="AY218" s="187" t="s">
        <v>145</v>
      </c>
    </row>
    <row r="219" spans="2:51" s="11" customFormat="1" ht="22.5" customHeight="1">
      <c r="B219" s="177"/>
      <c r="D219" s="178" t="s">
        <v>155</v>
      </c>
      <c r="E219" s="179" t="s">
        <v>20</v>
      </c>
      <c r="F219" s="180" t="s">
        <v>187</v>
      </c>
      <c r="H219" s="181" t="s">
        <v>20</v>
      </c>
      <c r="I219" s="182"/>
      <c r="L219" s="177"/>
      <c r="M219" s="183"/>
      <c r="N219" s="184"/>
      <c r="O219" s="184"/>
      <c r="P219" s="184"/>
      <c r="Q219" s="184"/>
      <c r="R219" s="184"/>
      <c r="S219" s="184"/>
      <c r="T219" s="185"/>
      <c r="AT219" s="181" t="s">
        <v>155</v>
      </c>
      <c r="AU219" s="181" t="s">
        <v>84</v>
      </c>
      <c r="AV219" s="11" t="s">
        <v>22</v>
      </c>
      <c r="AW219" s="11" t="s">
        <v>39</v>
      </c>
      <c r="AX219" s="11" t="s">
        <v>76</v>
      </c>
      <c r="AY219" s="181" t="s">
        <v>145</v>
      </c>
    </row>
    <row r="220" spans="2:51" s="12" customFormat="1" ht="22.5" customHeight="1">
      <c r="B220" s="186"/>
      <c r="D220" s="178" t="s">
        <v>155</v>
      </c>
      <c r="E220" s="187" t="s">
        <v>20</v>
      </c>
      <c r="F220" s="188" t="s">
        <v>275</v>
      </c>
      <c r="H220" s="189">
        <v>33.68</v>
      </c>
      <c r="I220" s="190"/>
      <c r="L220" s="186"/>
      <c r="M220" s="191"/>
      <c r="N220" s="192"/>
      <c r="O220" s="192"/>
      <c r="P220" s="192"/>
      <c r="Q220" s="192"/>
      <c r="R220" s="192"/>
      <c r="S220" s="192"/>
      <c r="T220" s="193"/>
      <c r="AT220" s="187" t="s">
        <v>155</v>
      </c>
      <c r="AU220" s="187" t="s">
        <v>84</v>
      </c>
      <c r="AV220" s="12" t="s">
        <v>84</v>
      </c>
      <c r="AW220" s="12" t="s">
        <v>39</v>
      </c>
      <c r="AX220" s="12" t="s">
        <v>76</v>
      </c>
      <c r="AY220" s="187" t="s">
        <v>145</v>
      </c>
    </row>
    <row r="221" spans="2:51" s="11" customFormat="1" ht="22.5" customHeight="1">
      <c r="B221" s="177"/>
      <c r="D221" s="178" t="s">
        <v>155</v>
      </c>
      <c r="E221" s="179" t="s">
        <v>20</v>
      </c>
      <c r="F221" s="180" t="s">
        <v>189</v>
      </c>
      <c r="H221" s="181" t="s">
        <v>20</v>
      </c>
      <c r="I221" s="182"/>
      <c r="L221" s="177"/>
      <c r="M221" s="183"/>
      <c r="N221" s="184"/>
      <c r="O221" s="184"/>
      <c r="P221" s="184"/>
      <c r="Q221" s="184"/>
      <c r="R221" s="184"/>
      <c r="S221" s="184"/>
      <c r="T221" s="185"/>
      <c r="AT221" s="181" t="s">
        <v>155</v>
      </c>
      <c r="AU221" s="181" t="s">
        <v>84</v>
      </c>
      <c r="AV221" s="11" t="s">
        <v>22</v>
      </c>
      <c r="AW221" s="11" t="s">
        <v>39</v>
      </c>
      <c r="AX221" s="11" t="s">
        <v>76</v>
      </c>
      <c r="AY221" s="181" t="s">
        <v>145</v>
      </c>
    </row>
    <row r="222" spans="2:51" s="12" customFormat="1" ht="22.5" customHeight="1">
      <c r="B222" s="186"/>
      <c r="D222" s="178" t="s">
        <v>155</v>
      </c>
      <c r="E222" s="187" t="s">
        <v>20</v>
      </c>
      <c r="F222" s="188" t="s">
        <v>276</v>
      </c>
      <c r="H222" s="189">
        <v>6.03</v>
      </c>
      <c r="I222" s="190"/>
      <c r="L222" s="186"/>
      <c r="M222" s="191"/>
      <c r="N222" s="192"/>
      <c r="O222" s="192"/>
      <c r="P222" s="192"/>
      <c r="Q222" s="192"/>
      <c r="R222" s="192"/>
      <c r="S222" s="192"/>
      <c r="T222" s="193"/>
      <c r="AT222" s="187" t="s">
        <v>155</v>
      </c>
      <c r="AU222" s="187" t="s">
        <v>84</v>
      </c>
      <c r="AV222" s="12" t="s">
        <v>84</v>
      </c>
      <c r="AW222" s="12" t="s">
        <v>39</v>
      </c>
      <c r="AX222" s="12" t="s">
        <v>76</v>
      </c>
      <c r="AY222" s="187" t="s">
        <v>145</v>
      </c>
    </row>
    <row r="223" spans="2:51" s="11" customFormat="1" ht="22.5" customHeight="1">
      <c r="B223" s="177"/>
      <c r="D223" s="178" t="s">
        <v>155</v>
      </c>
      <c r="E223" s="179" t="s">
        <v>20</v>
      </c>
      <c r="F223" s="180" t="s">
        <v>191</v>
      </c>
      <c r="H223" s="181" t="s">
        <v>20</v>
      </c>
      <c r="I223" s="182"/>
      <c r="L223" s="177"/>
      <c r="M223" s="183"/>
      <c r="N223" s="184"/>
      <c r="O223" s="184"/>
      <c r="P223" s="184"/>
      <c r="Q223" s="184"/>
      <c r="R223" s="184"/>
      <c r="S223" s="184"/>
      <c r="T223" s="185"/>
      <c r="AT223" s="181" t="s">
        <v>155</v>
      </c>
      <c r="AU223" s="181" t="s">
        <v>84</v>
      </c>
      <c r="AV223" s="11" t="s">
        <v>22</v>
      </c>
      <c r="AW223" s="11" t="s">
        <v>39</v>
      </c>
      <c r="AX223" s="11" t="s">
        <v>76</v>
      </c>
      <c r="AY223" s="181" t="s">
        <v>145</v>
      </c>
    </row>
    <row r="224" spans="2:51" s="12" customFormat="1" ht="22.5" customHeight="1">
      <c r="B224" s="186"/>
      <c r="D224" s="178" t="s">
        <v>155</v>
      </c>
      <c r="E224" s="187" t="s">
        <v>20</v>
      </c>
      <c r="F224" s="188" t="s">
        <v>277</v>
      </c>
      <c r="H224" s="189">
        <v>8.42</v>
      </c>
      <c r="I224" s="190"/>
      <c r="L224" s="186"/>
      <c r="M224" s="191"/>
      <c r="N224" s="192"/>
      <c r="O224" s="192"/>
      <c r="P224" s="192"/>
      <c r="Q224" s="192"/>
      <c r="R224" s="192"/>
      <c r="S224" s="192"/>
      <c r="T224" s="193"/>
      <c r="AT224" s="187" t="s">
        <v>155</v>
      </c>
      <c r="AU224" s="187" t="s">
        <v>84</v>
      </c>
      <c r="AV224" s="12" t="s">
        <v>84</v>
      </c>
      <c r="AW224" s="12" t="s">
        <v>39</v>
      </c>
      <c r="AX224" s="12" t="s">
        <v>76</v>
      </c>
      <c r="AY224" s="187" t="s">
        <v>145</v>
      </c>
    </row>
    <row r="225" spans="2:51" s="14" customFormat="1" ht="22.5" customHeight="1">
      <c r="B225" s="204"/>
      <c r="D225" s="178" t="s">
        <v>155</v>
      </c>
      <c r="E225" s="205" t="s">
        <v>20</v>
      </c>
      <c r="F225" s="206" t="s">
        <v>210</v>
      </c>
      <c r="H225" s="207">
        <v>187.35</v>
      </c>
      <c r="I225" s="208"/>
      <c r="L225" s="204"/>
      <c r="M225" s="209"/>
      <c r="N225" s="210"/>
      <c r="O225" s="210"/>
      <c r="P225" s="210"/>
      <c r="Q225" s="210"/>
      <c r="R225" s="210"/>
      <c r="S225" s="210"/>
      <c r="T225" s="211"/>
      <c r="AT225" s="205" t="s">
        <v>155</v>
      </c>
      <c r="AU225" s="205" t="s">
        <v>84</v>
      </c>
      <c r="AV225" s="14" t="s">
        <v>193</v>
      </c>
      <c r="AW225" s="14" t="s">
        <v>39</v>
      </c>
      <c r="AX225" s="14" t="s">
        <v>76</v>
      </c>
      <c r="AY225" s="205" t="s">
        <v>145</v>
      </c>
    </row>
    <row r="226" spans="2:51" s="13" customFormat="1" ht="22.5" customHeight="1">
      <c r="B226" s="194"/>
      <c r="D226" s="195" t="s">
        <v>155</v>
      </c>
      <c r="E226" s="196" t="s">
        <v>20</v>
      </c>
      <c r="F226" s="197" t="s">
        <v>176</v>
      </c>
      <c r="H226" s="198">
        <v>348.47</v>
      </c>
      <c r="I226" s="199"/>
      <c r="L226" s="194"/>
      <c r="M226" s="200"/>
      <c r="N226" s="201"/>
      <c r="O226" s="201"/>
      <c r="P226" s="201"/>
      <c r="Q226" s="201"/>
      <c r="R226" s="201"/>
      <c r="S226" s="201"/>
      <c r="T226" s="202"/>
      <c r="AT226" s="203" t="s">
        <v>155</v>
      </c>
      <c r="AU226" s="203" t="s">
        <v>84</v>
      </c>
      <c r="AV226" s="13" t="s">
        <v>153</v>
      </c>
      <c r="AW226" s="13" t="s">
        <v>39</v>
      </c>
      <c r="AX226" s="13" t="s">
        <v>22</v>
      </c>
      <c r="AY226" s="203" t="s">
        <v>145</v>
      </c>
    </row>
    <row r="227" spans="2:65" s="1" customFormat="1" ht="31.5" customHeight="1">
      <c r="B227" s="164"/>
      <c r="C227" s="165" t="s">
        <v>237</v>
      </c>
      <c r="D227" s="165" t="s">
        <v>148</v>
      </c>
      <c r="E227" s="166" t="s">
        <v>278</v>
      </c>
      <c r="F227" s="167" t="s">
        <v>279</v>
      </c>
      <c r="G227" s="168" t="s">
        <v>241</v>
      </c>
      <c r="H227" s="169">
        <v>5.812</v>
      </c>
      <c r="I227" s="170"/>
      <c r="J227" s="171">
        <f>ROUND(I227*H227,2)</f>
        <v>0</v>
      </c>
      <c r="K227" s="167" t="s">
        <v>152</v>
      </c>
      <c r="L227" s="35"/>
      <c r="M227" s="172" t="s">
        <v>20</v>
      </c>
      <c r="N227" s="173" t="s">
        <v>47</v>
      </c>
      <c r="O227" s="36"/>
      <c r="P227" s="174">
        <f>O227*H227</f>
        <v>0</v>
      </c>
      <c r="Q227" s="174">
        <v>0</v>
      </c>
      <c r="R227" s="174">
        <f>Q227*H227</f>
        <v>0</v>
      </c>
      <c r="S227" s="174">
        <v>2.2</v>
      </c>
      <c r="T227" s="175">
        <f>S227*H227</f>
        <v>12.786400000000002</v>
      </c>
      <c r="AR227" s="18" t="s">
        <v>153</v>
      </c>
      <c r="AT227" s="18" t="s">
        <v>148</v>
      </c>
      <c r="AU227" s="18" t="s">
        <v>84</v>
      </c>
      <c r="AY227" s="18" t="s">
        <v>145</v>
      </c>
      <c r="BE227" s="176">
        <f>IF(N227="základní",J227,0)</f>
        <v>0</v>
      </c>
      <c r="BF227" s="176">
        <f>IF(N227="snížená",J227,0)</f>
        <v>0</v>
      </c>
      <c r="BG227" s="176">
        <f>IF(N227="zákl. přenesená",J227,0)</f>
        <v>0</v>
      </c>
      <c r="BH227" s="176">
        <f>IF(N227="sníž. přenesená",J227,0)</f>
        <v>0</v>
      </c>
      <c r="BI227" s="176">
        <f>IF(N227="nulová",J227,0)</f>
        <v>0</v>
      </c>
      <c r="BJ227" s="18" t="s">
        <v>22</v>
      </c>
      <c r="BK227" s="176">
        <f>ROUND(I227*H227,2)</f>
        <v>0</v>
      </c>
      <c r="BL227" s="18" t="s">
        <v>153</v>
      </c>
      <c r="BM227" s="18" t="s">
        <v>280</v>
      </c>
    </row>
    <row r="228" spans="2:51" s="11" customFormat="1" ht="22.5" customHeight="1">
      <c r="B228" s="177"/>
      <c r="D228" s="178" t="s">
        <v>155</v>
      </c>
      <c r="E228" s="179" t="s">
        <v>20</v>
      </c>
      <c r="F228" s="180" t="s">
        <v>243</v>
      </c>
      <c r="H228" s="181" t="s">
        <v>20</v>
      </c>
      <c r="I228" s="182"/>
      <c r="L228" s="177"/>
      <c r="M228" s="183"/>
      <c r="N228" s="184"/>
      <c r="O228" s="184"/>
      <c r="P228" s="184"/>
      <c r="Q228" s="184"/>
      <c r="R228" s="184"/>
      <c r="S228" s="184"/>
      <c r="T228" s="185"/>
      <c r="AT228" s="181" t="s">
        <v>155</v>
      </c>
      <c r="AU228" s="181" t="s">
        <v>84</v>
      </c>
      <c r="AV228" s="11" t="s">
        <v>22</v>
      </c>
      <c r="AW228" s="11" t="s">
        <v>39</v>
      </c>
      <c r="AX228" s="11" t="s">
        <v>76</v>
      </c>
      <c r="AY228" s="181" t="s">
        <v>145</v>
      </c>
    </row>
    <row r="229" spans="2:51" s="12" customFormat="1" ht="22.5" customHeight="1">
      <c r="B229" s="186"/>
      <c r="D229" s="178" t="s">
        <v>155</v>
      </c>
      <c r="E229" s="187" t="s">
        <v>20</v>
      </c>
      <c r="F229" s="188" t="s">
        <v>244</v>
      </c>
      <c r="H229" s="189">
        <v>1.8</v>
      </c>
      <c r="I229" s="190"/>
      <c r="L229" s="186"/>
      <c r="M229" s="191"/>
      <c r="N229" s="192"/>
      <c r="O229" s="192"/>
      <c r="P229" s="192"/>
      <c r="Q229" s="192"/>
      <c r="R229" s="192"/>
      <c r="S229" s="192"/>
      <c r="T229" s="193"/>
      <c r="AT229" s="187" t="s">
        <v>155</v>
      </c>
      <c r="AU229" s="187" t="s">
        <v>84</v>
      </c>
      <c r="AV229" s="12" t="s">
        <v>84</v>
      </c>
      <c r="AW229" s="12" t="s">
        <v>39</v>
      </c>
      <c r="AX229" s="12" t="s">
        <v>76</v>
      </c>
      <c r="AY229" s="187" t="s">
        <v>145</v>
      </c>
    </row>
    <row r="230" spans="2:51" s="11" customFormat="1" ht="22.5" customHeight="1">
      <c r="B230" s="177"/>
      <c r="D230" s="178" t="s">
        <v>155</v>
      </c>
      <c r="E230" s="179" t="s">
        <v>20</v>
      </c>
      <c r="F230" s="180" t="s">
        <v>245</v>
      </c>
      <c r="H230" s="181" t="s">
        <v>20</v>
      </c>
      <c r="I230" s="182"/>
      <c r="L230" s="177"/>
      <c r="M230" s="183"/>
      <c r="N230" s="184"/>
      <c r="O230" s="184"/>
      <c r="P230" s="184"/>
      <c r="Q230" s="184"/>
      <c r="R230" s="184"/>
      <c r="S230" s="184"/>
      <c r="T230" s="185"/>
      <c r="AT230" s="181" t="s">
        <v>155</v>
      </c>
      <c r="AU230" s="181" t="s">
        <v>84</v>
      </c>
      <c r="AV230" s="11" t="s">
        <v>22</v>
      </c>
      <c r="AW230" s="11" t="s">
        <v>39</v>
      </c>
      <c r="AX230" s="11" t="s">
        <v>76</v>
      </c>
      <c r="AY230" s="181" t="s">
        <v>145</v>
      </c>
    </row>
    <row r="231" spans="2:51" s="12" customFormat="1" ht="22.5" customHeight="1">
      <c r="B231" s="186"/>
      <c r="D231" s="178" t="s">
        <v>155</v>
      </c>
      <c r="E231" s="187" t="s">
        <v>20</v>
      </c>
      <c r="F231" s="188" t="s">
        <v>246</v>
      </c>
      <c r="H231" s="189">
        <v>1.512</v>
      </c>
      <c r="I231" s="190"/>
      <c r="L231" s="186"/>
      <c r="M231" s="191"/>
      <c r="N231" s="192"/>
      <c r="O231" s="192"/>
      <c r="P231" s="192"/>
      <c r="Q231" s="192"/>
      <c r="R231" s="192"/>
      <c r="S231" s="192"/>
      <c r="T231" s="193"/>
      <c r="AT231" s="187" t="s">
        <v>155</v>
      </c>
      <c r="AU231" s="187" t="s">
        <v>84</v>
      </c>
      <c r="AV231" s="12" t="s">
        <v>84</v>
      </c>
      <c r="AW231" s="12" t="s">
        <v>39</v>
      </c>
      <c r="AX231" s="12" t="s">
        <v>76</v>
      </c>
      <c r="AY231" s="187" t="s">
        <v>145</v>
      </c>
    </row>
    <row r="232" spans="2:51" s="11" customFormat="1" ht="22.5" customHeight="1">
      <c r="B232" s="177"/>
      <c r="D232" s="178" t="s">
        <v>155</v>
      </c>
      <c r="E232" s="179" t="s">
        <v>20</v>
      </c>
      <c r="F232" s="180" t="s">
        <v>247</v>
      </c>
      <c r="H232" s="181" t="s">
        <v>20</v>
      </c>
      <c r="I232" s="182"/>
      <c r="L232" s="177"/>
      <c r="M232" s="183"/>
      <c r="N232" s="184"/>
      <c r="O232" s="184"/>
      <c r="P232" s="184"/>
      <c r="Q232" s="184"/>
      <c r="R232" s="184"/>
      <c r="S232" s="184"/>
      <c r="T232" s="185"/>
      <c r="AT232" s="181" t="s">
        <v>155</v>
      </c>
      <c r="AU232" s="181" t="s">
        <v>84</v>
      </c>
      <c r="AV232" s="11" t="s">
        <v>22</v>
      </c>
      <c r="AW232" s="11" t="s">
        <v>39</v>
      </c>
      <c r="AX232" s="11" t="s">
        <v>76</v>
      </c>
      <c r="AY232" s="181" t="s">
        <v>145</v>
      </c>
    </row>
    <row r="233" spans="2:51" s="12" customFormat="1" ht="22.5" customHeight="1">
      <c r="B233" s="186"/>
      <c r="D233" s="178" t="s">
        <v>155</v>
      </c>
      <c r="E233" s="187" t="s">
        <v>20</v>
      </c>
      <c r="F233" s="188" t="s">
        <v>248</v>
      </c>
      <c r="H233" s="189">
        <v>2.5</v>
      </c>
      <c r="I233" s="190"/>
      <c r="L233" s="186"/>
      <c r="M233" s="191"/>
      <c r="N233" s="192"/>
      <c r="O233" s="192"/>
      <c r="P233" s="192"/>
      <c r="Q233" s="192"/>
      <c r="R233" s="192"/>
      <c r="S233" s="192"/>
      <c r="T233" s="193"/>
      <c r="AT233" s="187" t="s">
        <v>155</v>
      </c>
      <c r="AU233" s="187" t="s">
        <v>84</v>
      </c>
      <c r="AV233" s="12" t="s">
        <v>84</v>
      </c>
      <c r="AW233" s="12" t="s">
        <v>39</v>
      </c>
      <c r="AX233" s="12" t="s">
        <v>76</v>
      </c>
      <c r="AY233" s="187" t="s">
        <v>145</v>
      </c>
    </row>
    <row r="234" spans="2:51" s="13" customFormat="1" ht="22.5" customHeight="1">
      <c r="B234" s="194"/>
      <c r="D234" s="195" t="s">
        <v>155</v>
      </c>
      <c r="E234" s="196" t="s">
        <v>20</v>
      </c>
      <c r="F234" s="197" t="s">
        <v>176</v>
      </c>
      <c r="H234" s="198">
        <v>5.812</v>
      </c>
      <c r="I234" s="199"/>
      <c r="L234" s="194"/>
      <c r="M234" s="200"/>
      <c r="N234" s="201"/>
      <c r="O234" s="201"/>
      <c r="P234" s="201"/>
      <c r="Q234" s="201"/>
      <c r="R234" s="201"/>
      <c r="S234" s="201"/>
      <c r="T234" s="202"/>
      <c r="AT234" s="203" t="s">
        <v>155</v>
      </c>
      <c r="AU234" s="203" t="s">
        <v>84</v>
      </c>
      <c r="AV234" s="13" t="s">
        <v>153</v>
      </c>
      <c r="AW234" s="13" t="s">
        <v>39</v>
      </c>
      <c r="AX234" s="13" t="s">
        <v>22</v>
      </c>
      <c r="AY234" s="203" t="s">
        <v>145</v>
      </c>
    </row>
    <row r="235" spans="2:65" s="1" customFormat="1" ht="22.5" customHeight="1">
      <c r="B235" s="164"/>
      <c r="C235" s="165" t="s">
        <v>281</v>
      </c>
      <c r="D235" s="165" t="s">
        <v>148</v>
      </c>
      <c r="E235" s="166" t="s">
        <v>282</v>
      </c>
      <c r="F235" s="167" t="s">
        <v>283</v>
      </c>
      <c r="G235" s="168" t="s">
        <v>241</v>
      </c>
      <c r="H235" s="169">
        <v>5.812</v>
      </c>
      <c r="I235" s="170"/>
      <c r="J235" s="171">
        <f>ROUND(I235*H235,2)</f>
        <v>0</v>
      </c>
      <c r="K235" s="167" t="s">
        <v>152</v>
      </c>
      <c r="L235" s="35"/>
      <c r="M235" s="172" t="s">
        <v>20</v>
      </c>
      <c r="N235" s="173" t="s">
        <v>47</v>
      </c>
      <c r="O235" s="36"/>
      <c r="P235" s="174">
        <f>O235*H235</f>
        <v>0</v>
      </c>
      <c r="Q235" s="174">
        <v>0</v>
      </c>
      <c r="R235" s="174">
        <f>Q235*H235</f>
        <v>0</v>
      </c>
      <c r="S235" s="174">
        <v>0.044</v>
      </c>
      <c r="T235" s="175">
        <f>S235*H235</f>
        <v>0.255728</v>
      </c>
      <c r="AR235" s="18" t="s">
        <v>153</v>
      </c>
      <c r="AT235" s="18" t="s">
        <v>148</v>
      </c>
      <c r="AU235" s="18" t="s">
        <v>84</v>
      </c>
      <c r="AY235" s="18" t="s">
        <v>145</v>
      </c>
      <c r="BE235" s="176">
        <f>IF(N235="základní",J235,0)</f>
        <v>0</v>
      </c>
      <c r="BF235" s="176">
        <f>IF(N235="snížená",J235,0)</f>
        <v>0</v>
      </c>
      <c r="BG235" s="176">
        <f>IF(N235="zákl. přenesená",J235,0)</f>
        <v>0</v>
      </c>
      <c r="BH235" s="176">
        <f>IF(N235="sníž. přenesená",J235,0)</f>
        <v>0</v>
      </c>
      <c r="BI235" s="176">
        <f>IF(N235="nulová",J235,0)</f>
        <v>0</v>
      </c>
      <c r="BJ235" s="18" t="s">
        <v>22</v>
      </c>
      <c r="BK235" s="176">
        <f>ROUND(I235*H235,2)</f>
        <v>0</v>
      </c>
      <c r="BL235" s="18" t="s">
        <v>153</v>
      </c>
      <c r="BM235" s="18" t="s">
        <v>284</v>
      </c>
    </row>
    <row r="236" spans="2:65" s="1" customFormat="1" ht="22.5" customHeight="1">
      <c r="B236" s="164"/>
      <c r="C236" s="165" t="s">
        <v>285</v>
      </c>
      <c r="D236" s="165" t="s">
        <v>148</v>
      </c>
      <c r="E236" s="166" t="s">
        <v>286</v>
      </c>
      <c r="F236" s="167" t="s">
        <v>287</v>
      </c>
      <c r="G236" s="168" t="s">
        <v>151</v>
      </c>
      <c r="H236" s="169">
        <v>83</v>
      </c>
      <c r="I236" s="170"/>
      <c r="J236" s="171">
        <f>ROUND(I236*H236,2)</f>
        <v>0</v>
      </c>
      <c r="K236" s="167" t="s">
        <v>152</v>
      </c>
      <c r="L236" s="35"/>
      <c r="M236" s="172" t="s">
        <v>20</v>
      </c>
      <c r="N236" s="173" t="s">
        <v>47</v>
      </c>
      <c r="O236" s="36"/>
      <c r="P236" s="174">
        <f>O236*H236</f>
        <v>0</v>
      </c>
      <c r="Q236" s="174">
        <v>0</v>
      </c>
      <c r="R236" s="174">
        <f>Q236*H236</f>
        <v>0</v>
      </c>
      <c r="S236" s="174">
        <v>0</v>
      </c>
      <c r="T236" s="175">
        <f>S236*H236</f>
        <v>0</v>
      </c>
      <c r="AR236" s="18" t="s">
        <v>153</v>
      </c>
      <c r="AT236" s="18" t="s">
        <v>148</v>
      </c>
      <c r="AU236" s="18" t="s">
        <v>84</v>
      </c>
      <c r="AY236" s="18" t="s">
        <v>145</v>
      </c>
      <c r="BE236" s="176">
        <f>IF(N236="základní",J236,0)</f>
        <v>0</v>
      </c>
      <c r="BF236" s="176">
        <f>IF(N236="snížená",J236,0)</f>
        <v>0</v>
      </c>
      <c r="BG236" s="176">
        <f>IF(N236="zákl. přenesená",J236,0)</f>
        <v>0</v>
      </c>
      <c r="BH236" s="176">
        <f>IF(N236="sníž. přenesená",J236,0)</f>
        <v>0</v>
      </c>
      <c r="BI236" s="176">
        <f>IF(N236="nulová",J236,0)</f>
        <v>0</v>
      </c>
      <c r="BJ236" s="18" t="s">
        <v>22</v>
      </c>
      <c r="BK236" s="176">
        <f>ROUND(I236*H236,2)</f>
        <v>0</v>
      </c>
      <c r="BL236" s="18" t="s">
        <v>153</v>
      </c>
      <c r="BM236" s="18" t="s">
        <v>288</v>
      </c>
    </row>
    <row r="237" spans="2:51" s="11" customFormat="1" ht="22.5" customHeight="1">
      <c r="B237" s="177"/>
      <c r="D237" s="178" t="s">
        <v>155</v>
      </c>
      <c r="E237" s="179" t="s">
        <v>20</v>
      </c>
      <c r="F237" s="180" t="s">
        <v>157</v>
      </c>
      <c r="H237" s="181" t="s">
        <v>20</v>
      </c>
      <c r="I237" s="182"/>
      <c r="L237" s="177"/>
      <c r="M237" s="183"/>
      <c r="N237" s="184"/>
      <c r="O237" s="184"/>
      <c r="P237" s="184"/>
      <c r="Q237" s="184"/>
      <c r="R237" s="184"/>
      <c r="S237" s="184"/>
      <c r="T237" s="185"/>
      <c r="AT237" s="181" t="s">
        <v>155</v>
      </c>
      <c r="AU237" s="181" t="s">
        <v>84</v>
      </c>
      <c r="AV237" s="11" t="s">
        <v>22</v>
      </c>
      <c r="AW237" s="11" t="s">
        <v>39</v>
      </c>
      <c r="AX237" s="11" t="s">
        <v>76</v>
      </c>
      <c r="AY237" s="181" t="s">
        <v>145</v>
      </c>
    </row>
    <row r="238" spans="2:51" s="12" customFormat="1" ht="22.5" customHeight="1">
      <c r="B238" s="186"/>
      <c r="D238" s="178" t="s">
        <v>155</v>
      </c>
      <c r="E238" s="187" t="s">
        <v>20</v>
      </c>
      <c r="F238" s="188" t="s">
        <v>266</v>
      </c>
      <c r="H238" s="189">
        <v>99.67</v>
      </c>
      <c r="I238" s="190"/>
      <c r="L238" s="186"/>
      <c r="M238" s="191"/>
      <c r="N238" s="192"/>
      <c r="O238" s="192"/>
      <c r="P238" s="192"/>
      <c r="Q238" s="192"/>
      <c r="R238" s="192"/>
      <c r="S238" s="192"/>
      <c r="T238" s="193"/>
      <c r="AT238" s="187" t="s">
        <v>155</v>
      </c>
      <c r="AU238" s="187" t="s">
        <v>84</v>
      </c>
      <c r="AV238" s="12" t="s">
        <v>84</v>
      </c>
      <c r="AW238" s="12" t="s">
        <v>39</v>
      </c>
      <c r="AX238" s="12" t="s">
        <v>76</v>
      </c>
      <c r="AY238" s="187" t="s">
        <v>145</v>
      </c>
    </row>
    <row r="239" spans="2:51" s="11" customFormat="1" ht="22.5" customHeight="1">
      <c r="B239" s="177"/>
      <c r="D239" s="178" t="s">
        <v>155</v>
      </c>
      <c r="E239" s="179" t="s">
        <v>20</v>
      </c>
      <c r="F239" s="180" t="s">
        <v>167</v>
      </c>
      <c r="H239" s="181" t="s">
        <v>20</v>
      </c>
      <c r="I239" s="182"/>
      <c r="L239" s="177"/>
      <c r="M239" s="183"/>
      <c r="N239" s="184"/>
      <c r="O239" s="184"/>
      <c r="P239" s="184"/>
      <c r="Q239" s="184"/>
      <c r="R239" s="184"/>
      <c r="S239" s="184"/>
      <c r="T239" s="185"/>
      <c r="AT239" s="181" t="s">
        <v>155</v>
      </c>
      <c r="AU239" s="181" t="s">
        <v>84</v>
      </c>
      <c r="AV239" s="11" t="s">
        <v>22</v>
      </c>
      <c r="AW239" s="11" t="s">
        <v>39</v>
      </c>
      <c r="AX239" s="11" t="s">
        <v>76</v>
      </c>
      <c r="AY239" s="181" t="s">
        <v>145</v>
      </c>
    </row>
    <row r="240" spans="2:51" s="12" customFormat="1" ht="22.5" customHeight="1">
      <c r="B240" s="186"/>
      <c r="D240" s="178" t="s">
        <v>155</v>
      </c>
      <c r="E240" s="187" t="s">
        <v>20</v>
      </c>
      <c r="F240" s="188" t="s">
        <v>267</v>
      </c>
      <c r="H240" s="189">
        <v>15.12</v>
      </c>
      <c r="I240" s="190"/>
      <c r="L240" s="186"/>
      <c r="M240" s="191"/>
      <c r="N240" s="192"/>
      <c r="O240" s="192"/>
      <c r="P240" s="192"/>
      <c r="Q240" s="192"/>
      <c r="R240" s="192"/>
      <c r="S240" s="192"/>
      <c r="T240" s="193"/>
      <c r="AT240" s="187" t="s">
        <v>155</v>
      </c>
      <c r="AU240" s="187" t="s">
        <v>84</v>
      </c>
      <c r="AV240" s="12" t="s">
        <v>84</v>
      </c>
      <c r="AW240" s="12" t="s">
        <v>39</v>
      </c>
      <c r="AX240" s="12" t="s">
        <v>76</v>
      </c>
      <c r="AY240" s="187" t="s">
        <v>145</v>
      </c>
    </row>
    <row r="241" spans="2:51" s="11" customFormat="1" ht="22.5" customHeight="1">
      <c r="B241" s="177"/>
      <c r="D241" s="178" t="s">
        <v>155</v>
      </c>
      <c r="E241" s="179" t="s">
        <v>20</v>
      </c>
      <c r="F241" s="180" t="s">
        <v>171</v>
      </c>
      <c r="H241" s="181" t="s">
        <v>20</v>
      </c>
      <c r="I241" s="182"/>
      <c r="L241" s="177"/>
      <c r="M241" s="183"/>
      <c r="N241" s="184"/>
      <c r="O241" s="184"/>
      <c r="P241" s="184"/>
      <c r="Q241" s="184"/>
      <c r="R241" s="184"/>
      <c r="S241" s="184"/>
      <c r="T241" s="185"/>
      <c r="AT241" s="181" t="s">
        <v>155</v>
      </c>
      <c r="AU241" s="181" t="s">
        <v>84</v>
      </c>
      <c r="AV241" s="11" t="s">
        <v>22</v>
      </c>
      <c r="AW241" s="11" t="s">
        <v>39</v>
      </c>
      <c r="AX241" s="11" t="s">
        <v>76</v>
      </c>
      <c r="AY241" s="181" t="s">
        <v>145</v>
      </c>
    </row>
    <row r="242" spans="2:51" s="12" customFormat="1" ht="22.5" customHeight="1">
      <c r="B242" s="186"/>
      <c r="D242" s="178" t="s">
        <v>155</v>
      </c>
      <c r="E242" s="187" t="s">
        <v>20</v>
      </c>
      <c r="F242" s="188" t="s">
        <v>268</v>
      </c>
      <c r="H242" s="189">
        <v>8.35</v>
      </c>
      <c r="I242" s="190"/>
      <c r="L242" s="186"/>
      <c r="M242" s="191"/>
      <c r="N242" s="192"/>
      <c r="O242" s="192"/>
      <c r="P242" s="192"/>
      <c r="Q242" s="192"/>
      <c r="R242" s="192"/>
      <c r="S242" s="192"/>
      <c r="T242" s="193"/>
      <c r="AT242" s="187" t="s">
        <v>155</v>
      </c>
      <c r="AU242" s="187" t="s">
        <v>84</v>
      </c>
      <c r="AV242" s="12" t="s">
        <v>84</v>
      </c>
      <c r="AW242" s="12" t="s">
        <v>39</v>
      </c>
      <c r="AX242" s="12" t="s">
        <v>76</v>
      </c>
      <c r="AY242" s="187" t="s">
        <v>145</v>
      </c>
    </row>
    <row r="243" spans="2:51" s="11" customFormat="1" ht="22.5" customHeight="1">
      <c r="B243" s="177"/>
      <c r="D243" s="178" t="s">
        <v>155</v>
      </c>
      <c r="E243" s="179" t="s">
        <v>20</v>
      </c>
      <c r="F243" s="180" t="s">
        <v>173</v>
      </c>
      <c r="H243" s="181" t="s">
        <v>20</v>
      </c>
      <c r="I243" s="182"/>
      <c r="L243" s="177"/>
      <c r="M243" s="183"/>
      <c r="N243" s="184"/>
      <c r="O243" s="184"/>
      <c r="P243" s="184"/>
      <c r="Q243" s="184"/>
      <c r="R243" s="184"/>
      <c r="S243" s="184"/>
      <c r="T243" s="185"/>
      <c r="AT243" s="181" t="s">
        <v>155</v>
      </c>
      <c r="AU243" s="181" t="s">
        <v>84</v>
      </c>
      <c r="AV243" s="11" t="s">
        <v>22</v>
      </c>
      <c r="AW243" s="11" t="s">
        <v>39</v>
      </c>
      <c r="AX243" s="11" t="s">
        <v>76</v>
      </c>
      <c r="AY243" s="181" t="s">
        <v>145</v>
      </c>
    </row>
    <row r="244" spans="2:51" s="12" customFormat="1" ht="22.5" customHeight="1">
      <c r="B244" s="186"/>
      <c r="D244" s="178" t="s">
        <v>155</v>
      </c>
      <c r="E244" s="187" t="s">
        <v>20</v>
      </c>
      <c r="F244" s="188" t="s">
        <v>269</v>
      </c>
      <c r="H244" s="189">
        <v>17.98</v>
      </c>
      <c r="I244" s="190"/>
      <c r="L244" s="186"/>
      <c r="M244" s="191"/>
      <c r="N244" s="192"/>
      <c r="O244" s="192"/>
      <c r="P244" s="192"/>
      <c r="Q244" s="192"/>
      <c r="R244" s="192"/>
      <c r="S244" s="192"/>
      <c r="T244" s="193"/>
      <c r="AT244" s="187" t="s">
        <v>155</v>
      </c>
      <c r="AU244" s="187" t="s">
        <v>84</v>
      </c>
      <c r="AV244" s="12" t="s">
        <v>84</v>
      </c>
      <c r="AW244" s="12" t="s">
        <v>39</v>
      </c>
      <c r="AX244" s="12" t="s">
        <v>76</v>
      </c>
      <c r="AY244" s="187" t="s">
        <v>145</v>
      </c>
    </row>
    <row r="245" spans="2:51" s="14" customFormat="1" ht="22.5" customHeight="1">
      <c r="B245" s="204"/>
      <c r="D245" s="178" t="s">
        <v>155</v>
      </c>
      <c r="E245" s="205" t="s">
        <v>20</v>
      </c>
      <c r="F245" s="206" t="s">
        <v>210</v>
      </c>
      <c r="H245" s="207">
        <v>141.12</v>
      </c>
      <c r="I245" s="208"/>
      <c r="L245" s="204"/>
      <c r="M245" s="209"/>
      <c r="N245" s="210"/>
      <c r="O245" s="210"/>
      <c r="P245" s="210"/>
      <c r="Q245" s="210"/>
      <c r="R245" s="210"/>
      <c r="S245" s="210"/>
      <c r="T245" s="211"/>
      <c r="AT245" s="205" t="s">
        <v>155</v>
      </c>
      <c r="AU245" s="205" t="s">
        <v>84</v>
      </c>
      <c r="AV245" s="14" t="s">
        <v>193</v>
      </c>
      <c r="AW245" s="14" t="s">
        <v>39</v>
      </c>
      <c r="AX245" s="14" t="s">
        <v>76</v>
      </c>
      <c r="AY245" s="205" t="s">
        <v>145</v>
      </c>
    </row>
    <row r="246" spans="2:51" s="11" customFormat="1" ht="22.5" customHeight="1">
      <c r="B246" s="177"/>
      <c r="D246" s="178" t="s">
        <v>155</v>
      </c>
      <c r="E246" s="179" t="s">
        <v>20</v>
      </c>
      <c r="F246" s="180" t="s">
        <v>289</v>
      </c>
      <c r="H246" s="181" t="s">
        <v>20</v>
      </c>
      <c r="I246" s="182"/>
      <c r="L246" s="177"/>
      <c r="M246" s="183"/>
      <c r="N246" s="184"/>
      <c r="O246" s="184"/>
      <c r="P246" s="184"/>
      <c r="Q246" s="184"/>
      <c r="R246" s="184"/>
      <c r="S246" s="184"/>
      <c r="T246" s="185"/>
      <c r="AT246" s="181" t="s">
        <v>155</v>
      </c>
      <c r="AU246" s="181" t="s">
        <v>84</v>
      </c>
      <c r="AV246" s="11" t="s">
        <v>22</v>
      </c>
      <c r="AW246" s="11" t="s">
        <v>39</v>
      </c>
      <c r="AX246" s="11" t="s">
        <v>76</v>
      </c>
      <c r="AY246" s="181" t="s">
        <v>145</v>
      </c>
    </row>
    <row r="247" spans="2:51" s="12" customFormat="1" ht="22.5" customHeight="1">
      <c r="B247" s="186"/>
      <c r="D247" s="178" t="s">
        <v>155</v>
      </c>
      <c r="E247" s="187" t="s">
        <v>20</v>
      </c>
      <c r="F247" s="188" t="s">
        <v>290</v>
      </c>
      <c r="H247" s="189">
        <v>-58.12</v>
      </c>
      <c r="I247" s="190"/>
      <c r="L247" s="186"/>
      <c r="M247" s="191"/>
      <c r="N247" s="192"/>
      <c r="O247" s="192"/>
      <c r="P247" s="192"/>
      <c r="Q247" s="192"/>
      <c r="R247" s="192"/>
      <c r="S247" s="192"/>
      <c r="T247" s="193"/>
      <c r="AT247" s="187" t="s">
        <v>155</v>
      </c>
      <c r="AU247" s="187" t="s">
        <v>84</v>
      </c>
      <c r="AV247" s="12" t="s">
        <v>84</v>
      </c>
      <c r="AW247" s="12" t="s">
        <v>39</v>
      </c>
      <c r="AX247" s="12" t="s">
        <v>76</v>
      </c>
      <c r="AY247" s="187" t="s">
        <v>145</v>
      </c>
    </row>
    <row r="248" spans="2:51" s="13" customFormat="1" ht="22.5" customHeight="1">
      <c r="B248" s="194"/>
      <c r="D248" s="195" t="s">
        <v>155</v>
      </c>
      <c r="E248" s="196" t="s">
        <v>20</v>
      </c>
      <c r="F248" s="197" t="s">
        <v>176</v>
      </c>
      <c r="H248" s="198">
        <v>83</v>
      </c>
      <c r="I248" s="199"/>
      <c r="L248" s="194"/>
      <c r="M248" s="200"/>
      <c r="N248" s="201"/>
      <c r="O248" s="201"/>
      <c r="P248" s="201"/>
      <c r="Q248" s="201"/>
      <c r="R248" s="201"/>
      <c r="S248" s="201"/>
      <c r="T248" s="202"/>
      <c r="AT248" s="203" t="s">
        <v>155</v>
      </c>
      <c r="AU248" s="203" t="s">
        <v>84</v>
      </c>
      <c r="AV248" s="13" t="s">
        <v>153</v>
      </c>
      <c r="AW248" s="13" t="s">
        <v>39</v>
      </c>
      <c r="AX248" s="13" t="s">
        <v>22</v>
      </c>
      <c r="AY248" s="203" t="s">
        <v>145</v>
      </c>
    </row>
    <row r="249" spans="2:65" s="1" customFormat="1" ht="22.5" customHeight="1">
      <c r="B249" s="164"/>
      <c r="C249" s="165" t="s">
        <v>8</v>
      </c>
      <c r="D249" s="165" t="s">
        <v>148</v>
      </c>
      <c r="E249" s="166" t="s">
        <v>291</v>
      </c>
      <c r="F249" s="167" t="s">
        <v>292</v>
      </c>
      <c r="G249" s="168" t="s">
        <v>151</v>
      </c>
      <c r="H249" s="169">
        <v>141.12</v>
      </c>
      <c r="I249" s="170"/>
      <c r="J249" s="171">
        <f>ROUND(I249*H249,2)</f>
        <v>0</v>
      </c>
      <c r="K249" s="167" t="s">
        <v>152</v>
      </c>
      <c r="L249" s="35"/>
      <c r="M249" s="172" t="s">
        <v>20</v>
      </c>
      <c r="N249" s="173" t="s">
        <v>47</v>
      </c>
      <c r="O249" s="36"/>
      <c r="P249" s="174">
        <f>O249*H249</f>
        <v>0</v>
      </c>
      <c r="Q249" s="174">
        <v>0</v>
      </c>
      <c r="R249" s="174">
        <f>Q249*H249</f>
        <v>0</v>
      </c>
      <c r="S249" s="174">
        <v>0.035</v>
      </c>
      <c r="T249" s="175">
        <f>S249*H249</f>
        <v>4.9392000000000005</v>
      </c>
      <c r="AR249" s="18" t="s">
        <v>153</v>
      </c>
      <c r="AT249" s="18" t="s">
        <v>148</v>
      </c>
      <c r="AU249" s="18" t="s">
        <v>84</v>
      </c>
      <c r="AY249" s="18" t="s">
        <v>145</v>
      </c>
      <c r="BE249" s="176">
        <f>IF(N249="základní",J249,0)</f>
        <v>0</v>
      </c>
      <c r="BF249" s="176">
        <f>IF(N249="snížená",J249,0)</f>
        <v>0</v>
      </c>
      <c r="BG249" s="176">
        <f>IF(N249="zákl. přenesená",J249,0)</f>
        <v>0</v>
      </c>
      <c r="BH249" s="176">
        <f>IF(N249="sníž. přenesená",J249,0)</f>
        <v>0</v>
      </c>
      <c r="BI249" s="176">
        <f>IF(N249="nulová",J249,0)</f>
        <v>0</v>
      </c>
      <c r="BJ249" s="18" t="s">
        <v>22</v>
      </c>
      <c r="BK249" s="176">
        <f>ROUND(I249*H249,2)</f>
        <v>0</v>
      </c>
      <c r="BL249" s="18" t="s">
        <v>153</v>
      </c>
      <c r="BM249" s="18" t="s">
        <v>293</v>
      </c>
    </row>
    <row r="250" spans="2:51" s="11" customFormat="1" ht="22.5" customHeight="1">
      <c r="B250" s="177"/>
      <c r="D250" s="178" t="s">
        <v>155</v>
      </c>
      <c r="E250" s="179" t="s">
        <v>20</v>
      </c>
      <c r="F250" s="180" t="s">
        <v>157</v>
      </c>
      <c r="H250" s="181" t="s">
        <v>20</v>
      </c>
      <c r="I250" s="182"/>
      <c r="L250" s="177"/>
      <c r="M250" s="183"/>
      <c r="N250" s="184"/>
      <c r="O250" s="184"/>
      <c r="P250" s="184"/>
      <c r="Q250" s="184"/>
      <c r="R250" s="184"/>
      <c r="S250" s="184"/>
      <c r="T250" s="185"/>
      <c r="AT250" s="181" t="s">
        <v>155</v>
      </c>
      <c r="AU250" s="181" t="s">
        <v>84</v>
      </c>
      <c r="AV250" s="11" t="s">
        <v>22</v>
      </c>
      <c r="AW250" s="11" t="s">
        <v>39</v>
      </c>
      <c r="AX250" s="11" t="s">
        <v>76</v>
      </c>
      <c r="AY250" s="181" t="s">
        <v>145</v>
      </c>
    </row>
    <row r="251" spans="2:51" s="12" customFormat="1" ht="22.5" customHeight="1">
      <c r="B251" s="186"/>
      <c r="D251" s="178" t="s">
        <v>155</v>
      </c>
      <c r="E251" s="187" t="s">
        <v>20</v>
      </c>
      <c r="F251" s="188" t="s">
        <v>266</v>
      </c>
      <c r="H251" s="189">
        <v>99.67</v>
      </c>
      <c r="I251" s="190"/>
      <c r="L251" s="186"/>
      <c r="M251" s="191"/>
      <c r="N251" s="192"/>
      <c r="O251" s="192"/>
      <c r="P251" s="192"/>
      <c r="Q251" s="192"/>
      <c r="R251" s="192"/>
      <c r="S251" s="192"/>
      <c r="T251" s="193"/>
      <c r="AT251" s="187" t="s">
        <v>155</v>
      </c>
      <c r="AU251" s="187" t="s">
        <v>84</v>
      </c>
      <c r="AV251" s="12" t="s">
        <v>84</v>
      </c>
      <c r="AW251" s="12" t="s">
        <v>39</v>
      </c>
      <c r="AX251" s="12" t="s">
        <v>76</v>
      </c>
      <c r="AY251" s="187" t="s">
        <v>145</v>
      </c>
    </row>
    <row r="252" spans="2:51" s="11" customFormat="1" ht="22.5" customHeight="1">
      <c r="B252" s="177"/>
      <c r="D252" s="178" t="s">
        <v>155</v>
      </c>
      <c r="E252" s="179" t="s">
        <v>20</v>
      </c>
      <c r="F252" s="180" t="s">
        <v>167</v>
      </c>
      <c r="H252" s="181" t="s">
        <v>20</v>
      </c>
      <c r="I252" s="182"/>
      <c r="L252" s="177"/>
      <c r="M252" s="183"/>
      <c r="N252" s="184"/>
      <c r="O252" s="184"/>
      <c r="P252" s="184"/>
      <c r="Q252" s="184"/>
      <c r="R252" s="184"/>
      <c r="S252" s="184"/>
      <c r="T252" s="185"/>
      <c r="AT252" s="181" t="s">
        <v>155</v>
      </c>
      <c r="AU252" s="181" t="s">
        <v>84</v>
      </c>
      <c r="AV252" s="11" t="s">
        <v>22</v>
      </c>
      <c r="AW252" s="11" t="s">
        <v>39</v>
      </c>
      <c r="AX252" s="11" t="s">
        <v>76</v>
      </c>
      <c r="AY252" s="181" t="s">
        <v>145</v>
      </c>
    </row>
    <row r="253" spans="2:51" s="12" customFormat="1" ht="22.5" customHeight="1">
      <c r="B253" s="186"/>
      <c r="D253" s="178" t="s">
        <v>155</v>
      </c>
      <c r="E253" s="187" t="s">
        <v>20</v>
      </c>
      <c r="F253" s="188" t="s">
        <v>267</v>
      </c>
      <c r="H253" s="189">
        <v>15.12</v>
      </c>
      <c r="I253" s="190"/>
      <c r="L253" s="186"/>
      <c r="M253" s="191"/>
      <c r="N253" s="192"/>
      <c r="O253" s="192"/>
      <c r="P253" s="192"/>
      <c r="Q253" s="192"/>
      <c r="R253" s="192"/>
      <c r="S253" s="192"/>
      <c r="T253" s="193"/>
      <c r="AT253" s="187" t="s">
        <v>155</v>
      </c>
      <c r="AU253" s="187" t="s">
        <v>84</v>
      </c>
      <c r="AV253" s="12" t="s">
        <v>84</v>
      </c>
      <c r="AW253" s="12" t="s">
        <v>39</v>
      </c>
      <c r="AX253" s="12" t="s">
        <v>76</v>
      </c>
      <c r="AY253" s="187" t="s">
        <v>145</v>
      </c>
    </row>
    <row r="254" spans="2:51" s="11" customFormat="1" ht="22.5" customHeight="1">
      <c r="B254" s="177"/>
      <c r="D254" s="178" t="s">
        <v>155</v>
      </c>
      <c r="E254" s="179" t="s">
        <v>20</v>
      </c>
      <c r="F254" s="180" t="s">
        <v>171</v>
      </c>
      <c r="H254" s="181" t="s">
        <v>20</v>
      </c>
      <c r="I254" s="182"/>
      <c r="L254" s="177"/>
      <c r="M254" s="183"/>
      <c r="N254" s="184"/>
      <c r="O254" s="184"/>
      <c r="P254" s="184"/>
      <c r="Q254" s="184"/>
      <c r="R254" s="184"/>
      <c r="S254" s="184"/>
      <c r="T254" s="185"/>
      <c r="AT254" s="181" t="s">
        <v>155</v>
      </c>
      <c r="AU254" s="181" t="s">
        <v>84</v>
      </c>
      <c r="AV254" s="11" t="s">
        <v>22</v>
      </c>
      <c r="AW254" s="11" t="s">
        <v>39</v>
      </c>
      <c r="AX254" s="11" t="s">
        <v>76</v>
      </c>
      <c r="AY254" s="181" t="s">
        <v>145</v>
      </c>
    </row>
    <row r="255" spans="2:51" s="12" customFormat="1" ht="22.5" customHeight="1">
      <c r="B255" s="186"/>
      <c r="D255" s="178" t="s">
        <v>155</v>
      </c>
      <c r="E255" s="187" t="s">
        <v>20</v>
      </c>
      <c r="F255" s="188" t="s">
        <v>268</v>
      </c>
      <c r="H255" s="189">
        <v>8.35</v>
      </c>
      <c r="I255" s="190"/>
      <c r="L255" s="186"/>
      <c r="M255" s="191"/>
      <c r="N255" s="192"/>
      <c r="O255" s="192"/>
      <c r="P255" s="192"/>
      <c r="Q255" s="192"/>
      <c r="R255" s="192"/>
      <c r="S255" s="192"/>
      <c r="T255" s="193"/>
      <c r="AT255" s="187" t="s">
        <v>155</v>
      </c>
      <c r="AU255" s="187" t="s">
        <v>84</v>
      </c>
      <c r="AV255" s="12" t="s">
        <v>84</v>
      </c>
      <c r="AW255" s="12" t="s">
        <v>39</v>
      </c>
      <c r="AX255" s="12" t="s">
        <v>76</v>
      </c>
      <c r="AY255" s="187" t="s">
        <v>145</v>
      </c>
    </row>
    <row r="256" spans="2:51" s="11" customFormat="1" ht="22.5" customHeight="1">
      <c r="B256" s="177"/>
      <c r="D256" s="178" t="s">
        <v>155</v>
      </c>
      <c r="E256" s="179" t="s">
        <v>20</v>
      </c>
      <c r="F256" s="180" t="s">
        <v>173</v>
      </c>
      <c r="H256" s="181" t="s">
        <v>20</v>
      </c>
      <c r="I256" s="182"/>
      <c r="L256" s="177"/>
      <c r="M256" s="183"/>
      <c r="N256" s="184"/>
      <c r="O256" s="184"/>
      <c r="P256" s="184"/>
      <c r="Q256" s="184"/>
      <c r="R256" s="184"/>
      <c r="S256" s="184"/>
      <c r="T256" s="185"/>
      <c r="AT256" s="181" t="s">
        <v>155</v>
      </c>
      <c r="AU256" s="181" t="s">
        <v>84</v>
      </c>
      <c r="AV256" s="11" t="s">
        <v>22</v>
      </c>
      <c r="AW256" s="11" t="s">
        <v>39</v>
      </c>
      <c r="AX256" s="11" t="s">
        <v>76</v>
      </c>
      <c r="AY256" s="181" t="s">
        <v>145</v>
      </c>
    </row>
    <row r="257" spans="2:51" s="12" customFormat="1" ht="22.5" customHeight="1">
      <c r="B257" s="186"/>
      <c r="D257" s="178" t="s">
        <v>155</v>
      </c>
      <c r="E257" s="187" t="s">
        <v>20</v>
      </c>
      <c r="F257" s="188" t="s">
        <v>269</v>
      </c>
      <c r="H257" s="189">
        <v>17.98</v>
      </c>
      <c r="I257" s="190"/>
      <c r="L257" s="186"/>
      <c r="M257" s="191"/>
      <c r="N257" s="192"/>
      <c r="O257" s="192"/>
      <c r="P257" s="192"/>
      <c r="Q257" s="192"/>
      <c r="R257" s="192"/>
      <c r="S257" s="192"/>
      <c r="T257" s="193"/>
      <c r="AT257" s="187" t="s">
        <v>155</v>
      </c>
      <c r="AU257" s="187" t="s">
        <v>84</v>
      </c>
      <c r="AV257" s="12" t="s">
        <v>84</v>
      </c>
      <c r="AW257" s="12" t="s">
        <v>39</v>
      </c>
      <c r="AX257" s="12" t="s">
        <v>76</v>
      </c>
      <c r="AY257" s="187" t="s">
        <v>145</v>
      </c>
    </row>
    <row r="258" spans="2:51" s="13" customFormat="1" ht="22.5" customHeight="1">
      <c r="B258" s="194"/>
      <c r="D258" s="195" t="s">
        <v>155</v>
      </c>
      <c r="E258" s="196" t="s">
        <v>20</v>
      </c>
      <c r="F258" s="197" t="s">
        <v>176</v>
      </c>
      <c r="H258" s="198">
        <v>141.12</v>
      </c>
      <c r="I258" s="199"/>
      <c r="L258" s="194"/>
      <c r="M258" s="200"/>
      <c r="N258" s="201"/>
      <c r="O258" s="201"/>
      <c r="P258" s="201"/>
      <c r="Q258" s="201"/>
      <c r="R258" s="201"/>
      <c r="S258" s="201"/>
      <c r="T258" s="202"/>
      <c r="AT258" s="203" t="s">
        <v>155</v>
      </c>
      <c r="AU258" s="203" t="s">
        <v>84</v>
      </c>
      <c r="AV258" s="13" t="s">
        <v>153</v>
      </c>
      <c r="AW258" s="13" t="s">
        <v>39</v>
      </c>
      <c r="AX258" s="13" t="s">
        <v>22</v>
      </c>
      <c r="AY258" s="203" t="s">
        <v>145</v>
      </c>
    </row>
    <row r="259" spans="2:65" s="1" customFormat="1" ht="22.5" customHeight="1">
      <c r="B259" s="164"/>
      <c r="C259" s="165" t="s">
        <v>294</v>
      </c>
      <c r="D259" s="165" t="s">
        <v>148</v>
      </c>
      <c r="E259" s="166" t="s">
        <v>295</v>
      </c>
      <c r="F259" s="167" t="s">
        <v>296</v>
      </c>
      <c r="G259" s="168" t="s">
        <v>151</v>
      </c>
      <c r="H259" s="169">
        <v>12.45</v>
      </c>
      <c r="I259" s="170"/>
      <c r="J259" s="171">
        <f>ROUND(I259*H259,2)</f>
        <v>0</v>
      </c>
      <c r="K259" s="167" t="s">
        <v>152</v>
      </c>
      <c r="L259" s="35"/>
      <c r="M259" s="172" t="s">
        <v>20</v>
      </c>
      <c r="N259" s="173" t="s">
        <v>47</v>
      </c>
      <c r="O259" s="36"/>
      <c r="P259" s="174">
        <f>O259*H259</f>
        <v>0</v>
      </c>
      <c r="Q259" s="174">
        <v>0</v>
      </c>
      <c r="R259" s="174">
        <f>Q259*H259</f>
        <v>0</v>
      </c>
      <c r="S259" s="174">
        <v>0.046</v>
      </c>
      <c r="T259" s="175">
        <f>S259*H259</f>
        <v>0.5727</v>
      </c>
      <c r="AR259" s="18" t="s">
        <v>153</v>
      </c>
      <c r="AT259" s="18" t="s">
        <v>148</v>
      </c>
      <c r="AU259" s="18" t="s">
        <v>84</v>
      </c>
      <c r="AY259" s="18" t="s">
        <v>145</v>
      </c>
      <c r="BE259" s="176">
        <f>IF(N259="základní",J259,0)</f>
        <v>0</v>
      </c>
      <c r="BF259" s="176">
        <f>IF(N259="snížená",J259,0)</f>
        <v>0</v>
      </c>
      <c r="BG259" s="176">
        <f>IF(N259="zákl. přenesená",J259,0)</f>
        <v>0</v>
      </c>
      <c r="BH259" s="176">
        <f>IF(N259="sníž. přenesená",J259,0)</f>
        <v>0</v>
      </c>
      <c r="BI259" s="176">
        <f>IF(N259="nulová",J259,0)</f>
        <v>0</v>
      </c>
      <c r="BJ259" s="18" t="s">
        <v>22</v>
      </c>
      <c r="BK259" s="176">
        <f>ROUND(I259*H259,2)</f>
        <v>0</v>
      </c>
      <c r="BL259" s="18" t="s">
        <v>153</v>
      </c>
      <c r="BM259" s="18" t="s">
        <v>297</v>
      </c>
    </row>
    <row r="260" spans="2:51" s="11" customFormat="1" ht="22.5" customHeight="1">
      <c r="B260" s="177"/>
      <c r="D260" s="178" t="s">
        <v>155</v>
      </c>
      <c r="E260" s="179" t="s">
        <v>20</v>
      </c>
      <c r="F260" s="180" t="s">
        <v>298</v>
      </c>
      <c r="H260" s="181" t="s">
        <v>20</v>
      </c>
      <c r="I260" s="182"/>
      <c r="L260" s="177"/>
      <c r="M260" s="183"/>
      <c r="N260" s="184"/>
      <c r="O260" s="184"/>
      <c r="P260" s="184"/>
      <c r="Q260" s="184"/>
      <c r="R260" s="184"/>
      <c r="S260" s="184"/>
      <c r="T260" s="185"/>
      <c r="AT260" s="181" t="s">
        <v>155</v>
      </c>
      <c r="AU260" s="181" t="s">
        <v>84</v>
      </c>
      <c r="AV260" s="11" t="s">
        <v>22</v>
      </c>
      <c r="AW260" s="11" t="s">
        <v>39</v>
      </c>
      <c r="AX260" s="11" t="s">
        <v>76</v>
      </c>
      <c r="AY260" s="181" t="s">
        <v>145</v>
      </c>
    </row>
    <row r="261" spans="2:51" s="11" customFormat="1" ht="22.5" customHeight="1">
      <c r="B261" s="177"/>
      <c r="D261" s="178" t="s">
        <v>155</v>
      </c>
      <c r="E261" s="179" t="s">
        <v>20</v>
      </c>
      <c r="F261" s="180" t="s">
        <v>243</v>
      </c>
      <c r="H261" s="181" t="s">
        <v>20</v>
      </c>
      <c r="I261" s="182"/>
      <c r="L261" s="177"/>
      <c r="M261" s="183"/>
      <c r="N261" s="184"/>
      <c r="O261" s="184"/>
      <c r="P261" s="184"/>
      <c r="Q261" s="184"/>
      <c r="R261" s="184"/>
      <c r="S261" s="184"/>
      <c r="T261" s="185"/>
      <c r="AT261" s="181" t="s">
        <v>155</v>
      </c>
      <c r="AU261" s="181" t="s">
        <v>84</v>
      </c>
      <c r="AV261" s="11" t="s">
        <v>22</v>
      </c>
      <c r="AW261" s="11" t="s">
        <v>39</v>
      </c>
      <c r="AX261" s="11" t="s">
        <v>76</v>
      </c>
      <c r="AY261" s="181" t="s">
        <v>145</v>
      </c>
    </row>
    <row r="262" spans="2:51" s="12" customFormat="1" ht="22.5" customHeight="1">
      <c r="B262" s="186"/>
      <c r="D262" s="178" t="s">
        <v>155</v>
      </c>
      <c r="E262" s="187" t="s">
        <v>20</v>
      </c>
      <c r="F262" s="188" t="s">
        <v>299</v>
      </c>
      <c r="H262" s="189">
        <v>5.16</v>
      </c>
      <c r="I262" s="190"/>
      <c r="L262" s="186"/>
      <c r="M262" s="191"/>
      <c r="N262" s="192"/>
      <c r="O262" s="192"/>
      <c r="P262" s="192"/>
      <c r="Q262" s="192"/>
      <c r="R262" s="192"/>
      <c r="S262" s="192"/>
      <c r="T262" s="193"/>
      <c r="AT262" s="187" t="s">
        <v>155</v>
      </c>
      <c r="AU262" s="187" t="s">
        <v>84</v>
      </c>
      <c r="AV262" s="12" t="s">
        <v>84</v>
      </c>
      <c r="AW262" s="12" t="s">
        <v>39</v>
      </c>
      <c r="AX262" s="12" t="s">
        <v>76</v>
      </c>
      <c r="AY262" s="187" t="s">
        <v>145</v>
      </c>
    </row>
    <row r="263" spans="2:51" s="11" customFormat="1" ht="22.5" customHeight="1">
      <c r="B263" s="177"/>
      <c r="D263" s="178" t="s">
        <v>155</v>
      </c>
      <c r="E263" s="179" t="s">
        <v>20</v>
      </c>
      <c r="F263" s="180" t="s">
        <v>245</v>
      </c>
      <c r="H263" s="181" t="s">
        <v>20</v>
      </c>
      <c r="I263" s="182"/>
      <c r="L263" s="177"/>
      <c r="M263" s="183"/>
      <c r="N263" s="184"/>
      <c r="O263" s="184"/>
      <c r="P263" s="184"/>
      <c r="Q263" s="184"/>
      <c r="R263" s="184"/>
      <c r="S263" s="184"/>
      <c r="T263" s="185"/>
      <c r="AT263" s="181" t="s">
        <v>155</v>
      </c>
      <c r="AU263" s="181" t="s">
        <v>84</v>
      </c>
      <c r="AV263" s="11" t="s">
        <v>22</v>
      </c>
      <c r="AW263" s="11" t="s">
        <v>39</v>
      </c>
      <c r="AX263" s="11" t="s">
        <v>76</v>
      </c>
      <c r="AY263" s="181" t="s">
        <v>145</v>
      </c>
    </row>
    <row r="264" spans="2:51" s="12" customFormat="1" ht="22.5" customHeight="1">
      <c r="B264" s="186"/>
      <c r="D264" s="178" t="s">
        <v>155</v>
      </c>
      <c r="E264" s="187" t="s">
        <v>20</v>
      </c>
      <c r="F264" s="188" t="s">
        <v>300</v>
      </c>
      <c r="H264" s="189">
        <v>4.68</v>
      </c>
      <c r="I264" s="190"/>
      <c r="L264" s="186"/>
      <c r="M264" s="191"/>
      <c r="N264" s="192"/>
      <c r="O264" s="192"/>
      <c r="P264" s="192"/>
      <c r="Q264" s="192"/>
      <c r="R264" s="192"/>
      <c r="S264" s="192"/>
      <c r="T264" s="193"/>
      <c r="AT264" s="187" t="s">
        <v>155</v>
      </c>
      <c r="AU264" s="187" t="s">
        <v>84</v>
      </c>
      <c r="AV264" s="12" t="s">
        <v>84</v>
      </c>
      <c r="AW264" s="12" t="s">
        <v>39</v>
      </c>
      <c r="AX264" s="12" t="s">
        <v>76</v>
      </c>
      <c r="AY264" s="187" t="s">
        <v>145</v>
      </c>
    </row>
    <row r="265" spans="2:51" s="11" customFormat="1" ht="22.5" customHeight="1">
      <c r="B265" s="177"/>
      <c r="D265" s="178" t="s">
        <v>155</v>
      </c>
      <c r="E265" s="179" t="s">
        <v>20</v>
      </c>
      <c r="F265" s="180" t="s">
        <v>247</v>
      </c>
      <c r="H265" s="181" t="s">
        <v>20</v>
      </c>
      <c r="I265" s="182"/>
      <c r="L265" s="177"/>
      <c r="M265" s="183"/>
      <c r="N265" s="184"/>
      <c r="O265" s="184"/>
      <c r="P265" s="184"/>
      <c r="Q265" s="184"/>
      <c r="R265" s="184"/>
      <c r="S265" s="184"/>
      <c r="T265" s="185"/>
      <c r="AT265" s="181" t="s">
        <v>155</v>
      </c>
      <c r="AU265" s="181" t="s">
        <v>84</v>
      </c>
      <c r="AV265" s="11" t="s">
        <v>22</v>
      </c>
      <c r="AW265" s="11" t="s">
        <v>39</v>
      </c>
      <c r="AX265" s="11" t="s">
        <v>76</v>
      </c>
      <c r="AY265" s="181" t="s">
        <v>145</v>
      </c>
    </row>
    <row r="266" spans="2:51" s="12" customFormat="1" ht="22.5" customHeight="1">
      <c r="B266" s="186"/>
      <c r="D266" s="178" t="s">
        <v>155</v>
      </c>
      <c r="E266" s="187" t="s">
        <v>20</v>
      </c>
      <c r="F266" s="188" t="s">
        <v>301</v>
      </c>
      <c r="H266" s="189">
        <v>2.61</v>
      </c>
      <c r="I266" s="190"/>
      <c r="L266" s="186"/>
      <c r="M266" s="191"/>
      <c r="N266" s="192"/>
      <c r="O266" s="192"/>
      <c r="P266" s="192"/>
      <c r="Q266" s="192"/>
      <c r="R266" s="192"/>
      <c r="S266" s="192"/>
      <c r="T266" s="193"/>
      <c r="AT266" s="187" t="s">
        <v>155</v>
      </c>
      <c r="AU266" s="187" t="s">
        <v>84</v>
      </c>
      <c r="AV266" s="12" t="s">
        <v>84</v>
      </c>
      <c r="AW266" s="12" t="s">
        <v>39</v>
      </c>
      <c r="AX266" s="12" t="s">
        <v>76</v>
      </c>
      <c r="AY266" s="187" t="s">
        <v>145</v>
      </c>
    </row>
    <row r="267" spans="2:51" s="13" customFormat="1" ht="22.5" customHeight="1">
      <c r="B267" s="194"/>
      <c r="D267" s="195" t="s">
        <v>155</v>
      </c>
      <c r="E267" s="196" t="s">
        <v>20</v>
      </c>
      <c r="F267" s="197" t="s">
        <v>176</v>
      </c>
      <c r="H267" s="198">
        <v>12.45</v>
      </c>
      <c r="I267" s="199"/>
      <c r="L267" s="194"/>
      <c r="M267" s="200"/>
      <c r="N267" s="201"/>
      <c r="O267" s="201"/>
      <c r="P267" s="201"/>
      <c r="Q267" s="201"/>
      <c r="R267" s="201"/>
      <c r="S267" s="201"/>
      <c r="T267" s="202"/>
      <c r="AT267" s="203" t="s">
        <v>155</v>
      </c>
      <c r="AU267" s="203" t="s">
        <v>84</v>
      </c>
      <c r="AV267" s="13" t="s">
        <v>153</v>
      </c>
      <c r="AW267" s="13" t="s">
        <v>39</v>
      </c>
      <c r="AX267" s="13" t="s">
        <v>22</v>
      </c>
      <c r="AY267" s="203" t="s">
        <v>145</v>
      </c>
    </row>
    <row r="268" spans="2:65" s="1" customFormat="1" ht="22.5" customHeight="1">
      <c r="B268" s="164"/>
      <c r="C268" s="165" t="s">
        <v>302</v>
      </c>
      <c r="D268" s="165" t="s">
        <v>148</v>
      </c>
      <c r="E268" s="166" t="s">
        <v>303</v>
      </c>
      <c r="F268" s="167" t="s">
        <v>304</v>
      </c>
      <c r="G268" s="168" t="s">
        <v>151</v>
      </c>
      <c r="H268" s="169">
        <v>167.384</v>
      </c>
      <c r="I268" s="170"/>
      <c r="J268" s="171">
        <f>ROUND(I268*H268,2)</f>
        <v>0</v>
      </c>
      <c r="K268" s="167" t="s">
        <v>152</v>
      </c>
      <c r="L268" s="35"/>
      <c r="M268" s="172" t="s">
        <v>20</v>
      </c>
      <c r="N268" s="173" t="s">
        <v>47</v>
      </c>
      <c r="O268" s="36"/>
      <c r="P268" s="174">
        <f>O268*H268</f>
        <v>0</v>
      </c>
      <c r="Q268" s="174">
        <v>0</v>
      </c>
      <c r="R268" s="174">
        <f>Q268*H268</f>
        <v>0</v>
      </c>
      <c r="S268" s="174">
        <v>0.068</v>
      </c>
      <c r="T268" s="175">
        <f>S268*H268</f>
        <v>11.382112</v>
      </c>
      <c r="AR268" s="18" t="s">
        <v>153</v>
      </c>
      <c r="AT268" s="18" t="s">
        <v>148</v>
      </c>
      <c r="AU268" s="18" t="s">
        <v>84</v>
      </c>
      <c r="AY268" s="18" t="s">
        <v>145</v>
      </c>
      <c r="BE268" s="176">
        <f>IF(N268="základní",J268,0)</f>
        <v>0</v>
      </c>
      <c r="BF268" s="176">
        <f>IF(N268="snížená",J268,0)</f>
        <v>0</v>
      </c>
      <c r="BG268" s="176">
        <f>IF(N268="zákl. přenesená",J268,0)</f>
        <v>0</v>
      </c>
      <c r="BH268" s="176">
        <f>IF(N268="sníž. přenesená",J268,0)</f>
        <v>0</v>
      </c>
      <c r="BI268" s="176">
        <f>IF(N268="nulová",J268,0)</f>
        <v>0</v>
      </c>
      <c r="BJ268" s="18" t="s">
        <v>22</v>
      </c>
      <c r="BK268" s="176">
        <f>ROUND(I268*H268,2)</f>
        <v>0</v>
      </c>
      <c r="BL268" s="18" t="s">
        <v>153</v>
      </c>
      <c r="BM268" s="18" t="s">
        <v>305</v>
      </c>
    </row>
    <row r="269" spans="2:51" s="11" customFormat="1" ht="22.5" customHeight="1">
      <c r="B269" s="177"/>
      <c r="D269" s="178" t="s">
        <v>155</v>
      </c>
      <c r="E269" s="179" t="s">
        <v>20</v>
      </c>
      <c r="F269" s="180" t="s">
        <v>157</v>
      </c>
      <c r="H269" s="181" t="s">
        <v>20</v>
      </c>
      <c r="I269" s="182"/>
      <c r="L269" s="177"/>
      <c r="M269" s="183"/>
      <c r="N269" s="184"/>
      <c r="O269" s="184"/>
      <c r="P269" s="184"/>
      <c r="Q269" s="184"/>
      <c r="R269" s="184"/>
      <c r="S269" s="184"/>
      <c r="T269" s="185"/>
      <c r="AT269" s="181" t="s">
        <v>155</v>
      </c>
      <c r="AU269" s="181" t="s">
        <v>84</v>
      </c>
      <c r="AV269" s="11" t="s">
        <v>22</v>
      </c>
      <c r="AW269" s="11" t="s">
        <v>39</v>
      </c>
      <c r="AX269" s="11" t="s">
        <v>76</v>
      </c>
      <c r="AY269" s="181" t="s">
        <v>145</v>
      </c>
    </row>
    <row r="270" spans="2:51" s="12" customFormat="1" ht="22.5" customHeight="1">
      <c r="B270" s="186"/>
      <c r="D270" s="178" t="s">
        <v>155</v>
      </c>
      <c r="E270" s="187" t="s">
        <v>20</v>
      </c>
      <c r="F270" s="188" t="s">
        <v>158</v>
      </c>
      <c r="H270" s="189">
        <v>5.04</v>
      </c>
      <c r="I270" s="190"/>
      <c r="L270" s="186"/>
      <c r="M270" s="191"/>
      <c r="N270" s="192"/>
      <c r="O270" s="192"/>
      <c r="P270" s="192"/>
      <c r="Q270" s="192"/>
      <c r="R270" s="192"/>
      <c r="S270" s="192"/>
      <c r="T270" s="193"/>
      <c r="AT270" s="187" t="s">
        <v>155</v>
      </c>
      <c r="AU270" s="187" t="s">
        <v>84</v>
      </c>
      <c r="AV270" s="12" t="s">
        <v>84</v>
      </c>
      <c r="AW270" s="12" t="s">
        <v>39</v>
      </c>
      <c r="AX270" s="12" t="s">
        <v>76</v>
      </c>
      <c r="AY270" s="187" t="s">
        <v>145</v>
      </c>
    </row>
    <row r="271" spans="2:51" s="12" customFormat="1" ht="22.5" customHeight="1">
      <c r="B271" s="186"/>
      <c r="D271" s="178" t="s">
        <v>155</v>
      </c>
      <c r="E271" s="187" t="s">
        <v>20</v>
      </c>
      <c r="F271" s="188" t="s">
        <v>159</v>
      </c>
      <c r="H271" s="189">
        <v>1.288</v>
      </c>
      <c r="I271" s="190"/>
      <c r="L271" s="186"/>
      <c r="M271" s="191"/>
      <c r="N271" s="192"/>
      <c r="O271" s="192"/>
      <c r="P271" s="192"/>
      <c r="Q271" s="192"/>
      <c r="R271" s="192"/>
      <c r="S271" s="192"/>
      <c r="T271" s="193"/>
      <c r="AT271" s="187" t="s">
        <v>155</v>
      </c>
      <c r="AU271" s="187" t="s">
        <v>84</v>
      </c>
      <c r="AV271" s="12" t="s">
        <v>84</v>
      </c>
      <c r="AW271" s="12" t="s">
        <v>39</v>
      </c>
      <c r="AX271" s="12" t="s">
        <v>76</v>
      </c>
      <c r="AY271" s="187" t="s">
        <v>145</v>
      </c>
    </row>
    <row r="272" spans="2:51" s="12" customFormat="1" ht="22.5" customHeight="1">
      <c r="B272" s="186"/>
      <c r="D272" s="178" t="s">
        <v>155</v>
      </c>
      <c r="E272" s="187" t="s">
        <v>20</v>
      </c>
      <c r="F272" s="188" t="s">
        <v>160</v>
      </c>
      <c r="H272" s="189">
        <v>39</v>
      </c>
      <c r="I272" s="190"/>
      <c r="L272" s="186"/>
      <c r="M272" s="191"/>
      <c r="N272" s="192"/>
      <c r="O272" s="192"/>
      <c r="P272" s="192"/>
      <c r="Q272" s="192"/>
      <c r="R272" s="192"/>
      <c r="S272" s="192"/>
      <c r="T272" s="193"/>
      <c r="AT272" s="187" t="s">
        <v>155</v>
      </c>
      <c r="AU272" s="187" t="s">
        <v>84</v>
      </c>
      <c r="AV272" s="12" t="s">
        <v>84</v>
      </c>
      <c r="AW272" s="12" t="s">
        <v>39</v>
      </c>
      <c r="AX272" s="12" t="s">
        <v>76</v>
      </c>
      <c r="AY272" s="187" t="s">
        <v>145</v>
      </c>
    </row>
    <row r="273" spans="2:51" s="12" customFormat="1" ht="22.5" customHeight="1">
      <c r="B273" s="186"/>
      <c r="D273" s="178" t="s">
        <v>155</v>
      </c>
      <c r="E273" s="187" t="s">
        <v>20</v>
      </c>
      <c r="F273" s="188" t="s">
        <v>161</v>
      </c>
      <c r="H273" s="189">
        <v>5.04</v>
      </c>
      <c r="I273" s="190"/>
      <c r="L273" s="186"/>
      <c r="M273" s="191"/>
      <c r="N273" s="192"/>
      <c r="O273" s="192"/>
      <c r="P273" s="192"/>
      <c r="Q273" s="192"/>
      <c r="R273" s="192"/>
      <c r="S273" s="192"/>
      <c r="T273" s="193"/>
      <c r="AT273" s="187" t="s">
        <v>155</v>
      </c>
      <c r="AU273" s="187" t="s">
        <v>84</v>
      </c>
      <c r="AV273" s="12" t="s">
        <v>84</v>
      </c>
      <c r="AW273" s="12" t="s">
        <v>39</v>
      </c>
      <c r="AX273" s="12" t="s">
        <v>76</v>
      </c>
      <c r="AY273" s="187" t="s">
        <v>145</v>
      </c>
    </row>
    <row r="274" spans="2:51" s="12" customFormat="1" ht="22.5" customHeight="1">
      <c r="B274" s="186"/>
      <c r="D274" s="178" t="s">
        <v>155</v>
      </c>
      <c r="E274" s="187" t="s">
        <v>20</v>
      </c>
      <c r="F274" s="188" t="s">
        <v>159</v>
      </c>
      <c r="H274" s="189">
        <v>1.288</v>
      </c>
      <c r="I274" s="190"/>
      <c r="L274" s="186"/>
      <c r="M274" s="191"/>
      <c r="N274" s="192"/>
      <c r="O274" s="192"/>
      <c r="P274" s="192"/>
      <c r="Q274" s="192"/>
      <c r="R274" s="192"/>
      <c r="S274" s="192"/>
      <c r="T274" s="193"/>
      <c r="AT274" s="187" t="s">
        <v>155</v>
      </c>
      <c r="AU274" s="187" t="s">
        <v>84</v>
      </c>
      <c r="AV274" s="12" t="s">
        <v>84</v>
      </c>
      <c r="AW274" s="12" t="s">
        <v>39</v>
      </c>
      <c r="AX274" s="12" t="s">
        <v>76</v>
      </c>
      <c r="AY274" s="187" t="s">
        <v>145</v>
      </c>
    </row>
    <row r="275" spans="2:51" s="12" customFormat="1" ht="22.5" customHeight="1">
      <c r="B275" s="186"/>
      <c r="D275" s="178" t="s">
        <v>155</v>
      </c>
      <c r="E275" s="187" t="s">
        <v>20</v>
      </c>
      <c r="F275" s="188" t="s">
        <v>162</v>
      </c>
      <c r="H275" s="189">
        <v>40.6</v>
      </c>
      <c r="I275" s="190"/>
      <c r="L275" s="186"/>
      <c r="M275" s="191"/>
      <c r="N275" s="192"/>
      <c r="O275" s="192"/>
      <c r="P275" s="192"/>
      <c r="Q275" s="192"/>
      <c r="R275" s="192"/>
      <c r="S275" s="192"/>
      <c r="T275" s="193"/>
      <c r="AT275" s="187" t="s">
        <v>155</v>
      </c>
      <c r="AU275" s="187" t="s">
        <v>84</v>
      </c>
      <c r="AV275" s="12" t="s">
        <v>84</v>
      </c>
      <c r="AW275" s="12" t="s">
        <v>39</v>
      </c>
      <c r="AX275" s="12" t="s">
        <v>76</v>
      </c>
      <c r="AY275" s="187" t="s">
        <v>145</v>
      </c>
    </row>
    <row r="276" spans="2:51" s="12" customFormat="1" ht="22.5" customHeight="1">
      <c r="B276" s="186"/>
      <c r="D276" s="178" t="s">
        <v>155</v>
      </c>
      <c r="E276" s="187" t="s">
        <v>20</v>
      </c>
      <c r="F276" s="188" t="s">
        <v>163</v>
      </c>
      <c r="H276" s="189">
        <v>-6.4</v>
      </c>
      <c r="I276" s="190"/>
      <c r="L276" s="186"/>
      <c r="M276" s="191"/>
      <c r="N276" s="192"/>
      <c r="O276" s="192"/>
      <c r="P276" s="192"/>
      <c r="Q276" s="192"/>
      <c r="R276" s="192"/>
      <c r="S276" s="192"/>
      <c r="T276" s="193"/>
      <c r="AT276" s="187" t="s">
        <v>155</v>
      </c>
      <c r="AU276" s="187" t="s">
        <v>84</v>
      </c>
      <c r="AV276" s="12" t="s">
        <v>84</v>
      </c>
      <c r="AW276" s="12" t="s">
        <v>39</v>
      </c>
      <c r="AX276" s="12" t="s">
        <v>76</v>
      </c>
      <c r="AY276" s="187" t="s">
        <v>145</v>
      </c>
    </row>
    <row r="277" spans="2:51" s="12" customFormat="1" ht="22.5" customHeight="1">
      <c r="B277" s="186"/>
      <c r="D277" s="178" t="s">
        <v>155</v>
      </c>
      <c r="E277" s="187" t="s">
        <v>20</v>
      </c>
      <c r="F277" s="188" t="s">
        <v>164</v>
      </c>
      <c r="H277" s="189">
        <v>4.2</v>
      </c>
      <c r="I277" s="190"/>
      <c r="L277" s="186"/>
      <c r="M277" s="191"/>
      <c r="N277" s="192"/>
      <c r="O277" s="192"/>
      <c r="P277" s="192"/>
      <c r="Q277" s="192"/>
      <c r="R277" s="192"/>
      <c r="S277" s="192"/>
      <c r="T277" s="193"/>
      <c r="AT277" s="187" t="s">
        <v>155</v>
      </c>
      <c r="AU277" s="187" t="s">
        <v>84</v>
      </c>
      <c r="AV277" s="12" t="s">
        <v>84</v>
      </c>
      <c r="AW277" s="12" t="s">
        <v>39</v>
      </c>
      <c r="AX277" s="12" t="s">
        <v>76</v>
      </c>
      <c r="AY277" s="187" t="s">
        <v>145</v>
      </c>
    </row>
    <row r="278" spans="2:51" s="12" customFormat="1" ht="22.5" customHeight="1">
      <c r="B278" s="186"/>
      <c r="D278" s="178" t="s">
        <v>155</v>
      </c>
      <c r="E278" s="187" t="s">
        <v>20</v>
      </c>
      <c r="F278" s="188" t="s">
        <v>165</v>
      </c>
      <c r="H278" s="189">
        <v>1.71</v>
      </c>
      <c r="I278" s="190"/>
      <c r="L278" s="186"/>
      <c r="M278" s="191"/>
      <c r="N278" s="192"/>
      <c r="O278" s="192"/>
      <c r="P278" s="192"/>
      <c r="Q278" s="192"/>
      <c r="R278" s="192"/>
      <c r="S278" s="192"/>
      <c r="T278" s="193"/>
      <c r="AT278" s="187" t="s">
        <v>155</v>
      </c>
      <c r="AU278" s="187" t="s">
        <v>84</v>
      </c>
      <c r="AV278" s="12" t="s">
        <v>84</v>
      </c>
      <c r="AW278" s="12" t="s">
        <v>39</v>
      </c>
      <c r="AX278" s="12" t="s">
        <v>76</v>
      </c>
      <c r="AY278" s="187" t="s">
        <v>145</v>
      </c>
    </row>
    <row r="279" spans="2:51" s="12" customFormat="1" ht="22.5" customHeight="1">
      <c r="B279" s="186"/>
      <c r="D279" s="178" t="s">
        <v>155</v>
      </c>
      <c r="E279" s="187" t="s">
        <v>20</v>
      </c>
      <c r="F279" s="188" t="s">
        <v>166</v>
      </c>
      <c r="H279" s="189">
        <v>0.437</v>
      </c>
      <c r="I279" s="190"/>
      <c r="L279" s="186"/>
      <c r="M279" s="191"/>
      <c r="N279" s="192"/>
      <c r="O279" s="192"/>
      <c r="P279" s="192"/>
      <c r="Q279" s="192"/>
      <c r="R279" s="192"/>
      <c r="S279" s="192"/>
      <c r="T279" s="193"/>
      <c r="AT279" s="187" t="s">
        <v>155</v>
      </c>
      <c r="AU279" s="187" t="s">
        <v>84</v>
      </c>
      <c r="AV279" s="12" t="s">
        <v>84</v>
      </c>
      <c r="AW279" s="12" t="s">
        <v>39</v>
      </c>
      <c r="AX279" s="12" t="s">
        <v>76</v>
      </c>
      <c r="AY279" s="187" t="s">
        <v>145</v>
      </c>
    </row>
    <row r="280" spans="2:51" s="11" customFormat="1" ht="22.5" customHeight="1">
      <c r="B280" s="177"/>
      <c r="D280" s="178" t="s">
        <v>155</v>
      </c>
      <c r="E280" s="179" t="s">
        <v>20</v>
      </c>
      <c r="F280" s="180" t="s">
        <v>167</v>
      </c>
      <c r="H280" s="181" t="s">
        <v>20</v>
      </c>
      <c r="I280" s="182"/>
      <c r="L280" s="177"/>
      <c r="M280" s="183"/>
      <c r="N280" s="184"/>
      <c r="O280" s="184"/>
      <c r="P280" s="184"/>
      <c r="Q280" s="184"/>
      <c r="R280" s="184"/>
      <c r="S280" s="184"/>
      <c r="T280" s="185"/>
      <c r="AT280" s="181" t="s">
        <v>155</v>
      </c>
      <c r="AU280" s="181" t="s">
        <v>84</v>
      </c>
      <c r="AV280" s="11" t="s">
        <v>22</v>
      </c>
      <c r="AW280" s="11" t="s">
        <v>39</v>
      </c>
      <c r="AX280" s="11" t="s">
        <v>76</v>
      </c>
      <c r="AY280" s="181" t="s">
        <v>145</v>
      </c>
    </row>
    <row r="281" spans="2:51" s="12" customFormat="1" ht="22.5" customHeight="1">
      <c r="B281" s="186"/>
      <c r="D281" s="178" t="s">
        <v>155</v>
      </c>
      <c r="E281" s="187" t="s">
        <v>20</v>
      </c>
      <c r="F281" s="188" t="s">
        <v>168</v>
      </c>
      <c r="H281" s="189">
        <v>24</v>
      </c>
      <c r="I281" s="190"/>
      <c r="L281" s="186"/>
      <c r="M281" s="191"/>
      <c r="N281" s="192"/>
      <c r="O281" s="192"/>
      <c r="P281" s="192"/>
      <c r="Q281" s="192"/>
      <c r="R281" s="192"/>
      <c r="S281" s="192"/>
      <c r="T281" s="193"/>
      <c r="AT281" s="187" t="s">
        <v>155</v>
      </c>
      <c r="AU281" s="187" t="s">
        <v>84</v>
      </c>
      <c r="AV281" s="12" t="s">
        <v>84</v>
      </c>
      <c r="AW281" s="12" t="s">
        <v>39</v>
      </c>
      <c r="AX281" s="12" t="s">
        <v>76</v>
      </c>
      <c r="AY281" s="187" t="s">
        <v>145</v>
      </c>
    </row>
    <row r="282" spans="2:51" s="12" customFormat="1" ht="22.5" customHeight="1">
      <c r="B282" s="186"/>
      <c r="D282" s="178" t="s">
        <v>155</v>
      </c>
      <c r="E282" s="187" t="s">
        <v>20</v>
      </c>
      <c r="F282" s="188" t="s">
        <v>169</v>
      </c>
      <c r="H282" s="189">
        <v>-1.8</v>
      </c>
      <c r="I282" s="190"/>
      <c r="L282" s="186"/>
      <c r="M282" s="191"/>
      <c r="N282" s="192"/>
      <c r="O282" s="192"/>
      <c r="P282" s="192"/>
      <c r="Q282" s="192"/>
      <c r="R282" s="192"/>
      <c r="S282" s="192"/>
      <c r="T282" s="193"/>
      <c r="AT282" s="187" t="s">
        <v>155</v>
      </c>
      <c r="AU282" s="187" t="s">
        <v>84</v>
      </c>
      <c r="AV282" s="12" t="s">
        <v>84</v>
      </c>
      <c r="AW282" s="12" t="s">
        <v>39</v>
      </c>
      <c r="AX282" s="12" t="s">
        <v>76</v>
      </c>
      <c r="AY282" s="187" t="s">
        <v>145</v>
      </c>
    </row>
    <row r="283" spans="2:51" s="12" customFormat="1" ht="22.5" customHeight="1">
      <c r="B283" s="186"/>
      <c r="D283" s="178" t="s">
        <v>155</v>
      </c>
      <c r="E283" s="187" t="s">
        <v>20</v>
      </c>
      <c r="F283" s="188" t="s">
        <v>170</v>
      </c>
      <c r="H283" s="189">
        <v>3.33</v>
      </c>
      <c r="I283" s="190"/>
      <c r="L283" s="186"/>
      <c r="M283" s="191"/>
      <c r="N283" s="192"/>
      <c r="O283" s="192"/>
      <c r="P283" s="192"/>
      <c r="Q283" s="192"/>
      <c r="R283" s="192"/>
      <c r="S283" s="192"/>
      <c r="T283" s="193"/>
      <c r="AT283" s="187" t="s">
        <v>155</v>
      </c>
      <c r="AU283" s="187" t="s">
        <v>84</v>
      </c>
      <c r="AV283" s="12" t="s">
        <v>84</v>
      </c>
      <c r="AW283" s="12" t="s">
        <v>39</v>
      </c>
      <c r="AX283" s="12" t="s">
        <v>76</v>
      </c>
      <c r="AY283" s="187" t="s">
        <v>145</v>
      </c>
    </row>
    <row r="284" spans="2:51" s="11" customFormat="1" ht="22.5" customHeight="1">
      <c r="B284" s="177"/>
      <c r="D284" s="178" t="s">
        <v>155</v>
      </c>
      <c r="E284" s="179" t="s">
        <v>20</v>
      </c>
      <c r="F284" s="180" t="s">
        <v>171</v>
      </c>
      <c r="H284" s="181" t="s">
        <v>20</v>
      </c>
      <c r="I284" s="182"/>
      <c r="L284" s="177"/>
      <c r="M284" s="183"/>
      <c r="N284" s="184"/>
      <c r="O284" s="184"/>
      <c r="P284" s="184"/>
      <c r="Q284" s="184"/>
      <c r="R284" s="184"/>
      <c r="S284" s="184"/>
      <c r="T284" s="185"/>
      <c r="AT284" s="181" t="s">
        <v>155</v>
      </c>
      <c r="AU284" s="181" t="s">
        <v>84</v>
      </c>
      <c r="AV284" s="11" t="s">
        <v>22</v>
      </c>
      <c r="AW284" s="11" t="s">
        <v>39</v>
      </c>
      <c r="AX284" s="11" t="s">
        <v>76</v>
      </c>
      <c r="AY284" s="181" t="s">
        <v>145</v>
      </c>
    </row>
    <row r="285" spans="2:51" s="12" customFormat="1" ht="22.5" customHeight="1">
      <c r="B285" s="186"/>
      <c r="D285" s="178" t="s">
        <v>155</v>
      </c>
      <c r="E285" s="187" t="s">
        <v>20</v>
      </c>
      <c r="F285" s="188" t="s">
        <v>172</v>
      </c>
      <c r="H285" s="189">
        <v>21.15</v>
      </c>
      <c r="I285" s="190"/>
      <c r="L285" s="186"/>
      <c r="M285" s="191"/>
      <c r="N285" s="192"/>
      <c r="O285" s="192"/>
      <c r="P285" s="192"/>
      <c r="Q285" s="192"/>
      <c r="R285" s="192"/>
      <c r="S285" s="192"/>
      <c r="T285" s="193"/>
      <c r="AT285" s="187" t="s">
        <v>155</v>
      </c>
      <c r="AU285" s="187" t="s">
        <v>84</v>
      </c>
      <c r="AV285" s="12" t="s">
        <v>84</v>
      </c>
      <c r="AW285" s="12" t="s">
        <v>39</v>
      </c>
      <c r="AX285" s="12" t="s">
        <v>76</v>
      </c>
      <c r="AY285" s="187" t="s">
        <v>145</v>
      </c>
    </row>
    <row r="286" spans="2:51" s="12" customFormat="1" ht="22.5" customHeight="1">
      <c r="B286" s="186"/>
      <c r="D286" s="178" t="s">
        <v>155</v>
      </c>
      <c r="E286" s="187" t="s">
        <v>20</v>
      </c>
      <c r="F286" s="188" t="s">
        <v>169</v>
      </c>
      <c r="H286" s="189">
        <v>-1.8</v>
      </c>
      <c r="I286" s="190"/>
      <c r="L286" s="186"/>
      <c r="M286" s="191"/>
      <c r="N286" s="192"/>
      <c r="O286" s="192"/>
      <c r="P286" s="192"/>
      <c r="Q286" s="192"/>
      <c r="R286" s="192"/>
      <c r="S286" s="192"/>
      <c r="T286" s="193"/>
      <c r="AT286" s="187" t="s">
        <v>155</v>
      </c>
      <c r="AU286" s="187" t="s">
        <v>84</v>
      </c>
      <c r="AV286" s="12" t="s">
        <v>84</v>
      </c>
      <c r="AW286" s="12" t="s">
        <v>39</v>
      </c>
      <c r="AX286" s="12" t="s">
        <v>76</v>
      </c>
      <c r="AY286" s="187" t="s">
        <v>145</v>
      </c>
    </row>
    <row r="287" spans="2:51" s="11" customFormat="1" ht="22.5" customHeight="1">
      <c r="B287" s="177"/>
      <c r="D287" s="178" t="s">
        <v>155</v>
      </c>
      <c r="E287" s="179" t="s">
        <v>20</v>
      </c>
      <c r="F287" s="180" t="s">
        <v>173</v>
      </c>
      <c r="H287" s="181" t="s">
        <v>20</v>
      </c>
      <c r="I287" s="182"/>
      <c r="L287" s="177"/>
      <c r="M287" s="183"/>
      <c r="N287" s="184"/>
      <c r="O287" s="184"/>
      <c r="P287" s="184"/>
      <c r="Q287" s="184"/>
      <c r="R287" s="184"/>
      <c r="S287" s="184"/>
      <c r="T287" s="185"/>
      <c r="AT287" s="181" t="s">
        <v>155</v>
      </c>
      <c r="AU287" s="181" t="s">
        <v>84</v>
      </c>
      <c r="AV287" s="11" t="s">
        <v>22</v>
      </c>
      <c r="AW287" s="11" t="s">
        <v>39</v>
      </c>
      <c r="AX287" s="11" t="s">
        <v>76</v>
      </c>
      <c r="AY287" s="181" t="s">
        <v>145</v>
      </c>
    </row>
    <row r="288" spans="2:51" s="12" customFormat="1" ht="22.5" customHeight="1">
      <c r="B288" s="186"/>
      <c r="D288" s="178" t="s">
        <v>155</v>
      </c>
      <c r="E288" s="187" t="s">
        <v>20</v>
      </c>
      <c r="F288" s="188" t="s">
        <v>174</v>
      </c>
      <c r="H288" s="189">
        <v>27.92</v>
      </c>
      <c r="I288" s="190"/>
      <c r="L288" s="186"/>
      <c r="M288" s="191"/>
      <c r="N288" s="192"/>
      <c r="O288" s="192"/>
      <c r="P288" s="192"/>
      <c r="Q288" s="192"/>
      <c r="R288" s="192"/>
      <c r="S288" s="192"/>
      <c r="T288" s="193"/>
      <c r="AT288" s="187" t="s">
        <v>155</v>
      </c>
      <c r="AU288" s="187" t="s">
        <v>84</v>
      </c>
      <c r="AV288" s="12" t="s">
        <v>84</v>
      </c>
      <c r="AW288" s="12" t="s">
        <v>39</v>
      </c>
      <c r="AX288" s="12" t="s">
        <v>76</v>
      </c>
      <c r="AY288" s="187" t="s">
        <v>145</v>
      </c>
    </row>
    <row r="289" spans="2:51" s="12" customFormat="1" ht="22.5" customHeight="1">
      <c r="B289" s="186"/>
      <c r="D289" s="178" t="s">
        <v>155</v>
      </c>
      <c r="E289" s="187" t="s">
        <v>20</v>
      </c>
      <c r="F289" s="188" t="s">
        <v>169</v>
      </c>
      <c r="H289" s="189">
        <v>-1.8</v>
      </c>
      <c r="I289" s="190"/>
      <c r="L289" s="186"/>
      <c r="M289" s="191"/>
      <c r="N289" s="192"/>
      <c r="O289" s="192"/>
      <c r="P289" s="192"/>
      <c r="Q289" s="192"/>
      <c r="R289" s="192"/>
      <c r="S289" s="192"/>
      <c r="T289" s="193"/>
      <c r="AT289" s="187" t="s">
        <v>155</v>
      </c>
      <c r="AU289" s="187" t="s">
        <v>84</v>
      </c>
      <c r="AV289" s="12" t="s">
        <v>84</v>
      </c>
      <c r="AW289" s="12" t="s">
        <v>39</v>
      </c>
      <c r="AX289" s="12" t="s">
        <v>76</v>
      </c>
      <c r="AY289" s="187" t="s">
        <v>145</v>
      </c>
    </row>
    <row r="290" spans="2:51" s="12" customFormat="1" ht="22.5" customHeight="1">
      <c r="B290" s="186"/>
      <c r="D290" s="178" t="s">
        <v>155</v>
      </c>
      <c r="E290" s="187" t="s">
        <v>20</v>
      </c>
      <c r="F290" s="188" t="s">
        <v>170</v>
      </c>
      <c r="H290" s="189">
        <v>3.33</v>
      </c>
      <c r="I290" s="190"/>
      <c r="L290" s="186"/>
      <c r="M290" s="191"/>
      <c r="N290" s="192"/>
      <c r="O290" s="192"/>
      <c r="P290" s="192"/>
      <c r="Q290" s="192"/>
      <c r="R290" s="192"/>
      <c r="S290" s="192"/>
      <c r="T290" s="193"/>
      <c r="AT290" s="187" t="s">
        <v>155</v>
      </c>
      <c r="AU290" s="187" t="s">
        <v>84</v>
      </c>
      <c r="AV290" s="12" t="s">
        <v>84</v>
      </c>
      <c r="AW290" s="12" t="s">
        <v>39</v>
      </c>
      <c r="AX290" s="12" t="s">
        <v>76</v>
      </c>
      <c r="AY290" s="187" t="s">
        <v>145</v>
      </c>
    </row>
    <row r="291" spans="2:51" s="12" customFormat="1" ht="22.5" customHeight="1">
      <c r="B291" s="186"/>
      <c r="D291" s="178" t="s">
        <v>155</v>
      </c>
      <c r="E291" s="187" t="s">
        <v>20</v>
      </c>
      <c r="F291" s="188" t="s">
        <v>175</v>
      </c>
      <c r="H291" s="189">
        <v>0.851</v>
      </c>
      <c r="I291" s="190"/>
      <c r="L291" s="186"/>
      <c r="M291" s="191"/>
      <c r="N291" s="192"/>
      <c r="O291" s="192"/>
      <c r="P291" s="192"/>
      <c r="Q291" s="192"/>
      <c r="R291" s="192"/>
      <c r="S291" s="192"/>
      <c r="T291" s="193"/>
      <c r="AT291" s="187" t="s">
        <v>155</v>
      </c>
      <c r="AU291" s="187" t="s">
        <v>84</v>
      </c>
      <c r="AV291" s="12" t="s">
        <v>84</v>
      </c>
      <c r="AW291" s="12" t="s">
        <v>39</v>
      </c>
      <c r="AX291" s="12" t="s">
        <v>76</v>
      </c>
      <c r="AY291" s="187" t="s">
        <v>145</v>
      </c>
    </row>
    <row r="292" spans="2:51" s="13" customFormat="1" ht="22.5" customHeight="1">
      <c r="B292" s="194"/>
      <c r="D292" s="195" t="s">
        <v>155</v>
      </c>
      <c r="E292" s="196" t="s">
        <v>20</v>
      </c>
      <c r="F292" s="197" t="s">
        <v>176</v>
      </c>
      <c r="H292" s="198">
        <v>167.384</v>
      </c>
      <c r="I292" s="199"/>
      <c r="L292" s="194"/>
      <c r="M292" s="200"/>
      <c r="N292" s="201"/>
      <c r="O292" s="201"/>
      <c r="P292" s="201"/>
      <c r="Q292" s="201"/>
      <c r="R292" s="201"/>
      <c r="S292" s="201"/>
      <c r="T292" s="202"/>
      <c r="AT292" s="203" t="s">
        <v>155</v>
      </c>
      <c r="AU292" s="203" t="s">
        <v>84</v>
      </c>
      <c r="AV292" s="13" t="s">
        <v>153</v>
      </c>
      <c r="AW292" s="13" t="s">
        <v>39</v>
      </c>
      <c r="AX292" s="13" t="s">
        <v>22</v>
      </c>
      <c r="AY292" s="203" t="s">
        <v>145</v>
      </c>
    </row>
    <row r="293" spans="2:65" s="1" customFormat="1" ht="22.5" customHeight="1">
      <c r="B293" s="164"/>
      <c r="C293" s="165" t="s">
        <v>230</v>
      </c>
      <c r="D293" s="165" t="s">
        <v>148</v>
      </c>
      <c r="E293" s="166" t="s">
        <v>306</v>
      </c>
      <c r="F293" s="167" t="s">
        <v>307</v>
      </c>
      <c r="G293" s="168" t="s">
        <v>219</v>
      </c>
      <c r="H293" s="169">
        <v>1</v>
      </c>
      <c r="I293" s="170"/>
      <c r="J293" s="171">
        <f>ROUND(I293*H293,2)</f>
        <v>0</v>
      </c>
      <c r="K293" s="167" t="s">
        <v>20</v>
      </c>
      <c r="L293" s="35"/>
      <c r="M293" s="172" t="s">
        <v>20</v>
      </c>
      <c r="N293" s="173" t="s">
        <v>47</v>
      </c>
      <c r="O293" s="36"/>
      <c r="P293" s="174">
        <f>O293*H293</f>
        <v>0</v>
      </c>
      <c r="Q293" s="174">
        <v>0</v>
      </c>
      <c r="R293" s="174">
        <f>Q293*H293</f>
        <v>0</v>
      </c>
      <c r="S293" s="174">
        <v>0</v>
      </c>
      <c r="T293" s="175">
        <f>S293*H293</f>
        <v>0</v>
      </c>
      <c r="AR293" s="18" t="s">
        <v>153</v>
      </c>
      <c r="AT293" s="18" t="s">
        <v>148</v>
      </c>
      <c r="AU293" s="18" t="s">
        <v>84</v>
      </c>
      <c r="AY293" s="18" t="s">
        <v>145</v>
      </c>
      <c r="BE293" s="176">
        <f>IF(N293="základní",J293,0)</f>
        <v>0</v>
      </c>
      <c r="BF293" s="176">
        <f>IF(N293="snížená",J293,0)</f>
        <v>0</v>
      </c>
      <c r="BG293" s="176">
        <f>IF(N293="zákl. přenesená",J293,0)</f>
        <v>0</v>
      </c>
      <c r="BH293" s="176">
        <f>IF(N293="sníž. přenesená",J293,0)</f>
        <v>0</v>
      </c>
      <c r="BI293" s="176">
        <f>IF(N293="nulová",J293,0)</f>
        <v>0</v>
      </c>
      <c r="BJ293" s="18" t="s">
        <v>22</v>
      </c>
      <c r="BK293" s="176">
        <f>ROUND(I293*H293,2)</f>
        <v>0</v>
      </c>
      <c r="BL293" s="18" t="s">
        <v>153</v>
      </c>
      <c r="BM293" s="18" t="s">
        <v>308</v>
      </c>
    </row>
    <row r="294" spans="2:63" s="10" customFormat="1" ht="29.25" customHeight="1">
      <c r="B294" s="150"/>
      <c r="D294" s="161" t="s">
        <v>75</v>
      </c>
      <c r="E294" s="162" t="s">
        <v>309</v>
      </c>
      <c r="F294" s="162" t="s">
        <v>310</v>
      </c>
      <c r="I294" s="153"/>
      <c r="J294" s="163">
        <f>BK294</f>
        <v>0</v>
      </c>
      <c r="L294" s="150"/>
      <c r="M294" s="155"/>
      <c r="N294" s="156"/>
      <c r="O294" s="156"/>
      <c r="P294" s="157">
        <f>SUM(P295:P299)</f>
        <v>0</v>
      </c>
      <c r="Q294" s="156"/>
      <c r="R294" s="157">
        <f>SUM(R295:R299)</f>
        <v>0</v>
      </c>
      <c r="S294" s="156"/>
      <c r="T294" s="158">
        <f>SUM(T295:T299)</f>
        <v>0</v>
      </c>
      <c r="AR294" s="151" t="s">
        <v>22</v>
      </c>
      <c r="AT294" s="159" t="s">
        <v>75</v>
      </c>
      <c r="AU294" s="159" t="s">
        <v>22</v>
      </c>
      <c r="AY294" s="151" t="s">
        <v>145</v>
      </c>
      <c r="BK294" s="160">
        <f>SUM(BK295:BK299)</f>
        <v>0</v>
      </c>
    </row>
    <row r="295" spans="2:65" s="1" customFormat="1" ht="22.5" customHeight="1">
      <c r="B295" s="164"/>
      <c r="C295" s="165" t="s">
        <v>311</v>
      </c>
      <c r="D295" s="165" t="s">
        <v>148</v>
      </c>
      <c r="E295" s="166" t="s">
        <v>312</v>
      </c>
      <c r="F295" s="167" t="s">
        <v>313</v>
      </c>
      <c r="G295" s="168" t="s">
        <v>255</v>
      </c>
      <c r="H295" s="169">
        <v>30.197</v>
      </c>
      <c r="I295" s="170"/>
      <c r="J295" s="171">
        <f>ROUND(I295*H295,2)</f>
        <v>0</v>
      </c>
      <c r="K295" s="167" t="s">
        <v>152</v>
      </c>
      <c r="L295" s="35"/>
      <c r="M295" s="172" t="s">
        <v>20</v>
      </c>
      <c r="N295" s="173" t="s">
        <v>47</v>
      </c>
      <c r="O295" s="36"/>
      <c r="P295" s="174">
        <f>O295*H295</f>
        <v>0</v>
      </c>
      <c r="Q295" s="174">
        <v>0</v>
      </c>
      <c r="R295" s="174">
        <f>Q295*H295</f>
        <v>0</v>
      </c>
      <c r="S295" s="174">
        <v>0</v>
      </c>
      <c r="T295" s="175">
        <f>S295*H295</f>
        <v>0</v>
      </c>
      <c r="AR295" s="18" t="s">
        <v>153</v>
      </c>
      <c r="AT295" s="18" t="s">
        <v>148</v>
      </c>
      <c r="AU295" s="18" t="s">
        <v>84</v>
      </c>
      <c r="AY295" s="18" t="s">
        <v>145</v>
      </c>
      <c r="BE295" s="176">
        <f>IF(N295="základní",J295,0)</f>
        <v>0</v>
      </c>
      <c r="BF295" s="176">
        <f>IF(N295="snížená",J295,0)</f>
        <v>0</v>
      </c>
      <c r="BG295" s="176">
        <f>IF(N295="zákl. přenesená",J295,0)</f>
        <v>0</v>
      </c>
      <c r="BH295" s="176">
        <f>IF(N295="sníž. přenesená",J295,0)</f>
        <v>0</v>
      </c>
      <c r="BI295" s="176">
        <f>IF(N295="nulová",J295,0)</f>
        <v>0</v>
      </c>
      <c r="BJ295" s="18" t="s">
        <v>22</v>
      </c>
      <c r="BK295" s="176">
        <f>ROUND(I295*H295,2)</f>
        <v>0</v>
      </c>
      <c r="BL295" s="18" t="s">
        <v>153</v>
      </c>
      <c r="BM295" s="18" t="s">
        <v>314</v>
      </c>
    </row>
    <row r="296" spans="2:65" s="1" customFormat="1" ht="22.5" customHeight="1">
      <c r="B296" s="164"/>
      <c r="C296" s="165" t="s">
        <v>265</v>
      </c>
      <c r="D296" s="165" t="s">
        <v>148</v>
      </c>
      <c r="E296" s="166" t="s">
        <v>315</v>
      </c>
      <c r="F296" s="167" t="s">
        <v>316</v>
      </c>
      <c r="G296" s="168" t="s">
        <v>255</v>
      </c>
      <c r="H296" s="169">
        <v>422.758</v>
      </c>
      <c r="I296" s="170"/>
      <c r="J296" s="171">
        <f>ROUND(I296*H296,2)</f>
        <v>0</v>
      </c>
      <c r="K296" s="167" t="s">
        <v>152</v>
      </c>
      <c r="L296" s="35"/>
      <c r="M296" s="172" t="s">
        <v>20</v>
      </c>
      <c r="N296" s="173" t="s">
        <v>47</v>
      </c>
      <c r="O296" s="36"/>
      <c r="P296" s="174">
        <f>O296*H296</f>
        <v>0</v>
      </c>
      <c r="Q296" s="174">
        <v>0</v>
      </c>
      <c r="R296" s="174">
        <f>Q296*H296</f>
        <v>0</v>
      </c>
      <c r="S296" s="174">
        <v>0</v>
      </c>
      <c r="T296" s="175">
        <f>S296*H296</f>
        <v>0</v>
      </c>
      <c r="AR296" s="18" t="s">
        <v>153</v>
      </c>
      <c r="AT296" s="18" t="s">
        <v>148</v>
      </c>
      <c r="AU296" s="18" t="s">
        <v>84</v>
      </c>
      <c r="AY296" s="18" t="s">
        <v>145</v>
      </c>
      <c r="BE296" s="176">
        <f>IF(N296="základní",J296,0)</f>
        <v>0</v>
      </c>
      <c r="BF296" s="176">
        <f>IF(N296="snížená",J296,0)</f>
        <v>0</v>
      </c>
      <c r="BG296" s="176">
        <f>IF(N296="zákl. přenesená",J296,0)</f>
        <v>0</v>
      </c>
      <c r="BH296" s="176">
        <f>IF(N296="sníž. přenesená",J296,0)</f>
        <v>0</v>
      </c>
      <c r="BI296" s="176">
        <f>IF(N296="nulová",J296,0)</f>
        <v>0</v>
      </c>
      <c r="BJ296" s="18" t="s">
        <v>22</v>
      </c>
      <c r="BK296" s="176">
        <f>ROUND(I296*H296,2)</f>
        <v>0</v>
      </c>
      <c r="BL296" s="18" t="s">
        <v>153</v>
      </c>
      <c r="BM296" s="18" t="s">
        <v>317</v>
      </c>
    </row>
    <row r="297" spans="2:51" s="12" customFormat="1" ht="22.5" customHeight="1">
      <c r="B297" s="186"/>
      <c r="D297" s="195" t="s">
        <v>155</v>
      </c>
      <c r="F297" s="213" t="s">
        <v>318</v>
      </c>
      <c r="H297" s="214">
        <v>422.758</v>
      </c>
      <c r="I297" s="190"/>
      <c r="L297" s="186"/>
      <c r="M297" s="191"/>
      <c r="N297" s="192"/>
      <c r="O297" s="192"/>
      <c r="P297" s="192"/>
      <c r="Q297" s="192"/>
      <c r="R297" s="192"/>
      <c r="S297" s="192"/>
      <c r="T297" s="193"/>
      <c r="AT297" s="187" t="s">
        <v>155</v>
      </c>
      <c r="AU297" s="187" t="s">
        <v>84</v>
      </c>
      <c r="AV297" s="12" t="s">
        <v>84</v>
      </c>
      <c r="AW297" s="12" t="s">
        <v>4</v>
      </c>
      <c r="AX297" s="12" t="s">
        <v>22</v>
      </c>
      <c r="AY297" s="187" t="s">
        <v>145</v>
      </c>
    </row>
    <row r="298" spans="2:65" s="1" customFormat="1" ht="31.5" customHeight="1">
      <c r="B298" s="164"/>
      <c r="C298" s="165" t="s">
        <v>7</v>
      </c>
      <c r="D298" s="165" t="s">
        <v>148</v>
      </c>
      <c r="E298" s="166" t="s">
        <v>319</v>
      </c>
      <c r="F298" s="167" t="s">
        <v>320</v>
      </c>
      <c r="G298" s="168" t="s">
        <v>255</v>
      </c>
      <c r="H298" s="169">
        <v>30.197</v>
      </c>
      <c r="I298" s="170"/>
      <c r="J298" s="171">
        <f>ROUND(I298*H298,2)</f>
        <v>0</v>
      </c>
      <c r="K298" s="167" t="s">
        <v>152</v>
      </c>
      <c r="L298" s="35"/>
      <c r="M298" s="172" t="s">
        <v>20</v>
      </c>
      <c r="N298" s="173" t="s">
        <v>47</v>
      </c>
      <c r="O298" s="36"/>
      <c r="P298" s="174">
        <f>O298*H298</f>
        <v>0</v>
      </c>
      <c r="Q298" s="174">
        <v>0</v>
      </c>
      <c r="R298" s="174">
        <f>Q298*H298</f>
        <v>0</v>
      </c>
      <c r="S298" s="174">
        <v>0</v>
      </c>
      <c r="T298" s="175">
        <f>S298*H298</f>
        <v>0</v>
      </c>
      <c r="AR298" s="18" t="s">
        <v>153</v>
      </c>
      <c r="AT298" s="18" t="s">
        <v>148</v>
      </c>
      <c r="AU298" s="18" t="s">
        <v>84</v>
      </c>
      <c r="AY298" s="18" t="s">
        <v>145</v>
      </c>
      <c r="BE298" s="176">
        <f>IF(N298="základní",J298,0)</f>
        <v>0</v>
      </c>
      <c r="BF298" s="176">
        <f>IF(N298="snížená",J298,0)</f>
        <v>0</v>
      </c>
      <c r="BG298" s="176">
        <f>IF(N298="zákl. přenesená",J298,0)</f>
        <v>0</v>
      </c>
      <c r="BH298" s="176">
        <f>IF(N298="sníž. přenesená",J298,0)</f>
        <v>0</v>
      </c>
      <c r="BI298" s="176">
        <f>IF(N298="nulová",J298,0)</f>
        <v>0</v>
      </c>
      <c r="BJ298" s="18" t="s">
        <v>22</v>
      </c>
      <c r="BK298" s="176">
        <f>ROUND(I298*H298,2)</f>
        <v>0</v>
      </c>
      <c r="BL298" s="18" t="s">
        <v>153</v>
      </c>
      <c r="BM298" s="18" t="s">
        <v>321</v>
      </c>
    </row>
    <row r="299" spans="2:65" s="1" customFormat="1" ht="22.5" customHeight="1">
      <c r="B299" s="164"/>
      <c r="C299" s="165" t="s">
        <v>322</v>
      </c>
      <c r="D299" s="165" t="s">
        <v>148</v>
      </c>
      <c r="E299" s="166" t="s">
        <v>323</v>
      </c>
      <c r="F299" s="167" t="s">
        <v>324</v>
      </c>
      <c r="G299" s="168" t="s">
        <v>255</v>
      </c>
      <c r="H299" s="169">
        <v>30.197</v>
      </c>
      <c r="I299" s="170"/>
      <c r="J299" s="171">
        <f>ROUND(I299*H299,2)</f>
        <v>0</v>
      </c>
      <c r="K299" s="167" t="s">
        <v>152</v>
      </c>
      <c r="L299" s="35"/>
      <c r="M299" s="172" t="s">
        <v>20</v>
      </c>
      <c r="N299" s="173" t="s">
        <v>47</v>
      </c>
      <c r="O299" s="36"/>
      <c r="P299" s="174">
        <f>O299*H299</f>
        <v>0</v>
      </c>
      <c r="Q299" s="174">
        <v>0</v>
      </c>
      <c r="R299" s="174">
        <f>Q299*H299</f>
        <v>0</v>
      </c>
      <c r="S299" s="174">
        <v>0</v>
      </c>
      <c r="T299" s="175">
        <f>S299*H299</f>
        <v>0</v>
      </c>
      <c r="AR299" s="18" t="s">
        <v>153</v>
      </c>
      <c r="AT299" s="18" t="s">
        <v>148</v>
      </c>
      <c r="AU299" s="18" t="s">
        <v>84</v>
      </c>
      <c r="AY299" s="18" t="s">
        <v>145</v>
      </c>
      <c r="BE299" s="176">
        <f>IF(N299="základní",J299,0)</f>
        <v>0</v>
      </c>
      <c r="BF299" s="176">
        <f>IF(N299="snížená",J299,0)</f>
        <v>0</v>
      </c>
      <c r="BG299" s="176">
        <f>IF(N299="zákl. přenesená",J299,0)</f>
        <v>0</v>
      </c>
      <c r="BH299" s="176">
        <f>IF(N299="sníž. přenesená",J299,0)</f>
        <v>0</v>
      </c>
      <c r="BI299" s="176">
        <f>IF(N299="nulová",J299,0)</f>
        <v>0</v>
      </c>
      <c r="BJ299" s="18" t="s">
        <v>22</v>
      </c>
      <c r="BK299" s="176">
        <f>ROUND(I299*H299,2)</f>
        <v>0</v>
      </c>
      <c r="BL299" s="18" t="s">
        <v>153</v>
      </c>
      <c r="BM299" s="18" t="s">
        <v>325</v>
      </c>
    </row>
    <row r="300" spans="2:63" s="10" customFormat="1" ht="29.25" customHeight="1">
      <c r="B300" s="150"/>
      <c r="D300" s="161" t="s">
        <v>75</v>
      </c>
      <c r="E300" s="162" t="s">
        <v>326</v>
      </c>
      <c r="F300" s="162" t="s">
        <v>327</v>
      </c>
      <c r="I300" s="153"/>
      <c r="J300" s="163">
        <f>BK300</f>
        <v>0</v>
      </c>
      <c r="L300" s="150"/>
      <c r="M300" s="155"/>
      <c r="N300" s="156"/>
      <c r="O300" s="156"/>
      <c r="P300" s="157">
        <f>P301</f>
        <v>0</v>
      </c>
      <c r="Q300" s="156"/>
      <c r="R300" s="157">
        <f>R301</f>
        <v>0</v>
      </c>
      <c r="S300" s="156"/>
      <c r="T300" s="158">
        <f>T301</f>
        <v>0</v>
      </c>
      <c r="AR300" s="151" t="s">
        <v>22</v>
      </c>
      <c r="AT300" s="159" t="s">
        <v>75</v>
      </c>
      <c r="AU300" s="159" t="s">
        <v>22</v>
      </c>
      <c r="AY300" s="151" t="s">
        <v>145</v>
      </c>
      <c r="BK300" s="160">
        <f>BK301</f>
        <v>0</v>
      </c>
    </row>
    <row r="301" spans="2:65" s="1" customFormat="1" ht="22.5" customHeight="1">
      <c r="B301" s="164"/>
      <c r="C301" s="165" t="s">
        <v>328</v>
      </c>
      <c r="D301" s="165" t="s">
        <v>148</v>
      </c>
      <c r="E301" s="166" t="s">
        <v>329</v>
      </c>
      <c r="F301" s="167" t="s">
        <v>330</v>
      </c>
      <c r="G301" s="168" t="s">
        <v>255</v>
      </c>
      <c r="H301" s="169">
        <v>23.114</v>
      </c>
      <c r="I301" s="170"/>
      <c r="J301" s="171">
        <f>ROUND(I301*H301,2)</f>
        <v>0</v>
      </c>
      <c r="K301" s="167" t="s">
        <v>152</v>
      </c>
      <c r="L301" s="35"/>
      <c r="M301" s="172" t="s">
        <v>20</v>
      </c>
      <c r="N301" s="173" t="s">
        <v>47</v>
      </c>
      <c r="O301" s="36"/>
      <c r="P301" s="174">
        <f>O301*H301</f>
        <v>0</v>
      </c>
      <c r="Q301" s="174">
        <v>0</v>
      </c>
      <c r="R301" s="174">
        <f>Q301*H301</f>
        <v>0</v>
      </c>
      <c r="S301" s="174">
        <v>0</v>
      </c>
      <c r="T301" s="175">
        <f>S301*H301</f>
        <v>0</v>
      </c>
      <c r="AR301" s="18" t="s">
        <v>153</v>
      </c>
      <c r="AT301" s="18" t="s">
        <v>148</v>
      </c>
      <c r="AU301" s="18" t="s">
        <v>84</v>
      </c>
      <c r="AY301" s="18" t="s">
        <v>145</v>
      </c>
      <c r="BE301" s="176">
        <f>IF(N301="základní",J301,0)</f>
        <v>0</v>
      </c>
      <c r="BF301" s="176">
        <f>IF(N301="snížená",J301,0)</f>
        <v>0</v>
      </c>
      <c r="BG301" s="176">
        <f>IF(N301="zákl. přenesená",J301,0)</f>
        <v>0</v>
      </c>
      <c r="BH301" s="176">
        <f>IF(N301="sníž. přenesená",J301,0)</f>
        <v>0</v>
      </c>
      <c r="BI301" s="176">
        <f>IF(N301="nulová",J301,0)</f>
        <v>0</v>
      </c>
      <c r="BJ301" s="18" t="s">
        <v>22</v>
      </c>
      <c r="BK301" s="176">
        <f>ROUND(I301*H301,2)</f>
        <v>0</v>
      </c>
      <c r="BL301" s="18" t="s">
        <v>153</v>
      </c>
      <c r="BM301" s="18" t="s">
        <v>331</v>
      </c>
    </row>
    <row r="302" spans="2:63" s="10" customFormat="1" ht="36.75" customHeight="1">
      <c r="B302" s="150"/>
      <c r="D302" s="151" t="s">
        <v>75</v>
      </c>
      <c r="E302" s="152" t="s">
        <v>332</v>
      </c>
      <c r="F302" s="152" t="s">
        <v>333</v>
      </c>
      <c r="I302" s="153"/>
      <c r="J302" s="154">
        <f>BK302</f>
        <v>0</v>
      </c>
      <c r="L302" s="150"/>
      <c r="M302" s="155"/>
      <c r="N302" s="156"/>
      <c r="O302" s="156"/>
      <c r="P302" s="157">
        <f>P303+P342+P376+P413+P485</f>
        <v>0</v>
      </c>
      <c r="Q302" s="156"/>
      <c r="R302" s="157">
        <f>R303+R342+R376+R413+R485</f>
        <v>10.32525472</v>
      </c>
      <c r="S302" s="156"/>
      <c r="T302" s="158">
        <f>T303+T342+T376+T413+T485</f>
        <v>0.2606759</v>
      </c>
      <c r="AR302" s="151" t="s">
        <v>84</v>
      </c>
      <c r="AT302" s="159" t="s">
        <v>75</v>
      </c>
      <c r="AU302" s="159" t="s">
        <v>76</v>
      </c>
      <c r="AY302" s="151" t="s">
        <v>145</v>
      </c>
      <c r="BK302" s="160">
        <f>BK303+BK342+BK376+BK413+BK485</f>
        <v>0</v>
      </c>
    </row>
    <row r="303" spans="2:63" s="10" customFormat="1" ht="19.5" customHeight="1">
      <c r="B303" s="150"/>
      <c r="D303" s="161" t="s">
        <v>75</v>
      </c>
      <c r="E303" s="162" t="s">
        <v>334</v>
      </c>
      <c r="F303" s="162" t="s">
        <v>335</v>
      </c>
      <c r="I303" s="153"/>
      <c r="J303" s="163">
        <f>BK303</f>
        <v>0</v>
      </c>
      <c r="L303" s="150"/>
      <c r="M303" s="155"/>
      <c r="N303" s="156"/>
      <c r="O303" s="156"/>
      <c r="P303" s="157">
        <f>SUM(P304:P341)</f>
        <v>0</v>
      </c>
      <c r="Q303" s="156"/>
      <c r="R303" s="157">
        <f>SUM(R304:R341)</f>
        <v>1.7439647999999999</v>
      </c>
      <c r="S303" s="156"/>
      <c r="T303" s="158">
        <f>SUM(T304:T341)</f>
        <v>0</v>
      </c>
      <c r="AR303" s="151" t="s">
        <v>84</v>
      </c>
      <c r="AT303" s="159" t="s">
        <v>75</v>
      </c>
      <c r="AU303" s="159" t="s">
        <v>22</v>
      </c>
      <c r="AY303" s="151" t="s">
        <v>145</v>
      </c>
      <c r="BK303" s="160">
        <f>SUM(BK304:BK341)</f>
        <v>0</v>
      </c>
    </row>
    <row r="304" spans="2:65" s="1" customFormat="1" ht="22.5" customHeight="1">
      <c r="B304" s="164"/>
      <c r="C304" s="165" t="s">
        <v>336</v>
      </c>
      <c r="D304" s="165" t="s">
        <v>148</v>
      </c>
      <c r="E304" s="166" t="s">
        <v>337</v>
      </c>
      <c r="F304" s="167" t="s">
        <v>338</v>
      </c>
      <c r="G304" s="168" t="s">
        <v>151</v>
      </c>
      <c r="H304" s="169">
        <v>58.12</v>
      </c>
      <c r="I304" s="170"/>
      <c r="J304" s="171">
        <f>ROUND(I304*H304,2)</f>
        <v>0</v>
      </c>
      <c r="K304" s="167" t="s">
        <v>20</v>
      </c>
      <c r="L304" s="35"/>
      <c r="M304" s="172" t="s">
        <v>20</v>
      </c>
      <c r="N304" s="173" t="s">
        <v>47</v>
      </c>
      <c r="O304" s="36"/>
      <c r="P304" s="174">
        <f>O304*H304</f>
        <v>0</v>
      </c>
      <c r="Q304" s="174">
        <v>0</v>
      </c>
      <c r="R304" s="174">
        <f>Q304*H304</f>
        <v>0</v>
      </c>
      <c r="S304" s="174">
        <v>0</v>
      </c>
      <c r="T304" s="175">
        <f>S304*H304</f>
        <v>0</v>
      </c>
      <c r="AR304" s="18" t="s">
        <v>294</v>
      </c>
      <c r="AT304" s="18" t="s">
        <v>148</v>
      </c>
      <c r="AU304" s="18" t="s">
        <v>84</v>
      </c>
      <c r="AY304" s="18" t="s">
        <v>145</v>
      </c>
      <c r="BE304" s="176">
        <f>IF(N304="základní",J304,0)</f>
        <v>0</v>
      </c>
      <c r="BF304" s="176">
        <f>IF(N304="snížená",J304,0)</f>
        <v>0</v>
      </c>
      <c r="BG304" s="176">
        <f>IF(N304="zákl. přenesená",J304,0)</f>
        <v>0</v>
      </c>
      <c r="BH304" s="176">
        <f>IF(N304="sníž. přenesená",J304,0)</f>
        <v>0</v>
      </c>
      <c r="BI304" s="176">
        <f>IF(N304="nulová",J304,0)</f>
        <v>0</v>
      </c>
      <c r="BJ304" s="18" t="s">
        <v>22</v>
      </c>
      <c r="BK304" s="176">
        <f>ROUND(I304*H304,2)</f>
        <v>0</v>
      </c>
      <c r="BL304" s="18" t="s">
        <v>294</v>
      </c>
      <c r="BM304" s="18" t="s">
        <v>339</v>
      </c>
    </row>
    <row r="305" spans="2:65" s="1" customFormat="1" ht="22.5" customHeight="1">
      <c r="B305" s="164"/>
      <c r="C305" s="165" t="s">
        <v>340</v>
      </c>
      <c r="D305" s="165" t="s">
        <v>148</v>
      </c>
      <c r="E305" s="166" t="s">
        <v>341</v>
      </c>
      <c r="F305" s="167" t="s">
        <v>342</v>
      </c>
      <c r="G305" s="168" t="s">
        <v>151</v>
      </c>
      <c r="H305" s="169">
        <v>58.12</v>
      </c>
      <c r="I305" s="170"/>
      <c r="J305" s="171">
        <f>ROUND(I305*H305,2)</f>
        <v>0</v>
      </c>
      <c r="K305" s="167" t="s">
        <v>152</v>
      </c>
      <c r="L305" s="35"/>
      <c r="M305" s="172" t="s">
        <v>20</v>
      </c>
      <c r="N305" s="173" t="s">
        <v>47</v>
      </c>
      <c r="O305" s="36"/>
      <c r="P305" s="174">
        <f>O305*H305</f>
        <v>0</v>
      </c>
      <c r="Q305" s="174">
        <v>0</v>
      </c>
      <c r="R305" s="174">
        <f>Q305*H305</f>
        <v>0</v>
      </c>
      <c r="S305" s="174">
        <v>0</v>
      </c>
      <c r="T305" s="175">
        <f>S305*H305</f>
        <v>0</v>
      </c>
      <c r="AR305" s="18" t="s">
        <v>294</v>
      </c>
      <c r="AT305" s="18" t="s">
        <v>148</v>
      </c>
      <c r="AU305" s="18" t="s">
        <v>84</v>
      </c>
      <c r="AY305" s="18" t="s">
        <v>145</v>
      </c>
      <c r="BE305" s="176">
        <f>IF(N305="základní",J305,0)</f>
        <v>0</v>
      </c>
      <c r="BF305" s="176">
        <f>IF(N305="snížená",J305,0)</f>
        <v>0</v>
      </c>
      <c r="BG305" s="176">
        <f>IF(N305="zákl. přenesená",J305,0)</f>
        <v>0</v>
      </c>
      <c r="BH305" s="176">
        <f>IF(N305="sníž. přenesená",J305,0)</f>
        <v>0</v>
      </c>
      <c r="BI305" s="176">
        <f>IF(N305="nulová",J305,0)</f>
        <v>0</v>
      </c>
      <c r="BJ305" s="18" t="s">
        <v>22</v>
      </c>
      <c r="BK305" s="176">
        <f>ROUND(I305*H305,2)</f>
        <v>0</v>
      </c>
      <c r="BL305" s="18" t="s">
        <v>294</v>
      </c>
      <c r="BM305" s="18" t="s">
        <v>343</v>
      </c>
    </row>
    <row r="306" spans="2:51" s="11" customFormat="1" ht="22.5" customHeight="1">
      <c r="B306" s="177"/>
      <c r="D306" s="178" t="s">
        <v>155</v>
      </c>
      <c r="E306" s="179" t="s">
        <v>20</v>
      </c>
      <c r="F306" s="180" t="s">
        <v>243</v>
      </c>
      <c r="H306" s="181" t="s">
        <v>20</v>
      </c>
      <c r="I306" s="182"/>
      <c r="L306" s="177"/>
      <c r="M306" s="183"/>
      <c r="N306" s="184"/>
      <c r="O306" s="184"/>
      <c r="P306" s="184"/>
      <c r="Q306" s="184"/>
      <c r="R306" s="184"/>
      <c r="S306" s="184"/>
      <c r="T306" s="185"/>
      <c r="AT306" s="181" t="s">
        <v>155</v>
      </c>
      <c r="AU306" s="181" t="s">
        <v>84</v>
      </c>
      <c r="AV306" s="11" t="s">
        <v>22</v>
      </c>
      <c r="AW306" s="11" t="s">
        <v>39</v>
      </c>
      <c r="AX306" s="11" t="s">
        <v>76</v>
      </c>
      <c r="AY306" s="181" t="s">
        <v>145</v>
      </c>
    </row>
    <row r="307" spans="2:51" s="12" customFormat="1" ht="22.5" customHeight="1">
      <c r="B307" s="186"/>
      <c r="D307" s="178" t="s">
        <v>155</v>
      </c>
      <c r="E307" s="187" t="s">
        <v>20</v>
      </c>
      <c r="F307" s="188" t="s">
        <v>230</v>
      </c>
      <c r="H307" s="189">
        <v>18</v>
      </c>
      <c r="I307" s="190"/>
      <c r="L307" s="186"/>
      <c r="M307" s="191"/>
      <c r="N307" s="192"/>
      <c r="O307" s="192"/>
      <c r="P307" s="192"/>
      <c r="Q307" s="192"/>
      <c r="R307" s="192"/>
      <c r="S307" s="192"/>
      <c r="T307" s="193"/>
      <c r="AT307" s="187" t="s">
        <v>155</v>
      </c>
      <c r="AU307" s="187" t="s">
        <v>84</v>
      </c>
      <c r="AV307" s="12" t="s">
        <v>84</v>
      </c>
      <c r="AW307" s="12" t="s">
        <v>39</v>
      </c>
      <c r="AX307" s="12" t="s">
        <v>76</v>
      </c>
      <c r="AY307" s="187" t="s">
        <v>145</v>
      </c>
    </row>
    <row r="308" spans="2:51" s="11" customFormat="1" ht="22.5" customHeight="1">
      <c r="B308" s="177"/>
      <c r="D308" s="178" t="s">
        <v>155</v>
      </c>
      <c r="E308" s="179" t="s">
        <v>20</v>
      </c>
      <c r="F308" s="180" t="s">
        <v>245</v>
      </c>
      <c r="H308" s="181" t="s">
        <v>20</v>
      </c>
      <c r="I308" s="182"/>
      <c r="L308" s="177"/>
      <c r="M308" s="183"/>
      <c r="N308" s="184"/>
      <c r="O308" s="184"/>
      <c r="P308" s="184"/>
      <c r="Q308" s="184"/>
      <c r="R308" s="184"/>
      <c r="S308" s="184"/>
      <c r="T308" s="185"/>
      <c r="AT308" s="181" t="s">
        <v>155</v>
      </c>
      <c r="AU308" s="181" t="s">
        <v>84</v>
      </c>
      <c r="AV308" s="11" t="s">
        <v>22</v>
      </c>
      <c r="AW308" s="11" t="s">
        <v>39</v>
      </c>
      <c r="AX308" s="11" t="s">
        <v>76</v>
      </c>
      <c r="AY308" s="181" t="s">
        <v>145</v>
      </c>
    </row>
    <row r="309" spans="2:51" s="12" customFormat="1" ht="22.5" customHeight="1">
      <c r="B309" s="186"/>
      <c r="D309" s="178" t="s">
        <v>155</v>
      </c>
      <c r="E309" s="187" t="s">
        <v>20</v>
      </c>
      <c r="F309" s="188" t="s">
        <v>267</v>
      </c>
      <c r="H309" s="189">
        <v>15.12</v>
      </c>
      <c r="I309" s="190"/>
      <c r="L309" s="186"/>
      <c r="M309" s="191"/>
      <c r="N309" s="192"/>
      <c r="O309" s="192"/>
      <c r="P309" s="192"/>
      <c r="Q309" s="192"/>
      <c r="R309" s="192"/>
      <c r="S309" s="192"/>
      <c r="T309" s="193"/>
      <c r="AT309" s="187" t="s">
        <v>155</v>
      </c>
      <c r="AU309" s="187" t="s">
        <v>84</v>
      </c>
      <c r="AV309" s="12" t="s">
        <v>84</v>
      </c>
      <c r="AW309" s="12" t="s">
        <v>39</v>
      </c>
      <c r="AX309" s="12" t="s">
        <v>76</v>
      </c>
      <c r="AY309" s="187" t="s">
        <v>145</v>
      </c>
    </row>
    <row r="310" spans="2:51" s="11" customFormat="1" ht="22.5" customHeight="1">
      <c r="B310" s="177"/>
      <c r="D310" s="178" t="s">
        <v>155</v>
      </c>
      <c r="E310" s="179" t="s">
        <v>20</v>
      </c>
      <c r="F310" s="180" t="s">
        <v>247</v>
      </c>
      <c r="H310" s="181" t="s">
        <v>20</v>
      </c>
      <c r="I310" s="182"/>
      <c r="L310" s="177"/>
      <c r="M310" s="183"/>
      <c r="N310" s="184"/>
      <c r="O310" s="184"/>
      <c r="P310" s="184"/>
      <c r="Q310" s="184"/>
      <c r="R310" s="184"/>
      <c r="S310" s="184"/>
      <c r="T310" s="185"/>
      <c r="AT310" s="181" t="s">
        <v>155</v>
      </c>
      <c r="AU310" s="181" t="s">
        <v>84</v>
      </c>
      <c r="AV310" s="11" t="s">
        <v>22</v>
      </c>
      <c r="AW310" s="11" t="s">
        <v>39</v>
      </c>
      <c r="AX310" s="11" t="s">
        <v>76</v>
      </c>
      <c r="AY310" s="181" t="s">
        <v>145</v>
      </c>
    </row>
    <row r="311" spans="2:51" s="12" customFormat="1" ht="22.5" customHeight="1">
      <c r="B311" s="186"/>
      <c r="D311" s="178" t="s">
        <v>155</v>
      </c>
      <c r="E311" s="187" t="s">
        <v>20</v>
      </c>
      <c r="F311" s="188" t="s">
        <v>340</v>
      </c>
      <c r="H311" s="189">
        <v>25</v>
      </c>
      <c r="I311" s="190"/>
      <c r="L311" s="186"/>
      <c r="M311" s="191"/>
      <c r="N311" s="192"/>
      <c r="O311" s="192"/>
      <c r="P311" s="192"/>
      <c r="Q311" s="192"/>
      <c r="R311" s="192"/>
      <c r="S311" s="192"/>
      <c r="T311" s="193"/>
      <c r="AT311" s="187" t="s">
        <v>155</v>
      </c>
      <c r="AU311" s="187" t="s">
        <v>84</v>
      </c>
      <c r="AV311" s="12" t="s">
        <v>84</v>
      </c>
      <c r="AW311" s="12" t="s">
        <v>39</v>
      </c>
      <c r="AX311" s="12" t="s">
        <v>76</v>
      </c>
      <c r="AY311" s="187" t="s">
        <v>145</v>
      </c>
    </row>
    <row r="312" spans="2:51" s="13" customFormat="1" ht="22.5" customHeight="1">
      <c r="B312" s="194"/>
      <c r="D312" s="195" t="s">
        <v>155</v>
      </c>
      <c r="E312" s="196" t="s">
        <v>20</v>
      </c>
      <c r="F312" s="197" t="s">
        <v>176</v>
      </c>
      <c r="H312" s="198">
        <v>58.12</v>
      </c>
      <c r="I312" s="199"/>
      <c r="L312" s="194"/>
      <c r="M312" s="200"/>
      <c r="N312" s="201"/>
      <c r="O312" s="201"/>
      <c r="P312" s="201"/>
      <c r="Q312" s="201"/>
      <c r="R312" s="201"/>
      <c r="S312" s="201"/>
      <c r="T312" s="202"/>
      <c r="AT312" s="203" t="s">
        <v>155</v>
      </c>
      <c r="AU312" s="203" t="s">
        <v>84</v>
      </c>
      <c r="AV312" s="13" t="s">
        <v>153</v>
      </c>
      <c r="AW312" s="13" t="s">
        <v>39</v>
      </c>
      <c r="AX312" s="13" t="s">
        <v>22</v>
      </c>
      <c r="AY312" s="203" t="s">
        <v>145</v>
      </c>
    </row>
    <row r="313" spans="2:65" s="1" customFormat="1" ht="22.5" customHeight="1">
      <c r="B313" s="164"/>
      <c r="C313" s="165" t="s">
        <v>344</v>
      </c>
      <c r="D313" s="165" t="s">
        <v>148</v>
      </c>
      <c r="E313" s="166" t="s">
        <v>345</v>
      </c>
      <c r="F313" s="167" t="s">
        <v>346</v>
      </c>
      <c r="G313" s="168" t="s">
        <v>151</v>
      </c>
      <c r="H313" s="169">
        <v>16.6</v>
      </c>
      <c r="I313" s="170"/>
      <c r="J313" s="171">
        <f>ROUND(I313*H313,2)</f>
        <v>0</v>
      </c>
      <c r="K313" s="167" t="s">
        <v>152</v>
      </c>
      <c r="L313" s="35"/>
      <c r="M313" s="172" t="s">
        <v>20</v>
      </c>
      <c r="N313" s="173" t="s">
        <v>47</v>
      </c>
      <c r="O313" s="36"/>
      <c r="P313" s="174">
        <f>O313*H313</f>
        <v>0</v>
      </c>
      <c r="Q313" s="174">
        <v>0</v>
      </c>
      <c r="R313" s="174">
        <f>Q313*H313</f>
        <v>0</v>
      </c>
      <c r="S313" s="174">
        <v>0</v>
      </c>
      <c r="T313" s="175">
        <f>S313*H313</f>
        <v>0</v>
      </c>
      <c r="AR313" s="18" t="s">
        <v>294</v>
      </c>
      <c r="AT313" s="18" t="s">
        <v>148</v>
      </c>
      <c r="AU313" s="18" t="s">
        <v>84</v>
      </c>
      <c r="AY313" s="18" t="s">
        <v>145</v>
      </c>
      <c r="BE313" s="176">
        <f>IF(N313="základní",J313,0)</f>
        <v>0</v>
      </c>
      <c r="BF313" s="176">
        <f>IF(N313="snížená",J313,0)</f>
        <v>0</v>
      </c>
      <c r="BG313" s="176">
        <f>IF(N313="zákl. přenesená",J313,0)</f>
        <v>0</v>
      </c>
      <c r="BH313" s="176">
        <f>IF(N313="sníž. přenesená",J313,0)</f>
        <v>0</v>
      </c>
      <c r="BI313" s="176">
        <f>IF(N313="nulová",J313,0)</f>
        <v>0</v>
      </c>
      <c r="BJ313" s="18" t="s">
        <v>22</v>
      </c>
      <c r="BK313" s="176">
        <f>ROUND(I313*H313,2)</f>
        <v>0</v>
      </c>
      <c r="BL313" s="18" t="s">
        <v>294</v>
      </c>
      <c r="BM313" s="18" t="s">
        <v>347</v>
      </c>
    </row>
    <row r="314" spans="2:51" s="11" customFormat="1" ht="22.5" customHeight="1">
      <c r="B314" s="177"/>
      <c r="D314" s="178" t="s">
        <v>155</v>
      </c>
      <c r="E314" s="179" t="s">
        <v>20</v>
      </c>
      <c r="F314" s="180" t="s">
        <v>298</v>
      </c>
      <c r="H314" s="181" t="s">
        <v>20</v>
      </c>
      <c r="I314" s="182"/>
      <c r="L314" s="177"/>
      <c r="M314" s="183"/>
      <c r="N314" s="184"/>
      <c r="O314" s="184"/>
      <c r="P314" s="184"/>
      <c r="Q314" s="184"/>
      <c r="R314" s="184"/>
      <c r="S314" s="184"/>
      <c r="T314" s="185"/>
      <c r="AT314" s="181" t="s">
        <v>155</v>
      </c>
      <c r="AU314" s="181" t="s">
        <v>84</v>
      </c>
      <c r="AV314" s="11" t="s">
        <v>22</v>
      </c>
      <c r="AW314" s="11" t="s">
        <v>39</v>
      </c>
      <c r="AX314" s="11" t="s">
        <v>76</v>
      </c>
      <c r="AY314" s="181" t="s">
        <v>145</v>
      </c>
    </row>
    <row r="315" spans="2:51" s="11" customFormat="1" ht="22.5" customHeight="1">
      <c r="B315" s="177"/>
      <c r="D315" s="178" t="s">
        <v>155</v>
      </c>
      <c r="E315" s="179" t="s">
        <v>20</v>
      </c>
      <c r="F315" s="180" t="s">
        <v>243</v>
      </c>
      <c r="H315" s="181" t="s">
        <v>20</v>
      </c>
      <c r="I315" s="182"/>
      <c r="L315" s="177"/>
      <c r="M315" s="183"/>
      <c r="N315" s="184"/>
      <c r="O315" s="184"/>
      <c r="P315" s="184"/>
      <c r="Q315" s="184"/>
      <c r="R315" s="184"/>
      <c r="S315" s="184"/>
      <c r="T315" s="185"/>
      <c r="AT315" s="181" t="s">
        <v>155</v>
      </c>
      <c r="AU315" s="181" t="s">
        <v>84</v>
      </c>
      <c r="AV315" s="11" t="s">
        <v>22</v>
      </c>
      <c r="AW315" s="11" t="s">
        <v>39</v>
      </c>
      <c r="AX315" s="11" t="s">
        <v>76</v>
      </c>
      <c r="AY315" s="181" t="s">
        <v>145</v>
      </c>
    </row>
    <row r="316" spans="2:51" s="12" customFormat="1" ht="22.5" customHeight="1">
      <c r="B316" s="186"/>
      <c r="D316" s="178" t="s">
        <v>155</v>
      </c>
      <c r="E316" s="187" t="s">
        <v>20</v>
      </c>
      <c r="F316" s="188" t="s">
        <v>348</v>
      </c>
      <c r="H316" s="189">
        <v>6.88</v>
      </c>
      <c r="I316" s="190"/>
      <c r="L316" s="186"/>
      <c r="M316" s="191"/>
      <c r="N316" s="192"/>
      <c r="O316" s="192"/>
      <c r="P316" s="192"/>
      <c r="Q316" s="192"/>
      <c r="R316" s="192"/>
      <c r="S316" s="192"/>
      <c r="T316" s="193"/>
      <c r="AT316" s="187" t="s">
        <v>155</v>
      </c>
      <c r="AU316" s="187" t="s">
        <v>84</v>
      </c>
      <c r="AV316" s="12" t="s">
        <v>84</v>
      </c>
      <c r="AW316" s="12" t="s">
        <v>39</v>
      </c>
      <c r="AX316" s="12" t="s">
        <v>76</v>
      </c>
      <c r="AY316" s="187" t="s">
        <v>145</v>
      </c>
    </row>
    <row r="317" spans="2:51" s="11" customFormat="1" ht="22.5" customHeight="1">
      <c r="B317" s="177"/>
      <c r="D317" s="178" t="s">
        <v>155</v>
      </c>
      <c r="E317" s="179" t="s">
        <v>20</v>
      </c>
      <c r="F317" s="180" t="s">
        <v>245</v>
      </c>
      <c r="H317" s="181" t="s">
        <v>20</v>
      </c>
      <c r="I317" s="182"/>
      <c r="L317" s="177"/>
      <c r="M317" s="183"/>
      <c r="N317" s="184"/>
      <c r="O317" s="184"/>
      <c r="P317" s="184"/>
      <c r="Q317" s="184"/>
      <c r="R317" s="184"/>
      <c r="S317" s="184"/>
      <c r="T317" s="185"/>
      <c r="AT317" s="181" t="s">
        <v>155</v>
      </c>
      <c r="AU317" s="181" t="s">
        <v>84</v>
      </c>
      <c r="AV317" s="11" t="s">
        <v>22</v>
      </c>
      <c r="AW317" s="11" t="s">
        <v>39</v>
      </c>
      <c r="AX317" s="11" t="s">
        <v>76</v>
      </c>
      <c r="AY317" s="181" t="s">
        <v>145</v>
      </c>
    </row>
    <row r="318" spans="2:51" s="12" customFormat="1" ht="22.5" customHeight="1">
      <c r="B318" s="186"/>
      <c r="D318" s="178" t="s">
        <v>155</v>
      </c>
      <c r="E318" s="187" t="s">
        <v>20</v>
      </c>
      <c r="F318" s="188" t="s">
        <v>349</v>
      </c>
      <c r="H318" s="189">
        <v>6.24</v>
      </c>
      <c r="I318" s="190"/>
      <c r="L318" s="186"/>
      <c r="M318" s="191"/>
      <c r="N318" s="192"/>
      <c r="O318" s="192"/>
      <c r="P318" s="192"/>
      <c r="Q318" s="192"/>
      <c r="R318" s="192"/>
      <c r="S318" s="192"/>
      <c r="T318" s="193"/>
      <c r="AT318" s="187" t="s">
        <v>155</v>
      </c>
      <c r="AU318" s="187" t="s">
        <v>84</v>
      </c>
      <c r="AV318" s="12" t="s">
        <v>84</v>
      </c>
      <c r="AW318" s="12" t="s">
        <v>39</v>
      </c>
      <c r="AX318" s="12" t="s">
        <v>76</v>
      </c>
      <c r="AY318" s="187" t="s">
        <v>145</v>
      </c>
    </row>
    <row r="319" spans="2:51" s="11" customFormat="1" ht="22.5" customHeight="1">
      <c r="B319" s="177"/>
      <c r="D319" s="178" t="s">
        <v>155</v>
      </c>
      <c r="E319" s="179" t="s">
        <v>20</v>
      </c>
      <c r="F319" s="180" t="s">
        <v>247</v>
      </c>
      <c r="H319" s="181" t="s">
        <v>20</v>
      </c>
      <c r="I319" s="182"/>
      <c r="L319" s="177"/>
      <c r="M319" s="183"/>
      <c r="N319" s="184"/>
      <c r="O319" s="184"/>
      <c r="P319" s="184"/>
      <c r="Q319" s="184"/>
      <c r="R319" s="184"/>
      <c r="S319" s="184"/>
      <c r="T319" s="185"/>
      <c r="AT319" s="181" t="s">
        <v>155</v>
      </c>
      <c r="AU319" s="181" t="s">
        <v>84</v>
      </c>
      <c r="AV319" s="11" t="s">
        <v>22</v>
      </c>
      <c r="AW319" s="11" t="s">
        <v>39</v>
      </c>
      <c r="AX319" s="11" t="s">
        <v>76</v>
      </c>
      <c r="AY319" s="181" t="s">
        <v>145</v>
      </c>
    </row>
    <row r="320" spans="2:51" s="12" customFormat="1" ht="22.5" customHeight="1">
      <c r="B320" s="186"/>
      <c r="D320" s="178" t="s">
        <v>155</v>
      </c>
      <c r="E320" s="187" t="s">
        <v>20</v>
      </c>
      <c r="F320" s="188" t="s">
        <v>350</v>
      </c>
      <c r="H320" s="189">
        <v>3.48</v>
      </c>
      <c r="I320" s="190"/>
      <c r="L320" s="186"/>
      <c r="M320" s="191"/>
      <c r="N320" s="192"/>
      <c r="O320" s="192"/>
      <c r="P320" s="192"/>
      <c r="Q320" s="192"/>
      <c r="R320" s="192"/>
      <c r="S320" s="192"/>
      <c r="T320" s="193"/>
      <c r="AT320" s="187" t="s">
        <v>155</v>
      </c>
      <c r="AU320" s="187" t="s">
        <v>84</v>
      </c>
      <c r="AV320" s="12" t="s">
        <v>84</v>
      </c>
      <c r="AW320" s="12" t="s">
        <v>39</v>
      </c>
      <c r="AX320" s="12" t="s">
        <v>76</v>
      </c>
      <c r="AY320" s="187" t="s">
        <v>145</v>
      </c>
    </row>
    <row r="321" spans="2:51" s="13" customFormat="1" ht="22.5" customHeight="1">
      <c r="B321" s="194"/>
      <c r="D321" s="195" t="s">
        <v>155</v>
      </c>
      <c r="E321" s="196" t="s">
        <v>20</v>
      </c>
      <c r="F321" s="197" t="s">
        <v>176</v>
      </c>
      <c r="H321" s="198">
        <v>16.6</v>
      </c>
      <c r="I321" s="199"/>
      <c r="L321" s="194"/>
      <c r="M321" s="200"/>
      <c r="N321" s="201"/>
      <c r="O321" s="201"/>
      <c r="P321" s="201"/>
      <c r="Q321" s="201"/>
      <c r="R321" s="201"/>
      <c r="S321" s="201"/>
      <c r="T321" s="202"/>
      <c r="AT321" s="203" t="s">
        <v>155</v>
      </c>
      <c r="AU321" s="203" t="s">
        <v>84</v>
      </c>
      <c r="AV321" s="13" t="s">
        <v>153</v>
      </c>
      <c r="AW321" s="13" t="s">
        <v>39</v>
      </c>
      <c r="AX321" s="13" t="s">
        <v>22</v>
      </c>
      <c r="AY321" s="203" t="s">
        <v>145</v>
      </c>
    </row>
    <row r="322" spans="2:65" s="1" customFormat="1" ht="22.5" customHeight="1">
      <c r="B322" s="164"/>
      <c r="C322" s="215" t="s">
        <v>351</v>
      </c>
      <c r="D322" s="215" t="s">
        <v>352</v>
      </c>
      <c r="E322" s="216" t="s">
        <v>353</v>
      </c>
      <c r="F322" s="217" t="s">
        <v>354</v>
      </c>
      <c r="G322" s="218" t="s">
        <v>355</v>
      </c>
      <c r="H322" s="219">
        <v>11.208</v>
      </c>
      <c r="I322" s="220"/>
      <c r="J322" s="221">
        <f>ROUND(I322*H322,2)</f>
        <v>0</v>
      </c>
      <c r="K322" s="217" t="s">
        <v>20</v>
      </c>
      <c r="L322" s="222"/>
      <c r="M322" s="223" t="s">
        <v>20</v>
      </c>
      <c r="N322" s="224" t="s">
        <v>47</v>
      </c>
      <c r="O322" s="36"/>
      <c r="P322" s="174">
        <f>O322*H322</f>
        <v>0</v>
      </c>
      <c r="Q322" s="174">
        <v>0.002</v>
      </c>
      <c r="R322" s="174">
        <f>Q322*H322</f>
        <v>0.022416000000000002</v>
      </c>
      <c r="S322" s="174">
        <v>0</v>
      </c>
      <c r="T322" s="175">
        <f>S322*H322</f>
        <v>0</v>
      </c>
      <c r="AR322" s="18" t="s">
        <v>356</v>
      </c>
      <c r="AT322" s="18" t="s">
        <v>352</v>
      </c>
      <c r="AU322" s="18" t="s">
        <v>84</v>
      </c>
      <c r="AY322" s="18" t="s">
        <v>145</v>
      </c>
      <c r="BE322" s="176">
        <f>IF(N322="základní",J322,0)</f>
        <v>0</v>
      </c>
      <c r="BF322" s="176">
        <f>IF(N322="snížená",J322,0)</f>
        <v>0</v>
      </c>
      <c r="BG322" s="176">
        <f>IF(N322="zákl. přenesená",J322,0)</f>
        <v>0</v>
      </c>
      <c r="BH322" s="176">
        <f>IF(N322="sníž. přenesená",J322,0)</f>
        <v>0</v>
      </c>
      <c r="BI322" s="176">
        <f>IF(N322="nulová",J322,0)</f>
        <v>0</v>
      </c>
      <c r="BJ322" s="18" t="s">
        <v>22</v>
      </c>
      <c r="BK322" s="176">
        <f>ROUND(I322*H322,2)</f>
        <v>0</v>
      </c>
      <c r="BL322" s="18" t="s">
        <v>294</v>
      </c>
      <c r="BM322" s="18" t="s">
        <v>357</v>
      </c>
    </row>
    <row r="323" spans="2:51" s="12" customFormat="1" ht="22.5" customHeight="1">
      <c r="B323" s="186"/>
      <c r="D323" s="178" t="s">
        <v>155</v>
      </c>
      <c r="E323" s="187" t="s">
        <v>20</v>
      </c>
      <c r="F323" s="188" t="s">
        <v>358</v>
      </c>
      <c r="H323" s="189">
        <v>74.72</v>
      </c>
      <c r="I323" s="190"/>
      <c r="L323" s="186"/>
      <c r="M323" s="191"/>
      <c r="N323" s="192"/>
      <c r="O323" s="192"/>
      <c r="P323" s="192"/>
      <c r="Q323" s="192"/>
      <c r="R323" s="192"/>
      <c r="S323" s="192"/>
      <c r="T323" s="193"/>
      <c r="AT323" s="187" t="s">
        <v>155</v>
      </c>
      <c r="AU323" s="187" t="s">
        <v>84</v>
      </c>
      <c r="AV323" s="12" t="s">
        <v>84</v>
      </c>
      <c r="AW323" s="12" t="s">
        <v>39</v>
      </c>
      <c r="AX323" s="12" t="s">
        <v>22</v>
      </c>
      <c r="AY323" s="187" t="s">
        <v>145</v>
      </c>
    </row>
    <row r="324" spans="2:51" s="12" customFormat="1" ht="22.5" customHeight="1">
      <c r="B324" s="186"/>
      <c r="D324" s="195" t="s">
        <v>155</v>
      </c>
      <c r="F324" s="213" t="s">
        <v>359</v>
      </c>
      <c r="H324" s="214">
        <v>11.208</v>
      </c>
      <c r="I324" s="190"/>
      <c r="L324" s="186"/>
      <c r="M324" s="191"/>
      <c r="N324" s="192"/>
      <c r="O324" s="192"/>
      <c r="P324" s="192"/>
      <c r="Q324" s="192"/>
      <c r="R324" s="192"/>
      <c r="S324" s="192"/>
      <c r="T324" s="193"/>
      <c r="AT324" s="187" t="s">
        <v>155</v>
      </c>
      <c r="AU324" s="187" t="s">
        <v>84</v>
      </c>
      <c r="AV324" s="12" t="s">
        <v>84</v>
      </c>
      <c r="AW324" s="12" t="s">
        <v>4</v>
      </c>
      <c r="AX324" s="12" t="s">
        <v>22</v>
      </c>
      <c r="AY324" s="187" t="s">
        <v>145</v>
      </c>
    </row>
    <row r="325" spans="2:65" s="1" customFormat="1" ht="22.5" customHeight="1">
      <c r="B325" s="164"/>
      <c r="C325" s="165" t="s">
        <v>360</v>
      </c>
      <c r="D325" s="165" t="s">
        <v>148</v>
      </c>
      <c r="E325" s="166" t="s">
        <v>361</v>
      </c>
      <c r="F325" s="167" t="s">
        <v>362</v>
      </c>
      <c r="G325" s="168" t="s">
        <v>151</v>
      </c>
      <c r="H325" s="169">
        <v>58.12</v>
      </c>
      <c r="I325" s="170"/>
      <c r="J325" s="171">
        <f>ROUND(I325*H325,2)</f>
        <v>0</v>
      </c>
      <c r="K325" s="167" t="s">
        <v>20</v>
      </c>
      <c r="L325" s="35"/>
      <c r="M325" s="172" t="s">
        <v>20</v>
      </c>
      <c r="N325" s="173" t="s">
        <v>47</v>
      </c>
      <c r="O325" s="36"/>
      <c r="P325" s="174">
        <f>O325*H325</f>
        <v>0</v>
      </c>
      <c r="Q325" s="174">
        <v>0</v>
      </c>
      <c r="R325" s="174">
        <f>Q325*H325</f>
        <v>0</v>
      </c>
      <c r="S325" s="174">
        <v>0</v>
      </c>
      <c r="T325" s="175">
        <f>S325*H325</f>
        <v>0</v>
      </c>
      <c r="AR325" s="18" t="s">
        <v>294</v>
      </c>
      <c r="AT325" s="18" t="s">
        <v>148</v>
      </c>
      <c r="AU325" s="18" t="s">
        <v>84</v>
      </c>
      <c r="AY325" s="18" t="s">
        <v>145</v>
      </c>
      <c r="BE325" s="176">
        <f>IF(N325="základní",J325,0)</f>
        <v>0</v>
      </c>
      <c r="BF325" s="176">
        <f>IF(N325="snížená",J325,0)</f>
        <v>0</v>
      </c>
      <c r="BG325" s="176">
        <f>IF(N325="zákl. přenesená",J325,0)</f>
        <v>0</v>
      </c>
      <c r="BH325" s="176">
        <f>IF(N325="sníž. přenesená",J325,0)</f>
        <v>0</v>
      </c>
      <c r="BI325" s="176">
        <f>IF(N325="nulová",J325,0)</f>
        <v>0</v>
      </c>
      <c r="BJ325" s="18" t="s">
        <v>22</v>
      </c>
      <c r="BK325" s="176">
        <f>ROUND(I325*H325,2)</f>
        <v>0</v>
      </c>
      <c r="BL325" s="18" t="s">
        <v>294</v>
      </c>
      <c r="BM325" s="18" t="s">
        <v>363</v>
      </c>
    </row>
    <row r="326" spans="2:65" s="1" customFormat="1" ht="22.5" customHeight="1">
      <c r="B326" s="164"/>
      <c r="C326" s="165" t="s">
        <v>364</v>
      </c>
      <c r="D326" s="165" t="s">
        <v>148</v>
      </c>
      <c r="E326" s="166" t="s">
        <v>365</v>
      </c>
      <c r="F326" s="167" t="s">
        <v>366</v>
      </c>
      <c r="G326" s="168" t="s">
        <v>151</v>
      </c>
      <c r="H326" s="169">
        <v>16.6</v>
      </c>
      <c r="I326" s="170"/>
      <c r="J326" s="171">
        <f>ROUND(I326*H326,2)</f>
        <v>0</v>
      </c>
      <c r="K326" s="167" t="s">
        <v>20</v>
      </c>
      <c r="L326" s="35"/>
      <c r="M326" s="172" t="s">
        <v>20</v>
      </c>
      <c r="N326" s="173" t="s">
        <v>47</v>
      </c>
      <c r="O326" s="36"/>
      <c r="P326" s="174">
        <f>O326*H326</f>
        <v>0</v>
      </c>
      <c r="Q326" s="174">
        <v>0</v>
      </c>
      <c r="R326" s="174">
        <f>Q326*H326</f>
        <v>0</v>
      </c>
      <c r="S326" s="174">
        <v>0</v>
      </c>
      <c r="T326" s="175">
        <f>S326*H326</f>
        <v>0</v>
      </c>
      <c r="AR326" s="18" t="s">
        <v>294</v>
      </c>
      <c r="AT326" s="18" t="s">
        <v>148</v>
      </c>
      <c r="AU326" s="18" t="s">
        <v>84</v>
      </c>
      <c r="AY326" s="18" t="s">
        <v>145</v>
      </c>
      <c r="BE326" s="176">
        <f>IF(N326="základní",J326,0)</f>
        <v>0</v>
      </c>
      <c r="BF326" s="176">
        <f>IF(N326="snížená",J326,0)</f>
        <v>0</v>
      </c>
      <c r="BG326" s="176">
        <f>IF(N326="zákl. přenesená",J326,0)</f>
        <v>0</v>
      </c>
      <c r="BH326" s="176">
        <f>IF(N326="sníž. přenesená",J326,0)</f>
        <v>0</v>
      </c>
      <c r="BI326" s="176">
        <f>IF(N326="nulová",J326,0)</f>
        <v>0</v>
      </c>
      <c r="BJ326" s="18" t="s">
        <v>22</v>
      </c>
      <c r="BK326" s="176">
        <f>ROUND(I326*H326,2)</f>
        <v>0</v>
      </c>
      <c r="BL326" s="18" t="s">
        <v>294</v>
      </c>
      <c r="BM326" s="18" t="s">
        <v>367</v>
      </c>
    </row>
    <row r="327" spans="2:65" s="1" customFormat="1" ht="31.5" customHeight="1">
      <c r="B327" s="164"/>
      <c r="C327" s="215" t="s">
        <v>368</v>
      </c>
      <c r="D327" s="215" t="s">
        <v>352</v>
      </c>
      <c r="E327" s="216" t="s">
        <v>369</v>
      </c>
      <c r="F327" s="217" t="s">
        <v>370</v>
      </c>
      <c r="G327" s="218" t="s">
        <v>371</v>
      </c>
      <c r="H327" s="219">
        <v>358.656</v>
      </c>
      <c r="I327" s="220"/>
      <c r="J327" s="221">
        <f>ROUND(I327*H327,2)</f>
        <v>0</v>
      </c>
      <c r="K327" s="217" t="s">
        <v>20</v>
      </c>
      <c r="L327" s="222"/>
      <c r="M327" s="223" t="s">
        <v>20</v>
      </c>
      <c r="N327" s="224" t="s">
        <v>47</v>
      </c>
      <c r="O327" s="36"/>
      <c r="P327" s="174">
        <f>O327*H327</f>
        <v>0</v>
      </c>
      <c r="Q327" s="174">
        <v>0.0048</v>
      </c>
      <c r="R327" s="174">
        <f>Q327*H327</f>
        <v>1.7215487999999999</v>
      </c>
      <c r="S327" s="174">
        <v>0</v>
      </c>
      <c r="T327" s="175">
        <f>S327*H327</f>
        <v>0</v>
      </c>
      <c r="AR327" s="18" t="s">
        <v>356</v>
      </c>
      <c r="AT327" s="18" t="s">
        <v>352</v>
      </c>
      <c r="AU327" s="18" t="s">
        <v>84</v>
      </c>
      <c r="AY327" s="18" t="s">
        <v>145</v>
      </c>
      <c r="BE327" s="176">
        <f>IF(N327="základní",J327,0)</f>
        <v>0</v>
      </c>
      <c r="BF327" s="176">
        <f>IF(N327="snížená",J327,0)</f>
        <v>0</v>
      </c>
      <c r="BG327" s="176">
        <f>IF(N327="zákl. přenesená",J327,0)</f>
        <v>0</v>
      </c>
      <c r="BH327" s="176">
        <f>IF(N327="sníž. přenesená",J327,0)</f>
        <v>0</v>
      </c>
      <c r="BI327" s="176">
        <f>IF(N327="nulová",J327,0)</f>
        <v>0</v>
      </c>
      <c r="BJ327" s="18" t="s">
        <v>22</v>
      </c>
      <c r="BK327" s="176">
        <f>ROUND(I327*H327,2)</f>
        <v>0</v>
      </c>
      <c r="BL327" s="18" t="s">
        <v>294</v>
      </c>
      <c r="BM327" s="18" t="s">
        <v>372</v>
      </c>
    </row>
    <row r="328" spans="2:51" s="12" customFormat="1" ht="22.5" customHeight="1">
      <c r="B328" s="186"/>
      <c r="D328" s="178" t="s">
        <v>155</v>
      </c>
      <c r="E328" s="187" t="s">
        <v>20</v>
      </c>
      <c r="F328" s="188" t="s">
        <v>358</v>
      </c>
      <c r="H328" s="189">
        <v>74.72</v>
      </c>
      <c r="I328" s="190"/>
      <c r="L328" s="186"/>
      <c r="M328" s="191"/>
      <c r="N328" s="192"/>
      <c r="O328" s="192"/>
      <c r="P328" s="192"/>
      <c r="Q328" s="192"/>
      <c r="R328" s="192"/>
      <c r="S328" s="192"/>
      <c r="T328" s="193"/>
      <c r="AT328" s="187" t="s">
        <v>155</v>
      </c>
      <c r="AU328" s="187" t="s">
        <v>84</v>
      </c>
      <c r="AV328" s="12" t="s">
        <v>84</v>
      </c>
      <c r="AW328" s="12" t="s">
        <v>39</v>
      </c>
      <c r="AX328" s="12" t="s">
        <v>22</v>
      </c>
      <c r="AY328" s="187" t="s">
        <v>145</v>
      </c>
    </row>
    <row r="329" spans="2:51" s="12" customFormat="1" ht="22.5" customHeight="1">
      <c r="B329" s="186"/>
      <c r="D329" s="195" t="s">
        <v>155</v>
      </c>
      <c r="F329" s="213" t="s">
        <v>373</v>
      </c>
      <c r="H329" s="214">
        <v>358.656</v>
      </c>
      <c r="I329" s="190"/>
      <c r="L329" s="186"/>
      <c r="M329" s="191"/>
      <c r="N329" s="192"/>
      <c r="O329" s="192"/>
      <c r="P329" s="192"/>
      <c r="Q329" s="192"/>
      <c r="R329" s="192"/>
      <c r="S329" s="192"/>
      <c r="T329" s="193"/>
      <c r="AT329" s="187" t="s">
        <v>155</v>
      </c>
      <c r="AU329" s="187" t="s">
        <v>84</v>
      </c>
      <c r="AV329" s="12" t="s">
        <v>84</v>
      </c>
      <c r="AW329" s="12" t="s">
        <v>4</v>
      </c>
      <c r="AX329" s="12" t="s">
        <v>22</v>
      </c>
      <c r="AY329" s="187" t="s">
        <v>145</v>
      </c>
    </row>
    <row r="330" spans="2:65" s="1" customFormat="1" ht="22.5" customHeight="1">
      <c r="B330" s="164"/>
      <c r="C330" s="165" t="s">
        <v>374</v>
      </c>
      <c r="D330" s="165" t="s">
        <v>148</v>
      </c>
      <c r="E330" s="166" t="s">
        <v>375</v>
      </c>
      <c r="F330" s="167" t="s">
        <v>376</v>
      </c>
      <c r="G330" s="168" t="s">
        <v>151</v>
      </c>
      <c r="H330" s="169">
        <v>58.12</v>
      </c>
      <c r="I330" s="170"/>
      <c r="J330" s="171">
        <f>ROUND(I330*H330,2)</f>
        <v>0</v>
      </c>
      <c r="K330" s="167" t="s">
        <v>20</v>
      </c>
      <c r="L330" s="35"/>
      <c r="M330" s="172" t="s">
        <v>20</v>
      </c>
      <c r="N330" s="173" t="s">
        <v>47</v>
      </c>
      <c r="O330" s="36"/>
      <c r="P330" s="174">
        <f>O330*H330</f>
        <v>0</v>
      </c>
      <c r="Q330" s="174">
        <v>0</v>
      </c>
      <c r="R330" s="174">
        <f>Q330*H330</f>
        <v>0</v>
      </c>
      <c r="S330" s="174">
        <v>0</v>
      </c>
      <c r="T330" s="175">
        <f>S330*H330</f>
        <v>0</v>
      </c>
      <c r="AR330" s="18" t="s">
        <v>294</v>
      </c>
      <c r="AT330" s="18" t="s">
        <v>148</v>
      </c>
      <c r="AU330" s="18" t="s">
        <v>84</v>
      </c>
      <c r="AY330" s="18" t="s">
        <v>145</v>
      </c>
      <c r="BE330" s="176">
        <f>IF(N330="základní",J330,0)</f>
        <v>0</v>
      </c>
      <c r="BF330" s="176">
        <f>IF(N330="snížená",J330,0)</f>
        <v>0</v>
      </c>
      <c r="BG330" s="176">
        <f>IF(N330="zákl. přenesená",J330,0)</f>
        <v>0</v>
      </c>
      <c r="BH330" s="176">
        <f>IF(N330="sníž. přenesená",J330,0)</f>
        <v>0</v>
      </c>
      <c r="BI330" s="176">
        <f>IF(N330="nulová",J330,0)</f>
        <v>0</v>
      </c>
      <c r="BJ330" s="18" t="s">
        <v>22</v>
      </c>
      <c r="BK330" s="176">
        <f>ROUND(I330*H330,2)</f>
        <v>0</v>
      </c>
      <c r="BL330" s="18" t="s">
        <v>294</v>
      </c>
      <c r="BM330" s="18" t="s">
        <v>377</v>
      </c>
    </row>
    <row r="331" spans="2:65" s="1" customFormat="1" ht="22.5" customHeight="1">
      <c r="B331" s="164"/>
      <c r="C331" s="165" t="s">
        <v>356</v>
      </c>
      <c r="D331" s="165" t="s">
        <v>148</v>
      </c>
      <c r="E331" s="166" t="s">
        <v>378</v>
      </c>
      <c r="F331" s="167" t="s">
        <v>379</v>
      </c>
      <c r="G331" s="168" t="s">
        <v>151</v>
      </c>
      <c r="H331" s="169">
        <v>7.77</v>
      </c>
      <c r="I331" s="170"/>
      <c r="J331" s="171">
        <f>ROUND(I331*H331,2)</f>
        <v>0</v>
      </c>
      <c r="K331" s="167" t="s">
        <v>20</v>
      </c>
      <c r="L331" s="35"/>
      <c r="M331" s="172" t="s">
        <v>20</v>
      </c>
      <c r="N331" s="173" t="s">
        <v>47</v>
      </c>
      <c r="O331" s="36"/>
      <c r="P331" s="174">
        <f>O331*H331</f>
        <v>0</v>
      </c>
      <c r="Q331" s="174">
        <v>0</v>
      </c>
      <c r="R331" s="174">
        <f>Q331*H331</f>
        <v>0</v>
      </c>
      <c r="S331" s="174">
        <v>0</v>
      </c>
      <c r="T331" s="175">
        <f>S331*H331</f>
        <v>0</v>
      </c>
      <c r="AR331" s="18" t="s">
        <v>294</v>
      </c>
      <c r="AT331" s="18" t="s">
        <v>148</v>
      </c>
      <c r="AU331" s="18" t="s">
        <v>84</v>
      </c>
      <c r="AY331" s="18" t="s">
        <v>145</v>
      </c>
      <c r="BE331" s="176">
        <f>IF(N331="základní",J331,0)</f>
        <v>0</v>
      </c>
      <c r="BF331" s="176">
        <f>IF(N331="snížená",J331,0)</f>
        <v>0</v>
      </c>
      <c r="BG331" s="176">
        <f>IF(N331="zákl. přenesená",J331,0)</f>
        <v>0</v>
      </c>
      <c r="BH331" s="176">
        <f>IF(N331="sníž. přenesená",J331,0)</f>
        <v>0</v>
      </c>
      <c r="BI331" s="176">
        <f>IF(N331="nulová",J331,0)</f>
        <v>0</v>
      </c>
      <c r="BJ331" s="18" t="s">
        <v>22</v>
      </c>
      <c r="BK331" s="176">
        <f>ROUND(I331*H331,2)</f>
        <v>0</v>
      </c>
      <c r="BL331" s="18" t="s">
        <v>294</v>
      </c>
      <c r="BM331" s="18" t="s">
        <v>380</v>
      </c>
    </row>
    <row r="332" spans="2:51" s="11" customFormat="1" ht="22.5" customHeight="1">
      <c r="B332" s="177"/>
      <c r="D332" s="178" t="s">
        <v>155</v>
      </c>
      <c r="E332" s="179" t="s">
        <v>20</v>
      </c>
      <c r="F332" s="180" t="s">
        <v>298</v>
      </c>
      <c r="H332" s="181" t="s">
        <v>20</v>
      </c>
      <c r="I332" s="182"/>
      <c r="L332" s="177"/>
      <c r="M332" s="183"/>
      <c r="N332" s="184"/>
      <c r="O332" s="184"/>
      <c r="P332" s="184"/>
      <c r="Q332" s="184"/>
      <c r="R332" s="184"/>
      <c r="S332" s="184"/>
      <c r="T332" s="185"/>
      <c r="AT332" s="181" t="s">
        <v>155</v>
      </c>
      <c r="AU332" s="181" t="s">
        <v>84</v>
      </c>
      <c r="AV332" s="11" t="s">
        <v>22</v>
      </c>
      <c r="AW332" s="11" t="s">
        <v>39</v>
      </c>
      <c r="AX332" s="11" t="s">
        <v>76</v>
      </c>
      <c r="AY332" s="181" t="s">
        <v>145</v>
      </c>
    </row>
    <row r="333" spans="2:51" s="11" customFormat="1" ht="22.5" customHeight="1">
      <c r="B333" s="177"/>
      <c r="D333" s="178" t="s">
        <v>155</v>
      </c>
      <c r="E333" s="179" t="s">
        <v>20</v>
      </c>
      <c r="F333" s="180" t="s">
        <v>243</v>
      </c>
      <c r="H333" s="181" t="s">
        <v>20</v>
      </c>
      <c r="I333" s="182"/>
      <c r="L333" s="177"/>
      <c r="M333" s="183"/>
      <c r="N333" s="184"/>
      <c r="O333" s="184"/>
      <c r="P333" s="184"/>
      <c r="Q333" s="184"/>
      <c r="R333" s="184"/>
      <c r="S333" s="184"/>
      <c r="T333" s="185"/>
      <c r="AT333" s="181" t="s">
        <v>155</v>
      </c>
      <c r="AU333" s="181" t="s">
        <v>84</v>
      </c>
      <c r="AV333" s="11" t="s">
        <v>22</v>
      </c>
      <c r="AW333" s="11" t="s">
        <v>39</v>
      </c>
      <c r="AX333" s="11" t="s">
        <v>76</v>
      </c>
      <c r="AY333" s="181" t="s">
        <v>145</v>
      </c>
    </row>
    <row r="334" spans="2:51" s="12" customFormat="1" ht="22.5" customHeight="1">
      <c r="B334" s="186"/>
      <c r="D334" s="178" t="s">
        <v>155</v>
      </c>
      <c r="E334" s="187" t="s">
        <v>20</v>
      </c>
      <c r="F334" s="188" t="s">
        <v>299</v>
      </c>
      <c r="H334" s="189">
        <v>5.16</v>
      </c>
      <c r="I334" s="190"/>
      <c r="L334" s="186"/>
      <c r="M334" s="191"/>
      <c r="N334" s="192"/>
      <c r="O334" s="192"/>
      <c r="P334" s="192"/>
      <c r="Q334" s="192"/>
      <c r="R334" s="192"/>
      <c r="S334" s="192"/>
      <c r="T334" s="193"/>
      <c r="AT334" s="187" t="s">
        <v>155</v>
      </c>
      <c r="AU334" s="187" t="s">
        <v>84</v>
      </c>
      <c r="AV334" s="12" t="s">
        <v>84</v>
      </c>
      <c r="AW334" s="12" t="s">
        <v>39</v>
      </c>
      <c r="AX334" s="12" t="s">
        <v>76</v>
      </c>
      <c r="AY334" s="187" t="s">
        <v>145</v>
      </c>
    </row>
    <row r="335" spans="2:51" s="11" customFormat="1" ht="22.5" customHeight="1">
      <c r="B335" s="177"/>
      <c r="D335" s="178" t="s">
        <v>155</v>
      </c>
      <c r="E335" s="179" t="s">
        <v>20</v>
      </c>
      <c r="F335" s="180" t="s">
        <v>245</v>
      </c>
      <c r="H335" s="181" t="s">
        <v>20</v>
      </c>
      <c r="I335" s="182"/>
      <c r="L335" s="177"/>
      <c r="M335" s="183"/>
      <c r="N335" s="184"/>
      <c r="O335" s="184"/>
      <c r="P335" s="184"/>
      <c r="Q335" s="184"/>
      <c r="R335" s="184"/>
      <c r="S335" s="184"/>
      <c r="T335" s="185"/>
      <c r="AT335" s="181" t="s">
        <v>155</v>
      </c>
      <c r="AU335" s="181" t="s">
        <v>84</v>
      </c>
      <c r="AV335" s="11" t="s">
        <v>22</v>
      </c>
      <c r="AW335" s="11" t="s">
        <v>39</v>
      </c>
      <c r="AX335" s="11" t="s">
        <v>76</v>
      </c>
      <c r="AY335" s="181" t="s">
        <v>145</v>
      </c>
    </row>
    <row r="336" spans="2:51" s="12" customFormat="1" ht="22.5" customHeight="1">
      <c r="B336" s="186"/>
      <c r="D336" s="178" t="s">
        <v>155</v>
      </c>
      <c r="E336" s="187" t="s">
        <v>20</v>
      </c>
      <c r="F336" s="188" t="s">
        <v>381</v>
      </c>
      <c r="H336" s="189">
        <v>0</v>
      </c>
      <c r="I336" s="190"/>
      <c r="L336" s="186"/>
      <c r="M336" s="191"/>
      <c r="N336" s="192"/>
      <c r="O336" s="192"/>
      <c r="P336" s="192"/>
      <c r="Q336" s="192"/>
      <c r="R336" s="192"/>
      <c r="S336" s="192"/>
      <c r="T336" s="193"/>
      <c r="AT336" s="187" t="s">
        <v>155</v>
      </c>
      <c r="AU336" s="187" t="s">
        <v>84</v>
      </c>
      <c r="AV336" s="12" t="s">
        <v>84</v>
      </c>
      <c r="AW336" s="12" t="s">
        <v>39</v>
      </c>
      <c r="AX336" s="12" t="s">
        <v>76</v>
      </c>
      <c r="AY336" s="187" t="s">
        <v>145</v>
      </c>
    </row>
    <row r="337" spans="2:51" s="11" customFormat="1" ht="22.5" customHeight="1">
      <c r="B337" s="177"/>
      <c r="D337" s="178" t="s">
        <v>155</v>
      </c>
      <c r="E337" s="179" t="s">
        <v>20</v>
      </c>
      <c r="F337" s="180" t="s">
        <v>247</v>
      </c>
      <c r="H337" s="181" t="s">
        <v>20</v>
      </c>
      <c r="I337" s="182"/>
      <c r="L337" s="177"/>
      <c r="M337" s="183"/>
      <c r="N337" s="184"/>
      <c r="O337" s="184"/>
      <c r="P337" s="184"/>
      <c r="Q337" s="184"/>
      <c r="R337" s="184"/>
      <c r="S337" s="184"/>
      <c r="T337" s="185"/>
      <c r="AT337" s="181" t="s">
        <v>155</v>
      </c>
      <c r="AU337" s="181" t="s">
        <v>84</v>
      </c>
      <c r="AV337" s="11" t="s">
        <v>22</v>
      </c>
      <c r="AW337" s="11" t="s">
        <v>39</v>
      </c>
      <c r="AX337" s="11" t="s">
        <v>76</v>
      </c>
      <c r="AY337" s="181" t="s">
        <v>145</v>
      </c>
    </row>
    <row r="338" spans="2:51" s="12" customFormat="1" ht="22.5" customHeight="1">
      <c r="B338" s="186"/>
      <c r="D338" s="178" t="s">
        <v>155</v>
      </c>
      <c r="E338" s="187" t="s">
        <v>20</v>
      </c>
      <c r="F338" s="188" t="s">
        <v>301</v>
      </c>
      <c r="H338" s="189">
        <v>2.61</v>
      </c>
      <c r="I338" s="190"/>
      <c r="L338" s="186"/>
      <c r="M338" s="191"/>
      <c r="N338" s="192"/>
      <c r="O338" s="192"/>
      <c r="P338" s="192"/>
      <c r="Q338" s="192"/>
      <c r="R338" s="192"/>
      <c r="S338" s="192"/>
      <c r="T338" s="193"/>
      <c r="AT338" s="187" t="s">
        <v>155</v>
      </c>
      <c r="AU338" s="187" t="s">
        <v>84</v>
      </c>
      <c r="AV338" s="12" t="s">
        <v>84</v>
      </c>
      <c r="AW338" s="12" t="s">
        <v>39</v>
      </c>
      <c r="AX338" s="12" t="s">
        <v>76</v>
      </c>
      <c r="AY338" s="187" t="s">
        <v>145</v>
      </c>
    </row>
    <row r="339" spans="2:51" s="13" customFormat="1" ht="22.5" customHeight="1">
      <c r="B339" s="194"/>
      <c r="D339" s="195" t="s">
        <v>155</v>
      </c>
      <c r="E339" s="196" t="s">
        <v>20</v>
      </c>
      <c r="F339" s="197" t="s">
        <v>176</v>
      </c>
      <c r="H339" s="198">
        <v>7.77</v>
      </c>
      <c r="I339" s="199"/>
      <c r="L339" s="194"/>
      <c r="M339" s="200"/>
      <c r="N339" s="201"/>
      <c r="O339" s="201"/>
      <c r="P339" s="201"/>
      <c r="Q339" s="201"/>
      <c r="R339" s="201"/>
      <c r="S339" s="201"/>
      <c r="T339" s="202"/>
      <c r="AT339" s="203" t="s">
        <v>155</v>
      </c>
      <c r="AU339" s="203" t="s">
        <v>84</v>
      </c>
      <c r="AV339" s="13" t="s">
        <v>153</v>
      </c>
      <c r="AW339" s="13" t="s">
        <v>39</v>
      </c>
      <c r="AX339" s="13" t="s">
        <v>22</v>
      </c>
      <c r="AY339" s="203" t="s">
        <v>145</v>
      </c>
    </row>
    <row r="340" spans="2:65" s="1" customFormat="1" ht="22.5" customHeight="1">
      <c r="B340" s="164"/>
      <c r="C340" s="165" t="s">
        <v>382</v>
      </c>
      <c r="D340" s="165" t="s">
        <v>148</v>
      </c>
      <c r="E340" s="166" t="s">
        <v>383</v>
      </c>
      <c r="F340" s="167" t="s">
        <v>384</v>
      </c>
      <c r="G340" s="168" t="s">
        <v>255</v>
      </c>
      <c r="H340" s="169">
        <v>1.744</v>
      </c>
      <c r="I340" s="170"/>
      <c r="J340" s="171">
        <f>ROUND(I340*H340,2)</f>
        <v>0</v>
      </c>
      <c r="K340" s="167" t="s">
        <v>152</v>
      </c>
      <c r="L340" s="35"/>
      <c r="M340" s="172" t="s">
        <v>20</v>
      </c>
      <c r="N340" s="173" t="s">
        <v>47</v>
      </c>
      <c r="O340" s="36"/>
      <c r="P340" s="174">
        <f>O340*H340</f>
        <v>0</v>
      </c>
      <c r="Q340" s="174">
        <v>0</v>
      </c>
      <c r="R340" s="174">
        <f>Q340*H340</f>
        <v>0</v>
      </c>
      <c r="S340" s="174">
        <v>0</v>
      </c>
      <c r="T340" s="175">
        <f>S340*H340</f>
        <v>0</v>
      </c>
      <c r="AR340" s="18" t="s">
        <v>294</v>
      </c>
      <c r="AT340" s="18" t="s">
        <v>148</v>
      </c>
      <c r="AU340" s="18" t="s">
        <v>84</v>
      </c>
      <c r="AY340" s="18" t="s">
        <v>145</v>
      </c>
      <c r="BE340" s="176">
        <f>IF(N340="základní",J340,0)</f>
        <v>0</v>
      </c>
      <c r="BF340" s="176">
        <f>IF(N340="snížená",J340,0)</f>
        <v>0</v>
      </c>
      <c r="BG340" s="176">
        <f>IF(N340="zákl. přenesená",J340,0)</f>
        <v>0</v>
      </c>
      <c r="BH340" s="176">
        <f>IF(N340="sníž. přenesená",J340,0)</f>
        <v>0</v>
      </c>
      <c r="BI340" s="176">
        <f>IF(N340="nulová",J340,0)</f>
        <v>0</v>
      </c>
      <c r="BJ340" s="18" t="s">
        <v>22</v>
      </c>
      <c r="BK340" s="176">
        <f>ROUND(I340*H340,2)</f>
        <v>0</v>
      </c>
      <c r="BL340" s="18" t="s">
        <v>294</v>
      </c>
      <c r="BM340" s="18" t="s">
        <v>385</v>
      </c>
    </row>
    <row r="341" spans="2:65" s="1" customFormat="1" ht="22.5" customHeight="1">
      <c r="B341" s="164"/>
      <c r="C341" s="165" t="s">
        <v>386</v>
      </c>
      <c r="D341" s="165" t="s">
        <v>148</v>
      </c>
      <c r="E341" s="166" t="s">
        <v>387</v>
      </c>
      <c r="F341" s="167" t="s">
        <v>388</v>
      </c>
      <c r="G341" s="168" t="s">
        <v>255</v>
      </c>
      <c r="H341" s="169">
        <v>1.744</v>
      </c>
      <c r="I341" s="170"/>
      <c r="J341" s="171">
        <f>ROUND(I341*H341,2)</f>
        <v>0</v>
      </c>
      <c r="K341" s="167" t="s">
        <v>152</v>
      </c>
      <c r="L341" s="35"/>
      <c r="M341" s="172" t="s">
        <v>20</v>
      </c>
      <c r="N341" s="173" t="s">
        <v>47</v>
      </c>
      <c r="O341" s="36"/>
      <c r="P341" s="174">
        <f>O341*H341</f>
        <v>0</v>
      </c>
      <c r="Q341" s="174">
        <v>0</v>
      </c>
      <c r="R341" s="174">
        <f>Q341*H341</f>
        <v>0</v>
      </c>
      <c r="S341" s="174">
        <v>0</v>
      </c>
      <c r="T341" s="175">
        <f>S341*H341</f>
        <v>0</v>
      </c>
      <c r="AR341" s="18" t="s">
        <v>294</v>
      </c>
      <c r="AT341" s="18" t="s">
        <v>148</v>
      </c>
      <c r="AU341" s="18" t="s">
        <v>84</v>
      </c>
      <c r="AY341" s="18" t="s">
        <v>145</v>
      </c>
      <c r="BE341" s="176">
        <f>IF(N341="základní",J341,0)</f>
        <v>0</v>
      </c>
      <c r="BF341" s="176">
        <f>IF(N341="snížená",J341,0)</f>
        <v>0</v>
      </c>
      <c r="BG341" s="176">
        <f>IF(N341="zákl. přenesená",J341,0)</f>
        <v>0</v>
      </c>
      <c r="BH341" s="176">
        <f>IF(N341="sníž. přenesená",J341,0)</f>
        <v>0</v>
      </c>
      <c r="BI341" s="176">
        <f>IF(N341="nulová",J341,0)</f>
        <v>0</v>
      </c>
      <c r="BJ341" s="18" t="s">
        <v>22</v>
      </c>
      <c r="BK341" s="176">
        <f>ROUND(I341*H341,2)</f>
        <v>0</v>
      </c>
      <c r="BL341" s="18" t="s">
        <v>294</v>
      </c>
      <c r="BM341" s="18" t="s">
        <v>389</v>
      </c>
    </row>
    <row r="342" spans="2:63" s="10" customFormat="1" ht="29.25" customHeight="1">
      <c r="B342" s="150"/>
      <c r="D342" s="161" t="s">
        <v>75</v>
      </c>
      <c r="E342" s="162" t="s">
        <v>390</v>
      </c>
      <c r="F342" s="162" t="s">
        <v>391</v>
      </c>
      <c r="I342" s="153"/>
      <c r="J342" s="163">
        <f>BK342</f>
        <v>0</v>
      </c>
      <c r="L342" s="150"/>
      <c r="M342" s="155"/>
      <c r="N342" s="156"/>
      <c r="O342" s="156"/>
      <c r="P342" s="157">
        <f>SUM(P343:P375)</f>
        <v>0</v>
      </c>
      <c r="Q342" s="156"/>
      <c r="R342" s="157">
        <f>SUM(R343:R375)</f>
        <v>3.85899852</v>
      </c>
      <c r="S342" s="156"/>
      <c r="T342" s="158">
        <f>SUM(T343:T375)</f>
        <v>0</v>
      </c>
      <c r="AR342" s="151" t="s">
        <v>84</v>
      </c>
      <c r="AT342" s="159" t="s">
        <v>75</v>
      </c>
      <c r="AU342" s="159" t="s">
        <v>22</v>
      </c>
      <c r="AY342" s="151" t="s">
        <v>145</v>
      </c>
      <c r="BK342" s="160">
        <f>SUM(BK343:BK375)</f>
        <v>0</v>
      </c>
    </row>
    <row r="343" spans="2:65" s="1" customFormat="1" ht="22.5" customHeight="1">
      <c r="B343" s="164"/>
      <c r="C343" s="165" t="s">
        <v>392</v>
      </c>
      <c r="D343" s="165" t="s">
        <v>148</v>
      </c>
      <c r="E343" s="166" t="s">
        <v>393</v>
      </c>
      <c r="F343" s="167" t="s">
        <v>394</v>
      </c>
      <c r="G343" s="168" t="s">
        <v>395</v>
      </c>
      <c r="H343" s="169">
        <v>86.7</v>
      </c>
      <c r="I343" s="170"/>
      <c r="J343" s="171">
        <f>ROUND(I343*H343,2)</f>
        <v>0</v>
      </c>
      <c r="K343" s="167" t="s">
        <v>152</v>
      </c>
      <c r="L343" s="35"/>
      <c r="M343" s="172" t="s">
        <v>20</v>
      </c>
      <c r="N343" s="173" t="s">
        <v>47</v>
      </c>
      <c r="O343" s="36"/>
      <c r="P343" s="174">
        <f>O343*H343</f>
        <v>0</v>
      </c>
      <c r="Q343" s="174">
        <v>0.00046</v>
      </c>
      <c r="R343" s="174">
        <f>Q343*H343</f>
        <v>0.039882</v>
      </c>
      <c r="S343" s="174">
        <v>0</v>
      </c>
      <c r="T343" s="175">
        <f>S343*H343</f>
        <v>0</v>
      </c>
      <c r="AR343" s="18" t="s">
        <v>294</v>
      </c>
      <c r="AT343" s="18" t="s">
        <v>148</v>
      </c>
      <c r="AU343" s="18" t="s">
        <v>84</v>
      </c>
      <c r="AY343" s="18" t="s">
        <v>145</v>
      </c>
      <c r="BE343" s="176">
        <f>IF(N343="základní",J343,0)</f>
        <v>0</v>
      </c>
      <c r="BF343" s="176">
        <f>IF(N343="snížená",J343,0)</f>
        <v>0</v>
      </c>
      <c r="BG343" s="176">
        <f>IF(N343="zákl. přenesená",J343,0)</f>
        <v>0</v>
      </c>
      <c r="BH343" s="176">
        <f>IF(N343="sníž. přenesená",J343,0)</f>
        <v>0</v>
      </c>
      <c r="BI343" s="176">
        <f>IF(N343="nulová",J343,0)</f>
        <v>0</v>
      </c>
      <c r="BJ343" s="18" t="s">
        <v>22</v>
      </c>
      <c r="BK343" s="176">
        <f>ROUND(I343*H343,2)</f>
        <v>0</v>
      </c>
      <c r="BL343" s="18" t="s">
        <v>294</v>
      </c>
      <c r="BM343" s="18" t="s">
        <v>396</v>
      </c>
    </row>
    <row r="344" spans="2:51" s="11" customFormat="1" ht="22.5" customHeight="1">
      <c r="B344" s="177"/>
      <c r="D344" s="178" t="s">
        <v>155</v>
      </c>
      <c r="E344" s="179" t="s">
        <v>20</v>
      </c>
      <c r="F344" s="180" t="s">
        <v>157</v>
      </c>
      <c r="H344" s="181" t="s">
        <v>20</v>
      </c>
      <c r="I344" s="182"/>
      <c r="L344" s="177"/>
      <c r="M344" s="183"/>
      <c r="N344" s="184"/>
      <c r="O344" s="184"/>
      <c r="P344" s="184"/>
      <c r="Q344" s="184"/>
      <c r="R344" s="184"/>
      <c r="S344" s="184"/>
      <c r="T344" s="185"/>
      <c r="AT344" s="181" t="s">
        <v>155</v>
      </c>
      <c r="AU344" s="181" t="s">
        <v>84</v>
      </c>
      <c r="AV344" s="11" t="s">
        <v>22</v>
      </c>
      <c r="AW344" s="11" t="s">
        <v>39</v>
      </c>
      <c r="AX344" s="11" t="s">
        <v>76</v>
      </c>
      <c r="AY344" s="181" t="s">
        <v>145</v>
      </c>
    </row>
    <row r="345" spans="2:51" s="12" customFormat="1" ht="31.5" customHeight="1">
      <c r="B345" s="186"/>
      <c r="D345" s="178" t="s">
        <v>155</v>
      </c>
      <c r="E345" s="187" t="s">
        <v>20</v>
      </c>
      <c r="F345" s="188" t="s">
        <v>397</v>
      </c>
      <c r="H345" s="189">
        <v>43</v>
      </c>
      <c r="I345" s="190"/>
      <c r="L345" s="186"/>
      <c r="M345" s="191"/>
      <c r="N345" s="192"/>
      <c r="O345" s="192"/>
      <c r="P345" s="192"/>
      <c r="Q345" s="192"/>
      <c r="R345" s="192"/>
      <c r="S345" s="192"/>
      <c r="T345" s="193"/>
      <c r="AT345" s="187" t="s">
        <v>155</v>
      </c>
      <c r="AU345" s="187" t="s">
        <v>84</v>
      </c>
      <c r="AV345" s="12" t="s">
        <v>84</v>
      </c>
      <c r="AW345" s="12" t="s">
        <v>39</v>
      </c>
      <c r="AX345" s="12" t="s">
        <v>76</v>
      </c>
      <c r="AY345" s="187" t="s">
        <v>145</v>
      </c>
    </row>
    <row r="346" spans="2:51" s="11" customFormat="1" ht="22.5" customHeight="1">
      <c r="B346" s="177"/>
      <c r="D346" s="178" t="s">
        <v>155</v>
      </c>
      <c r="E346" s="179" t="s">
        <v>20</v>
      </c>
      <c r="F346" s="180" t="s">
        <v>167</v>
      </c>
      <c r="H346" s="181" t="s">
        <v>20</v>
      </c>
      <c r="I346" s="182"/>
      <c r="L346" s="177"/>
      <c r="M346" s="183"/>
      <c r="N346" s="184"/>
      <c r="O346" s="184"/>
      <c r="P346" s="184"/>
      <c r="Q346" s="184"/>
      <c r="R346" s="184"/>
      <c r="S346" s="184"/>
      <c r="T346" s="185"/>
      <c r="AT346" s="181" t="s">
        <v>155</v>
      </c>
      <c r="AU346" s="181" t="s">
        <v>84</v>
      </c>
      <c r="AV346" s="11" t="s">
        <v>22</v>
      </c>
      <c r="AW346" s="11" t="s">
        <v>39</v>
      </c>
      <c r="AX346" s="11" t="s">
        <v>76</v>
      </c>
      <c r="AY346" s="181" t="s">
        <v>145</v>
      </c>
    </row>
    <row r="347" spans="2:51" s="12" customFormat="1" ht="22.5" customHeight="1">
      <c r="B347" s="186"/>
      <c r="D347" s="178" t="s">
        <v>155</v>
      </c>
      <c r="E347" s="187" t="s">
        <v>20</v>
      </c>
      <c r="F347" s="188" t="s">
        <v>398</v>
      </c>
      <c r="H347" s="189">
        <v>15.6</v>
      </c>
      <c r="I347" s="190"/>
      <c r="L347" s="186"/>
      <c r="M347" s="191"/>
      <c r="N347" s="192"/>
      <c r="O347" s="192"/>
      <c r="P347" s="192"/>
      <c r="Q347" s="192"/>
      <c r="R347" s="192"/>
      <c r="S347" s="192"/>
      <c r="T347" s="193"/>
      <c r="AT347" s="187" t="s">
        <v>155</v>
      </c>
      <c r="AU347" s="187" t="s">
        <v>84</v>
      </c>
      <c r="AV347" s="12" t="s">
        <v>84</v>
      </c>
      <c r="AW347" s="12" t="s">
        <v>39</v>
      </c>
      <c r="AX347" s="12" t="s">
        <v>76</v>
      </c>
      <c r="AY347" s="187" t="s">
        <v>145</v>
      </c>
    </row>
    <row r="348" spans="2:51" s="12" customFormat="1" ht="22.5" customHeight="1">
      <c r="B348" s="186"/>
      <c r="D348" s="178" t="s">
        <v>155</v>
      </c>
      <c r="E348" s="187" t="s">
        <v>20</v>
      </c>
      <c r="F348" s="188" t="s">
        <v>399</v>
      </c>
      <c r="H348" s="189">
        <v>-0.8</v>
      </c>
      <c r="I348" s="190"/>
      <c r="L348" s="186"/>
      <c r="M348" s="191"/>
      <c r="N348" s="192"/>
      <c r="O348" s="192"/>
      <c r="P348" s="192"/>
      <c r="Q348" s="192"/>
      <c r="R348" s="192"/>
      <c r="S348" s="192"/>
      <c r="T348" s="193"/>
      <c r="AT348" s="187" t="s">
        <v>155</v>
      </c>
      <c r="AU348" s="187" t="s">
        <v>84</v>
      </c>
      <c r="AV348" s="12" t="s">
        <v>84</v>
      </c>
      <c r="AW348" s="12" t="s">
        <v>39</v>
      </c>
      <c r="AX348" s="12" t="s">
        <v>76</v>
      </c>
      <c r="AY348" s="187" t="s">
        <v>145</v>
      </c>
    </row>
    <row r="349" spans="2:51" s="11" customFormat="1" ht="22.5" customHeight="1">
      <c r="B349" s="177"/>
      <c r="D349" s="178" t="s">
        <v>155</v>
      </c>
      <c r="E349" s="179" t="s">
        <v>20</v>
      </c>
      <c r="F349" s="180" t="s">
        <v>171</v>
      </c>
      <c r="H349" s="181" t="s">
        <v>20</v>
      </c>
      <c r="I349" s="182"/>
      <c r="L349" s="177"/>
      <c r="M349" s="183"/>
      <c r="N349" s="184"/>
      <c r="O349" s="184"/>
      <c r="P349" s="184"/>
      <c r="Q349" s="184"/>
      <c r="R349" s="184"/>
      <c r="S349" s="184"/>
      <c r="T349" s="185"/>
      <c r="AT349" s="181" t="s">
        <v>155</v>
      </c>
      <c r="AU349" s="181" t="s">
        <v>84</v>
      </c>
      <c r="AV349" s="11" t="s">
        <v>22</v>
      </c>
      <c r="AW349" s="11" t="s">
        <v>39</v>
      </c>
      <c r="AX349" s="11" t="s">
        <v>76</v>
      </c>
      <c r="AY349" s="181" t="s">
        <v>145</v>
      </c>
    </row>
    <row r="350" spans="2:51" s="12" customFormat="1" ht="22.5" customHeight="1">
      <c r="B350" s="186"/>
      <c r="D350" s="178" t="s">
        <v>155</v>
      </c>
      <c r="E350" s="187" t="s">
        <v>20</v>
      </c>
      <c r="F350" s="188" t="s">
        <v>400</v>
      </c>
      <c r="H350" s="189">
        <v>13.5</v>
      </c>
      <c r="I350" s="190"/>
      <c r="L350" s="186"/>
      <c r="M350" s="191"/>
      <c r="N350" s="192"/>
      <c r="O350" s="192"/>
      <c r="P350" s="192"/>
      <c r="Q350" s="192"/>
      <c r="R350" s="192"/>
      <c r="S350" s="192"/>
      <c r="T350" s="193"/>
      <c r="AT350" s="187" t="s">
        <v>155</v>
      </c>
      <c r="AU350" s="187" t="s">
        <v>84</v>
      </c>
      <c r="AV350" s="12" t="s">
        <v>84</v>
      </c>
      <c r="AW350" s="12" t="s">
        <v>39</v>
      </c>
      <c r="AX350" s="12" t="s">
        <v>76</v>
      </c>
      <c r="AY350" s="187" t="s">
        <v>145</v>
      </c>
    </row>
    <row r="351" spans="2:51" s="12" customFormat="1" ht="22.5" customHeight="1">
      <c r="B351" s="186"/>
      <c r="D351" s="178" t="s">
        <v>155</v>
      </c>
      <c r="E351" s="187" t="s">
        <v>20</v>
      </c>
      <c r="F351" s="188" t="s">
        <v>399</v>
      </c>
      <c r="H351" s="189">
        <v>-0.8</v>
      </c>
      <c r="I351" s="190"/>
      <c r="L351" s="186"/>
      <c r="M351" s="191"/>
      <c r="N351" s="192"/>
      <c r="O351" s="192"/>
      <c r="P351" s="192"/>
      <c r="Q351" s="192"/>
      <c r="R351" s="192"/>
      <c r="S351" s="192"/>
      <c r="T351" s="193"/>
      <c r="AT351" s="187" t="s">
        <v>155</v>
      </c>
      <c r="AU351" s="187" t="s">
        <v>84</v>
      </c>
      <c r="AV351" s="12" t="s">
        <v>84</v>
      </c>
      <c r="AW351" s="12" t="s">
        <v>39</v>
      </c>
      <c r="AX351" s="12" t="s">
        <v>76</v>
      </c>
      <c r="AY351" s="187" t="s">
        <v>145</v>
      </c>
    </row>
    <row r="352" spans="2:51" s="11" customFormat="1" ht="22.5" customHeight="1">
      <c r="B352" s="177"/>
      <c r="D352" s="178" t="s">
        <v>155</v>
      </c>
      <c r="E352" s="179" t="s">
        <v>20</v>
      </c>
      <c r="F352" s="180" t="s">
        <v>173</v>
      </c>
      <c r="H352" s="181" t="s">
        <v>20</v>
      </c>
      <c r="I352" s="182"/>
      <c r="L352" s="177"/>
      <c r="M352" s="183"/>
      <c r="N352" s="184"/>
      <c r="O352" s="184"/>
      <c r="P352" s="184"/>
      <c r="Q352" s="184"/>
      <c r="R352" s="184"/>
      <c r="S352" s="184"/>
      <c r="T352" s="185"/>
      <c r="AT352" s="181" t="s">
        <v>155</v>
      </c>
      <c r="AU352" s="181" t="s">
        <v>84</v>
      </c>
      <c r="AV352" s="11" t="s">
        <v>22</v>
      </c>
      <c r="AW352" s="11" t="s">
        <v>39</v>
      </c>
      <c r="AX352" s="11" t="s">
        <v>76</v>
      </c>
      <c r="AY352" s="181" t="s">
        <v>145</v>
      </c>
    </row>
    <row r="353" spans="2:51" s="12" customFormat="1" ht="22.5" customHeight="1">
      <c r="B353" s="186"/>
      <c r="D353" s="178" t="s">
        <v>155</v>
      </c>
      <c r="E353" s="187" t="s">
        <v>20</v>
      </c>
      <c r="F353" s="188" t="s">
        <v>401</v>
      </c>
      <c r="H353" s="189">
        <v>17</v>
      </c>
      <c r="I353" s="190"/>
      <c r="L353" s="186"/>
      <c r="M353" s="191"/>
      <c r="N353" s="192"/>
      <c r="O353" s="192"/>
      <c r="P353" s="192"/>
      <c r="Q353" s="192"/>
      <c r="R353" s="192"/>
      <c r="S353" s="192"/>
      <c r="T353" s="193"/>
      <c r="AT353" s="187" t="s">
        <v>155</v>
      </c>
      <c r="AU353" s="187" t="s">
        <v>84</v>
      </c>
      <c r="AV353" s="12" t="s">
        <v>84</v>
      </c>
      <c r="AW353" s="12" t="s">
        <v>39</v>
      </c>
      <c r="AX353" s="12" t="s">
        <v>76</v>
      </c>
      <c r="AY353" s="187" t="s">
        <v>145</v>
      </c>
    </row>
    <row r="354" spans="2:51" s="12" customFormat="1" ht="22.5" customHeight="1">
      <c r="B354" s="186"/>
      <c r="D354" s="178" t="s">
        <v>155</v>
      </c>
      <c r="E354" s="187" t="s">
        <v>20</v>
      </c>
      <c r="F354" s="188" t="s">
        <v>399</v>
      </c>
      <c r="H354" s="189">
        <v>-0.8</v>
      </c>
      <c r="I354" s="190"/>
      <c r="L354" s="186"/>
      <c r="M354" s="191"/>
      <c r="N354" s="192"/>
      <c r="O354" s="192"/>
      <c r="P354" s="192"/>
      <c r="Q354" s="192"/>
      <c r="R354" s="192"/>
      <c r="S354" s="192"/>
      <c r="T354" s="193"/>
      <c r="AT354" s="187" t="s">
        <v>155</v>
      </c>
      <c r="AU354" s="187" t="s">
        <v>84</v>
      </c>
      <c r="AV354" s="12" t="s">
        <v>84</v>
      </c>
      <c r="AW354" s="12" t="s">
        <v>39</v>
      </c>
      <c r="AX354" s="12" t="s">
        <v>76</v>
      </c>
      <c r="AY354" s="187" t="s">
        <v>145</v>
      </c>
    </row>
    <row r="355" spans="2:51" s="13" customFormat="1" ht="22.5" customHeight="1">
      <c r="B355" s="194"/>
      <c r="D355" s="195" t="s">
        <v>155</v>
      </c>
      <c r="E355" s="196" t="s">
        <v>20</v>
      </c>
      <c r="F355" s="197" t="s">
        <v>176</v>
      </c>
      <c r="H355" s="198">
        <v>86.7</v>
      </c>
      <c r="I355" s="199"/>
      <c r="L355" s="194"/>
      <c r="M355" s="200"/>
      <c r="N355" s="201"/>
      <c r="O355" s="201"/>
      <c r="P355" s="201"/>
      <c r="Q355" s="201"/>
      <c r="R355" s="201"/>
      <c r="S355" s="201"/>
      <c r="T355" s="202"/>
      <c r="AT355" s="203" t="s">
        <v>155</v>
      </c>
      <c r="AU355" s="203" t="s">
        <v>84</v>
      </c>
      <c r="AV355" s="13" t="s">
        <v>153</v>
      </c>
      <c r="AW355" s="13" t="s">
        <v>39</v>
      </c>
      <c r="AX355" s="13" t="s">
        <v>22</v>
      </c>
      <c r="AY355" s="203" t="s">
        <v>145</v>
      </c>
    </row>
    <row r="356" spans="2:65" s="1" customFormat="1" ht="22.5" customHeight="1">
      <c r="B356" s="164"/>
      <c r="C356" s="215" t="s">
        <v>402</v>
      </c>
      <c r="D356" s="215" t="s">
        <v>352</v>
      </c>
      <c r="E356" s="216" t="s">
        <v>403</v>
      </c>
      <c r="F356" s="217" t="s">
        <v>404</v>
      </c>
      <c r="G356" s="218" t="s">
        <v>405</v>
      </c>
      <c r="H356" s="219">
        <v>291.832</v>
      </c>
      <c r="I356" s="220"/>
      <c r="J356" s="221">
        <f>ROUND(I356*H356,2)</f>
        <v>0</v>
      </c>
      <c r="K356" s="217" t="s">
        <v>20</v>
      </c>
      <c r="L356" s="222"/>
      <c r="M356" s="223" t="s">
        <v>20</v>
      </c>
      <c r="N356" s="224" t="s">
        <v>47</v>
      </c>
      <c r="O356" s="36"/>
      <c r="P356" s="174">
        <f>O356*H356</f>
        <v>0</v>
      </c>
      <c r="Q356" s="174">
        <v>0.00036</v>
      </c>
      <c r="R356" s="174">
        <f>Q356*H356</f>
        <v>0.10505952</v>
      </c>
      <c r="S356" s="174">
        <v>0</v>
      </c>
      <c r="T356" s="175">
        <f>S356*H356</f>
        <v>0</v>
      </c>
      <c r="AR356" s="18" t="s">
        <v>356</v>
      </c>
      <c r="AT356" s="18" t="s">
        <v>352</v>
      </c>
      <c r="AU356" s="18" t="s">
        <v>84</v>
      </c>
      <c r="AY356" s="18" t="s">
        <v>145</v>
      </c>
      <c r="BE356" s="176">
        <f>IF(N356="základní",J356,0)</f>
        <v>0</v>
      </c>
      <c r="BF356" s="176">
        <f>IF(N356="snížená",J356,0)</f>
        <v>0</v>
      </c>
      <c r="BG356" s="176">
        <f>IF(N356="zákl. přenesená",J356,0)</f>
        <v>0</v>
      </c>
      <c r="BH356" s="176">
        <f>IF(N356="sníž. přenesená",J356,0)</f>
        <v>0</v>
      </c>
      <c r="BI356" s="176">
        <f>IF(N356="nulová",J356,0)</f>
        <v>0</v>
      </c>
      <c r="BJ356" s="18" t="s">
        <v>22</v>
      </c>
      <c r="BK356" s="176">
        <f>ROUND(I356*H356,2)</f>
        <v>0</v>
      </c>
      <c r="BL356" s="18" t="s">
        <v>294</v>
      </c>
      <c r="BM356" s="18" t="s">
        <v>406</v>
      </c>
    </row>
    <row r="357" spans="2:51" s="12" customFormat="1" ht="22.5" customHeight="1">
      <c r="B357" s="186"/>
      <c r="D357" s="178" t="s">
        <v>155</v>
      </c>
      <c r="E357" s="187" t="s">
        <v>20</v>
      </c>
      <c r="F357" s="188" t="s">
        <v>407</v>
      </c>
      <c r="H357" s="189">
        <v>286.11</v>
      </c>
      <c r="I357" s="190"/>
      <c r="L357" s="186"/>
      <c r="M357" s="191"/>
      <c r="N357" s="192"/>
      <c r="O357" s="192"/>
      <c r="P357" s="192"/>
      <c r="Q357" s="192"/>
      <c r="R357" s="192"/>
      <c r="S357" s="192"/>
      <c r="T357" s="193"/>
      <c r="AT357" s="187" t="s">
        <v>155</v>
      </c>
      <c r="AU357" s="187" t="s">
        <v>84</v>
      </c>
      <c r="AV357" s="12" t="s">
        <v>84</v>
      </c>
      <c r="AW357" s="12" t="s">
        <v>39</v>
      </c>
      <c r="AX357" s="12" t="s">
        <v>22</v>
      </c>
      <c r="AY357" s="187" t="s">
        <v>145</v>
      </c>
    </row>
    <row r="358" spans="2:51" s="12" customFormat="1" ht="22.5" customHeight="1">
      <c r="B358" s="186"/>
      <c r="D358" s="195" t="s">
        <v>155</v>
      </c>
      <c r="F358" s="213" t="s">
        <v>408</v>
      </c>
      <c r="H358" s="214">
        <v>291.832</v>
      </c>
      <c r="I358" s="190"/>
      <c r="L358" s="186"/>
      <c r="M358" s="191"/>
      <c r="N358" s="192"/>
      <c r="O358" s="192"/>
      <c r="P358" s="192"/>
      <c r="Q358" s="192"/>
      <c r="R358" s="192"/>
      <c r="S358" s="192"/>
      <c r="T358" s="193"/>
      <c r="AT358" s="187" t="s">
        <v>155</v>
      </c>
      <c r="AU358" s="187" t="s">
        <v>84</v>
      </c>
      <c r="AV358" s="12" t="s">
        <v>84</v>
      </c>
      <c r="AW358" s="12" t="s">
        <v>4</v>
      </c>
      <c r="AX358" s="12" t="s">
        <v>22</v>
      </c>
      <c r="AY358" s="187" t="s">
        <v>145</v>
      </c>
    </row>
    <row r="359" spans="2:65" s="1" customFormat="1" ht="31.5" customHeight="1">
      <c r="B359" s="164"/>
      <c r="C359" s="165" t="s">
        <v>409</v>
      </c>
      <c r="D359" s="165" t="s">
        <v>148</v>
      </c>
      <c r="E359" s="166" t="s">
        <v>410</v>
      </c>
      <c r="F359" s="167" t="s">
        <v>411</v>
      </c>
      <c r="G359" s="168" t="s">
        <v>151</v>
      </c>
      <c r="H359" s="169">
        <v>141.12</v>
      </c>
      <c r="I359" s="170"/>
      <c r="J359" s="171">
        <f>ROUND(I359*H359,2)</f>
        <v>0</v>
      </c>
      <c r="K359" s="167" t="s">
        <v>152</v>
      </c>
      <c r="L359" s="35"/>
      <c r="M359" s="172" t="s">
        <v>20</v>
      </c>
      <c r="N359" s="173" t="s">
        <v>47</v>
      </c>
      <c r="O359" s="36"/>
      <c r="P359" s="174">
        <f>O359*H359</f>
        <v>0</v>
      </c>
      <c r="Q359" s="174">
        <v>0.00392</v>
      </c>
      <c r="R359" s="174">
        <f>Q359*H359</f>
        <v>0.5531904</v>
      </c>
      <c r="S359" s="174">
        <v>0</v>
      </c>
      <c r="T359" s="175">
        <f>S359*H359</f>
        <v>0</v>
      </c>
      <c r="AR359" s="18" t="s">
        <v>294</v>
      </c>
      <c r="AT359" s="18" t="s">
        <v>148</v>
      </c>
      <c r="AU359" s="18" t="s">
        <v>84</v>
      </c>
      <c r="AY359" s="18" t="s">
        <v>145</v>
      </c>
      <c r="BE359" s="176">
        <f>IF(N359="základní",J359,0)</f>
        <v>0</v>
      </c>
      <c r="BF359" s="176">
        <f>IF(N359="snížená",J359,0)</f>
        <v>0</v>
      </c>
      <c r="BG359" s="176">
        <f>IF(N359="zákl. přenesená",J359,0)</f>
        <v>0</v>
      </c>
      <c r="BH359" s="176">
        <f>IF(N359="sníž. přenesená",J359,0)</f>
        <v>0</v>
      </c>
      <c r="BI359" s="176">
        <f>IF(N359="nulová",J359,0)</f>
        <v>0</v>
      </c>
      <c r="BJ359" s="18" t="s">
        <v>22</v>
      </c>
      <c r="BK359" s="176">
        <f>ROUND(I359*H359,2)</f>
        <v>0</v>
      </c>
      <c r="BL359" s="18" t="s">
        <v>294</v>
      </c>
      <c r="BM359" s="18" t="s">
        <v>412</v>
      </c>
    </row>
    <row r="360" spans="2:51" s="11" customFormat="1" ht="22.5" customHeight="1">
      <c r="B360" s="177"/>
      <c r="D360" s="178" t="s">
        <v>155</v>
      </c>
      <c r="E360" s="179" t="s">
        <v>20</v>
      </c>
      <c r="F360" s="180" t="s">
        <v>413</v>
      </c>
      <c r="H360" s="181" t="s">
        <v>20</v>
      </c>
      <c r="I360" s="182"/>
      <c r="L360" s="177"/>
      <c r="M360" s="183"/>
      <c r="N360" s="184"/>
      <c r="O360" s="184"/>
      <c r="P360" s="184"/>
      <c r="Q360" s="184"/>
      <c r="R360" s="184"/>
      <c r="S360" s="184"/>
      <c r="T360" s="185"/>
      <c r="AT360" s="181" t="s">
        <v>155</v>
      </c>
      <c r="AU360" s="181" t="s">
        <v>84</v>
      </c>
      <c r="AV360" s="11" t="s">
        <v>22</v>
      </c>
      <c r="AW360" s="11" t="s">
        <v>39</v>
      </c>
      <c r="AX360" s="11" t="s">
        <v>76</v>
      </c>
      <c r="AY360" s="181" t="s">
        <v>145</v>
      </c>
    </row>
    <row r="361" spans="2:51" s="11" customFormat="1" ht="22.5" customHeight="1">
      <c r="B361" s="177"/>
      <c r="D361" s="178" t="s">
        <v>155</v>
      </c>
      <c r="E361" s="179" t="s">
        <v>20</v>
      </c>
      <c r="F361" s="180" t="s">
        <v>157</v>
      </c>
      <c r="H361" s="181" t="s">
        <v>20</v>
      </c>
      <c r="I361" s="182"/>
      <c r="L361" s="177"/>
      <c r="M361" s="183"/>
      <c r="N361" s="184"/>
      <c r="O361" s="184"/>
      <c r="P361" s="184"/>
      <c r="Q361" s="184"/>
      <c r="R361" s="184"/>
      <c r="S361" s="184"/>
      <c r="T361" s="185"/>
      <c r="AT361" s="181" t="s">
        <v>155</v>
      </c>
      <c r="AU361" s="181" t="s">
        <v>84</v>
      </c>
      <c r="AV361" s="11" t="s">
        <v>22</v>
      </c>
      <c r="AW361" s="11" t="s">
        <v>39</v>
      </c>
      <c r="AX361" s="11" t="s">
        <v>76</v>
      </c>
      <c r="AY361" s="181" t="s">
        <v>145</v>
      </c>
    </row>
    <row r="362" spans="2:51" s="12" customFormat="1" ht="22.5" customHeight="1">
      <c r="B362" s="186"/>
      <c r="D362" s="178" t="s">
        <v>155</v>
      </c>
      <c r="E362" s="187" t="s">
        <v>20</v>
      </c>
      <c r="F362" s="188" t="s">
        <v>266</v>
      </c>
      <c r="H362" s="189">
        <v>99.67</v>
      </c>
      <c r="I362" s="190"/>
      <c r="L362" s="186"/>
      <c r="M362" s="191"/>
      <c r="N362" s="192"/>
      <c r="O362" s="192"/>
      <c r="P362" s="192"/>
      <c r="Q362" s="192"/>
      <c r="R362" s="192"/>
      <c r="S362" s="192"/>
      <c r="T362" s="193"/>
      <c r="AT362" s="187" t="s">
        <v>155</v>
      </c>
      <c r="AU362" s="187" t="s">
        <v>84</v>
      </c>
      <c r="AV362" s="12" t="s">
        <v>84</v>
      </c>
      <c r="AW362" s="12" t="s">
        <v>39</v>
      </c>
      <c r="AX362" s="12" t="s">
        <v>76</v>
      </c>
      <c r="AY362" s="187" t="s">
        <v>145</v>
      </c>
    </row>
    <row r="363" spans="2:51" s="11" customFormat="1" ht="22.5" customHeight="1">
      <c r="B363" s="177"/>
      <c r="D363" s="178" t="s">
        <v>155</v>
      </c>
      <c r="E363" s="179" t="s">
        <v>20</v>
      </c>
      <c r="F363" s="180" t="s">
        <v>167</v>
      </c>
      <c r="H363" s="181" t="s">
        <v>20</v>
      </c>
      <c r="I363" s="182"/>
      <c r="L363" s="177"/>
      <c r="M363" s="183"/>
      <c r="N363" s="184"/>
      <c r="O363" s="184"/>
      <c r="P363" s="184"/>
      <c r="Q363" s="184"/>
      <c r="R363" s="184"/>
      <c r="S363" s="184"/>
      <c r="T363" s="185"/>
      <c r="AT363" s="181" t="s">
        <v>155</v>
      </c>
      <c r="AU363" s="181" t="s">
        <v>84</v>
      </c>
      <c r="AV363" s="11" t="s">
        <v>22</v>
      </c>
      <c r="AW363" s="11" t="s">
        <v>39</v>
      </c>
      <c r="AX363" s="11" t="s">
        <v>76</v>
      </c>
      <c r="AY363" s="181" t="s">
        <v>145</v>
      </c>
    </row>
    <row r="364" spans="2:51" s="12" customFormat="1" ht="22.5" customHeight="1">
      <c r="B364" s="186"/>
      <c r="D364" s="178" t="s">
        <v>155</v>
      </c>
      <c r="E364" s="187" t="s">
        <v>20</v>
      </c>
      <c r="F364" s="188" t="s">
        <v>267</v>
      </c>
      <c r="H364" s="189">
        <v>15.12</v>
      </c>
      <c r="I364" s="190"/>
      <c r="L364" s="186"/>
      <c r="M364" s="191"/>
      <c r="N364" s="192"/>
      <c r="O364" s="192"/>
      <c r="P364" s="192"/>
      <c r="Q364" s="192"/>
      <c r="R364" s="192"/>
      <c r="S364" s="192"/>
      <c r="T364" s="193"/>
      <c r="AT364" s="187" t="s">
        <v>155</v>
      </c>
      <c r="AU364" s="187" t="s">
        <v>84</v>
      </c>
      <c r="AV364" s="12" t="s">
        <v>84</v>
      </c>
      <c r="AW364" s="12" t="s">
        <v>39</v>
      </c>
      <c r="AX364" s="12" t="s">
        <v>76</v>
      </c>
      <c r="AY364" s="187" t="s">
        <v>145</v>
      </c>
    </row>
    <row r="365" spans="2:51" s="11" customFormat="1" ht="22.5" customHeight="1">
      <c r="B365" s="177"/>
      <c r="D365" s="178" t="s">
        <v>155</v>
      </c>
      <c r="E365" s="179" t="s">
        <v>20</v>
      </c>
      <c r="F365" s="180" t="s">
        <v>171</v>
      </c>
      <c r="H365" s="181" t="s">
        <v>20</v>
      </c>
      <c r="I365" s="182"/>
      <c r="L365" s="177"/>
      <c r="M365" s="183"/>
      <c r="N365" s="184"/>
      <c r="O365" s="184"/>
      <c r="P365" s="184"/>
      <c r="Q365" s="184"/>
      <c r="R365" s="184"/>
      <c r="S365" s="184"/>
      <c r="T365" s="185"/>
      <c r="AT365" s="181" t="s">
        <v>155</v>
      </c>
      <c r="AU365" s="181" t="s">
        <v>84</v>
      </c>
      <c r="AV365" s="11" t="s">
        <v>22</v>
      </c>
      <c r="AW365" s="11" t="s">
        <v>39</v>
      </c>
      <c r="AX365" s="11" t="s">
        <v>76</v>
      </c>
      <c r="AY365" s="181" t="s">
        <v>145</v>
      </c>
    </row>
    <row r="366" spans="2:51" s="12" customFormat="1" ht="22.5" customHeight="1">
      <c r="B366" s="186"/>
      <c r="D366" s="178" t="s">
        <v>155</v>
      </c>
      <c r="E366" s="187" t="s">
        <v>20</v>
      </c>
      <c r="F366" s="188" t="s">
        <v>268</v>
      </c>
      <c r="H366" s="189">
        <v>8.35</v>
      </c>
      <c r="I366" s="190"/>
      <c r="L366" s="186"/>
      <c r="M366" s="191"/>
      <c r="N366" s="192"/>
      <c r="O366" s="192"/>
      <c r="P366" s="192"/>
      <c r="Q366" s="192"/>
      <c r="R366" s="192"/>
      <c r="S366" s="192"/>
      <c r="T366" s="193"/>
      <c r="AT366" s="187" t="s">
        <v>155</v>
      </c>
      <c r="AU366" s="187" t="s">
        <v>84</v>
      </c>
      <c r="AV366" s="12" t="s">
        <v>84</v>
      </c>
      <c r="AW366" s="12" t="s">
        <v>39</v>
      </c>
      <c r="AX366" s="12" t="s">
        <v>76</v>
      </c>
      <c r="AY366" s="187" t="s">
        <v>145</v>
      </c>
    </row>
    <row r="367" spans="2:51" s="11" customFormat="1" ht="22.5" customHeight="1">
      <c r="B367" s="177"/>
      <c r="D367" s="178" t="s">
        <v>155</v>
      </c>
      <c r="E367" s="179" t="s">
        <v>20</v>
      </c>
      <c r="F367" s="180" t="s">
        <v>173</v>
      </c>
      <c r="H367" s="181" t="s">
        <v>20</v>
      </c>
      <c r="I367" s="182"/>
      <c r="L367" s="177"/>
      <c r="M367" s="183"/>
      <c r="N367" s="184"/>
      <c r="O367" s="184"/>
      <c r="P367" s="184"/>
      <c r="Q367" s="184"/>
      <c r="R367" s="184"/>
      <c r="S367" s="184"/>
      <c r="T367" s="185"/>
      <c r="AT367" s="181" t="s">
        <v>155</v>
      </c>
      <c r="AU367" s="181" t="s">
        <v>84</v>
      </c>
      <c r="AV367" s="11" t="s">
        <v>22</v>
      </c>
      <c r="AW367" s="11" t="s">
        <v>39</v>
      </c>
      <c r="AX367" s="11" t="s">
        <v>76</v>
      </c>
      <c r="AY367" s="181" t="s">
        <v>145</v>
      </c>
    </row>
    <row r="368" spans="2:51" s="12" customFormat="1" ht="22.5" customHeight="1">
      <c r="B368" s="186"/>
      <c r="D368" s="178" t="s">
        <v>155</v>
      </c>
      <c r="E368" s="187" t="s">
        <v>20</v>
      </c>
      <c r="F368" s="188" t="s">
        <v>269</v>
      </c>
      <c r="H368" s="189">
        <v>17.98</v>
      </c>
      <c r="I368" s="190"/>
      <c r="L368" s="186"/>
      <c r="M368" s="191"/>
      <c r="N368" s="192"/>
      <c r="O368" s="192"/>
      <c r="P368" s="192"/>
      <c r="Q368" s="192"/>
      <c r="R368" s="192"/>
      <c r="S368" s="192"/>
      <c r="T368" s="193"/>
      <c r="AT368" s="187" t="s">
        <v>155</v>
      </c>
      <c r="AU368" s="187" t="s">
        <v>84</v>
      </c>
      <c r="AV368" s="12" t="s">
        <v>84</v>
      </c>
      <c r="AW368" s="12" t="s">
        <v>39</v>
      </c>
      <c r="AX368" s="12" t="s">
        <v>76</v>
      </c>
      <c r="AY368" s="187" t="s">
        <v>145</v>
      </c>
    </row>
    <row r="369" spans="2:51" s="13" customFormat="1" ht="22.5" customHeight="1">
      <c r="B369" s="194"/>
      <c r="D369" s="195" t="s">
        <v>155</v>
      </c>
      <c r="E369" s="196" t="s">
        <v>20</v>
      </c>
      <c r="F369" s="197" t="s">
        <v>176</v>
      </c>
      <c r="H369" s="198">
        <v>141.12</v>
      </c>
      <c r="I369" s="199"/>
      <c r="L369" s="194"/>
      <c r="M369" s="200"/>
      <c r="N369" s="201"/>
      <c r="O369" s="201"/>
      <c r="P369" s="201"/>
      <c r="Q369" s="201"/>
      <c r="R369" s="201"/>
      <c r="S369" s="201"/>
      <c r="T369" s="202"/>
      <c r="AT369" s="203" t="s">
        <v>155</v>
      </c>
      <c r="AU369" s="203" t="s">
        <v>84</v>
      </c>
      <c r="AV369" s="13" t="s">
        <v>153</v>
      </c>
      <c r="AW369" s="13" t="s">
        <v>39</v>
      </c>
      <c r="AX369" s="13" t="s">
        <v>22</v>
      </c>
      <c r="AY369" s="203" t="s">
        <v>145</v>
      </c>
    </row>
    <row r="370" spans="2:65" s="1" customFormat="1" ht="31.5" customHeight="1">
      <c r="B370" s="164"/>
      <c r="C370" s="215" t="s">
        <v>414</v>
      </c>
      <c r="D370" s="215" t="s">
        <v>352</v>
      </c>
      <c r="E370" s="216" t="s">
        <v>415</v>
      </c>
      <c r="F370" s="217" t="s">
        <v>416</v>
      </c>
      <c r="G370" s="218" t="s">
        <v>151</v>
      </c>
      <c r="H370" s="219">
        <v>162.288</v>
      </c>
      <c r="I370" s="220"/>
      <c r="J370" s="221">
        <f>ROUND(I370*H370,2)</f>
        <v>0</v>
      </c>
      <c r="K370" s="217" t="s">
        <v>152</v>
      </c>
      <c r="L370" s="222"/>
      <c r="M370" s="223" t="s">
        <v>20</v>
      </c>
      <c r="N370" s="224" t="s">
        <v>47</v>
      </c>
      <c r="O370" s="36"/>
      <c r="P370" s="174">
        <f>O370*H370</f>
        <v>0</v>
      </c>
      <c r="Q370" s="174">
        <v>0.0192</v>
      </c>
      <c r="R370" s="174">
        <f>Q370*H370</f>
        <v>3.1159296</v>
      </c>
      <c r="S370" s="174">
        <v>0</v>
      </c>
      <c r="T370" s="175">
        <f>S370*H370</f>
        <v>0</v>
      </c>
      <c r="AR370" s="18" t="s">
        <v>356</v>
      </c>
      <c r="AT370" s="18" t="s">
        <v>352</v>
      </c>
      <c r="AU370" s="18" t="s">
        <v>84</v>
      </c>
      <c r="AY370" s="18" t="s">
        <v>145</v>
      </c>
      <c r="BE370" s="176">
        <f>IF(N370="základní",J370,0)</f>
        <v>0</v>
      </c>
      <c r="BF370" s="176">
        <f>IF(N370="snížená",J370,0)</f>
        <v>0</v>
      </c>
      <c r="BG370" s="176">
        <f>IF(N370="zákl. přenesená",J370,0)</f>
        <v>0</v>
      </c>
      <c r="BH370" s="176">
        <f>IF(N370="sníž. přenesená",J370,0)</f>
        <v>0</v>
      </c>
      <c r="BI370" s="176">
        <f>IF(N370="nulová",J370,0)</f>
        <v>0</v>
      </c>
      <c r="BJ370" s="18" t="s">
        <v>22</v>
      </c>
      <c r="BK370" s="176">
        <f>ROUND(I370*H370,2)</f>
        <v>0</v>
      </c>
      <c r="BL370" s="18" t="s">
        <v>294</v>
      </c>
      <c r="BM370" s="18" t="s">
        <v>417</v>
      </c>
    </row>
    <row r="371" spans="2:51" s="12" customFormat="1" ht="22.5" customHeight="1">
      <c r="B371" s="186"/>
      <c r="D371" s="195" t="s">
        <v>155</v>
      </c>
      <c r="F371" s="213" t="s">
        <v>418</v>
      </c>
      <c r="H371" s="214">
        <v>162.288</v>
      </c>
      <c r="I371" s="190"/>
      <c r="L371" s="186"/>
      <c r="M371" s="191"/>
      <c r="N371" s="192"/>
      <c r="O371" s="192"/>
      <c r="P371" s="192"/>
      <c r="Q371" s="192"/>
      <c r="R371" s="192"/>
      <c r="S371" s="192"/>
      <c r="T371" s="193"/>
      <c r="AT371" s="187" t="s">
        <v>155</v>
      </c>
      <c r="AU371" s="187" t="s">
        <v>84</v>
      </c>
      <c r="AV371" s="12" t="s">
        <v>84</v>
      </c>
      <c r="AW371" s="12" t="s">
        <v>4</v>
      </c>
      <c r="AX371" s="12" t="s">
        <v>22</v>
      </c>
      <c r="AY371" s="187" t="s">
        <v>145</v>
      </c>
    </row>
    <row r="372" spans="2:65" s="1" customFormat="1" ht="22.5" customHeight="1">
      <c r="B372" s="164"/>
      <c r="C372" s="165" t="s">
        <v>419</v>
      </c>
      <c r="D372" s="165" t="s">
        <v>148</v>
      </c>
      <c r="E372" s="166" t="s">
        <v>420</v>
      </c>
      <c r="F372" s="167" t="s">
        <v>421</v>
      </c>
      <c r="G372" s="168" t="s">
        <v>151</v>
      </c>
      <c r="H372" s="169">
        <v>141.12</v>
      </c>
      <c r="I372" s="170"/>
      <c r="J372" s="171">
        <f>ROUND(I372*H372,2)</f>
        <v>0</v>
      </c>
      <c r="K372" s="167" t="s">
        <v>152</v>
      </c>
      <c r="L372" s="35"/>
      <c r="M372" s="172" t="s">
        <v>20</v>
      </c>
      <c r="N372" s="173" t="s">
        <v>47</v>
      </c>
      <c r="O372" s="36"/>
      <c r="P372" s="174">
        <f>O372*H372</f>
        <v>0</v>
      </c>
      <c r="Q372" s="174">
        <v>0.0003</v>
      </c>
      <c r="R372" s="174">
        <f>Q372*H372</f>
        <v>0.042336</v>
      </c>
      <c r="S372" s="174">
        <v>0</v>
      </c>
      <c r="T372" s="175">
        <f>S372*H372</f>
        <v>0</v>
      </c>
      <c r="AR372" s="18" t="s">
        <v>294</v>
      </c>
      <c r="AT372" s="18" t="s">
        <v>148</v>
      </c>
      <c r="AU372" s="18" t="s">
        <v>84</v>
      </c>
      <c r="AY372" s="18" t="s">
        <v>145</v>
      </c>
      <c r="BE372" s="176">
        <f>IF(N372="základní",J372,0)</f>
        <v>0</v>
      </c>
      <c r="BF372" s="176">
        <f>IF(N372="snížená",J372,0)</f>
        <v>0</v>
      </c>
      <c r="BG372" s="176">
        <f>IF(N372="zákl. přenesená",J372,0)</f>
        <v>0</v>
      </c>
      <c r="BH372" s="176">
        <f>IF(N372="sníž. přenesená",J372,0)</f>
        <v>0</v>
      </c>
      <c r="BI372" s="176">
        <f>IF(N372="nulová",J372,0)</f>
        <v>0</v>
      </c>
      <c r="BJ372" s="18" t="s">
        <v>22</v>
      </c>
      <c r="BK372" s="176">
        <f>ROUND(I372*H372,2)</f>
        <v>0</v>
      </c>
      <c r="BL372" s="18" t="s">
        <v>294</v>
      </c>
      <c r="BM372" s="18" t="s">
        <v>422</v>
      </c>
    </row>
    <row r="373" spans="2:65" s="1" customFormat="1" ht="22.5" customHeight="1">
      <c r="B373" s="164"/>
      <c r="C373" s="165" t="s">
        <v>423</v>
      </c>
      <c r="D373" s="165" t="s">
        <v>148</v>
      </c>
      <c r="E373" s="166" t="s">
        <v>424</v>
      </c>
      <c r="F373" s="167" t="s">
        <v>425</v>
      </c>
      <c r="G373" s="168" t="s">
        <v>395</v>
      </c>
      <c r="H373" s="169">
        <v>86.7</v>
      </c>
      <c r="I373" s="170"/>
      <c r="J373" s="171">
        <f>ROUND(I373*H373,2)</f>
        <v>0</v>
      </c>
      <c r="K373" s="167" t="s">
        <v>152</v>
      </c>
      <c r="L373" s="35"/>
      <c r="M373" s="172" t="s">
        <v>20</v>
      </c>
      <c r="N373" s="173" t="s">
        <v>47</v>
      </c>
      <c r="O373" s="36"/>
      <c r="P373" s="174">
        <f>O373*H373</f>
        <v>0</v>
      </c>
      <c r="Q373" s="174">
        <v>3E-05</v>
      </c>
      <c r="R373" s="174">
        <f>Q373*H373</f>
        <v>0.002601</v>
      </c>
      <c r="S373" s="174">
        <v>0</v>
      </c>
      <c r="T373" s="175">
        <f>S373*H373</f>
        <v>0</v>
      </c>
      <c r="AR373" s="18" t="s">
        <v>294</v>
      </c>
      <c r="AT373" s="18" t="s">
        <v>148</v>
      </c>
      <c r="AU373" s="18" t="s">
        <v>84</v>
      </c>
      <c r="AY373" s="18" t="s">
        <v>145</v>
      </c>
      <c r="BE373" s="176">
        <f>IF(N373="základní",J373,0)</f>
        <v>0</v>
      </c>
      <c r="BF373" s="176">
        <f>IF(N373="snížená",J373,0)</f>
        <v>0</v>
      </c>
      <c r="BG373" s="176">
        <f>IF(N373="zákl. přenesená",J373,0)</f>
        <v>0</v>
      </c>
      <c r="BH373" s="176">
        <f>IF(N373="sníž. přenesená",J373,0)</f>
        <v>0</v>
      </c>
      <c r="BI373" s="176">
        <f>IF(N373="nulová",J373,0)</f>
        <v>0</v>
      </c>
      <c r="BJ373" s="18" t="s">
        <v>22</v>
      </c>
      <c r="BK373" s="176">
        <f>ROUND(I373*H373,2)</f>
        <v>0</v>
      </c>
      <c r="BL373" s="18" t="s">
        <v>294</v>
      </c>
      <c r="BM373" s="18" t="s">
        <v>426</v>
      </c>
    </row>
    <row r="374" spans="2:65" s="1" customFormat="1" ht="22.5" customHeight="1">
      <c r="B374" s="164"/>
      <c r="C374" s="165" t="s">
        <v>427</v>
      </c>
      <c r="D374" s="165" t="s">
        <v>148</v>
      </c>
      <c r="E374" s="166" t="s">
        <v>428</v>
      </c>
      <c r="F374" s="167" t="s">
        <v>429</v>
      </c>
      <c r="G374" s="168" t="s">
        <v>255</v>
      </c>
      <c r="H374" s="169">
        <v>3.859</v>
      </c>
      <c r="I374" s="170"/>
      <c r="J374" s="171">
        <f>ROUND(I374*H374,2)</f>
        <v>0</v>
      </c>
      <c r="K374" s="167" t="s">
        <v>152</v>
      </c>
      <c r="L374" s="35"/>
      <c r="M374" s="172" t="s">
        <v>20</v>
      </c>
      <c r="N374" s="173" t="s">
        <v>47</v>
      </c>
      <c r="O374" s="36"/>
      <c r="P374" s="174">
        <f>O374*H374</f>
        <v>0</v>
      </c>
      <c r="Q374" s="174">
        <v>0</v>
      </c>
      <c r="R374" s="174">
        <f>Q374*H374</f>
        <v>0</v>
      </c>
      <c r="S374" s="174">
        <v>0</v>
      </c>
      <c r="T374" s="175">
        <f>S374*H374</f>
        <v>0</v>
      </c>
      <c r="AR374" s="18" t="s">
        <v>294</v>
      </c>
      <c r="AT374" s="18" t="s">
        <v>148</v>
      </c>
      <c r="AU374" s="18" t="s">
        <v>84</v>
      </c>
      <c r="AY374" s="18" t="s">
        <v>145</v>
      </c>
      <c r="BE374" s="176">
        <f>IF(N374="základní",J374,0)</f>
        <v>0</v>
      </c>
      <c r="BF374" s="176">
        <f>IF(N374="snížená",J374,0)</f>
        <v>0</v>
      </c>
      <c r="BG374" s="176">
        <f>IF(N374="zákl. přenesená",J374,0)</f>
        <v>0</v>
      </c>
      <c r="BH374" s="176">
        <f>IF(N374="sníž. přenesená",J374,0)</f>
        <v>0</v>
      </c>
      <c r="BI374" s="176">
        <f>IF(N374="nulová",J374,0)</f>
        <v>0</v>
      </c>
      <c r="BJ374" s="18" t="s">
        <v>22</v>
      </c>
      <c r="BK374" s="176">
        <f>ROUND(I374*H374,2)</f>
        <v>0</v>
      </c>
      <c r="BL374" s="18" t="s">
        <v>294</v>
      </c>
      <c r="BM374" s="18" t="s">
        <v>430</v>
      </c>
    </row>
    <row r="375" spans="2:65" s="1" customFormat="1" ht="22.5" customHeight="1">
      <c r="B375" s="164"/>
      <c r="C375" s="165" t="s">
        <v>431</v>
      </c>
      <c r="D375" s="165" t="s">
        <v>148</v>
      </c>
      <c r="E375" s="166" t="s">
        <v>432</v>
      </c>
      <c r="F375" s="167" t="s">
        <v>433</v>
      </c>
      <c r="G375" s="168" t="s">
        <v>255</v>
      </c>
      <c r="H375" s="169">
        <v>3.859</v>
      </c>
      <c r="I375" s="170"/>
      <c r="J375" s="171">
        <f>ROUND(I375*H375,2)</f>
        <v>0</v>
      </c>
      <c r="K375" s="167" t="s">
        <v>152</v>
      </c>
      <c r="L375" s="35"/>
      <c r="M375" s="172" t="s">
        <v>20</v>
      </c>
      <c r="N375" s="173" t="s">
        <v>47</v>
      </c>
      <c r="O375" s="36"/>
      <c r="P375" s="174">
        <f>O375*H375</f>
        <v>0</v>
      </c>
      <c r="Q375" s="174">
        <v>0</v>
      </c>
      <c r="R375" s="174">
        <f>Q375*H375</f>
        <v>0</v>
      </c>
      <c r="S375" s="174">
        <v>0</v>
      </c>
      <c r="T375" s="175">
        <f>S375*H375</f>
        <v>0</v>
      </c>
      <c r="AR375" s="18" t="s">
        <v>294</v>
      </c>
      <c r="AT375" s="18" t="s">
        <v>148</v>
      </c>
      <c r="AU375" s="18" t="s">
        <v>84</v>
      </c>
      <c r="AY375" s="18" t="s">
        <v>145</v>
      </c>
      <c r="BE375" s="176">
        <f>IF(N375="základní",J375,0)</f>
        <v>0</v>
      </c>
      <c r="BF375" s="176">
        <f>IF(N375="snížená",J375,0)</f>
        <v>0</v>
      </c>
      <c r="BG375" s="176">
        <f>IF(N375="zákl. přenesená",J375,0)</f>
        <v>0</v>
      </c>
      <c r="BH375" s="176">
        <f>IF(N375="sníž. přenesená",J375,0)</f>
        <v>0</v>
      </c>
      <c r="BI375" s="176">
        <f>IF(N375="nulová",J375,0)</f>
        <v>0</v>
      </c>
      <c r="BJ375" s="18" t="s">
        <v>22</v>
      </c>
      <c r="BK375" s="176">
        <f>ROUND(I375*H375,2)</f>
        <v>0</v>
      </c>
      <c r="BL375" s="18" t="s">
        <v>294</v>
      </c>
      <c r="BM375" s="18" t="s">
        <v>434</v>
      </c>
    </row>
    <row r="376" spans="2:63" s="10" customFormat="1" ht="29.25" customHeight="1">
      <c r="B376" s="150"/>
      <c r="D376" s="161" t="s">
        <v>75</v>
      </c>
      <c r="E376" s="162" t="s">
        <v>435</v>
      </c>
      <c r="F376" s="162" t="s">
        <v>436</v>
      </c>
      <c r="I376" s="153"/>
      <c r="J376" s="163">
        <f>BK376</f>
        <v>0</v>
      </c>
      <c r="L376" s="150"/>
      <c r="M376" s="155"/>
      <c r="N376" s="156"/>
      <c r="O376" s="156"/>
      <c r="P376" s="157">
        <f>SUM(P377:P412)</f>
        <v>0</v>
      </c>
      <c r="Q376" s="156"/>
      <c r="R376" s="157">
        <f>SUM(R377:R412)</f>
        <v>3.5028182</v>
      </c>
      <c r="S376" s="156"/>
      <c r="T376" s="158">
        <f>SUM(T377:T412)</f>
        <v>0</v>
      </c>
      <c r="AR376" s="151" t="s">
        <v>84</v>
      </c>
      <c r="AT376" s="159" t="s">
        <v>75</v>
      </c>
      <c r="AU376" s="159" t="s">
        <v>22</v>
      </c>
      <c r="AY376" s="151" t="s">
        <v>145</v>
      </c>
      <c r="BK376" s="160">
        <f>SUM(BK377:BK412)</f>
        <v>0</v>
      </c>
    </row>
    <row r="377" spans="2:65" s="1" customFormat="1" ht="22.5" customHeight="1">
      <c r="B377" s="164"/>
      <c r="C377" s="165" t="s">
        <v>437</v>
      </c>
      <c r="D377" s="165" t="s">
        <v>148</v>
      </c>
      <c r="E377" s="166" t="s">
        <v>438</v>
      </c>
      <c r="F377" s="167" t="s">
        <v>439</v>
      </c>
      <c r="G377" s="168" t="s">
        <v>219</v>
      </c>
      <c r="H377" s="169">
        <v>1</v>
      </c>
      <c r="I377" s="170"/>
      <c r="J377" s="171">
        <f>ROUND(I377*H377,2)</f>
        <v>0</v>
      </c>
      <c r="K377" s="167" t="s">
        <v>20</v>
      </c>
      <c r="L377" s="35"/>
      <c r="M377" s="172" t="s">
        <v>20</v>
      </c>
      <c r="N377" s="173" t="s">
        <v>47</v>
      </c>
      <c r="O377" s="36"/>
      <c r="P377" s="174">
        <f>O377*H377</f>
        <v>0</v>
      </c>
      <c r="Q377" s="174">
        <v>0</v>
      </c>
      <c r="R377" s="174">
        <f>Q377*H377</f>
        <v>0</v>
      </c>
      <c r="S377" s="174">
        <v>0</v>
      </c>
      <c r="T377" s="175">
        <f>S377*H377</f>
        <v>0</v>
      </c>
      <c r="AR377" s="18" t="s">
        <v>294</v>
      </c>
      <c r="AT377" s="18" t="s">
        <v>148</v>
      </c>
      <c r="AU377" s="18" t="s">
        <v>84</v>
      </c>
      <c r="AY377" s="18" t="s">
        <v>145</v>
      </c>
      <c r="BE377" s="176">
        <f>IF(N377="základní",J377,0)</f>
        <v>0</v>
      </c>
      <c r="BF377" s="176">
        <f>IF(N377="snížená",J377,0)</f>
        <v>0</v>
      </c>
      <c r="BG377" s="176">
        <f>IF(N377="zákl. přenesená",J377,0)</f>
        <v>0</v>
      </c>
      <c r="BH377" s="176">
        <f>IF(N377="sníž. přenesená",J377,0)</f>
        <v>0</v>
      </c>
      <c r="BI377" s="176">
        <f>IF(N377="nulová",J377,0)</f>
        <v>0</v>
      </c>
      <c r="BJ377" s="18" t="s">
        <v>22</v>
      </c>
      <c r="BK377" s="176">
        <f>ROUND(I377*H377,2)</f>
        <v>0</v>
      </c>
      <c r="BL377" s="18" t="s">
        <v>294</v>
      </c>
      <c r="BM377" s="18" t="s">
        <v>440</v>
      </c>
    </row>
    <row r="378" spans="2:65" s="1" customFormat="1" ht="31.5" customHeight="1">
      <c r="B378" s="164"/>
      <c r="C378" s="165" t="s">
        <v>441</v>
      </c>
      <c r="D378" s="165" t="s">
        <v>148</v>
      </c>
      <c r="E378" s="166" t="s">
        <v>442</v>
      </c>
      <c r="F378" s="167" t="s">
        <v>443</v>
      </c>
      <c r="G378" s="168" t="s">
        <v>151</v>
      </c>
      <c r="H378" s="169">
        <v>158.539</v>
      </c>
      <c r="I378" s="170"/>
      <c r="J378" s="171">
        <f>ROUND(I378*H378,2)</f>
        <v>0</v>
      </c>
      <c r="K378" s="167" t="s">
        <v>152</v>
      </c>
      <c r="L378" s="35"/>
      <c r="M378" s="172" t="s">
        <v>20</v>
      </c>
      <c r="N378" s="173" t="s">
        <v>47</v>
      </c>
      <c r="O378" s="36"/>
      <c r="P378" s="174">
        <f>O378*H378</f>
        <v>0</v>
      </c>
      <c r="Q378" s="174">
        <v>0.0025</v>
      </c>
      <c r="R378" s="174">
        <f>Q378*H378</f>
        <v>0.39634749999999996</v>
      </c>
      <c r="S378" s="174">
        <v>0</v>
      </c>
      <c r="T378" s="175">
        <f>S378*H378</f>
        <v>0</v>
      </c>
      <c r="AR378" s="18" t="s">
        <v>294</v>
      </c>
      <c r="AT378" s="18" t="s">
        <v>148</v>
      </c>
      <c r="AU378" s="18" t="s">
        <v>84</v>
      </c>
      <c r="AY378" s="18" t="s">
        <v>145</v>
      </c>
      <c r="BE378" s="176">
        <f>IF(N378="základní",J378,0)</f>
        <v>0</v>
      </c>
      <c r="BF378" s="176">
        <f>IF(N378="snížená",J378,0)</f>
        <v>0</v>
      </c>
      <c r="BG378" s="176">
        <f>IF(N378="zákl. přenesená",J378,0)</f>
        <v>0</v>
      </c>
      <c r="BH378" s="176">
        <f>IF(N378="sníž. přenesená",J378,0)</f>
        <v>0</v>
      </c>
      <c r="BI378" s="176">
        <f>IF(N378="nulová",J378,0)</f>
        <v>0</v>
      </c>
      <c r="BJ378" s="18" t="s">
        <v>22</v>
      </c>
      <c r="BK378" s="176">
        <f>ROUND(I378*H378,2)</f>
        <v>0</v>
      </c>
      <c r="BL378" s="18" t="s">
        <v>294</v>
      </c>
      <c r="BM378" s="18" t="s">
        <v>444</v>
      </c>
    </row>
    <row r="379" spans="2:51" s="11" customFormat="1" ht="22.5" customHeight="1">
      <c r="B379" s="177"/>
      <c r="D379" s="178" t="s">
        <v>155</v>
      </c>
      <c r="E379" s="179" t="s">
        <v>20</v>
      </c>
      <c r="F379" s="180" t="s">
        <v>157</v>
      </c>
      <c r="H379" s="181" t="s">
        <v>20</v>
      </c>
      <c r="I379" s="182"/>
      <c r="L379" s="177"/>
      <c r="M379" s="183"/>
      <c r="N379" s="184"/>
      <c r="O379" s="184"/>
      <c r="P379" s="184"/>
      <c r="Q379" s="184"/>
      <c r="R379" s="184"/>
      <c r="S379" s="184"/>
      <c r="T379" s="185"/>
      <c r="AT379" s="181" t="s">
        <v>155</v>
      </c>
      <c r="AU379" s="181" t="s">
        <v>84</v>
      </c>
      <c r="AV379" s="11" t="s">
        <v>22</v>
      </c>
      <c r="AW379" s="11" t="s">
        <v>39</v>
      </c>
      <c r="AX379" s="11" t="s">
        <v>76</v>
      </c>
      <c r="AY379" s="181" t="s">
        <v>145</v>
      </c>
    </row>
    <row r="380" spans="2:51" s="12" customFormat="1" ht="31.5" customHeight="1">
      <c r="B380" s="186"/>
      <c r="D380" s="178" t="s">
        <v>155</v>
      </c>
      <c r="E380" s="187" t="s">
        <v>20</v>
      </c>
      <c r="F380" s="188" t="s">
        <v>445</v>
      </c>
      <c r="H380" s="189">
        <v>76.3</v>
      </c>
      <c r="I380" s="190"/>
      <c r="L380" s="186"/>
      <c r="M380" s="191"/>
      <c r="N380" s="192"/>
      <c r="O380" s="192"/>
      <c r="P380" s="192"/>
      <c r="Q380" s="192"/>
      <c r="R380" s="192"/>
      <c r="S380" s="192"/>
      <c r="T380" s="193"/>
      <c r="AT380" s="187" t="s">
        <v>155</v>
      </c>
      <c r="AU380" s="187" t="s">
        <v>84</v>
      </c>
      <c r="AV380" s="12" t="s">
        <v>84</v>
      </c>
      <c r="AW380" s="12" t="s">
        <v>39</v>
      </c>
      <c r="AX380" s="12" t="s">
        <v>76</v>
      </c>
      <c r="AY380" s="187" t="s">
        <v>145</v>
      </c>
    </row>
    <row r="381" spans="2:51" s="12" customFormat="1" ht="22.5" customHeight="1">
      <c r="B381" s="186"/>
      <c r="D381" s="178" t="s">
        <v>155</v>
      </c>
      <c r="E381" s="187" t="s">
        <v>20</v>
      </c>
      <c r="F381" s="188" t="s">
        <v>446</v>
      </c>
      <c r="H381" s="189">
        <v>-2.4</v>
      </c>
      <c r="I381" s="190"/>
      <c r="L381" s="186"/>
      <c r="M381" s="191"/>
      <c r="N381" s="192"/>
      <c r="O381" s="192"/>
      <c r="P381" s="192"/>
      <c r="Q381" s="192"/>
      <c r="R381" s="192"/>
      <c r="S381" s="192"/>
      <c r="T381" s="193"/>
      <c r="AT381" s="187" t="s">
        <v>155</v>
      </c>
      <c r="AU381" s="187" t="s">
        <v>84</v>
      </c>
      <c r="AV381" s="12" t="s">
        <v>84</v>
      </c>
      <c r="AW381" s="12" t="s">
        <v>39</v>
      </c>
      <c r="AX381" s="12" t="s">
        <v>76</v>
      </c>
      <c r="AY381" s="187" t="s">
        <v>145</v>
      </c>
    </row>
    <row r="382" spans="2:51" s="12" customFormat="1" ht="22.5" customHeight="1">
      <c r="B382" s="186"/>
      <c r="D382" s="178" t="s">
        <v>155</v>
      </c>
      <c r="E382" s="187" t="s">
        <v>20</v>
      </c>
      <c r="F382" s="188" t="s">
        <v>202</v>
      </c>
      <c r="H382" s="189">
        <v>-4.8</v>
      </c>
      <c r="I382" s="190"/>
      <c r="L382" s="186"/>
      <c r="M382" s="191"/>
      <c r="N382" s="192"/>
      <c r="O382" s="192"/>
      <c r="P382" s="192"/>
      <c r="Q382" s="192"/>
      <c r="R382" s="192"/>
      <c r="S382" s="192"/>
      <c r="T382" s="193"/>
      <c r="AT382" s="187" t="s">
        <v>155</v>
      </c>
      <c r="AU382" s="187" t="s">
        <v>84</v>
      </c>
      <c r="AV382" s="12" t="s">
        <v>84</v>
      </c>
      <c r="AW382" s="12" t="s">
        <v>39</v>
      </c>
      <c r="AX382" s="12" t="s">
        <v>76</v>
      </c>
      <c r="AY382" s="187" t="s">
        <v>145</v>
      </c>
    </row>
    <row r="383" spans="2:51" s="12" customFormat="1" ht="22.5" customHeight="1">
      <c r="B383" s="186"/>
      <c r="D383" s="178" t="s">
        <v>155</v>
      </c>
      <c r="E383" s="187" t="s">
        <v>20</v>
      </c>
      <c r="F383" s="188" t="s">
        <v>447</v>
      </c>
      <c r="H383" s="189">
        <v>11.79</v>
      </c>
      <c r="I383" s="190"/>
      <c r="L383" s="186"/>
      <c r="M383" s="191"/>
      <c r="N383" s="192"/>
      <c r="O383" s="192"/>
      <c r="P383" s="192"/>
      <c r="Q383" s="192"/>
      <c r="R383" s="192"/>
      <c r="S383" s="192"/>
      <c r="T383" s="193"/>
      <c r="AT383" s="187" t="s">
        <v>155</v>
      </c>
      <c r="AU383" s="187" t="s">
        <v>84</v>
      </c>
      <c r="AV383" s="12" t="s">
        <v>84</v>
      </c>
      <c r="AW383" s="12" t="s">
        <v>39</v>
      </c>
      <c r="AX383" s="12" t="s">
        <v>76</v>
      </c>
      <c r="AY383" s="187" t="s">
        <v>145</v>
      </c>
    </row>
    <row r="384" spans="2:51" s="12" customFormat="1" ht="22.5" customHeight="1">
      <c r="B384" s="186"/>
      <c r="D384" s="178" t="s">
        <v>155</v>
      </c>
      <c r="E384" s="187" t="s">
        <v>20</v>
      </c>
      <c r="F384" s="188" t="s">
        <v>448</v>
      </c>
      <c r="H384" s="189">
        <v>3.013</v>
      </c>
      <c r="I384" s="190"/>
      <c r="L384" s="186"/>
      <c r="M384" s="191"/>
      <c r="N384" s="192"/>
      <c r="O384" s="192"/>
      <c r="P384" s="192"/>
      <c r="Q384" s="192"/>
      <c r="R384" s="192"/>
      <c r="S384" s="192"/>
      <c r="T384" s="193"/>
      <c r="AT384" s="187" t="s">
        <v>155</v>
      </c>
      <c r="AU384" s="187" t="s">
        <v>84</v>
      </c>
      <c r="AV384" s="12" t="s">
        <v>84</v>
      </c>
      <c r="AW384" s="12" t="s">
        <v>39</v>
      </c>
      <c r="AX384" s="12" t="s">
        <v>76</v>
      </c>
      <c r="AY384" s="187" t="s">
        <v>145</v>
      </c>
    </row>
    <row r="385" spans="2:51" s="11" customFormat="1" ht="22.5" customHeight="1">
      <c r="B385" s="177"/>
      <c r="D385" s="178" t="s">
        <v>155</v>
      </c>
      <c r="E385" s="179" t="s">
        <v>20</v>
      </c>
      <c r="F385" s="180" t="s">
        <v>167</v>
      </c>
      <c r="H385" s="181" t="s">
        <v>20</v>
      </c>
      <c r="I385" s="182"/>
      <c r="L385" s="177"/>
      <c r="M385" s="183"/>
      <c r="N385" s="184"/>
      <c r="O385" s="184"/>
      <c r="P385" s="184"/>
      <c r="Q385" s="184"/>
      <c r="R385" s="184"/>
      <c r="S385" s="184"/>
      <c r="T385" s="185"/>
      <c r="AT385" s="181" t="s">
        <v>155</v>
      </c>
      <c r="AU385" s="181" t="s">
        <v>84</v>
      </c>
      <c r="AV385" s="11" t="s">
        <v>22</v>
      </c>
      <c r="AW385" s="11" t="s">
        <v>39</v>
      </c>
      <c r="AX385" s="11" t="s">
        <v>76</v>
      </c>
      <c r="AY385" s="181" t="s">
        <v>145</v>
      </c>
    </row>
    <row r="386" spans="2:51" s="12" customFormat="1" ht="22.5" customHeight="1">
      <c r="B386" s="186"/>
      <c r="D386" s="178" t="s">
        <v>155</v>
      </c>
      <c r="E386" s="187" t="s">
        <v>20</v>
      </c>
      <c r="F386" s="188" t="s">
        <v>449</v>
      </c>
      <c r="H386" s="189">
        <v>25</v>
      </c>
      <c r="I386" s="190"/>
      <c r="L386" s="186"/>
      <c r="M386" s="191"/>
      <c r="N386" s="192"/>
      <c r="O386" s="192"/>
      <c r="P386" s="192"/>
      <c r="Q386" s="192"/>
      <c r="R386" s="192"/>
      <c r="S386" s="192"/>
      <c r="T386" s="193"/>
      <c r="AT386" s="187" t="s">
        <v>155</v>
      </c>
      <c r="AU386" s="187" t="s">
        <v>84</v>
      </c>
      <c r="AV386" s="12" t="s">
        <v>84</v>
      </c>
      <c r="AW386" s="12" t="s">
        <v>39</v>
      </c>
      <c r="AX386" s="12" t="s">
        <v>76</v>
      </c>
      <c r="AY386" s="187" t="s">
        <v>145</v>
      </c>
    </row>
    <row r="387" spans="2:51" s="12" customFormat="1" ht="22.5" customHeight="1">
      <c r="B387" s="186"/>
      <c r="D387" s="178" t="s">
        <v>155</v>
      </c>
      <c r="E387" s="187" t="s">
        <v>20</v>
      </c>
      <c r="F387" s="188" t="s">
        <v>450</v>
      </c>
      <c r="H387" s="189">
        <v>-1.6</v>
      </c>
      <c r="I387" s="190"/>
      <c r="L387" s="186"/>
      <c r="M387" s="191"/>
      <c r="N387" s="192"/>
      <c r="O387" s="192"/>
      <c r="P387" s="192"/>
      <c r="Q387" s="192"/>
      <c r="R387" s="192"/>
      <c r="S387" s="192"/>
      <c r="T387" s="193"/>
      <c r="AT387" s="187" t="s">
        <v>155</v>
      </c>
      <c r="AU387" s="187" t="s">
        <v>84</v>
      </c>
      <c r="AV387" s="12" t="s">
        <v>84</v>
      </c>
      <c r="AW387" s="12" t="s">
        <v>39</v>
      </c>
      <c r="AX387" s="12" t="s">
        <v>76</v>
      </c>
      <c r="AY387" s="187" t="s">
        <v>145</v>
      </c>
    </row>
    <row r="388" spans="2:51" s="12" customFormat="1" ht="22.5" customHeight="1">
      <c r="B388" s="186"/>
      <c r="D388" s="178" t="s">
        <v>155</v>
      </c>
      <c r="E388" s="187" t="s">
        <v>20</v>
      </c>
      <c r="F388" s="188" t="s">
        <v>451</v>
      </c>
      <c r="H388" s="189">
        <v>3.24</v>
      </c>
      <c r="I388" s="190"/>
      <c r="L388" s="186"/>
      <c r="M388" s="191"/>
      <c r="N388" s="192"/>
      <c r="O388" s="192"/>
      <c r="P388" s="192"/>
      <c r="Q388" s="192"/>
      <c r="R388" s="192"/>
      <c r="S388" s="192"/>
      <c r="T388" s="193"/>
      <c r="AT388" s="187" t="s">
        <v>155</v>
      </c>
      <c r="AU388" s="187" t="s">
        <v>84</v>
      </c>
      <c r="AV388" s="12" t="s">
        <v>84</v>
      </c>
      <c r="AW388" s="12" t="s">
        <v>39</v>
      </c>
      <c r="AX388" s="12" t="s">
        <v>76</v>
      </c>
      <c r="AY388" s="187" t="s">
        <v>145</v>
      </c>
    </row>
    <row r="389" spans="2:51" s="12" customFormat="1" ht="22.5" customHeight="1">
      <c r="B389" s="186"/>
      <c r="D389" s="178" t="s">
        <v>155</v>
      </c>
      <c r="E389" s="187" t="s">
        <v>20</v>
      </c>
      <c r="F389" s="188" t="s">
        <v>452</v>
      </c>
      <c r="H389" s="189">
        <v>0.828</v>
      </c>
      <c r="I389" s="190"/>
      <c r="L389" s="186"/>
      <c r="M389" s="191"/>
      <c r="N389" s="192"/>
      <c r="O389" s="192"/>
      <c r="P389" s="192"/>
      <c r="Q389" s="192"/>
      <c r="R389" s="192"/>
      <c r="S389" s="192"/>
      <c r="T389" s="193"/>
      <c r="AT389" s="187" t="s">
        <v>155</v>
      </c>
      <c r="AU389" s="187" t="s">
        <v>84</v>
      </c>
      <c r="AV389" s="12" t="s">
        <v>84</v>
      </c>
      <c r="AW389" s="12" t="s">
        <v>39</v>
      </c>
      <c r="AX389" s="12" t="s">
        <v>76</v>
      </c>
      <c r="AY389" s="187" t="s">
        <v>145</v>
      </c>
    </row>
    <row r="390" spans="2:51" s="11" customFormat="1" ht="22.5" customHeight="1">
      <c r="B390" s="177"/>
      <c r="D390" s="178" t="s">
        <v>155</v>
      </c>
      <c r="E390" s="179" t="s">
        <v>20</v>
      </c>
      <c r="F390" s="180" t="s">
        <v>171</v>
      </c>
      <c r="H390" s="181" t="s">
        <v>20</v>
      </c>
      <c r="I390" s="182"/>
      <c r="L390" s="177"/>
      <c r="M390" s="183"/>
      <c r="N390" s="184"/>
      <c r="O390" s="184"/>
      <c r="P390" s="184"/>
      <c r="Q390" s="184"/>
      <c r="R390" s="184"/>
      <c r="S390" s="184"/>
      <c r="T390" s="185"/>
      <c r="AT390" s="181" t="s">
        <v>155</v>
      </c>
      <c r="AU390" s="181" t="s">
        <v>84</v>
      </c>
      <c r="AV390" s="11" t="s">
        <v>22</v>
      </c>
      <c r="AW390" s="11" t="s">
        <v>39</v>
      </c>
      <c r="AX390" s="11" t="s">
        <v>76</v>
      </c>
      <c r="AY390" s="181" t="s">
        <v>145</v>
      </c>
    </row>
    <row r="391" spans="2:51" s="12" customFormat="1" ht="22.5" customHeight="1">
      <c r="B391" s="186"/>
      <c r="D391" s="178" t="s">
        <v>155</v>
      </c>
      <c r="E391" s="187" t="s">
        <v>20</v>
      </c>
      <c r="F391" s="188" t="s">
        <v>453</v>
      </c>
      <c r="H391" s="189">
        <v>28.6</v>
      </c>
      <c r="I391" s="190"/>
      <c r="L391" s="186"/>
      <c r="M391" s="191"/>
      <c r="N391" s="192"/>
      <c r="O391" s="192"/>
      <c r="P391" s="192"/>
      <c r="Q391" s="192"/>
      <c r="R391" s="192"/>
      <c r="S391" s="192"/>
      <c r="T391" s="193"/>
      <c r="AT391" s="187" t="s">
        <v>155</v>
      </c>
      <c r="AU391" s="187" t="s">
        <v>84</v>
      </c>
      <c r="AV391" s="12" t="s">
        <v>84</v>
      </c>
      <c r="AW391" s="12" t="s">
        <v>39</v>
      </c>
      <c r="AX391" s="12" t="s">
        <v>76</v>
      </c>
      <c r="AY391" s="187" t="s">
        <v>145</v>
      </c>
    </row>
    <row r="392" spans="2:51" s="12" customFormat="1" ht="22.5" customHeight="1">
      <c r="B392" s="186"/>
      <c r="D392" s="178" t="s">
        <v>155</v>
      </c>
      <c r="E392" s="187" t="s">
        <v>20</v>
      </c>
      <c r="F392" s="188" t="s">
        <v>450</v>
      </c>
      <c r="H392" s="189">
        <v>-1.6</v>
      </c>
      <c r="I392" s="190"/>
      <c r="L392" s="186"/>
      <c r="M392" s="191"/>
      <c r="N392" s="192"/>
      <c r="O392" s="192"/>
      <c r="P392" s="192"/>
      <c r="Q392" s="192"/>
      <c r="R392" s="192"/>
      <c r="S392" s="192"/>
      <c r="T392" s="193"/>
      <c r="AT392" s="187" t="s">
        <v>155</v>
      </c>
      <c r="AU392" s="187" t="s">
        <v>84</v>
      </c>
      <c r="AV392" s="12" t="s">
        <v>84</v>
      </c>
      <c r="AW392" s="12" t="s">
        <v>39</v>
      </c>
      <c r="AX392" s="12" t="s">
        <v>76</v>
      </c>
      <c r="AY392" s="187" t="s">
        <v>145</v>
      </c>
    </row>
    <row r="393" spans="2:51" s="11" customFormat="1" ht="22.5" customHeight="1">
      <c r="B393" s="177"/>
      <c r="D393" s="178" t="s">
        <v>155</v>
      </c>
      <c r="E393" s="179" t="s">
        <v>20</v>
      </c>
      <c r="F393" s="180" t="s">
        <v>173</v>
      </c>
      <c r="H393" s="181" t="s">
        <v>20</v>
      </c>
      <c r="I393" s="182"/>
      <c r="L393" s="177"/>
      <c r="M393" s="183"/>
      <c r="N393" s="184"/>
      <c r="O393" s="184"/>
      <c r="P393" s="184"/>
      <c r="Q393" s="184"/>
      <c r="R393" s="184"/>
      <c r="S393" s="184"/>
      <c r="T393" s="185"/>
      <c r="AT393" s="181" t="s">
        <v>155</v>
      </c>
      <c r="AU393" s="181" t="s">
        <v>84</v>
      </c>
      <c r="AV393" s="11" t="s">
        <v>22</v>
      </c>
      <c r="AW393" s="11" t="s">
        <v>39</v>
      </c>
      <c r="AX393" s="11" t="s">
        <v>76</v>
      </c>
      <c r="AY393" s="181" t="s">
        <v>145</v>
      </c>
    </row>
    <row r="394" spans="2:51" s="12" customFormat="1" ht="22.5" customHeight="1">
      <c r="B394" s="186"/>
      <c r="D394" s="178" t="s">
        <v>155</v>
      </c>
      <c r="E394" s="187" t="s">
        <v>20</v>
      </c>
      <c r="F394" s="188" t="s">
        <v>454</v>
      </c>
      <c r="H394" s="189">
        <v>17.7</v>
      </c>
      <c r="I394" s="190"/>
      <c r="L394" s="186"/>
      <c r="M394" s="191"/>
      <c r="N394" s="192"/>
      <c r="O394" s="192"/>
      <c r="P394" s="192"/>
      <c r="Q394" s="192"/>
      <c r="R394" s="192"/>
      <c r="S394" s="192"/>
      <c r="T394" s="193"/>
      <c r="AT394" s="187" t="s">
        <v>155</v>
      </c>
      <c r="AU394" s="187" t="s">
        <v>84</v>
      </c>
      <c r="AV394" s="12" t="s">
        <v>84</v>
      </c>
      <c r="AW394" s="12" t="s">
        <v>39</v>
      </c>
      <c r="AX394" s="12" t="s">
        <v>76</v>
      </c>
      <c r="AY394" s="187" t="s">
        <v>145</v>
      </c>
    </row>
    <row r="395" spans="2:51" s="12" customFormat="1" ht="22.5" customHeight="1">
      <c r="B395" s="186"/>
      <c r="D395" s="178" t="s">
        <v>155</v>
      </c>
      <c r="E395" s="187" t="s">
        <v>20</v>
      </c>
      <c r="F395" s="188" t="s">
        <v>450</v>
      </c>
      <c r="H395" s="189">
        <v>-1.6</v>
      </c>
      <c r="I395" s="190"/>
      <c r="L395" s="186"/>
      <c r="M395" s="191"/>
      <c r="N395" s="192"/>
      <c r="O395" s="192"/>
      <c r="P395" s="192"/>
      <c r="Q395" s="192"/>
      <c r="R395" s="192"/>
      <c r="S395" s="192"/>
      <c r="T395" s="193"/>
      <c r="AT395" s="187" t="s">
        <v>155</v>
      </c>
      <c r="AU395" s="187" t="s">
        <v>84</v>
      </c>
      <c r="AV395" s="12" t="s">
        <v>84</v>
      </c>
      <c r="AW395" s="12" t="s">
        <v>39</v>
      </c>
      <c r="AX395" s="12" t="s">
        <v>76</v>
      </c>
      <c r="AY395" s="187" t="s">
        <v>145</v>
      </c>
    </row>
    <row r="396" spans="2:51" s="12" customFormat="1" ht="22.5" customHeight="1">
      <c r="B396" s="186"/>
      <c r="D396" s="178" t="s">
        <v>155</v>
      </c>
      <c r="E396" s="187" t="s">
        <v>20</v>
      </c>
      <c r="F396" s="188" t="s">
        <v>455</v>
      </c>
      <c r="H396" s="189">
        <v>3.24</v>
      </c>
      <c r="I396" s="190"/>
      <c r="L396" s="186"/>
      <c r="M396" s="191"/>
      <c r="N396" s="192"/>
      <c r="O396" s="192"/>
      <c r="P396" s="192"/>
      <c r="Q396" s="192"/>
      <c r="R396" s="192"/>
      <c r="S396" s="192"/>
      <c r="T396" s="193"/>
      <c r="AT396" s="187" t="s">
        <v>155</v>
      </c>
      <c r="AU396" s="187" t="s">
        <v>84</v>
      </c>
      <c r="AV396" s="12" t="s">
        <v>84</v>
      </c>
      <c r="AW396" s="12" t="s">
        <v>39</v>
      </c>
      <c r="AX396" s="12" t="s">
        <v>76</v>
      </c>
      <c r="AY396" s="187" t="s">
        <v>145</v>
      </c>
    </row>
    <row r="397" spans="2:51" s="12" customFormat="1" ht="22.5" customHeight="1">
      <c r="B397" s="186"/>
      <c r="D397" s="178" t="s">
        <v>155</v>
      </c>
      <c r="E397" s="187" t="s">
        <v>20</v>
      </c>
      <c r="F397" s="188" t="s">
        <v>456</v>
      </c>
      <c r="H397" s="189">
        <v>0.828</v>
      </c>
      <c r="I397" s="190"/>
      <c r="L397" s="186"/>
      <c r="M397" s="191"/>
      <c r="N397" s="192"/>
      <c r="O397" s="192"/>
      <c r="P397" s="192"/>
      <c r="Q397" s="192"/>
      <c r="R397" s="192"/>
      <c r="S397" s="192"/>
      <c r="T397" s="193"/>
      <c r="AT397" s="187" t="s">
        <v>155</v>
      </c>
      <c r="AU397" s="187" t="s">
        <v>84</v>
      </c>
      <c r="AV397" s="12" t="s">
        <v>84</v>
      </c>
      <c r="AW397" s="12" t="s">
        <v>39</v>
      </c>
      <c r="AX397" s="12" t="s">
        <v>76</v>
      </c>
      <c r="AY397" s="187" t="s">
        <v>145</v>
      </c>
    </row>
    <row r="398" spans="2:51" s="13" customFormat="1" ht="22.5" customHeight="1">
      <c r="B398" s="194"/>
      <c r="D398" s="195" t="s">
        <v>155</v>
      </c>
      <c r="E398" s="196" t="s">
        <v>20</v>
      </c>
      <c r="F398" s="197" t="s">
        <v>176</v>
      </c>
      <c r="H398" s="198">
        <v>158.539</v>
      </c>
      <c r="I398" s="199"/>
      <c r="L398" s="194"/>
      <c r="M398" s="200"/>
      <c r="N398" s="201"/>
      <c r="O398" s="201"/>
      <c r="P398" s="201"/>
      <c r="Q398" s="201"/>
      <c r="R398" s="201"/>
      <c r="S398" s="201"/>
      <c r="T398" s="202"/>
      <c r="AT398" s="203" t="s">
        <v>155</v>
      </c>
      <c r="AU398" s="203" t="s">
        <v>84</v>
      </c>
      <c r="AV398" s="13" t="s">
        <v>153</v>
      </c>
      <c r="AW398" s="13" t="s">
        <v>39</v>
      </c>
      <c r="AX398" s="13" t="s">
        <v>22</v>
      </c>
      <c r="AY398" s="203" t="s">
        <v>145</v>
      </c>
    </row>
    <row r="399" spans="2:65" s="1" customFormat="1" ht="22.5" customHeight="1">
      <c r="B399" s="164"/>
      <c r="C399" s="215" t="s">
        <v>457</v>
      </c>
      <c r="D399" s="215" t="s">
        <v>352</v>
      </c>
      <c r="E399" s="216" t="s">
        <v>458</v>
      </c>
      <c r="F399" s="217" t="s">
        <v>459</v>
      </c>
      <c r="G399" s="218" t="s">
        <v>151</v>
      </c>
      <c r="H399" s="219">
        <v>182.32</v>
      </c>
      <c r="I399" s="220"/>
      <c r="J399" s="221">
        <f>ROUND(I399*H399,2)</f>
        <v>0</v>
      </c>
      <c r="K399" s="217" t="s">
        <v>152</v>
      </c>
      <c r="L399" s="222"/>
      <c r="M399" s="223" t="s">
        <v>20</v>
      </c>
      <c r="N399" s="224" t="s">
        <v>47</v>
      </c>
      <c r="O399" s="36"/>
      <c r="P399" s="174">
        <f>O399*H399</f>
        <v>0</v>
      </c>
      <c r="Q399" s="174">
        <v>0.0098</v>
      </c>
      <c r="R399" s="174">
        <f>Q399*H399</f>
        <v>1.7867359999999999</v>
      </c>
      <c r="S399" s="174">
        <v>0</v>
      </c>
      <c r="T399" s="175">
        <f>S399*H399</f>
        <v>0</v>
      </c>
      <c r="AR399" s="18" t="s">
        <v>356</v>
      </c>
      <c r="AT399" s="18" t="s">
        <v>352</v>
      </c>
      <c r="AU399" s="18" t="s">
        <v>84</v>
      </c>
      <c r="AY399" s="18" t="s">
        <v>145</v>
      </c>
      <c r="BE399" s="176">
        <f>IF(N399="základní",J399,0)</f>
        <v>0</v>
      </c>
      <c r="BF399" s="176">
        <f>IF(N399="snížená",J399,0)</f>
        <v>0</v>
      </c>
      <c r="BG399" s="176">
        <f>IF(N399="zákl. přenesená",J399,0)</f>
        <v>0</v>
      </c>
      <c r="BH399" s="176">
        <f>IF(N399="sníž. přenesená",J399,0)</f>
        <v>0</v>
      </c>
      <c r="BI399" s="176">
        <f>IF(N399="nulová",J399,0)</f>
        <v>0</v>
      </c>
      <c r="BJ399" s="18" t="s">
        <v>22</v>
      </c>
      <c r="BK399" s="176">
        <f>ROUND(I399*H399,2)</f>
        <v>0</v>
      </c>
      <c r="BL399" s="18" t="s">
        <v>294</v>
      </c>
      <c r="BM399" s="18" t="s">
        <v>460</v>
      </c>
    </row>
    <row r="400" spans="2:51" s="12" customFormat="1" ht="22.5" customHeight="1">
      <c r="B400" s="186"/>
      <c r="D400" s="195" t="s">
        <v>155</v>
      </c>
      <c r="F400" s="213" t="s">
        <v>461</v>
      </c>
      <c r="H400" s="214">
        <v>182.32</v>
      </c>
      <c r="I400" s="190"/>
      <c r="L400" s="186"/>
      <c r="M400" s="191"/>
      <c r="N400" s="192"/>
      <c r="O400" s="192"/>
      <c r="P400" s="192"/>
      <c r="Q400" s="192"/>
      <c r="R400" s="192"/>
      <c r="S400" s="192"/>
      <c r="T400" s="193"/>
      <c r="AT400" s="187" t="s">
        <v>155</v>
      </c>
      <c r="AU400" s="187" t="s">
        <v>84</v>
      </c>
      <c r="AV400" s="12" t="s">
        <v>84</v>
      </c>
      <c r="AW400" s="12" t="s">
        <v>4</v>
      </c>
      <c r="AX400" s="12" t="s">
        <v>22</v>
      </c>
      <c r="AY400" s="187" t="s">
        <v>145</v>
      </c>
    </row>
    <row r="401" spans="2:65" s="1" customFormat="1" ht="22.5" customHeight="1">
      <c r="B401" s="164"/>
      <c r="C401" s="165" t="s">
        <v>462</v>
      </c>
      <c r="D401" s="165" t="s">
        <v>148</v>
      </c>
      <c r="E401" s="166" t="s">
        <v>463</v>
      </c>
      <c r="F401" s="167" t="s">
        <v>464</v>
      </c>
      <c r="G401" s="168" t="s">
        <v>151</v>
      </c>
      <c r="H401" s="169">
        <v>158.539</v>
      </c>
      <c r="I401" s="170"/>
      <c r="J401" s="171">
        <f>ROUND(I401*H401,2)</f>
        <v>0</v>
      </c>
      <c r="K401" s="167" t="s">
        <v>152</v>
      </c>
      <c r="L401" s="35"/>
      <c r="M401" s="172" t="s">
        <v>20</v>
      </c>
      <c r="N401" s="173" t="s">
        <v>47</v>
      </c>
      <c r="O401" s="36"/>
      <c r="P401" s="174">
        <f>O401*H401</f>
        <v>0</v>
      </c>
      <c r="Q401" s="174">
        <v>0.008</v>
      </c>
      <c r="R401" s="174">
        <f>Q401*H401</f>
        <v>1.2683119999999999</v>
      </c>
      <c r="S401" s="174">
        <v>0</v>
      </c>
      <c r="T401" s="175">
        <f>S401*H401</f>
        <v>0</v>
      </c>
      <c r="AR401" s="18" t="s">
        <v>294</v>
      </c>
      <c r="AT401" s="18" t="s">
        <v>148</v>
      </c>
      <c r="AU401" s="18" t="s">
        <v>84</v>
      </c>
      <c r="AY401" s="18" t="s">
        <v>145</v>
      </c>
      <c r="BE401" s="176">
        <f>IF(N401="základní",J401,0)</f>
        <v>0</v>
      </c>
      <c r="BF401" s="176">
        <f>IF(N401="snížená",J401,0)</f>
        <v>0</v>
      </c>
      <c r="BG401" s="176">
        <f>IF(N401="zákl. přenesená",J401,0)</f>
        <v>0</v>
      </c>
      <c r="BH401" s="176">
        <f>IF(N401="sníž. přenesená",J401,0)</f>
        <v>0</v>
      </c>
      <c r="BI401" s="176">
        <f>IF(N401="nulová",J401,0)</f>
        <v>0</v>
      </c>
      <c r="BJ401" s="18" t="s">
        <v>22</v>
      </c>
      <c r="BK401" s="176">
        <f>ROUND(I401*H401,2)</f>
        <v>0</v>
      </c>
      <c r="BL401" s="18" t="s">
        <v>294</v>
      </c>
      <c r="BM401" s="18" t="s">
        <v>465</v>
      </c>
    </row>
    <row r="402" spans="2:65" s="1" customFormat="1" ht="22.5" customHeight="1">
      <c r="B402" s="164"/>
      <c r="C402" s="165" t="s">
        <v>466</v>
      </c>
      <c r="D402" s="165" t="s">
        <v>148</v>
      </c>
      <c r="E402" s="166" t="s">
        <v>467</v>
      </c>
      <c r="F402" s="167" t="s">
        <v>468</v>
      </c>
      <c r="G402" s="168" t="s">
        <v>151</v>
      </c>
      <c r="H402" s="169">
        <v>158.539</v>
      </c>
      <c r="I402" s="170"/>
      <c r="J402" s="171">
        <f>ROUND(I402*H402,2)</f>
        <v>0</v>
      </c>
      <c r="K402" s="167" t="s">
        <v>152</v>
      </c>
      <c r="L402" s="35"/>
      <c r="M402" s="172" t="s">
        <v>20</v>
      </c>
      <c r="N402" s="173" t="s">
        <v>47</v>
      </c>
      <c r="O402" s="36"/>
      <c r="P402" s="174">
        <f>O402*H402</f>
        <v>0</v>
      </c>
      <c r="Q402" s="174">
        <v>0.0003</v>
      </c>
      <c r="R402" s="174">
        <f>Q402*H402</f>
        <v>0.04756169999999999</v>
      </c>
      <c r="S402" s="174">
        <v>0</v>
      </c>
      <c r="T402" s="175">
        <f>S402*H402</f>
        <v>0</v>
      </c>
      <c r="AR402" s="18" t="s">
        <v>294</v>
      </c>
      <c r="AT402" s="18" t="s">
        <v>148</v>
      </c>
      <c r="AU402" s="18" t="s">
        <v>84</v>
      </c>
      <c r="AY402" s="18" t="s">
        <v>145</v>
      </c>
      <c r="BE402" s="176">
        <f>IF(N402="základní",J402,0)</f>
        <v>0</v>
      </c>
      <c r="BF402" s="176">
        <f>IF(N402="snížená",J402,0)</f>
        <v>0</v>
      </c>
      <c r="BG402" s="176">
        <f>IF(N402="zákl. přenesená",J402,0)</f>
        <v>0</v>
      </c>
      <c r="BH402" s="176">
        <f>IF(N402="sníž. přenesená",J402,0)</f>
        <v>0</v>
      </c>
      <c r="BI402" s="176">
        <f>IF(N402="nulová",J402,0)</f>
        <v>0</v>
      </c>
      <c r="BJ402" s="18" t="s">
        <v>22</v>
      </c>
      <c r="BK402" s="176">
        <f>ROUND(I402*H402,2)</f>
        <v>0</v>
      </c>
      <c r="BL402" s="18" t="s">
        <v>294</v>
      </c>
      <c r="BM402" s="18" t="s">
        <v>469</v>
      </c>
    </row>
    <row r="403" spans="2:65" s="1" customFormat="1" ht="22.5" customHeight="1">
      <c r="B403" s="164"/>
      <c r="C403" s="165" t="s">
        <v>470</v>
      </c>
      <c r="D403" s="165" t="s">
        <v>148</v>
      </c>
      <c r="E403" s="166" t="s">
        <v>471</v>
      </c>
      <c r="F403" s="167" t="s">
        <v>472</v>
      </c>
      <c r="G403" s="168" t="s">
        <v>395</v>
      </c>
      <c r="H403" s="169">
        <v>128.7</v>
      </c>
      <c r="I403" s="170"/>
      <c r="J403" s="171">
        <f>ROUND(I403*H403,2)</f>
        <v>0</v>
      </c>
      <c r="K403" s="167" t="s">
        <v>152</v>
      </c>
      <c r="L403" s="35"/>
      <c r="M403" s="172" t="s">
        <v>20</v>
      </c>
      <c r="N403" s="173" t="s">
        <v>47</v>
      </c>
      <c r="O403" s="36"/>
      <c r="P403" s="174">
        <f>O403*H403</f>
        <v>0</v>
      </c>
      <c r="Q403" s="174">
        <v>3E-05</v>
      </c>
      <c r="R403" s="174">
        <f>Q403*H403</f>
        <v>0.003861</v>
      </c>
      <c r="S403" s="174">
        <v>0</v>
      </c>
      <c r="T403" s="175">
        <f>S403*H403</f>
        <v>0</v>
      </c>
      <c r="AR403" s="18" t="s">
        <v>294</v>
      </c>
      <c r="AT403" s="18" t="s">
        <v>148</v>
      </c>
      <c r="AU403" s="18" t="s">
        <v>84</v>
      </c>
      <c r="AY403" s="18" t="s">
        <v>145</v>
      </c>
      <c r="BE403" s="176">
        <f>IF(N403="základní",J403,0)</f>
        <v>0</v>
      </c>
      <c r="BF403" s="176">
        <f>IF(N403="snížená",J403,0)</f>
        <v>0</v>
      </c>
      <c r="BG403" s="176">
        <f>IF(N403="zákl. přenesená",J403,0)</f>
        <v>0</v>
      </c>
      <c r="BH403" s="176">
        <f>IF(N403="sníž. přenesená",J403,0)</f>
        <v>0</v>
      </c>
      <c r="BI403" s="176">
        <f>IF(N403="nulová",J403,0)</f>
        <v>0</v>
      </c>
      <c r="BJ403" s="18" t="s">
        <v>22</v>
      </c>
      <c r="BK403" s="176">
        <f>ROUND(I403*H403,2)</f>
        <v>0</v>
      </c>
      <c r="BL403" s="18" t="s">
        <v>294</v>
      </c>
      <c r="BM403" s="18" t="s">
        <v>473</v>
      </c>
    </row>
    <row r="404" spans="2:51" s="12" customFormat="1" ht="22.5" customHeight="1">
      <c r="B404" s="186"/>
      <c r="D404" s="178" t="s">
        <v>155</v>
      </c>
      <c r="E404" s="187" t="s">
        <v>20</v>
      </c>
      <c r="F404" s="188" t="s">
        <v>474</v>
      </c>
      <c r="H404" s="189">
        <v>60</v>
      </c>
      <c r="I404" s="190"/>
      <c r="L404" s="186"/>
      <c r="M404" s="191"/>
      <c r="N404" s="192"/>
      <c r="O404" s="192"/>
      <c r="P404" s="192"/>
      <c r="Q404" s="192"/>
      <c r="R404" s="192"/>
      <c r="S404" s="192"/>
      <c r="T404" s="193"/>
      <c r="AT404" s="187" t="s">
        <v>155</v>
      </c>
      <c r="AU404" s="187" t="s">
        <v>84</v>
      </c>
      <c r="AV404" s="12" t="s">
        <v>84</v>
      </c>
      <c r="AW404" s="12" t="s">
        <v>39</v>
      </c>
      <c r="AX404" s="12" t="s">
        <v>76</v>
      </c>
      <c r="AY404" s="187" t="s">
        <v>145</v>
      </c>
    </row>
    <row r="405" spans="2:51" s="12" customFormat="1" ht="22.5" customHeight="1">
      <c r="B405" s="186"/>
      <c r="D405" s="178" t="s">
        <v>155</v>
      </c>
      <c r="E405" s="187" t="s">
        <v>20</v>
      </c>
      <c r="F405" s="188" t="s">
        <v>475</v>
      </c>
      <c r="H405" s="189">
        <v>13.1</v>
      </c>
      <c r="I405" s="190"/>
      <c r="L405" s="186"/>
      <c r="M405" s="191"/>
      <c r="N405" s="192"/>
      <c r="O405" s="192"/>
      <c r="P405" s="192"/>
      <c r="Q405" s="192"/>
      <c r="R405" s="192"/>
      <c r="S405" s="192"/>
      <c r="T405" s="193"/>
      <c r="AT405" s="187" t="s">
        <v>155</v>
      </c>
      <c r="AU405" s="187" t="s">
        <v>84</v>
      </c>
      <c r="AV405" s="12" t="s">
        <v>84</v>
      </c>
      <c r="AW405" s="12" t="s">
        <v>39</v>
      </c>
      <c r="AX405" s="12" t="s">
        <v>76</v>
      </c>
      <c r="AY405" s="187" t="s">
        <v>145</v>
      </c>
    </row>
    <row r="406" spans="2:51" s="12" customFormat="1" ht="22.5" customHeight="1">
      <c r="B406" s="186"/>
      <c r="D406" s="178" t="s">
        <v>155</v>
      </c>
      <c r="E406" s="187" t="s">
        <v>20</v>
      </c>
      <c r="F406" s="188" t="s">
        <v>476</v>
      </c>
      <c r="H406" s="189">
        <v>20</v>
      </c>
      <c r="I406" s="190"/>
      <c r="L406" s="186"/>
      <c r="M406" s="191"/>
      <c r="N406" s="192"/>
      <c r="O406" s="192"/>
      <c r="P406" s="192"/>
      <c r="Q406" s="192"/>
      <c r="R406" s="192"/>
      <c r="S406" s="192"/>
      <c r="T406" s="193"/>
      <c r="AT406" s="187" t="s">
        <v>155</v>
      </c>
      <c r="AU406" s="187" t="s">
        <v>84</v>
      </c>
      <c r="AV406" s="12" t="s">
        <v>84</v>
      </c>
      <c r="AW406" s="12" t="s">
        <v>39</v>
      </c>
      <c r="AX406" s="12" t="s">
        <v>76</v>
      </c>
      <c r="AY406" s="187" t="s">
        <v>145</v>
      </c>
    </row>
    <row r="407" spans="2:51" s="12" customFormat="1" ht="22.5" customHeight="1">
      <c r="B407" s="186"/>
      <c r="D407" s="178" t="s">
        <v>155</v>
      </c>
      <c r="E407" s="187" t="s">
        <v>20</v>
      </c>
      <c r="F407" s="188" t="s">
        <v>477</v>
      </c>
      <c r="H407" s="189">
        <v>3.6</v>
      </c>
      <c r="I407" s="190"/>
      <c r="L407" s="186"/>
      <c r="M407" s="191"/>
      <c r="N407" s="192"/>
      <c r="O407" s="192"/>
      <c r="P407" s="192"/>
      <c r="Q407" s="192"/>
      <c r="R407" s="192"/>
      <c r="S407" s="192"/>
      <c r="T407" s="193"/>
      <c r="AT407" s="187" t="s">
        <v>155</v>
      </c>
      <c r="AU407" s="187" t="s">
        <v>84</v>
      </c>
      <c r="AV407" s="12" t="s">
        <v>84</v>
      </c>
      <c r="AW407" s="12" t="s">
        <v>39</v>
      </c>
      <c r="AX407" s="12" t="s">
        <v>76</v>
      </c>
      <c r="AY407" s="187" t="s">
        <v>145</v>
      </c>
    </row>
    <row r="408" spans="2:51" s="12" customFormat="1" ht="22.5" customHeight="1">
      <c r="B408" s="186"/>
      <c r="D408" s="178" t="s">
        <v>155</v>
      </c>
      <c r="E408" s="187" t="s">
        <v>20</v>
      </c>
      <c r="F408" s="188" t="s">
        <v>478</v>
      </c>
      <c r="H408" s="189">
        <v>12</v>
      </c>
      <c r="I408" s="190"/>
      <c r="L408" s="186"/>
      <c r="M408" s="191"/>
      <c r="N408" s="192"/>
      <c r="O408" s="192"/>
      <c r="P408" s="192"/>
      <c r="Q408" s="192"/>
      <c r="R408" s="192"/>
      <c r="S408" s="192"/>
      <c r="T408" s="193"/>
      <c r="AT408" s="187" t="s">
        <v>155</v>
      </c>
      <c r="AU408" s="187" t="s">
        <v>84</v>
      </c>
      <c r="AV408" s="12" t="s">
        <v>84</v>
      </c>
      <c r="AW408" s="12" t="s">
        <v>39</v>
      </c>
      <c r="AX408" s="12" t="s">
        <v>76</v>
      </c>
      <c r="AY408" s="187" t="s">
        <v>145</v>
      </c>
    </row>
    <row r="409" spans="2:51" s="12" customFormat="1" ht="22.5" customHeight="1">
      <c r="B409" s="186"/>
      <c r="D409" s="178" t="s">
        <v>155</v>
      </c>
      <c r="E409" s="187" t="s">
        <v>20</v>
      </c>
      <c r="F409" s="188" t="s">
        <v>476</v>
      </c>
      <c r="H409" s="189">
        <v>20</v>
      </c>
      <c r="I409" s="190"/>
      <c r="L409" s="186"/>
      <c r="M409" s="191"/>
      <c r="N409" s="192"/>
      <c r="O409" s="192"/>
      <c r="P409" s="192"/>
      <c r="Q409" s="192"/>
      <c r="R409" s="192"/>
      <c r="S409" s="192"/>
      <c r="T409" s="193"/>
      <c r="AT409" s="187" t="s">
        <v>155</v>
      </c>
      <c r="AU409" s="187" t="s">
        <v>84</v>
      </c>
      <c r="AV409" s="12" t="s">
        <v>84</v>
      </c>
      <c r="AW409" s="12" t="s">
        <v>39</v>
      </c>
      <c r="AX409" s="12" t="s">
        <v>76</v>
      </c>
      <c r="AY409" s="187" t="s">
        <v>145</v>
      </c>
    </row>
    <row r="410" spans="2:51" s="13" customFormat="1" ht="22.5" customHeight="1">
      <c r="B410" s="194"/>
      <c r="D410" s="195" t="s">
        <v>155</v>
      </c>
      <c r="E410" s="196" t="s">
        <v>20</v>
      </c>
      <c r="F410" s="197" t="s">
        <v>176</v>
      </c>
      <c r="H410" s="198">
        <v>128.7</v>
      </c>
      <c r="I410" s="199"/>
      <c r="L410" s="194"/>
      <c r="M410" s="200"/>
      <c r="N410" s="201"/>
      <c r="O410" s="201"/>
      <c r="P410" s="201"/>
      <c r="Q410" s="201"/>
      <c r="R410" s="201"/>
      <c r="S410" s="201"/>
      <c r="T410" s="202"/>
      <c r="AT410" s="203" t="s">
        <v>155</v>
      </c>
      <c r="AU410" s="203" t="s">
        <v>84</v>
      </c>
      <c r="AV410" s="13" t="s">
        <v>153</v>
      </c>
      <c r="AW410" s="13" t="s">
        <v>39</v>
      </c>
      <c r="AX410" s="13" t="s">
        <v>22</v>
      </c>
      <c r="AY410" s="203" t="s">
        <v>145</v>
      </c>
    </row>
    <row r="411" spans="2:65" s="1" customFormat="1" ht="22.5" customHeight="1">
      <c r="B411" s="164"/>
      <c r="C411" s="165" t="s">
        <v>479</v>
      </c>
      <c r="D411" s="165" t="s">
        <v>148</v>
      </c>
      <c r="E411" s="166" t="s">
        <v>480</v>
      </c>
      <c r="F411" s="167" t="s">
        <v>481</v>
      </c>
      <c r="G411" s="168" t="s">
        <v>255</v>
      </c>
      <c r="H411" s="169">
        <v>3.503</v>
      </c>
      <c r="I411" s="170"/>
      <c r="J411" s="171">
        <f>ROUND(I411*H411,2)</f>
        <v>0</v>
      </c>
      <c r="K411" s="167" t="s">
        <v>152</v>
      </c>
      <c r="L411" s="35"/>
      <c r="M411" s="172" t="s">
        <v>20</v>
      </c>
      <c r="N411" s="173" t="s">
        <v>47</v>
      </c>
      <c r="O411" s="36"/>
      <c r="P411" s="174">
        <f>O411*H411</f>
        <v>0</v>
      </c>
      <c r="Q411" s="174">
        <v>0</v>
      </c>
      <c r="R411" s="174">
        <f>Q411*H411</f>
        <v>0</v>
      </c>
      <c r="S411" s="174">
        <v>0</v>
      </c>
      <c r="T411" s="175">
        <f>S411*H411</f>
        <v>0</v>
      </c>
      <c r="AR411" s="18" t="s">
        <v>294</v>
      </c>
      <c r="AT411" s="18" t="s">
        <v>148</v>
      </c>
      <c r="AU411" s="18" t="s">
        <v>84</v>
      </c>
      <c r="AY411" s="18" t="s">
        <v>145</v>
      </c>
      <c r="BE411" s="176">
        <f>IF(N411="základní",J411,0)</f>
        <v>0</v>
      </c>
      <c r="BF411" s="176">
        <f>IF(N411="snížená",J411,0)</f>
        <v>0</v>
      </c>
      <c r="BG411" s="176">
        <f>IF(N411="zákl. přenesená",J411,0)</f>
        <v>0</v>
      </c>
      <c r="BH411" s="176">
        <f>IF(N411="sníž. přenesená",J411,0)</f>
        <v>0</v>
      </c>
      <c r="BI411" s="176">
        <f>IF(N411="nulová",J411,0)</f>
        <v>0</v>
      </c>
      <c r="BJ411" s="18" t="s">
        <v>22</v>
      </c>
      <c r="BK411" s="176">
        <f>ROUND(I411*H411,2)</f>
        <v>0</v>
      </c>
      <c r="BL411" s="18" t="s">
        <v>294</v>
      </c>
      <c r="BM411" s="18" t="s">
        <v>482</v>
      </c>
    </row>
    <row r="412" spans="2:65" s="1" customFormat="1" ht="22.5" customHeight="1">
      <c r="B412" s="164"/>
      <c r="C412" s="165" t="s">
        <v>483</v>
      </c>
      <c r="D412" s="165" t="s">
        <v>148</v>
      </c>
      <c r="E412" s="166" t="s">
        <v>484</v>
      </c>
      <c r="F412" s="167" t="s">
        <v>485</v>
      </c>
      <c r="G412" s="168" t="s">
        <v>255</v>
      </c>
      <c r="H412" s="169">
        <v>3.503</v>
      </c>
      <c r="I412" s="170"/>
      <c r="J412" s="171">
        <f>ROUND(I412*H412,2)</f>
        <v>0</v>
      </c>
      <c r="K412" s="167" t="s">
        <v>152</v>
      </c>
      <c r="L412" s="35"/>
      <c r="M412" s="172" t="s">
        <v>20</v>
      </c>
      <c r="N412" s="173" t="s">
        <v>47</v>
      </c>
      <c r="O412" s="36"/>
      <c r="P412" s="174">
        <f>O412*H412</f>
        <v>0</v>
      </c>
      <c r="Q412" s="174">
        <v>0</v>
      </c>
      <c r="R412" s="174">
        <f>Q412*H412</f>
        <v>0</v>
      </c>
      <c r="S412" s="174">
        <v>0</v>
      </c>
      <c r="T412" s="175">
        <f>S412*H412</f>
        <v>0</v>
      </c>
      <c r="AR412" s="18" t="s">
        <v>294</v>
      </c>
      <c r="AT412" s="18" t="s">
        <v>148</v>
      </c>
      <c r="AU412" s="18" t="s">
        <v>84</v>
      </c>
      <c r="AY412" s="18" t="s">
        <v>145</v>
      </c>
      <c r="BE412" s="176">
        <f>IF(N412="základní",J412,0)</f>
        <v>0</v>
      </c>
      <c r="BF412" s="176">
        <f>IF(N412="snížená",J412,0)</f>
        <v>0</v>
      </c>
      <c r="BG412" s="176">
        <f>IF(N412="zákl. přenesená",J412,0)</f>
        <v>0</v>
      </c>
      <c r="BH412" s="176">
        <f>IF(N412="sníž. přenesená",J412,0)</f>
        <v>0</v>
      </c>
      <c r="BI412" s="176">
        <f>IF(N412="nulová",J412,0)</f>
        <v>0</v>
      </c>
      <c r="BJ412" s="18" t="s">
        <v>22</v>
      </c>
      <c r="BK412" s="176">
        <f>ROUND(I412*H412,2)</f>
        <v>0</v>
      </c>
      <c r="BL412" s="18" t="s">
        <v>294</v>
      </c>
      <c r="BM412" s="18" t="s">
        <v>486</v>
      </c>
    </row>
    <row r="413" spans="2:63" s="10" customFormat="1" ht="29.25" customHeight="1">
      <c r="B413" s="150"/>
      <c r="D413" s="161" t="s">
        <v>75</v>
      </c>
      <c r="E413" s="162" t="s">
        <v>487</v>
      </c>
      <c r="F413" s="162" t="s">
        <v>488</v>
      </c>
      <c r="I413" s="153"/>
      <c r="J413" s="163">
        <f>BK413</f>
        <v>0</v>
      </c>
      <c r="L413" s="150"/>
      <c r="M413" s="155"/>
      <c r="N413" s="156"/>
      <c r="O413" s="156"/>
      <c r="P413" s="157">
        <f>SUM(P414:P484)</f>
        <v>0</v>
      </c>
      <c r="Q413" s="156"/>
      <c r="R413" s="157">
        <f>SUM(R414:R484)</f>
        <v>1.2194732</v>
      </c>
      <c r="S413" s="156"/>
      <c r="T413" s="158">
        <f>SUM(T414:T484)</f>
        <v>0.2606759</v>
      </c>
      <c r="AR413" s="151" t="s">
        <v>84</v>
      </c>
      <c r="AT413" s="159" t="s">
        <v>75</v>
      </c>
      <c r="AU413" s="159" t="s">
        <v>22</v>
      </c>
      <c r="AY413" s="151" t="s">
        <v>145</v>
      </c>
      <c r="BK413" s="160">
        <f>SUM(BK414:BK484)</f>
        <v>0</v>
      </c>
    </row>
    <row r="414" spans="2:65" s="1" customFormat="1" ht="22.5" customHeight="1">
      <c r="B414" s="164"/>
      <c r="C414" s="165" t="s">
        <v>489</v>
      </c>
      <c r="D414" s="165" t="s">
        <v>148</v>
      </c>
      <c r="E414" s="166" t="s">
        <v>490</v>
      </c>
      <c r="F414" s="167" t="s">
        <v>491</v>
      </c>
      <c r="G414" s="168" t="s">
        <v>151</v>
      </c>
      <c r="H414" s="169">
        <v>840.89</v>
      </c>
      <c r="I414" s="170"/>
      <c r="J414" s="171">
        <f>ROUND(I414*H414,2)</f>
        <v>0</v>
      </c>
      <c r="K414" s="167" t="s">
        <v>152</v>
      </c>
      <c r="L414" s="35"/>
      <c r="M414" s="172" t="s">
        <v>20</v>
      </c>
      <c r="N414" s="173" t="s">
        <v>47</v>
      </c>
      <c r="O414" s="36"/>
      <c r="P414" s="174">
        <f>O414*H414</f>
        <v>0</v>
      </c>
      <c r="Q414" s="174">
        <v>0.001</v>
      </c>
      <c r="R414" s="174">
        <f>Q414*H414</f>
        <v>0.84089</v>
      </c>
      <c r="S414" s="174">
        <v>0.00031</v>
      </c>
      <c r="T414" s="175">
        <f>S414*H414</f>
        <v>0.2606759</v>
      </c>
      <c r="AR414" s="18" t="s">
        <v>294</v>
      </c>
      <c r="AT414" s="18" t="s">
        <v>148</v>
      </c>
      <c r="AU414" s="18" t="s">
        <v>84</v>
      </c>
      <c r="AY414" s="18" t="s">
        <v>145</v>
      </c>
      <c r="BE414" s="176">
        <f>IF(N414="základní",J414,0)</f>
        <v>0</v>
      </c>
      <c r="BF414" s="176">
        <f>IF(N414="snížená",J414,0)</f>
        <v>0</v>
      </c>
      <c r="BG414" s="176">
        <f>IF(N414="zákl. přenesená",J414,0)</f>
        <v>0</v>
      </c>
      <c r="BH414" s="176">
        <f>IF(N414="sníž. přenesená",J414,0)</f>
        <v>0</v>
      </c>
      <c r="BI414" s="176">
        <f>IF(N414="nulová",J414,0)</f>
        <v>0</v>
      </c>
      <c r="BJ414" s="18" t="s">
        <v>22</v>
      </c>
      <c r="BK414" s="176">
        <f>ROUND(I414*H414,2)</f>
        <v>0</v>
      </c>
      <c r="BL414" s="18" t="s">
        <v>294</v>
      </c>
      <c r="BM414" s="18" t="s">
        <v>492</v>
      </c>
    </row>
    <row r="415" spans="2:51" s="11" customFormat="1" ht="22.5" customHeight="1">
      <c r="B415" s="177"/>
      <c r="D415" s="178" t="s">
        <v>155</v>
      </c>
      <c r="E415" s="179" t="s">
        <v>20</v>
      </c>
      <c r="F415" s="180" t="s">
        <v>493</v>
      </c>
      <c r="H415" s="181" t="s">
        <v>20</v>
      </c>
      <c r="I415" s="182"/>
      <c r="L415" s="177"/>
      <c r="M415" s="183"/>
      <c r="N415" s="184"/>
      <c r="O415" s="184"/>
      <c r="P415" s="184"/>
      <c r="Q415" s="184"/>
      <c r="R415" s="184"/>
      <c r="S415" s="184"/>
      <c r="T415" s="185"/>
      <c r="AT415" s="181" t="s">
        <v>155</v>
      </c>
      <c r="AU415" s="181" t="s">
        <v>84</v>
      </c>
      <c r="AV415" s="11" t="s">
        <v>22</v>
      </c>
      <c r="AW415" s="11" t="s">
        <v>39</v>
      </c>
      <c r="AX415" s="11" t="s">
        <v>76</v>
      </c>
      <c r="AY415" s="181" t="s">
        <v>145</v>
      </c>
    </row>
    <row r="416" spans="2:51" s="12" customFormat="1" ht="22.5" customHeight="1">
      <c r="B416" s="186"/>
      <c r="D416" s="178" t="s">
        <v>155</v>
      </c>
      <c r="E416" s="187" t="s">
        <v>20</v>
      </c>
      <c r="F416" s="188" t="s">
        <v>494</v>
      </c>
      <c r="H416" s="189">
        <v>535.1</v>
      </c>
      <c r="I416" s="190"/>
      <c r="L416" s="186"/>
      <c r="M416" s="191"/>
      <c r="N416" s="192"/>
      <c r="O416" s="192"/>
      <c r="P416" s="192"/>
      <c r="Q416" s="192"/>
      <c r="R416" s="192"/>
      <c r="S416" s="192"/>
      <c r="T416" s="193"/>
      <c r="AT416" s="187" t="s">
        <v>155</v>
      </c>
      <c r="AU416" s="187" t="s">
        <v>84</v>
      </c>
      <c r="AV416" s="12" t="s">
        <v>84</v>
      </c>
      <c r="AW416" s="12" t="s">
        <v>39</v>
      </c>
      <c r="AX416" s="12" t="s">
        <v>76</v>
      </c>
      <c r="AY416" s="187" t="s">
        <v>145</v>
      </c>
    </row>
    <row r="417" spans="2:51" s="11" customFormat="1" ht="22.5" customHeight="1">
      <c r="B417" s="177"/>
      <c r="D417" s="178" t="s">
        <v>155</v>
      </c>
      <c r="E417" s="179" t="s">
        <v>20</v>
      </c>
      <c r="F417" s="180" t="s">
        <v>495</v>
      </c>
      <c r="H417" s="181" t="s">
        <v>20</v>
      </c>
      <c r="I417" s="182"/>
      <c r="L417" s="177"/>
      <c r="M417" s="183"/>
      <c r="N417" s="184"/>
      <c r="O417" s="184"/>
      <c r="P417" s="184"/>
      <c r="Q417" s="184"/>
      <c r="R417" s="184"/>
      <c r="S417" s="184"/>
      <c r="T417" s="185"/>
      <c r="AT417" s="181" t="s">
        <v>155</v>
      </c>
      <c r="AU417" s="181" t="s">
        <v>84</v>
      </c>
      <c r="AV417" s="11" t="s">
        <v>22</v>
      </c>
      <c r="AW417" s="11" t="s">
        <v>39</v>
      </c>
      <c r="AX417" s="11" t="s">
        <v>76</v>
      </c>
      <c r="AY417" s="181" t="s">
        <v>145</v>
      </c>
    </row>
    <row r="418" spans="2:51" s="11" customFormat="1" ht="22.5" customHeight="1">
      <c r="B418" s="177"/>
      <c r="D418" s="178" t="s">
        <v>155</v>
      </c>
      <c r="E418" s="179" t="s">
        <v>20</v>
      </c>
      <c r="F418" s="180" t="s">
        <v>264</v>
      </c>
      <c r="H418" s="181" t="s">
        <v>20</v>
      </c>
      <c r="I418" s="182"/>
      <c r="L418" s="177"/>
      <c r="M418" s="183"/>
      <c r="N418" s="184"/>
      <c r="O418" s="184"/>
      <c r="P418" s="184"/>
      <c r="Q418" s="184"/>
      <c r="R418" s="184"/>
      <c r="S418" s="184"/>
      <c r="T418" s="185"/>
      <c r="AT418" s="181" t="s">
        <v>155</v>
      </c>
      <c r="AU418" s="181" t="s">
        <v>84</v>
      </c>
      <c r="AV418" s="11" t="s">
        <v>22</v>
      </c>
      <c r="AW418" s="11" t="s">
        <v>39</v>
      </c>
      <c r="AX418" s="11" t="s">
        <v>76</v>
      </c>
      <c r="AY418" s="181" t="s">
        <v>145</v>
      </c>
    </row>
    <row r="419" spans="2:51" s="12" customFormat="1" ht="22.5" customHeight="1">
      <c r="B419" s="186"/>
      <c r="D419" s="178" t="s">
        <v>155</v>
      </c>
      <c r="E419" s="187" t="s">
        <v>20</v>
      </c>
      <c r="F419" s="188" t="s">
        <v>496</v>
      </c>
      <c r="H419" s="189">
        <v>46.2</v>
      </c>
      <c r="I419" s="190"/>
      <c r="L419" s="186"/>
      <c r="M419" s="191"/>
      <c r="N419" s="192"/>
      <c r="O419" s="192"/>
      <c r="P419" s="192"/>
      <c r="Q419" s="192"/>
      <c r="R419" s="192"/>
      <c r="S419" s="192"/>
      <c r="T419" s="193"/>
      <c r="AT419" s="187" t="s">
        <v>155</v>
      </c>
      <c r="AU419" s="187" t="s">
        <v>84</v>
      </c>
      <c r="AV419" s="12" t="s">
        <v>84</v>
      </c>
      <c r="AW419" s="12" t="s">
        <v>39</v>
      </c>
      <c r="AX419" s="12" t="s">
        <v>76</v>
      </c>
      <c r="AY419" s="187" t="s">
        <v>145</v>
      </c>
    </row>
    <row r="420" spans="2:51" s="11" customFormat="1" ht="22.5" customHeight="1">
      <c r="B420" s="177"/>
      <c r="D420" s="178" t="s">
        <v>155</v>
      </c>
      <c r="E420" s="179" t="s">
        <v>20</v>
      </c>
      <c r="F420" s="180" t="s">
        <v>497</v>
      </c>
      <c r="H420" s="181" t="s">
        <v>20</v>
      </c>
      <c r="I420" s="182"/>
      <c r="L420" s="177"/>
      <c r="M420" s="183"/>
      <c r="N420" s="184"/>
      <c r="O420" s="184"/>
      <c r="P420" s="184"/>
      <c r="Q420" s="184"/>
      <c r="R420" s="184"/>
      <c r="S420" s="184"/>
      <c r="T420" s="185"/>
      <c r="AT420" s="181" t="s">
        <v>155</v>
      </c>
      <c r="AU420" s="181" t="s">
        <v>84</v>
      </c>
      <c r="AV420" s="11" t="s">
        <v>22</v>
      </c>
      <c r="AW420" s="11" t="s">
        <v>39</v>
      </c>
      <c r="AX420" s="11" t="s">
        <v>76</v>
      </c>
      <c r="AY420" s="181" t="s">
        <v>145</v>
      </c>
    </row>
    <row r="421" spans="2:51" s="11" customFormat="1" ht="22.5" customHeight="1">
      <c r="B421" s="177"/>
      <c r="D421" s="178" t="s">
        <v>155</v>
      </c>
      <c r="E421" s="179" t="s">
        <v>20</v>
      </c>
      <c r="F421" s="180" t="s">
        <v>264</v>
      </c>
      <c r="H421" s="181" t="s">
        <v>20</v>
      </c>
      <c r="I421" s="182"/>
      <c r="L421" s="177"/>
      <c r="M421" s="183"/>
      <c r="N421" s="184"/>
      <c r="O421" s="184"/>
      <c r="P421" s="184"/>
      <c r="Q421" s="184"/>
      <c r="R421" s="184"/>
      <c r="S421" s="184"/>
      <c r="T421" s="185"/>
      <c r="AT421" s="181" t="s">
        <v>155</v>
      </c>
      <c r="AU421" s="181" t="s">
        <v>84</v>
      </c>
      <c r="AV421" s="11" t="s">
        <v>22</v>
      </c>
      <c r="AW421" s="11" t="s">
        <v>39</v>
      </c>
      <c r="AX421" s="11" t="s">
        <v>76</v>
      </c>
      <c r="AY421" s="181" t="s">
        <v>145</v>
      </c>
    </row>
    <row r="422" spans="2:51" s="12" customFormat="1" ht="22.5" customHeight="1">
      <c r="B422" s="186"/>
      <c r="D422" s="178" t="s">
        <v>155</v>
      </c>
      <c r="E422" s="187" t="s">
        <v>20</v>
      </c>
      <c r="F422" s="188" t="s">
        <v>27</v>
      </c>
      <c r="H422" s="189">
        <v>10</v>
      </c>
      <c r="I422" s="190"/>
      <c r="L422" s="186"/>
      <c r="M422" s="191"/>
      <c r="N422" s="192"/>
      <c r="O422" s="192"/>
      <c r="P422" s="192"/>
      <c r="Q422" s="192"/>
      <c r="R422" s="192"/>
      <c r="S422" s="192"/>
      <c r="T422" s="193"/>
      <c r="AT422" s="187" t="s">
        <v>155</v>
      </c>
      <c r="AU422" s="187" t="s">
        <v>84</v>
      </c>
      <c r="AV422" s="12" t="s">
        <v>84</v>
      </c>
      <c r="AW422" s="12" t="s">
        <v>39</v>
      </c>
      <c r="AX422" s="12" t="s">
        <v>76</v>
      </c>
      <c r="AY422" s="187" t="s">
        <v>145</v>
      </c>
    </row>
    <row r="423" spans="2:51" s="11" customFormat="1" ht="22.5" customHeight="1">
      <c r="B423" s="177"/>
      <c r="D423" s="178" t="s">
        <v>155</v>
      </c>
      <c r="E423" s="179" t="s">
        <v>20</v>
      </c>
      <c r="F423" s="180" t="s">
        <v>157</v>
      </c>
      <c r="H423" s="181" t="s">
        <v>20</v>
      </c>
      <c r="I423" s="182"/>
      <c r="L423" s="177"/>
      <c r="M423" s="183"/>
      <c r="N423" s="184"/>
      <c r="O423" s="184"/>
      <c r="P423" s="184"/>
      <c r="Q423" s="184"/>
      <c r="R423" s="184"/>
      <c r="S423" s="184"/>
      <c r="T423" s="185"/>
      <c r="AT423" s="181" t="s">
        <v>155</v>
      </c>
      <c r="AU423" s="181" t="s">
        <v>84</v>
      </c>
      <c r="AV423" s="11" t="s">
        <v>22</v>
      </c>
      <c r="AW423" s="11" t="s">
        <v>39</v>
      </c>
      <c r="AX423" s="11" t="s">
        <v>76</v>
      </c>
      <c r="AY423" s="181" t="s">
        <v>145</v>
      </c>
    </row>
    <row r="424" spans="2:51" s="12" customFormat="1" ht="22.5" customHeight="1">
      <c r="B424" s="186"/>
      <c r="D424" s="178" t="s">
        <v>155</v>
      </c>
      <c r="E424" s="187" t="s">
        <v>20</v>
      </c>
      <c r="F424" s="188" t="s">
        <v>266</v>
      </c>
      <c r="H424" s="189">
        <v>99.67</v>
      </c>
      <c r="I424" s="190"/>
      <c r="L424" s="186"/>
      <c r="M424" s="191"/>
      <c r="N424" s="192"/>
      <c r="O424" s="192"/>
      <c r="P424" s="192"/>
      <c r="Q424" s="192"/>
      <c r="R424" s="192"/>
      <c r="S424" s="192"/>
      <c r="T424" s="193"/>
      <c r="AT424" s="187" t="s">
        <v>155</v>
      </c>
      <c r="AU424" s="187" t="s">
        <v>84</v>
      </c>
      <c r="AV424" s="12" t="s">
        <v>84</v>
      </c>
      <c r="AW424" s="12" t="s">
        <v>39</v>
      </c>
      <c r="AX424" s="12" t="s">
        <v>76</v>
      </c>
      <c r="AY424" s="187" t="s">
        <v>145</v>
      </c>
    </row>
    <row r="425" spans="2:51" s="11" customFormat="1" ht="22.5" customHeight="1">
      <c r="B425" s="177"/>
      <c r="D425" s="178" t="s">
        <v>155</v>
      </c>
      <c r="E425" s="179" t="s">
        <v>20</v>
      </c>
      <c r="F425" s="180" t="s">
        <v>167</v>
      </c>
      <c r="H425" s="181" t="s">
        <v>20</v>
      </c>
      <c r="I425" s="182"/>
      <c r="L425" s="177"/>
      <c r="M425" s="183"/>
      <c r="N425" s="184"/>
      <c r="O425" s="184"/>
      <c r="P425" s="184"/>
      <c r="Q425" s="184"/>
      <c r="R425" s="184"/>
      <c r="S425" s="184"/>
      <c r="T425" s="185"/>
      <c r="AT425" s="181" t="s">
        <v>155</v>
      </c>
      <c r="AU425" s="181" t="s">
        <v>84</v>
      </c>
      <c r="AV425" s="11" t="s">
        <v>22</v>
      </c>
      <c r="AW425" s="11" t="s">
        <v>39</v>
      </c>
      <c r="AX425" s="11" t="s">
        <v>76</v>
      </c>
      <c r="AY425" s="181" t="s">
        <v>145</v>
      </c>
    </row>
    <row r="426" spans="2:51" s="12" customFormat="1" ht="22.5" customHeight="1">
      <c r="B426" s="186"/>
      <c r="D426" s="178" t="s">
        <v>155</v>
      </c>
      <c r="E426" s="187" t="s">
        <v>20</v>
      </c>
      <c r="F426" s="188" t="s">
        <v>267</v>
      </c>
      <c r="H426" s="189">
        <v>15.12</v>
      </c>
      <c r="I426" s="190"/>
      <c r="L426" s="186"/>
      <c r="M426" s="191"/>
      <c r="N426" s="192"/>
      <c r="O426" s="192"/>
      <c r="P426" s="192"/>
      <c r="Q426" s="192"/>
      <c r="R426" s="192"/>
      <c r="S426" s="192"/>
      <c r="T426" s="193"/>
      <c r="AT426" s="187" t="s">
        <v>155</v>
      </c>
      <c r="AU426" s="187" t="s">
        <v>84</v>
      </c>
      <c r="AV426" s="12" t="s">
        <v>84</v>
      </c>
      <c r="AW426" s="12" t="s">
        <v>39</v>
      </c>
      <c r="AX426" s="12" t="s">
        <v>76</v>
      </c>
      <c r="AY426" s="187" t="s">
        <v>145</v>
      </c>
    </row>
    <row r="427" spans="2:51" s="11" customFormat="1" ht="22.5" customHeight="1">
      <c r="B427" s="177"/>
      <c r="D427" s="178" t="s">
        <v>155</v>
      </c>
      <c r="E427" s="179" t="s">
        <v>20</v>
      </c>
      <c r="F427" s="180" t="s">
        <v>171</v>
      </c>
      <c r="H427" s="181" t="s">
        <v>20</v>
      </c>
      <c r="I427" s="182"/>
      <c r="L427" s="177"/>
      <c r="M427" s="183"/>
      <c r="N427" s="184"/>
      <c r="O427" s="184"/>
      <c r="P427" s="184"/>
      <c r="Q427" s="184"/>
      <c r="R427" s="184"/>
      <c r="S427" s="184"/>
      <c r="T427" s="185"/>
      <c r="AT427" s="181" t="s">
        <v>155</v>
      </c>
      <c r="AU427" s="181" t="s">
        <v>84</v>
      </c>
      <c r="AV427" s="11" t="s">
        <v>22</v>
      </c>
      <c r="AW427" s="11" t="s">
        <v>39</v>
      </c>
      <c r="AX427" s="11" t="s">
        <v>76</v>
      </c>
      <c r="AY427" s="181" t="s">
        <v>145</v>
      </c>
    </row>
    <row r="428" spans="2:51" s="12" customFormat="1" ht="22.5" customHeight="1">
      <c r="B428" s="186"/>
      <c r="D428" s="178" t="s">
        <v>155</v>
      </c>
      <c r="E428" s="187" t="s">
        <v>20</v>
      </c>
      <c r="F428" s="188" t="s">
        <v>268</v>
      </c>
      <c r="H428" s="189">
        <v>8.35</v>
      </c>
      <c r="I428" s="190"/>
      <c r="L428" s="186"/>
      <c r="M428" s="191"/>
      <c r="N428" s="192"/>
      <c r="O428" s="192"/>
      <c r="P428" s="192"/>
      <c r="Q428" s="192"/>
      <c r="R428" s="192"/>
      <c r="S428" s="192"/>
      <c r="T428" s="193"/>
      <c r="AT428" s="187" t="s">
        <v>155</v>
      </c>
      <c r="AU428" s="187" t="s">
        <v>84</v>
      </c>
      <c r="AV428" s="12" t="s">
        <v>84</v>
      </c>
      <c r="AW428" s="12" t="s">
        <v>39</v>
      </c>
      <c r="AX428" s="12" t="s">
        <v>76</v>
      </c>
      <c r="AY428" s="187" t="s">
        <v>145</v>
      </c>
    </row>
    <row r="429" spans="2:51" s="11" customFormat="1" ht="22.5" customHeight="1">
      <c r="B429" s="177"/>
      <c r="D429" s="178" t="s">
        <v>155</v>
      </c>
      <c r="E429" s="179" t="s">
        <v>20</v>
      </c>
      <c r="F429" s="180" t="s">
        <v>173</v>
      </c>
      <c r="H429" s="181" t="s">
        <v>20</v>
      </c>
      <c r="I429" s="182"/>
      <c r="L429" s="177"/>
      <c r="M429" s="183"/>
      <c r="N429" s="184"/>
      <c r="O429" s="184"/>
      <c r="P429" s="184"/>
      <c r="Q429" s="184"/>
      <c r="R429" s="184"/>
      <c r="S429" s="184"/>
      <c r="T429" s="185"/>
      <c r="AT429" s="181" t="s">
        <v>155</v>
      </c>
      <c r="AU429" s="181" t="s">
        <v>84</v>
      </c>
      <c r="AV429" s="11" t="s">
        <v>22</v>
      </c>
      <c r="AW429" s="11" t="s">
        <v>39</v>
      </c>
      <c r="AX429" s="11" t="s">
        <v>76</v>
      </c>
      <c r="AY429" s="181" t="s">
        <v>145</v>
      </c>
    </row>
    <row r="430" spans="2:51" s="12" customFormat="1" ht="22.5" customHeight="1">
      <c r="B430" s="186"/>
      <c r="D430" s="178" t="s">
        <v>155</v>
      </c>
      <c r="E430" s="187" t="s">
        <v>20</v>
      </c>
      <c r="F430" s="188" t="s">
        <v>269</v>
      </c>
      <c r="H430" s="189">
        <v>17.98</v>
      </c>
      <c r="I430" s="190"/>
      <c r="L430" s="186"/>
      <c r="M430" s="191"/>
      <c r="N430" s="192"/>
      <c r="O430" s="192"/>
      <c r="P430" s="192"/>
      <c r="Q430" s="192"/>
      <c r="R430" s="192"/>
      <c r="S430" s="192"/>
      <c r="T430" s="193"/>
      <c r="AT430" s="187" t="s">
        <v>155</v>
      </c>
      <c r="AU430" s="187" t="s">
        <v>84</v>
      </c>
      <c r="AV430" s="12" t="s">
        <v>84</v>
      </c>
      <c r="AW430" s="12" t="s">
        <v>39</v>
      </c>
      <c r="AX430" s="12" t="s">
        <v>76</v>
      </c>
      <c r="AY430" s="187" t="s">
        <v>145</v>
      </c>
    </row>
    <row r="431" spans="2:51" s="11" customFormat="1" ht="22.5" customHeight="1">
      <c r="B431" s="177"/>
      <c r="D431" s="178" t="s">
        <v>155</v>
      </c>
      <c r="E431" s="179" t="s">
        <v>20</v>
      </c>
      <c r="F431" s="180" t="s">
        <v>498</v>
      </c>
      <c r="H431" s="181" t="s">
        <v>20</v>
      </c>
      <c r="I431" s="182"/>
      <c r="L431" s="177"/>
      <c r="M431" s="183"/>
      <c r="N431" s="184"/>
      <c r="O431" s="184"/>
      <c r="P431" s="184"/>
      <c r="Q431" s="184"/>
      <c r="R431" s="184"/>
      <c r="S431" s="184"/>
      <c r="T431" s="185"/>
      <c r="AT431" s="181" t="s">
        <v>155</v>
      </c>
      <c r="AU431" s="181" t="s">
        <v>84</v>
      </c>
      <c r="AV431" s="11" t="s">
        <v>22</v>
      </c>
      <c r="AW431" s="11" t="s">
        <v>39</v>
      </c>
      <c r="AX431" s="11" t="s">
        <v>76</v>
      </c>
      <c r="AY431" s="181" t="s">
        <v>145</v>
      </c>
    </row>
    <row r="432" spans="2:51" s="12" customFormat="1" ht="22.5" customHeight="1">
      <c r="B432" s="186"/>
      <c r="D432" s="178" t="s">
        <v>155</v>
      </c>
      <c r="E432" s="187" t="s">
        <v>20</v>
      </c>
      <c r="F432" s="188" t="s">
        <v>499</v>
      </c>
      <c r="H432" s="189">
        <v>108.47</v>
      </c>
      <c r="I432" s="190"/>
      <c r="L432" s="186"/>
      <c r="M432" s="191"/>
      <c r="N432" s="192"/>
      <c r="O432" s="192"/>
      <c r="P432" s="192"/>
      <c r="Q432" s="192"/>
      <c r="R432" s="192"/>
      <c r="S432" s="192"/>
      <c r="T432" s="193"/>
      <c r="AT432" s="187" t="s">
        <v>155</v>
      </c>
      <c r="AU432" s="187" t="s">
        <v>84</v>
      </c>
      <c r="AV432" s="12" t="s">
        <v>84</v>
      </c>
      <c r="AW432" s="12" t="s">
        <v>39</v>
      </c>
      <c r="AX432" s="12" t="s">
        <v>76</v>
      </c>
      <c r="AY432" s="187" t="s">
        <v>145</v>
      </c>
    </row>
    <row r="433" spans="2:51" s="13" customFormat="1" ht="22.5" customHeight="1">
      <c r="B433" s="194"/>
      <c r="D433" s="195" t="s">
        <v>155</v>
      </c>
      <c r="E433" s="196" t="s">
        <v>20</v>
      </c>
      <c r="F433" s="197" t="s">
        <v>176</v>
      </c>
      <c r="H433" s="198">
        <v>840.89</v>
      </c>
      <c r="I433" s="199"/>
      <c r="L433" s="194"/>
      <c r="M433" s="200"/>
      <c r="N433" s="201"/>
      <c r="O433" s="201"/>
      <c r="P433" s="201"/>
      <c r="Q433" s="201"/>
      <c r="R433" s="201"/>
      <c r="S433" s="201"/>
      <c r="T433" s="202"/>
      <c r="AT433" s="203" t="s">
        <v>155</v>
      </c>
      <c r="AU433" s="203" t="s">
        <v>84</v>
      </c>
      <c r="AV433" s="13" t="s">
        <v>153</v>
      </c>
      <c r="AW433" s="13" t="s">
        <v>39</v>
      </c>
      <c r="AX433" s="13" t="s">
        <v>22</v>
      </c>
      <c r="AY433" s="203" t="s">
        <v>145</v>
      </c>
    </row>
    <row r="434" spans="2:65" s="1" customFormat="1" ht="31.5" customHeight="1">
      <c r="B434" s="164"/>
      <c r="C434" s="165" t="s">
        <v>500</v>
      </c>
      <c r="D434" s="165" t="s">
        <v>148</v>
      </c>
      <c r="E434" s="166" t="s">
        <v>501</v>
      </c>
      <c r="F434" s="167" t="s">
        <v>502</v>
      </c>
      <c r="G434" s="168" t="s">
        <v>151</v>
      </c>
      <c r="H434" s="169">
        <v>305.79</v>
      </c>
      <c r="I434" s="170"/>
      <c r="J434" s="171">
        <f>ROUND(I434*H434,2)</f>
        <v>0</v>
      </c>
      <c r="K434" s="167" t="s">
        <v>152</v>
      </c>
      <c r="L434" s="35"/>
      <c r="M434" s="172" t="s">
        <v>20</v>
      </c>
      <c r="N434" s="173" t="s">
        <v>47</v>
      </c>
      <c r="O434" s="36"/>
      <c r="P434" s="174">
        <f>O434*H434</f>
        <v>0</v>
      </c>
      <c r="Q434" s="174">
        <v>0.00027</v>
      </c>
      <c r="R434" s="174">
        <f>Q434*H434</f>
        <v>0.0825633</v>
      </c>
      <c r="S434" s="174">
        <v>0</v>
      </c>
      <c r="T434" s="175">
        <f>S434*H434</f>
        <v>0</v>
      </c>
      <c r="AR434" s="18" t="s">
        <v>294</v>
      </c>
      <c r="AT434" s="18" t="s">
        <v>148</v>
      </c>
      <c r="AU434" s="18" t="s">
        <v>84</v>
      </c>
      <c r="AY434" s="18" t="s">
        <v>145</v>
      </c>
      <c r="BE434" s="176">
        <f>IF(N434="základní",J434,0)</f>
        <v>0</v>
      </c>
      <c r="BF434" s="176">
        <f>IF(N434="snížená",J434,0)</f>
        <v>0</v>
      </c>
      <c r="BG434" s="176">
        <f>IF(N434="zákl. přenesená",J434,0)</f>
        <v>0</v>
      </c>
      <c r="BH434" s="176">
        <f>IF(N434="sníž. přenesená",J434,0)</f>
        <v>0</v>
      </c>
      <c r="BI434" s="176">
        <f>IF(N434="nulová",J434,0)</f>
        <v>0</v>
      </c>
      <c r="BJ434" s="18" t="s">
        <v>22</v>
      </c>
      <c r="BK434" s="176">
        <f>ROUND(I434*H434,2)</f>
        <v>0</v>
      </c>
      <c r="BL434" s="18" t="s">
        <v>294</v>
      </c>
      <c r="BM434" s="18" t="s">
        <v>503</v>
      </c>
    </row>
    <row r="435" spans="2:51" s="11" customFormat="1" ht="22.5" customHeight="1">
      <c r="B435" s="177"/>
      <c r="D435" s="178" t="s">
        <v>155</v>
      </c>
      <c r="E435" s="179" t="s">
        <v>20</v>
      </c>
      <c r="F435" s="180" t="s">
        <v>504</v>
      </c>
      <c r="H435" s="181" t="s">
        <v>20</v>
      </c>
      <c r="I435" s="182"/>
      <c r="L435" s="177"/>
      <c r="M435" s="183"/>
      <c r="N435" s="184"/>
      <c r="O435" s="184"/>
      <c r="P435" s="184"/>
      <c r="Q435" s="184"/>
      <c r="R435" s="184"/>
      <c r="S435" s="184"/>
      <c r="T435" s="185"/>
      <c r="AT435" s="181" t="s">
        <v>155</v>
      </c>
      <c r="AU435" s="181" t="s">
        <v>84</v>
      </c>
      <c r="AV435" s="11" t="s">
        <v>22</v>
      </c>
      <c r="AW435" s="11" t="s">
        <v>39</v>
      </c>
      <c r="AX435" s="11" t="s">
        <v>76</v>
      </c>
      <c r="AY435" s="181" t="s">
        <v>145</v>
      </c>
    </row>
    <row r="436" spans="2:51" s="11" customFormat="1" ht="22.5" customHeight="1">
      <c r="B436" s="177"/>
      <c r="D436" s="178" t="s">
        <v>155</v>
      </c>
      <c r="E436" s="179" t="s">
        <v>20</v>
      </c>
      <c r="F436" s="180" t="s">
        <v>264</v>
      </c>
      <c r="H436" s="181" t="s">
        <v>20</v>
      </c>
      <c r="I436" s="182"/>
      <c r="L436" s="177"/>
      <c r="M436" s="183"/>
      <c r="N436" s="184"/>
      <c r="O436" s="184"/>
      <c r="P436" s="184"/>
      <c r="Q436" s="184"/>
      <c r="R436" s="184"/>
      <c r="S436" s="184"/>
      <c r="T436" s="185"/>
      <c r="AT436" s="181" t="s">
        <v>155</v>
      </c>
      <c r="AU436" s="181" t="s">
        <v>84</v>
      </c>
      <c r="AV436" s="11" t="s">
        <v>22</v>
      </c>
      <c r="AW436" s="11" t="s">
        <v>39</v>
      </c>
      <c r="AX436" s="11" t="s">
        <v>76</v>
      </c>
      <c r="AY436" s="181" t="s">
        <v>145</v>
      </c>
    </row>
    <row r="437" spans="2:51" s="12" customFormat="1" ht="22.5" customHeight="1">
      <c r="B437" s="186"/>
      <c r="D437" s="178" t="s">
        <v>155</v>
      </c>
      <c r="E437" s="187" t="s">
        <v>20</v>
      </c>
      <c r="F437" s="188" t="s">
        <v>496</v>
      </c>
      <c r="H437" s="189">
        <v>46.2</v>
      </c>
      <c r="I437" s="190"/>
      <c r="L437" s="186"/>
      <c r="M437" s="191"/>
      <c r="N437" s="192"/>
      <c r="O437" s="192"/>
      <c r="P437" s="192"/>
      <c r="Q437" s="192"/>
      <c r="R437" s="192"/>
      <c r="S437" s="192"/>
      <c r="T437" s="193"/>
      <c r="AT437" s="187" t="s">
        <v>155</v>
      </c>
      <c r="AU437" s="187" t="s">
        <v>84</v>
      </c>
      <c r="AV437" s="12" t="s">
        <v>84</v>
      </c>
      <c r="AW437" s="12" t="s">
        <v>39</v>
      </c>
      <c r="AX437" s="12" t="s">
        <v>76</v>
      </c>
      <c r="AY437" s="187" t="s">
        <v>145</v>
      </c>
    </row>
    <row r="438" spans="2:51" s="11" customFormat="1" ht="22.5" customHeight="1">
      <c r="B438" s="177"/>
      <c r="D438" s="178" t="s">
        <v>155</v>
      </c>
      <c r="E438" s="179" t="s">
        <v>20</v>
      </c>
      <c r="F438" s="180" t="s">
        <v>505</v>
      </c>
      <c r="H438" s="181" t="s">
        <v>20</v>
      </c>
      <c r="I438" s="182"/>
      <c r="L438" s="177"/>
      <c r="M438" s="183"/>
      <c r="N438" s="184"/>
      <c r="O438" s="184"/>
      <c r="P438" s="184"/>
      <c r="Q438" s="184"/>
      <c r="R438" s="184"/>
      <c r="S438" s="184"/>
      <c r="T438" s="185"/>
      <c r="AT438" s="181" t="s">
        <v>155</v>
      </c>
      <c r="AU438" s="181" t="s">
        <v>84</v>
      </c>
      <c r="AV438" s="11" t="s">
        <v>22</v>
      </c>
      <c r="AW438" s="11" t="s">
        <v>39</v>
      </c>
      <c r="AX438" s="11" t="s">
        <v>76</v>
      </c>
      <c r="AY438" s="181" t="s">
        <v>145</v>
      </c>
    </row>
    <row r="439" spans="2:51" s="12" customFormat="1" ht="22.5" customHeight="1">
      <c r="B439" s="186"/>
      <c r="D439" s="178" t="s">
        <v>155</v>
      </c>
      <c r="E439" s="187" t="s">
        <v>20</v>
      </c>
      <c r="F439" s="188" t="s">
        <v>499</v>
      </c>
      <c r="H439" s="189">
        <v>108.47</v>
      </c>
      <c r="I439" s="190"/>
      <c r="L439" s="186"/>
      <c r="M439" s="191"/>
      <c r="N439" s="192"/>
      <c r="O439" s="192"/>
      <c r="P439" s="192"/>
      <c r="Q439" s="192"/>
      <c r="R439" s="192"/>
      <c r="S439" s="192"/>
      <c r="T439" s="193"/>
      <c r="AT439" s="187" t="s">
        <v>155</v>
      </c>
      <c r="AU439" s="187" t="s">
        <v>84</v>
      </c>
      <c r="AV439" s="12" t="s">
        <v>84</v>
      </c>
      <c r="AW439" s="12" t="s">
        <v>39</v>
      </c>
      <c r="AX439" s="12" t="s">
        <v>76</v>
      </c>
      <c r="AY439" s="187" t="s">
        <v>145</v>
      </c>
    </row>
    <row r="440" spans="2:51" s="11" customFormat="1" ht="22.5" customHeight="1">
      <c r="B440" s="177"/>
      <c r="D440" s="178" t="s">
        <v>155</v>
      </c>
      <c r="E440" s="179" t="s">
        <v>20</v>
      </c>
      <c r="F440" s="180" t="s">
        <v>497</v>
      </c>
      <c r="H440" s="181" t="s">
        <v>20</v>
      </c>
      <c r="I440" s="182"/>
      <c r="L440" s="177"/>
      <c r="M440" s="183"/>
      <c r="N440" s="184"/>
      <c r="O440" s="184"/>
      <c r="P440" s="184"/>
      <c r="Q440" s="184"/>
      <c r="R440" s="184"/>
      <c r="S440" s="184"/>
      <c r="T440" s="185"/>
      <c r="AT440" s="181" t="s">
        <v>155</v>
      </c>
      <c r="AU440" s="181" t="s">
        <v>84</v>
      </c>
      <c r="AV440" s="11" t="s">
        <v>22</v>
      </c>
      <c r="AW440" s="11" t="s">
        <v>39</v>
      </c>
      <c r="AX440" s="11" t="s">
        <v>76</v>
      </c>
      <c r="AY440" s="181" t="s">
        <v>145</v>
      </c>
    </row>
    <row r="441" spans="2:51" s="11" customFormat="1" ht="22.5" customHeight="1">
      <c r="B441" s="177"/>
      <c r="D441" s="178" t="s">
        <v>155</v>
      </c>
      <c r="E441" s="179" t="s">
        <v>20</v>
      </c>
      <c r="F441" s="180" t="s">
        <v>264</v>
      </c>
      <c r="H441" s="181" t="s">
        <v>20</v>
      </c>
      <c r="I441" s="182"/>
      <c r="L441" s="177"/>
      <c r="M441" s="183"/>
      <c r="N441" s="184"/>
      <c r="O441" s="184"/>
      <c r="P441" s="184"/>
      <c r="Q441" s="184"/>
      <c r="R441" s="184"/>
      <c r="S441" s="184"/>
      <c r="T441" s="185"/>
      <c r="AT441" s="181" t="s">
        <v>155</v>
      </c>
      <c r="AU441" s="181" t="s">
        <v>84</v>
      </c>
      <c r="AV441" s="11" t="s">
        <v>22</v>
      </c>
      <c r="AW441" s="11" t="s">
        <v>39</v>
      </c>
      <c r="AX441" s="11" t="s">
        <v>76</v>
      </c>
      <c r="AY441" s="181" t="s">
        <v>145</v>
      </c>
    </row>
    <row r="442" spans="2:51" s="12" customFormat="1" ht="22.5" customHeight="1">
      <c r="B442" s="186"/>
      <c r="D442" s="178" t="s">
        <v>155</v>
      </c>
      <c r="E442" s="187" t="s">
        <v>20</v>
      </c>
      <c r="F442" s="188" t="s">
        <v>27</v>
      </c>
      <c r="H442" s="189">
        <v>10</v>
      </c>
      <c r="I442" s="190"/>
      <c r="L442" s="186"/>
      <c r="M442" s="191"/>
      <c r="N442" s="192"/>
      <c r="O442" s="192"/>
      <c r="P442" s="192"/>
      <c r="Q442" s="192"/>
      <c r="R442" s="192"/>
      <c r="S442" s="192"/>
      <c r="T442" s="193"/>
      <c r="AT442" s="187" t="s">
        <v>155</v>
      </c>
      <c r="AU442" s="187" t="s">
        <v>84</v>
      </c>
      <c r="AV442" s="12" t="s">
        <v>84</v>
      </c>
      <c r="AW442" s="12" t="s">
        <v>39</v>
      </c>
      <c r="AX442" s="12" t="s">
        <v>76</v>
      </c>
      <c r="AY442" s="187" t="s">
        <v>145</v>
      </c>
    </row>
    <row r="443" spans="2:51" s="11" customFormat="1" ht="22.5" customHeight="1">
      <c r="B443" s="177"/>
      <c r="D443" s="178" t="s">
        <v>155</v>
      </c>
      <c r="E443" s="179" t="s">
        <v>20</v>
      </c>
      <c r="F443" s="180" t="s">
        <v>157</v>
      </c>
      <c r="H443" s="181" t="s">
        <v>20</v>
      </c>
      <c r="I443" s="182"/>
      <c r="L443" s="177"/>
      <c r="M443" s="183"/>
      <c r="N443" s="184"/>
      <c r="O443" s="184"/>
      <c r="P443" s="184"/>
      <c r="Q443" s="184"/>
      <c r="R443" s="184"/>
      <c r="S443" s="184"/>
      <c r="T443" s="185"/>
      <c r="AT443" s="181" t="s">
        <v>155</v>
      </c>
      <c r="AU443" s="181" t="s">
        <v>84</v>
      </c>
      <c r="AV443" s="11" t="s">
        <v>22</v>
      </c>
      <c r="AW443" s="11" t="s">
        <v>39</v>
      </c>
      <c r="AX443" s="11" t="s">
        <v>76</v>
      </c>
      <c r="AY443" s="181" t="s">
        <v>145</v>
      </c>
    </row>
    <row r="444" spans="2:51" s="12" customFormat="1" ht="22.5" customHeight="1">
      <c r="B444" s="186"/>
      <c r="D444" s="178" t="s">
        <v>155</v>
      </c>
      <c r="E444" s="187" t="s">
        <v>20</v>
      </c>
      <c r="F444" s="188" t="s">
        <v>266</v>
      </c>
      <c r="H444" s="189">
        <v>99.67</v>
      </c>
      <c r="I444" s="190"/>
      <c r="L444" s="186"/>
      <c r="M444" s="191"/>
      <c r="N444" s="192"/>
      <c r="O444" s="192"/>
      <c r="P444" s="192"/>
      <c r="Q444" s="192"/>
      <c r="R444" s="192"/>
      <c r="S444" s="192"/>
      <c r="T444" s="193"/>
      <c r="AT444" s="187" t="s">
        <v>155</v>
      </c>
      <c r="AU444" s="187" t="s">
        <v>84</v>
      </c>
      <c r="AV444" s="12" t="s">
        <v>84</v>
      </c>
      <c r="AW444" s="12" t="s">
        <v>39</v>
      </c>
      <c r="AX444" s="12" t="s">
        <v>76</v>
      </c>
      <c r="AY444" s="187" t="s">
        <v>145</v>
      </c>
    </row>
    <row r="445" spans="2:51" s="11" customFormat="1" ht="22.5" customHeight="1">
      <c r="B445" s="177"/>
      <c r="D445" s="178" t="s">
        <v>155</v>
      </c>
      <c r="E445" s="179" t="s">
        <v>20</v>
      </c>
      <c r="F445" s="180" t="s">
        <v>167</v>
      </c>
      <c r="H445" s="181" t="s">
        <v>20</v>
      </c>
      <c r="I445" s="182"/>
      <c r="L445" s="177"/>
      <c r="M445" s="183"/>
      <c r="N445" s="184"/>
      <c r="O445" s="184"/>
      <c r="P445" s="184"/>
      <c r="Q445" s="184"/>
      <c r="R445" s="184"/>
      <c r="S445" s="184"/>
      <c r="T445" s="185"/>
      <c r="AT445" s="181" t="s">
        <v>155</v>
      </c>
      <c r="AU445" s="181" t="s">
        <v>84</v>
      </c>
      <c r="AV445" s="11" t="s">
        <v>22</v>
      </c>
      <c r="AW445" s="11" t="s">
        <v>39</v>
      </c>
      <c r="AX445" s="11" t="s">
        <v>76</v>
      </c>
      <c r="AY445" s="181" t="s">
        <v>145</v>
      </c>
    </row>
    <row r="446" spans="2:51" s="12" customFormat="1" ht="22.5" customHeight="1">
      <c r="B446" s="186"/>
      <c r="D446" s="178" t="s">
        <v>155</v>
      </c>
      <c r="E446" s="187" t="s">
        <v>20</v>
      </c>
      <c r="F446" s="188" t="s">
        <v>267</v>
      </c>
      <c r="H446" s="189">
        <v>15.12</v>
      </c>
      <c r="I446" s="190"/>
      <c r="L446" s="186"/>
      <c r="M446" s="191"/>
      <c r="N446" s="192"/>
      <c r="O446" s="192"/>
      <c r="P446" s="192"/>
      <c r="Q446" s="192"/>
      <c r="R446" s="192"/>
      <c r="S446" s="192"/>
      <c r="T446" s="193"/>
      <c r="AT446" s="187" t="s">
        <v>155</v>
      </c>
      <c r="AU446" s="187" t="s">
        <v>84</v>
      </c>
      <c r="AV446" s="12" t="s">
        <v>84</v>
      </c>
      <c r="AW446" s="12" t="s">
        <v>39</v>
      </c>
      <c r="AX446" s="12" t="s">
        <v>76</v>
      </c>
      <c r="AY446" s="187" t="s">
        <v>145</v>
      </c>
    </row>
    <row r="447" spans="2:51" s="11" customFormat="1" ht="22.5" customHeight="1">
      <c r="B447" s="177"/>
      <c r="D447" s="178" t="s">
        <v>155</v>
      </c>
      <c r="E447" s="179" t="s">
        <v>20</v>
      </c>
      <c r="F447" s="180" t="s">
        <v>171</v>
      </c>
      <c r="H447" s="181" t="s">
        <v>20</v>
      </c>
      <c r="I447" s="182"/>
      <c r="L447" s="177"/>
      <c r="M447" s="183"/>
      <c r="N447" s="184"/>
      <c r="O447" s="184"/>
      <c r="P447" s="184"/>
      <c r="Q447" s="184"/>
      <c r="R447" s="184"/>
      <c r="S447" s="184"/>
      <c r="T447" s="185"/>
      <c r="AT447" s="181" t="s">
        <v>155</v>
      </c>
      <c r="AU447" s="181" t="s">
        <v>84</v>
      </c>
      <c r="AV447" s="11" t="s">
        <v>22</v>
      </c>
      <c r="AW447" s="11" t="s">
        <v>39</v>
      </c>
      <c r="AX447" s="11" t="s">
        <v>76</v>
      </c>
      <c r="AY447" s="181" t="s">
        <v>145</v>
      </c>
    </row>
    <row r="448" spans="2:51" s="12" customFormat="1" ht="22.5" customHeight="1">
      <c r="B448" s="186"/>
      <c r="D448" s="178" t="s">
        <v>155</v>
      </c>
      <c r="E448" s="187" t="s">
        <v>20</v>
      </c>
      <c r="F448" s="188" t="s">
        <v>268</v>
      </c>
      <c r="H448" s="189">
        <v>8.35</v>
      </c>
      <c r="I448" s="190"/>
      <c r="L448" s="186"/>
      <c r="M448" s="191"/>
      <c r="N448" s="192"/>
      <c r="O448" s="192"/>
      <c r="P448" s="192"/>
      <c r="Q448" s="192"/>
      <c r="R448" s="192"/>
      <c r="S448" s="192"/>
      <c r="T448" s="193"/>
      <c r="AT448" s="187" t="s">
        <v>155</v>
      </c>
      <c r="AU448" s="187" t="s">
        <v>84</v>
      </c>
      <c r="AV448" s="12" t="s">
        <v>84</v>
      </c>
      <c r="AW448" s="12" t="s">
        <v>39</v>
      </c>
      <c r="AX448" s="12" t="s">
        <v>76</v>
      </c>
      <c r="AY448" s="187" t="s">
        <v>145</v>
      </c>
    </row>
    <row r="449" spans="2:51" s="11" customFormat="1" ht="22.5" customHeight="1">
      <c r="B449" s="177"/>
      <c r="D449" s="178" t="s">
        <v>155</v>
      </c>
      <c r="E449" s="179" t="s">
        <v>20</v>
      </c>
      <c r="F449" s="180" t="s">
        <v>173</v>
      </c>
      <c r="H449" s="181" t="s">
        <v>20</v>
      </c>
      <c r="I449" s="182"/>
      <c r="L449" s="177"/>
      <c r="M449" s="183"/>
      <c r="N449" s="184"/>
      <c r="O449" s="184"/>
      <c r="P449" s="184"/>
      <c r="Q449" s="184"/>
      <c r="R449" s="184"/>
      <c r="S449" s="184"/>
      <c r="T449" s="185"/>
      <c r="AT449" s="181" t="s">
        <v>155</v>
      </c>
      <c r="AU449" s="181" t="s">
        <v>84</v>
      </c>
      <c r="AV449" s="11" t="s">
        <v>22</v>
      </c>
      <c r="AW449" s="11" t="s">
        <v>39</v>
      </c>
      <c r="AX449" s="11" t="s">
        <v>76</v>
      </c>
      <c r="AY449" s="181" t="s">
        <v>145</v>
      </c>
    </row>
    <row r="450" spans="2:51" s="12" customFormat="1" ht="22.5" customHeight="1">
      <c r="B450" s="186"/>
      <c r="D450" s="178" t="s">
        <v>155</v>
      </c>
      <c r="E450" s="187" t="s">
        <v>20</v>
      </c>
      <c r="F450" s="188" t="s">
        <v>269</v>
      </c>
      <c r="H450" s="189">
        <v>17.98</v>
      </c>
      <c r="I450" s="190"/>
      <c r="L450" s="186"/>
      <c r="M450" s="191"/>
      <c r="N450" s="192"/>
      <c r="O450" s="192"/>
      <c r="P450" s="192"/>
      <c r="Q450" s="192"/>
      <c r="R450" s="192"/>
      <c r="S450" s="192"/>
      <c r="T450" s="193"/>
      <c r="AT450" s="187" t="s">
        <v>155</v>
      </c>
      <c r="AU450" s="187" t="s">
        <v>84</v>
      </c>
      <c r="AV450" s="12" t="s">
        <v>84</v>
      </c>
      <c r="AW450" s="12" t="s">
        <v>39</v>
      </c>
      <c r="AX450" s="12" t="s">
        <v>76</v>
      </c>
      <c r="AY450" s="187" t="s">
        <v>145</v>
      </c>
    </row>
    <row r="451" spans="2:51" s="13" customFormat="1" ht="22.5" customHeight="1">
      <c r="B451" s="194"/>
      <c r="D451" s="195" t="s">
        <v>155</v>
      </c>
      <c r="E451" s="196" t="s">
        <v>20</v>
      </c>
      <c r="F451" s="197" t="s">
        <v>176</v>
      </c>
      <c r="H451" s="198">
        <v>305.79</v>
      </c>
      <c r="I451" s="199"/>
      <c r="L451" s="194"/>
      <c r="M451" s="200"/>
      <c r="N451" s="201"/>
      <c r="O451" s="201"/>
      <c r="P451" s="201"/>
      <c r="Q451" s="201"/>
      <c r="R451" s="201"/>
      <c r="S451" s="201"/>
      <c r="T451" s="202"/>
      <c r="AT451" s="203" t="s">
        <v>155</v>
      </c>
      <c r="AU451" s="203" t="s">
        <v>84</v>
      </c>
      <c r="AV451" s="13" t="s">
        <v>153</v>
      </c>
      <c r="AW451" s="13" t="s">
        <v>39</v>
      </c>
      <c r="AX451" s="13" t="s">
        <v>22</v>
      </c>
      <c r="AY451" s="203" t="s">
        <v>145</v>
      </c>
    </row>
    <row r="452" spans="2:65" s="1" customFormat="1" ht="22.5" customHeight="1">
      <c r="B452" s="164"/>
      <c r="C452" s="165" t="s">
        <v>506</v>
      </c>
      <c r="D452" s="165" t="s">
        <v>148</v>
      </c>
      <c r="E452" s="166" t="s">
        <v>507</v>
      </c>
      <c r="F452" s="167" t="s">
        <v>508</v>
      </c>
      <c r="G452" s="168" t="s">
        <v>151</v>
      </c>
      <c r="H452" s="169">
        <v>897.03</v>
      </c>
      <c r="I452" s="170"/>
      <c r="J452" s="171">
        <f>ROUND(I452*H452,2)</f>
        <v>0</v>
      </c>
      <c r="K452" s="167" t="s">
        <v>152</v>
      </c>
      <c r="L452" s="35"/>
      <c r="M452" s="172" t="s">
        <v>20</v>
      </c>
      <c r="N452" s="173" t="s">
        <v>47</v>
      </c>
      <c r="O452" s="36"/>
      <c r="P452" s="174">
        <f>O452*H452</f>
        <v>0</v>
      </c>
      <c r="Q452" s="174">
        <v>0.00033</v>
      </c>
      <c r="R452" s="174">
        <f>Q452*H452</f>
        <v>0.2960199</v>
      </c>
      <c r="S452" s="174">
        <v>0</v>
      </c>
      <c r="T452" s="175">
        <f>S452*H452</f>
        <v>0</v>
      </c>
      <c r="AR452" s="18" t="s">
        <v>294</v>
      </c>
      <c r="AT452" s="18" t="s">
        <v>148</v>
      </c>
      <c r="AU452" s="18" t="s">
        <v>84</v>
      </c>
      <c r="AY452" s="18" t="s">
        <v>145</v>
      </c>
      <c r="BE452" s="176">
        <f>IF(N452="základní",J452,0)</f>
        <v>0</v>
      </c>
      <c r="BF452" s="176">
        <f>IF(N452="snížená",J452,0)</f>
        <v>0</v>
      </c>
      <c r="BG452" s="176">
        <f>IF(N452="zákl. přenesená",J452,0)</f>
        <v>0</v>
      </c>
      <c r="BH452" s="176">
        <f>IF(N452="sníž. přenesená",J452,0)</f>
        <v>0</v>
      </c>
      <c r="BI452" s="176">
        <f>IF(N452="nulová",J452,0)</f>
        <v>0</v>
      </c>
      <c r="BJ452" s="18" t="s">
        <v>22</v>
      </c>
      <c r="BK452" s="176">
        <f>ROUND(I452*H452,2)</f>
        <v>0</v>
      </c>
      <c r="BL452" s="18" t="s">
        <v>294</v>
      </c>
      <c r="BM452" s="18" t="s">
        <v>509</v>
      </c>
    </row>
    <row r="453" spans="2:51" s="11" customFormat="1" ht="22.5" customHeight="1">
      <c r="B453" s="177"/>
      <c r="D453" s="178" t="s">
        <v>155</v>
      </c>
      <c r="E453" s="179" t="s">
        <v>20</v>
      </c>
      <c r="F453" s="180" t="s">
        <v>180</v>
      </c>
      <c r="H453" s="181" t="s">
        <v>20</v>
      </c>
      <c r="I453" s="182"/>
      <c r="L453" s="177"/>
      <c r="M453" s="183"/>
      <c r="N453" s="184"/>
      <c r="O453" s="184"/>
      <c r="P453" s="184"/>
      <c r="Q453" s="184"/>
      <c r="R453" s="184"/>
      <c r="S453" s="184"/>
      <c r="T453" s="185"/>
      <c r="AT453" s="181" t="s">
        <v>155</v>
      </c>
      <c r="AU453" s="181" t="s">
        <v>84</v>
      </c>
      <c r="AV453" s="11" t="s">
        <v>22</v>
      </c>
      <c r="AW453" s="11" t="s">
        <v>39</v>
      </c>
      <c r="AX453" s="11" t="s">
        <v>76</v>
      </c>
      <c r="AY453" s="181" t="s">
        <v>145</v>
      </c>
    </row>
    <row r="454" spans="2:51" s="11" customFormat="1" ht="22.5" customHeight="1">
      <c r="B454" s="177"/>
      <c r="D454" s="178" t="s">
        <v>155</v>
      </c>
      <c r="E454" s="179" t="s">
        <v>20</v>
      </c>
      <c r="F454" s="180" t="s">
        <v>505</v>
      </c>
      <c r="H454" s="181" t="s">
        <v>20</v>
      </c>
      <c r="I454" s="182"/>
      <c r="L454" s="177"/>
      <c r="M454" s="183"/>
      <c r="N454" s="184"/>
      <c r="O454" s="184"/>
      <c r="P454" s="184"/>
      <c r="Q454" s="184"/>
      <c r="R454" s="184"/>
      <c r="S454" s="184"/>
      <c r="T454" s="185"/>
      <c r="AT454" s="181" t="s">
        <v>155</v>
      </c>
      <c r="AU454" s="181" t="s">
        <v>84</v>
      </c>
      <c r="AV454" s="11" t="s">
        <v>22</v>
      </c>
      <c r="AW454" s="11" t="s">
        <v>39</v>
      </c>
      <c r="AX454" s="11" t="s">
        <v>76</v>
      </c>
      <c r="AY454" s="181" t="s">
        <v>145</v>
      </c>
    </row>
    <row r="455" spans="2:51" s="11" customFormat="1" ht="22.5" customHeight="1">
      <c r="B455" s="177"/>
      <c r="D455" s="178" t="s">
        <v>155</v>
      </c>
      <c r="E455" s="179" t="s">
        <v>20</v>
      </c>
      <c r="F455" s="180" t="s">
        <v>264</v>
      </c>
      <c r="H455" s="181" t="s">
        <v>20</v>
      </c>
      <c r="I455" s="182"/>
      <c r="L455" s="177"/>
      <c r="M455" s="183"/>
      <c r="N455" s="184"/>
      <c r="O455" s="184"/>
      <c r="P455" s="184"/>
      <c r="Q455" s="184"/>
      <c r="R455" s="184"/>
      <c r="S455" s="184"/>
      <c r="T455" s="185"/>
      <c r="AT455" s="181" t="s">
        <v>155</v>
      </c>
      <c r="AU455" s="181" t="s">
        <v>84</v>
      </c>
      <c r="AV455" s="11" t="s">
        <v>22</v>
      </c>
      <c r="AW455" s="11" t="s">
        <v>39</v>
      </c>
      <c r="AX455" s="11" t="s">
        <v>76</v>
      </c>
      <c r="AY455" s="181" t="s">
        <v>145</v>
      </c>
    </row>
    <row r="456" spans="2:51" s="12" customFormat="1" ht="22.5" customHeight="1">
      <c r="B456" s="186"/>
      <c r="D456" s="178" t="s">
        <v>155</v>
      </c>
      <c r="E456" s="187" t="s">
        <v>20</v>
      </c>
      <c r="F456" s="188" t="s">
        <v>496</v>
      </c>
      <c r="H456" s="189">
        <v>46.2</v>
      </c>
      <c r="I456" s="190"/>
      <c r="L456" s="186"/>
      <c r="M456" s="191"/>
      <c r="N456" s="192"/>
      <c r="O456" s="192"/>
      <c r="P456" s="192"/>
      <c r="Q456" s="192"/>
      <c r="R456" s="192"/>
      <c r="S456" s="192"/>
      <c r="T456" s="193"/>
      <c r="AT456" s="187" t="s">
        <v>155</v>
      </c>
      <c r="AU456" s="187" t="s">
        <v>84</v>
      </c>
      <c r="AV456" s="12" t="s">
        <v>84</v>
      </c>
      <c r="AW456" s="12" t="s">
        <v>39</v>
      </c>
      <c r="AX456" s="12" t="s">
        <v>76</v>
      </c>
      <c r="AY456" s="187" t="s">
        <v>145</v>
      </c>
    </row>
    <row r="457" spans="2:51" s="11" customFormat="1" ht="22.5" customHeight="1">
      <c r="B457" s="177"/>
      <c r="D457" s="178" t="s">
        <v>155</v>
      </c>
      <c r="E457" s="179" t="s">
        <v>20</v>
      </c>
      <c r="F457" s="180" t="s">
        <v>181</v>
      </c>
      <c r="H457" s="181" t="s">
        <v>20</v>
      </c>
      <c r="I457" s="182"/>
      <c r="L457" s="177"/>
      <c r="M457" s="183"/>
      <c r="N457" s="184"/>
      <c r="O457" s="184"/>
      <c r="P457" s="184"/>
      <c r="Q457" s="184"/>
      <c r="R457" s="184"/>
      <c r="S457" s="184"/>
      <c r="T457" s="185"/>
      <c r="AT457" s="181" t="s">
        <v>155</v>
      </c>
      <c r="AU457" s="181" t="s">
        <v>84</v>
      </c>
      <c r="AV457" s="11" t="s">
        <v>22</v>
      </c>
      <c r="AW457" s="11" t="s">
        <v>39</v>
      </c>
      <c r="AX457" s="11" t="s">
        <v>76</v>
      </c>
      <c r="AY457" s="181" t="s">
        <v>145</v>
      </c>
    </row>
    <row r="458" spans="2:51" s="12" customFormat="1" ht="22.5" customHeight="1">
      <c r="B458" s="186"/>
      <c r="D458" s="178" t="s">
        <v>155</v>
      </c>
      <c r="E458" s="187" t="s">
        <v>20</v>
      </c>
      <c r="F458" s="188" t="s">
        <v>510</v>
      </c>
      <c r="H458" s="189">
        <v>330</v>
      </c>
      <c r="I458" s="190"/>
      <c r="L458" s="186"/>
      <c r="M458" s="191"/>
      <c r="N458" s="192"/>
      <c r="O458" s="192"/>
      <c r="P458" s="192"/>
      <c r="Q458" s="192"/>
      <c r="R458" s="192"/>
      <c r="S458" s="192"/>
      <c r="T458" s="193"/>
      <c r="AT458" s="187" t="s">
        <v>155</v>
      </c>
      <c r="AU458" s="187" t="s">
        <v>84</v>
      </c>
      <c r="AV458" s="12" t="s">
        <v>84</v>
      </c>
      <c r="AW458" s="12" t="s">
        <v>39</v>
      </c>
      <c r="AX458" s="12" t="s">
        <v>76</v>
      </c>
      <c r="AY458" s="187" t="s">
        <v>145</v>
      </c>
    </row>
    <row r="459" spans="2:51" s="11" customFormat="1" ht="22.5" customHeight="1">
      <c r="B459" s="177"/>
      <c r="D459" s="178" t="s">
        <v>155</v>
      </c>
      <c r="E459" s="179" t="s">
        <v>20</v>
      </c>
      <c r="F459" s="180" t="s">
        <v>183</v>
      </c>
      <c r="H459" s="181" t="s">
        <v>20</v>
      </c>
      <c r="I459" s="182"/>
      <c r="L459" s="177"/>
      <c r="M459" s="183"/>
      <c r="N459" s="184"/>
      <c r="O459" s="184"/>
      <c r="P459" s="184"/>
      <c r="Q459" s="184"/>
      <c r="R459" s="184"/>
      <c r="S459" s="184"/>
      <c r="T459" s="185"/>
      <c r="AT459" s="181" t="s">
        <v>155</v>
      </c>
      <c r="AU459" s="181" t="s">
        <v>84</v>
      </c>
      <c r="AV459" s="11" t="s">
        <v>22</v>
      </c>
      <c r="AW459" s="11" t="s">
        <v>39</v>
      </c>
      <c r="AX459" s="11" t="s">
        <v>76</v>
      </c>
      <c r="AY459" s="181" t="s">
        <v>145</v>
      </c>
    </row>
    <row r="460" spans="2:51" s="12" customFormat="1" ht="22.5" customHeight="1">
      <c r="B460" s="186"/>
      <c r="D460" s="178" t="s">
        <v>155</v>
      </c>
      <c r="E460" s="187" t="s">
        <v>20</v>
      </c>
      <c r="F460" s="188" t="s">
        <v>184</v>
      </c>
      <c r="H460" s="189">
        <v>43.2</v>
      </c>
      <c r="I460" s="190"/>
      <c r="L460" s="186"/>
      <c r="M460" s="191"/>
      <c r="N460" s="192"/>
      <c r="O460" s="192"/>
      <c r="P460" s="192"/>
      <c r="Q460" s="192"/>
      <c r="R460" s="192"/>
      <c r="S460" s="192"/>
      <c r="T460" s="193"/>
      <c r="AT460" s="187" t="s">
        <v>155</v>
      </c>
      <c r="AU460" s="187" t="s">
        <v>84</v>
      </c>
      <c r="AV460" s="12" t="s">
        <v>84</v>
      </c>
      <c r="AW460" s="12" t="s">
        <v>39</v>
      </c>
      <c r="AX460" s="12" t="s">
        <v>76</v>
      </c>
      <c r="AY460" s="187" t="s">
        <v>145</v>
      </c>
    </row>
    <row r="461" spans="2:51" s="11" customFormat="1" ht="22.5" customHeight="1">
      <c r="B461" s="177"/>
      <c r="D461" s="178" t="s">
        <v>155</v>
      </c>
      <c r="E461" s="179" t="s">
        <v>20</v>
      </c>
      <c r="F461" s="180" t="s">
        <v>185</v>
      </c>
      <c r="H461" s="181" t="s">
        <v>20</v>
      </c>
      <c r="I461" s="182"/>
      <c r="L461" s="177"/>
      <c r="M461" s="183"/>
      <c r="N461" s="184"/>
      <c r="O461" s="184"/>
      <c r="P461" s="184"/>
      <c r="Q461" s="184"/>
      <c r="R461" s="184"/>
      <c r="S461" s="184"/>
      <c r="T461" s="185"/>
      <c r="AT461" s="181" t="s">
        <v>155</v>
      </c>
      <c r="AU461" s="181" t="s">
        <v>84</v>
      </c>
      <c r="AV461" s="11" t="s">
        <v>22</v>
      </c>
      <c r="AW461" s="11" t="s">
        <v>39</v>
      </c>
      <c r="AX461" s="11" t="s">
        <v>76</v>
      </c>
      <c r="AY461" s="181" t="s">
        <v>145</v>
      </c>
    </row>
    <row r="462" spans="2:51" s="12" customFormat="1" ht="22.5" customHeight="1">
      <c r="B462" s="186"/>
      <c r="D462" s="178" t="s">
        <v>155</v>
      </c>
      <c r="E462" s="187" t="s">
        <v>20</v>
      </c>
      <c r="F462" s="188" t="s">
        <v>186</v>
      </c>
      <c r="H462" s="189">
        <v>48.6</v>
      </c>
      <c r="I462" s="190"/>
      <c r="L462" s="186"/>
      <c r="M462" s="191"/>
      <c r="N462" s="192"/>
      <c r="O462" s="192"/>
      <c r="P462" s="192"/>
      <c r="Q462" s="192"/>
      <c r="R462" s="192"/>
      <c r="S462" s="192"/>
      <c r="T462" s="193"/>
      <c r="AT462" s="187" t="s">
        <v>155</v>
      </c>
      <c r="AU462" s="187" t="s">
        <v>84</v>
      </c>
      <c r="AV462" s="12" t="s">
        <v>84</v>
      </c>
      <c r="AW462" s="12" t="s">
        <v>39</v>
      </c>
      <c r="AX462" s="12" t="s">
        <v>76</v>
      </c>
      <c r="AY462" s="187" t="s">
        <v>145</v>
      </c>
    </row>
    <row r="463" spans="2:51" s="11" customFormat="1" ht="22.5" customHeight="1">
      <c r="B463" s="177"/>
      <c r="D463" s="178" t="s">
        <v>155</v>
      </c>
      <c r="E463" s="179" t="s">
        <v>20</v>
      </c>
      <c r="F463" s="180" t="s">
        <v>187</v>
      </c>
      <c r="H463" s="181" t="s">
        <v>20</v>
      </c>
      <c r="I463" s="182"/>
      <c r="L463" s="177"/>
      <c r="M463" s="183"/>
      <c r="N463" s="184"/>
      <c r="O463" s="184"/>
      <c r="P463" s="184"/>
      <c r="Q463" s="184"/>
      <c r="R463" s="184"/>
      <c r="S463" s="184"/>
      <c r="T463" s="185"/>
      <c r="AT463" s="181" t="s">
        <v>155</v>
      </c>
      <c r="AU463" s="181" t="s">
        <v>84</v>
      </c>
      <c r="AV463" s="11" t="s">
        <v>22</v>
      </c>
      <c r="AW463" s="11" t="s">
        <v>39</v>
      </c>
      <c r="AX463" s="11" t="s">
        <v>76</v>
      </c>
      <c r="AY463" s="181" t="s">
        <v>145</v>
      </c>
    </row>
    <row r="464" spans="2:51" s="12" customFormat="1" ht="22.5" customHeight="1">
      <c r="B464" s="186"/>
      <c r="D464" s="178" t="s">
        <v>155</v>
      </c>
      <c r="E464" s="187" t="s">
        <v>20</v>
      </c>
      <c r="F464" s="188" t="s">
        <v>188</v>
      </c>
      <c r="H464" s="189">
        <v>69.6</v>
      </c>
      <c r="I464" s="190"/>
      <c r="L464" s="186"/>
      <c r="M464" s="191"/>
      <c r="N464" s="192"/>
      <c r="O464" s="192"/>
      <c r="P464" s="192"/>
      <c r="Q464" s="192"/>
      <c r="R464" s="192"/>
      <c r="S464" s="192"/>
      <c r="T464" s="193"/>
      <c r="AT464" s="187" t="s">
        <v>155</v>
      </c>
      <c r="AU464" s="187" t="s">
        <v>84</v>
      </c>
      <c r="AV464" s="12" t="s">
        <v>84</v>
      </c>
      <c r="AW464" s="12" t="s">
        <v>39</v>
      </c>
      <c r="AX464" s="12" t="s">
        <v>76</v>
      </c>
      <c r="AY464" s="187" t="s">
        <v>145</v>
      </c>
    </row>
    <row r="465" spans="2:51" s="11" customFormat="1" ht="22.5" customHeight="1">
      <c r="B465" s="177"/>
      <c r="D465" s="178" t="s">
        <v>155</v>
      </c>
      <c r="E465" s="179" t="s">
        <v>20</v>
      </c>
      <c r="F465" s="180" t="s">
        <v>511</v>
      </c>
      <c r="H465" s="181" t="s">
        <v>20</v>
      </c>
      <c r="I465" s="182"/>
      <c r="L465" s="177"/>
      <c r="M465" s="183"/>
      <c r="N465" s="184"/>
      <c r="O465" s="184"/>
      <c r="P465" s="184"/>
      <c r="Q465" s="184"/>
      <c r="R465" s="184"/>
      <c r="S465" s="184"/>
      <c r="T465" s="185"/>
      <c r="AT465" s="181" t="s">
        <v>155</v>
      </c>
      <c r="AU465" s="181" t="s">
        <v>84</v>
      </c>
      <c r="AV465" s="11" t="s">
        <v>22</v>
      </c>
      <c r="AW465" s="11" t="s">
        <v>39</v>
      </c>
      <c r="AX465" s="11" t="s">
        <v>76</v>
      </c>
      <c r="AY465" s="181" t="s">
        <v>145</v>
      </c>
    </row>
    <row r="466" spans="2:51" s="12" customFormat="1" ht="22.5" customHeight="1">
      <c r="B466" s="186"/>
      <c r="D466" s="178" t="s">
        <v>155</v>
      </c>
      <c r="E466" s="187" t="s">
        <v>20</v>
      </c>
      <c r="F466" s="188" t="s">
        <v>512</v>
      </c>
      <c r="H466" s="189">
        <v>105</v>
      </c>
      <c r="I466" s="190"/>
      <c r="L466" s="186"/>
      <c r="M466" s="191"/>
      <c r="N466" s="192"/>
      <c r="O466" s="192"/>
      <c r="P466" s="192"/>
      <c r="Q466" s="192"/>
      <c r="R466" s="192"/>
      <c r="S466" s="192"/>
      <c r="T466" s="193"/>
      <c r="AT466" s="187" t="s">
        <v>155</v>
      </c>
      <c r="AU466" s="187" t="s">
        <v>84</v>
      </c>
      <c r="AV466" s="12" t="s">
        <v>84</v>
      </c>
      <c r="AW466" s="12" t="s">
        <v>39</v>
      </c>
      <c r="AX466" s="12" t="s">
        <v>76</v>
      </c>
      <c r="AY466" s="187" t="s">
        <v>145</v>
      </c>
    </row>
    <row r="467" spans="2:51" s="11" customFormat="1" ht="22.5" customHeight="1">
      <c r="B467" s="177"/>
      <c r="D467" s="178" t="s">
        <v>155</v>
      </c>
      <c r="E467" s="179" t="s">
        <v>20</v>
      </c>
      <c r="F467" s="180" t="s">
        <v>497</v>
      </c>
      <c r="H467" s="181" t="s">
        <v>20</v>
      </c>
      <c r="I467" s="182"/>
      <c r="L467" s="177"/>
      <c r="M467" s="183"/>
      <c r="N467" s="184"/>
      <c r="O467" s="184"/>
      <c r="P467" s="184"/>
      <c r="Q467" s="184"/>
      <c r="R467" s="184"/>
      <c r="S467" s="184"/>
      <c r="T467" s="185"/>
      <c r="AT467" s="181" t="s">
        <v>155</v>
      </c>
      <c r="AU467" s="181" t="s">
        <v>84</v>
      </c>
      <c r="AV467" s="11" t="s">
        <v>22</v>
      </c>
      <c r="AW467" s="11" t="s">
        <v>39</v>
      </c>
      <c r="AX467" s="11" t="s">
        <v>76</v>
      </c>
      <c r="AY467" s="181" t="s">
        <v>145</v>
      </c>
    </row>
    <row r="468" spans="2:51" s="11" customFormat="1" ht="22.5" customHeight="1">
      <c r="B468" s="177"/>
      <c r="D468" s="178" t="s">
        <v>155</v>
      </c>
      <c r="E468" s="179" t="s">
        <v>20</v>
      </c>
      <c r="F468" s="180" t="s">
        <v>181</v>
      </c>
      <c r="H468" s="181" t="s">
        <v>20</v>
      </c>
      <c r="I468" s="182"/>
      <c r="L468" s="177"/>
      <c r="M468" s="183"/>
      <c r="N468" s="184"/>
      <c r="O468" s="184"/>
      <c r="P468" s="184"/>
      <c r="Q468" s="184"/>
      <c r="R468" s="184"/>
      <c r="S468" s="184"/>
      <c r="T468" s="185"/>
      <c r="AT468" s="181" t="s">
        <v>155</v>
      </c>
      <c r="AU468" s="181" t="s">
        <v>84</v>
      </c>
      <c r="AV468" s="11" t="s">
        <v>22</v>
      </c>
      <c r="AW468" s="11" t="s">
        <v>39</v>
      </c>
      <c r="AX468" s="11" t="s">
        <v>76</v>
      </c>
      <c r="AY468" s="181" t="s">
        <v>145</v>
      </c>
    </row>
    <row r="469" spans="2:51" s="12" customFormat="1" ht="22.5" customHeight="1">
      <c r="B469" s="186"/>
      <c r="D469" s="178" t="s">
        <v>155</v>
      </c>
      <c r="E469" s="187" t="s">
        <v>20</v>
      </c>
      <c r="F469" s="188" t="s">
        <v>270</v>
      </c>
      <c r="H469" s="189">
        <v>106.1</v>
      </c>
      <c r="I469" s="190"/>
      <c r="L469" s="186"/>
      <c r="M469" s="191"/>
      <c r="N469" s="192"/>
      <c r="O469" s="192"/>
      <c r="P469" s="192"/>
      <c r="Q469" s="192"/>
      <c r="R469" s="192"/>
      <c r="S469" s="192"/>
      <c r="T469" s="193"/>
      <c r="AT469" s="187" t="s">
        <v>155</v>
      </c>
      <c r="AU469" s="187" t="s">
        <v>84</v>
      </c>
      <c r="AV469" s="12" t="s">
        <v>84</v>
      </c>
      <c r="AW469" s="12" t="s">
        <v>39</v>
      </c>
      <c r="AX469" s="12" t="s">
        <v>76</v>
      </c>
      <c r="AY469" s="187" t="s">
        <v>145</v>
      </c>
    </row>
    <row r="470" spans="2:51" s="11" customFormat="1" ht="22.5" customHeight="1">
      <c r="B470" s="177"/>
      <c r="D470" s="178" t="s">
        <v>155</v>
      </c>
      <c r="E470" s="179" t="s">
        <v>20</v>
      </c>
      <c r="F470" s="180" t="s">
        <v>183</v>
      </c>
      <c r="H470" s="181" t="s">
        <v>20</v>
      </c>
      <c r="I470" s="182"/>
      <c r="L470" s="177"/>
      <c r="M470" s="183"/>
      <c r="N470" s="184"/>
      <c r="O470" s="184"/>
      <c r="P470" s="184"/>
      <c r="Q470" s="184"/>
      <c r="R470" s="184"/>
      <c r="S470" s="184"/>
      <c r="T470" s="185"/>
      <c r="AT470" s="181" t="s">
        <v>155</v>
      </c>
      <c r="AU470" s="181" t="s">
        <v>84</v>
      </c>
      <c r="AV470" s="11" t="s">
        <v>22</v>
      </c>
      <c r="AW470" s="11" t="s">
        <v>39</v>
      </c>
      <c r="AX470" s="11" t="s">
        <v>76</v>
      </c>
      <c r="AY470" s="181" t="s">
        <v>145</v>
      </c>
    </row>
    <row r="471" spans="2:51" s="12" customFormat="1" ht="22.5" customHeight="1">
      <c r="B471" s="186"/>
      <c r="D471" s="178" t="s">
        <v>155</v>
      </c>
      <c r="E471" s="187" t="s">
        <v>20</v>
      </c>
      <c r="F471" s="188" t="s">
        <v>271</v>
      </c>
      <c r="H471" s="189">
        <v>10.73</v>
      </c>
      <c r="I471" s="190"/>
      <c r="L471" s="186"/>
      <c r="M471" s="191"/>
      <c r="N471" s="192"/>
      <c r="O471" s="192"/>
      <c r="P471" s="192"/>
      <c r="Q471" s="192"/>
      <c r="R471" s="192"/>
      <c r="S471" s="192"/>
      <c r="T471" s="193"/>
      <c r="AT471" s="187" t="s">
        <v>155</v>
      </c>
      <c r="AU471" s="187" t="s">
        <v>84</v>
      </c>
      <c r="AV471" s="12" t="s">
        <v>84</v>
      </c>
      <c r="AW471" s="12" t="s">
        <v>39</v>
      </c>
      <c r="AX471" s="12" t="s">
        <v>76</v>
      </c>
      <c r="AY471" s="187" t="s">
        <v>145</v>
      </c>
    </row>
    <row r="472" spans="2:51" s="11" customFormat="1" ht="22.5" customHeight="1">
      <c r="B472" s="177"/>
      <c r="D472" s="178" t="s">
        <v>155</v>
      </c>
      <c r="E472" s="179" t="s">
        <v>20</v>
      </c>
      <c r="F472" s="180" t="s">
        <v>185</v>
      </c>
      <c r="H472" s="181" t="s">
        <v>20</v>
      </c>
      <c r="I472" s="182"/>
      <c r="L472" s="177"/>
      <c r="M472" s="183"/>
      <c r="N472" s="184"/>
      <c r="O472" s="184"/>
      <c r="P472" s="184"/>
      <c r="Q472" s="184"/>
      <c r="R472" s="184"/>
      <c r="S472" s="184"/>
      <c r="T472" s="185"/>
      <c r="AT472" s="181" t="s">
        <v>155</v>
      </c>
      <c r="AU472" s="181" t="s">
        <v>84</v>
      </c>
      <c r="AV472" s="11" t="s">
        <v>22</v>
      </c>
      <c r="AW472" s="11" t="s">
        <v>39</v>
      </c>
      <c r="AX472" s="11" t="s">
        <v>76</v>
      </c>
      <c r="AY472" s="181" t="s">
        <v>145</v>
      </c>
    </row>
    <row r="473" spans="2:51" s="12" customFormat="1" ht="22.5" customHeight="1">
      <c r="B473" s="186"/>
      <c r="D473" s="178" t="s">
        <v>155</v>
      </c>
      <c r="E473" s="187" t="s">
        <v>20</v>
      </c>
      <c r="F473" s="188" t="s">
        <v>272</v>
      </c>
      <c r="H473" s="189">
        <v>15.62</v>
      </c>
      <c r="I473" s="190"/>
      <c r="L473" s="186"/>
      <c r="M473" s="191"/>
      <c r="N473" s="192"/>
      <c r="O473" s="192"/>
      <c r="P473" s="192"/>
      <c r="Q473" s="192"/>
      <c r="R473" s="192"/>
      <c r="S473" s="192"/>
      <c r="T473" s="193"/>
      <c r="AT473" s="187" t="s">
        <v>155</v>
      </c>
      <c r="AU473" s="187" t="s">
        <v>84</v>
      </c>
      <c r="AV473" s="12" t="s">
        <v>84</v>
      </c>
      <c r="AW473" s="12" t="s">
        <v>39</v>
      </c>
      <c r="AX473" s="12" t="s">
        <v>76</v>
      </c>
      <c r="AY473" s="187" t="s">
        <v>145</v>
      </c>
    </row>
    <row r="474" spans="2:51" s="11" customFormat="1" ht="22.5" customHeight="1">
      <c r="B474" s="177"/>
      <c r="D474" s="178" t="s">
        <v>155</v>
      </c>
      <c r="E474" s="179" t="s">
        <v>20</v>
      </c>
      <c r="F474" s="180" t="s">
        <v>273</v>
      </c>
      <c r="H474" s="181" t="s">
        <v>20</v>
      </c>
      <c r="I474" s="182"/>
      <c r="L474" s="177"/>
      <c r="M474" s="183"/>
      <c r="N474" s="184"/>
      <c r="O474" s="184"/>
      <c r="P474" s="184"/>
      <c r="Q474" s="184"/>
      <c r="R474" s="184"/>
      <c r="S474" s="184"/>
      <c r="T474" s="185"/>
      <c r="AT474" s="181" t="s">
        <v>155</v>
      </c>
      <c r="AU474" s="181" t="s">
        <v>84</v>
      </c>
      <c r="AV474" s="11" t="s">
        <v>22</v>
      </c>
      <c r="AW474" s="11" t="s">
        <v>39</v>
      </c>
      <c r="AX474" s="11" t="s">
        <v>76</v>
      </c>
      <c r="AY474" s="181" t="s">
        <v>145</v>
      </c>
    </row>
    <row r="475" spans="2:51" s="12" customFormat="1" ht="22.5" customHeight="1">
      <c r="B475" s="186"/>
      <c r="D475" s="178" t="s">
        <v>155</v>
      </c>
      <c r="E475" s="187" t="s">
        <v>20</v>
      </c>
      <c r="F475" s="188" t="s">
        <v>274</v>
      </c>
      <c r="H475" s="189">
        <v>6.77</v>
      </c>
      <c r="I475" s="190"/>
      <c r="L475" s="186"/>
      <c r="M475" s="191"/>
      <c r="N475" s="192"/>
      <c r="O475" s="192"/>
      <c r="P475" s="192"/>
      <c r="Q475" s="192"/>
      <c r="R475" s="192"/>
      <c r="S475" s="192"/>
      <c r="T475" s="193"/>
      <c r="AT475" s="187" t="s">
        <v>155</v>
      </c>
      <c r="AU475" s="187" t="s">
        <v>84</v>
      </c>
      <c r="AV475" s="12" t="s">
        <v>84</v>
      </c>
      <c r="AW475" s="12" t="s">
        <v>39</v>
      </c>
      <c r="AX475" s="12" t="s">
        <v>76</v>
      </c>
      <c r="AY475" s="187" t="s">
        <v>145</v>
      </c>
    </row>
    <row r="476" spans="2:51" s="11" customFormat="1" ht="22.5" customHeight="1">
      <c r="B476" s="177"/>
      <c r="D476" s="178" t="s">
        <v>155</v>
      </c>
      <c r="E476" s="179" t="s">
        <v>20</v>
      </c>
      <c r="F476" s="180" t="s">
        <v>511</v>
      </c>
      <c r="H476" s="181" t="s">
        <v>20</v>
      </c>
      <c r="I476" s="182"/>
      <c r="L476" s="177"/>
      <c r="M476" s="183"/>
      <c r="N476" s="184"/>
      <c r="O476" s="184"/>
      <c r="P476" s="184"/>
      <c r="Q476" s="184"/>
      <c r="R476" s="184"/>
      <c r="S476" s="184"/>
      <c r="T476" s="185"/>
      <c r="AT476" s="181" t="s">
        <v>155</v>
      </c>
      <c r="AU476" s="181" t="s">
        <v>84</v>
      </c>
      <c r="AV476" s="11" t="s">
        <v>22</v>
      </c>
      <c r="AW476" s="11" t="s">
        <v>39</v>
      </c>
      <c r="AX476" s="11" t="s">
        <v>76</v>
      </c>
      <c r="AY476" s="181" t="s">
        <v>145</v>
      </c>
    </row>
    <row r="477" spans="2:51" s="12" customFormat="1" ht="22.5" customHeight="1">
      <c r="B477" s="186"/>
      <c r="D477" s="178" t="s">
        <v>155</v>
      </c>
      <c r="E477" s="187" t="s">
        <v>20</v>
      </c>
      <c r="F477" s="188" t="s">
        <v>513</v>
      </c>
      <c r="H477" s="189">
        <v>67.08</v>
      </c>
      <c r="I477" s="190"/>
      <c r="L477" s="186"/>
      <c r="M477" s="191"/>
      <c r="N477" s="192"/>
      <c r="O477" s="192"/>
      <c r="P477" s="192"/>
      <c r="Q477" s="192"/>
      <c r="R477" s="192"/>
      <c r="S477" s="192"/>
      <c r="T477" s="193"/>
      <c r="AT477" s="187" t="s">
        <v>155</v>
      </c>
      <c r="AU477" s="187" t="s">
        <v>84</v>
      </c>
      <c r="AV477" s="12" t="s">
        <v>84</v>
      </c>
      <c r="AW477" s="12" t="s">
        <v>39</v>
      </c>
      <c r="AX477" s="12" t="s">
        <v>76</v>
      </c>
      <c r="AY477" s="187" t="s">
        <v>145</v>
      </c>
    </row>
    <row r="478" spans="2:51" s="11" customFormat="1" ht="22.5" customHeight="1">
      <c r="B478" s="177"/>
      <c r="D478" s="178" t="s">
        <v>155</v>
      </c>
      <c r="E478" s="179" t="s">
        <v>20</v>
      </c>
      <c r="F478" s="180" t="s">
        <v>187</v>
      </c>
      <c r="H478" s="181" t="s">
        <v>20</v>
      </c>
      <c r="I478" s="182"/>
      <c r="L478" s="177"/>
      <c r="M478" s="183"/>
      <c r="N478" s="184"/>
      <c r="O478" s="184"/>
      <c r="P478" s="184"/>
      <c r="Q478" s="184"/>
      <c r="R478" s="184"/>
      <c r="S478" s="184"/>
      <c r="T478" s="185"/>
      <c r="AT478" s="181" t="s">
        <v>155</v>
      </c>
      <c r="AU478" s="181" t="s">
        <v>84</v>
      </c>
      <c r="AV478" s="11" t="s">
        <v>22</v>
      </c>
      <c r="AW478" s="11" t="s">
        <v>39</v>
      </c>
      <c r="AX478" s="11" t="s">
        <v>76</v>
      </c>
      <c r="AY478" s="181" t="s">
        <v>145</v>
      </c>
    </row>
    <row r="479" spans="2:51" s="12" customFormat="1" ht="22.5" customHeight="1">
      <c r="B479" s="186"/>
      <c r="D479" s="178" t="s">
        <v>155</v>
      </c>
      <c r="E479" s="187" t="s">
        <v>20</v>
      </c>
      <c r="F479" s="188" t="s">
        <v>275</v>
      </c>
      <c r="H479" s="189">
        <v>33.68</v>
      </c>
      <c r="I479" s="190"/>
      <c r="L479" s="186"/>
      <c r="M479" s="191"/>
      <c r="N479" s="192"/>
      <c r="O479" s="192"/>
      <c r="P479" s="192"/>
      <c r="Q479" s="192"/>
      <c r="R479" s="192"/>
      <c r="S479" s="192"/>
      <c r="T479" s="193"/>
      <c r="AT479" s="187" t="s">
        <v>155</v>
      </c>
      <c r="AU479" s="187" t="s">
        <v>84</v>
      </c>
      <c r="AV479" s="12" t="s">
        <v>84</v>
      </c>
      <c r="AW479" s="12" t="s">
        <v>39</v>
      </c>
      <c r="AX479" s="12" t="s">
        <v>76</v>
      </c>
      <c r="AY479" s="187" t="s">
        <v>145</v>
      </c>
    </row>
    <row r="480" spans="2:51" s="11" customFormat="1" ht="22.5" customHeight="1">
      <c r="B480" s="177"/>
      <c r="D480" s="178" t="s">
        <v>155</v>
      </c>
      <c r="E480" s="179" t="s">
        <v>20</v>
      </c>
      <c r="F480" s="180" t="s">
        <v>189</v>
      </c>
      <c r="H480" s="181" t="s">
        <v>20</v>
      </c>
      <c r="I480" s="182"/>
      <c r="L480" s="177"/>
      <c r="M480" s="183"/>
      <c r="N480" s="184"/>
      <c r="O480" s="184"/>
      <c r="P480" s="184"/>
      <c r="Q480" s="184"/>
      <c r="R480" s="184"/>
      <c r="S480" s="184"/>
      <c r="T480" s="185"/>
      <c r="AT480" s="181" t="s">
        <v>155</v>
      </c>
      <c r="AU480" s="181" t="s">
        <v>84</v>
      </c>
      <c r="AV480" s="11" t="s">
        <v>22</v>
      </c>
      <c r="AW480" s="11" t="s">
        <v>39</v>
      </c>
      <c r="AX480" s="11" t="s">
        <v>76</v>
      </c>
      <c r="AY480" s="181" t="s">
        <v>145</v>
      </c>
    </row>
    <row r="481" spans="2:51" s="12" customFormat="1" ht="22.5" customHeight="1">
      <c r="B481" s="186"/>
      <c r="D481" s="178" t="s">
        <v>155</v>
      </c>
      <c r="E481" s="187" t="s">
        <v>20</v>
      </c>
      <c r="F481" s="188" t="s">
        <v>276</v>
      </c>
      <c r="H481" s="189">
        <v>6.03</v>
      </c>
      <c r="I481" s="190"/>
      <c r="L481" s="186"/>
      <c r="M481" s="191"/>
      <c r="N481" s="192"/>
      <c r="O481" s="192"/>
      <c r="P481" s="192"/>
      <c r="Q481" s="192"/>
      <c r="R481" s="192"/>
      <c r="S481" s="192"/>
      <c r="T481" s="193"/>
      <c r="AT481" s="187" t="s">
        <v>155</v>
      </c>
      <c r="AU481" s="187" t="s">
        <v>84</v>
      </c>
      <c r="AV481" s="12" t="s">
        <v>84</v>
      </c>
      <c r="AW481" s="12" t="s">
        <v>39</v>
      </c>
      <c r="AX481" s="12" t="s">
        <v>76</v>
      </c>
      <c r="AY481" s="187" t="s">
        <v>145</v>
      </c>
    </row>
    <row r="482" spans="2:51" s="11" customFormat="1" ht="22.5" customHeight="1">
      <c r="B482" s="177"/>
      <c r="D482" s="178" t="s">
        <v>155</v>
      </c>
      <c r="E482" s="179" t="s">
        <v>20</v>
      </c>
      <c r="F482" s="180" t="s">
        <v>191</v>
      </c>
      <c r="H482" s="181" t="s">
        <v>20</v>
      </c>
      <c r="I482" s="182"/>
      <c r="L482" s="177"/>
      <c r="M482" s="183"/>
      <c r="N482" s="184"/>
      <c r="O482" s="184"/>
      <c r="P482" s="184"/>
      <c r="Q482" s="184"/>
      <c r="R482" s="184"/>
      <c r="S482" s="184"/>
      <c r="T482" s="185"/>
      <c r="AT482" s="181" t="s">
        <v>155</v>
      </c>
      <c r="AU482" s="181" t="s">
        <v>84</v>
      </c>
      <c r="AV482" s="11" t="s">
        <v>22</v>
      </c>
      <c r="AW482" s="11" t="s">
        <v>39</v>
      </c>
      <c r="AX482" s="11" t="s">
        <v>76</v>
      </c>
      <c r="AY482" s="181" t="s">
        <v>145</v>
      </c>
    </row>
    <row r="483" spans="2:51" s="12" customFormat="1" ht="22.5" customHeight="1">
      <c r="B483" s="186"/>
      <c r="D483" s="178" t="s">
        <v>155</v>
      </c>
      <c r="E483" s="187" t="s">
        <v>20</v>
      </c>
      <c r="F483" s="188" t="s">
        <v>277</v>
      </c>
      <c r="H483" s="189">
        <v>8.42</v>
      </c>
      <c r="I483" s="190"/>
      <c r="L483" s="186"/>
      <c r="M483" s="191"/>
      <c r="N483" s="192"/>
      <c r="O483" s="192"/>
      <c r="P483" s="192"/>
      <c r="Q483" s="192"/>
      <c r="R483" s="192"/>
      <c r="S483" s="192"/>
      <c r="T483" s="193"/>
      <c r="AT483" s="187" t="s">
        <v>155</v>
      </c>
      <c r="AU483" s="187" t="s">
        <v>84</v>
      </c>
      <c r="AV483" s="12" t="s">
        <v>84</v>
      </c>
      <c r="AW483" s="12" t="s">
        <v>39</v>
      </c>
      <c r="AX483" s="12" t="s">
        <v>76</v>
      </c>
      <c r="AY483" s="187" t="s">
        <v>145</v>
      </c>
    </row>
    <row r="484" spans="2:51" s="13" customFormat="1" ht="22.5" customHeight="1">
      <c r="B484" s="194"/>
      <c r="D484" s="178" t="s">
        <v>155</v>
      </c>
      <c r="E484" s="225" t="s">
        <v>20</v>
      </c>
      <c r="F484" s="226" t="s">
        <v>176</v>
      </c>
      <c r="H484" s="227">
        <v>897.03</v>
      </c>
      <c r="I484" s="199"/>
      <c r="L484" s="194"/>
      <c r="M484" s="200"/>
      <c r="N484" s="201"/>
      <c r="O484" s="201"/>
      <c r="P484" s="201"/>
      <c r="Q484" s="201"/>
      <c r="R484" s="201"/>
      <c r="S484" s="201"/>
      <c r="T484" s="202"/>
      <c r="AT484" s="203" t="s">
        <v>155</v>
      </c>
      <c r="AU484" s="203" t="s">
        <v>84</v>
      </c>
      <c r="AV484" s="13" t="s">
        <v>153</v>
      </c>
      <c r="AW484" s="13" t="s">
        <v>39</v>
      </c>
      <c r="AX484" s="13" t="s">
        <v>22</v>
      </c>
      <c r="AY484" s="203" t="s">
        <v>145</v>
      </c>
    </row>
    <row r="485" spans="2:63" s="10" customFormat="1" ht="29.25" customHeight="1">
      <c r="B485" s="150"/>
      <c r="D485" s="161" t="s">
        <v>75</v>
      </c>
      <c r="E485" s="162" t="s">
        <v>514</v>
      </c>
      <c r="F485" s="162" t="s">
        <v>515</v>
      </c>
      <c r="I485" s="153"/>
      <c r="J485" s="163">
        <f>BK485</f>
        <v>0</v>
      </c>
      <c r="L485" s="150"/>
      <c r="M485" s="155"/>
      <c r="N485" s="156"/>
      <c r="O485" s="156"/>
      <c r="P485" s="157">
        <f>P486</f>
        <v>0</v>
      </c>
      <c r="Q485" s="156"/>
      <c r="R485" s="157">
        <f>R486</f>
        <v>0</v>
      </c>
      <c r="S485" s="156"/>
      <c r="T485" s="158">
        <f>T486</f>
        <v>0</v>
      </c>
      <c r="AR485" s="151" t="s">
        <v>84</v>
      </c>
      <c r="AT485" s="159" t="s">
        <v>75</v>
      </c>
      <c r="AU485" s="159" t="s">
        <v>22</v>
      </c>
      <c r="AY485" s="151" t="s">
        <v>145</v>
      </c>
      <c r="BK485" s="160">
        <f>BK486</f>
        <v>0</v>
      </c>
    </row>
    <row r="486" spans="2:65" s="1" customFormat="1" ht="31.5" customHeight="1">
      <c r="B486" s="164"/>
      <c r="C486" s="165" t="s">
        <v>516</v>
      </c>
      <c r="D486" s="165" t="s">
        <v>148</v>
      </c>
      <c r="E486" s="166" t="s">
        <v>517</v>
      </c>
      <c r="F486" s="167" t="s">
        <v>518</v>
      </c>
      <c r="G486" s="168" t="s">
        <v>219</v>
      </c>
      <c r="H486" s="169">
        <v>1</v>
      </c>
      <c r="I486" s="170"/>
      <c r="J486" s="171">
        <f>ROUND(I486*H486,2)</f>
        <v>0</v>
      </c>
      <c r="K486" s="167" t="s">
        <v>20</v>
      </c>
      <c r="L486" s="35"/>
      <c r="M486" s="172" t="s">
        <v>20</v>
      </c>
      <c r="N486" s="173" t="s">
        <v>47</v>
      </c>
      <c r="O486" s="36"/>
      <c r="P486" s="174">
        <f>O486*H486</f>
        <v>0</v>
      </c>
      <c r="Q486" s="174">
        <v>0</v>
      </c>
      <c r="R486" s="174">
        <f>Q486*H486</f>
        <v>0</v>
      </c>
      <c r="S486" s="174">
        <v>0</v>
      </c>
      <c r="T486" s="175">
        <f>S486*H486</f>
        <v>0</v>
      </c>
      <c r="AR486" s="18" t="s">
        <v>294</v>
      </c>
      <c r="AT486" s="18" t="s">
        <v>148</v>
      </c>
      <c r="AU486" s="18" t="s">
        <v>84</v>
      </c>
      <c r="AY486" s="18" t="s">
        <v>145</v>
      </c>
      <c r="BE486" s="176">
        <f>IF(N486="základní",J486,0)</f>
        <v>0</v>
      </c>
      <c r="BF486" s="176">
        <f>IF(N486="snížená",J486,0)</f>
        <v>0</v>
      </c>
      <c r="BG486" s="176">
        <f>IF(N486="zákl. přenesená",J486,0)</f>
        <v>0</v>
      </c>
      <c r="BH486" s="176">
        <f>IF(N486="sníž. přenesená",J486,0)</f>
        <v>0</v>
      </c>
      <c r="BI486" s="176">
        <f>IF(N486="nulová",J486,0)</f>
        <v>0</v>
      </c>
      <c r="BJ486" s="18" t="s">
        <v>22</v>
      </c>
      <c r="BK486" s="176">
        <f>ROUND(I486*H486,2)</f>
        <v>0</v>
      </c>
      <c r="BL486" s="18" t="s">
        <v>294</v>
      </c>
      <c r="BM486" s="18" t="s">
        <v>519</v>
      </c>
    </row>
    <row r="487" spans="2:63" s="10" customFormat="1" ht="36.75" customHeight="1">
      <c r="B487" s="150"/>
      <c r="D487" s="151" t="s">
        <v>75</v>
      </c>
      <c r="E487" s="152" t="s">
        <v>520</v>
      </c>
      <c r="F487" s="152" t="s">
        <v>521</v>
      </c>
      <c r="I487" s="153"/>
      <c r="J487" s="154">
        <f>BK487</f>
        <v>0</v>
      </c>
      <c r="L487" s="150"/>
      <c r="M487" s="155"/>
      <c r="N487" s="156"/>
      <c r="O487" s="156"/>
      <c r="P487" s="157">
        <f>P488+P490</f>
        <v>0</v>
      </c>
      <c r="Q487" s="156"/>
      <c r="R487" s="157">
        <f>R488+R490</f>
        <v>0</v>
      </c>
      <c r="S487" s="156"/>
      <c r="T487" s="158">
        <f>T488+T490</f>
        <v>0</v>
      </c>
      <c r="AR487" s="151" t="s">
        <v>216</v>
      </c>
      <c r="AT487" s="159" t="s">
        <v>75</v>
      </c>
      <c r="AU487" s="159" t="s">
        <v>76</v>
      </c>
      <c r="AY487" s="151" t="s">
        <v>145</v>
      </c>
      <c r="BK487" s="160">
        <f>BK488+BK490</f>
        <v>0</v>
      </c>
    </row>
    <row r="488" spans="2:63" s="10" customFormat="1" ht="19.5" customHeight="1">
      <c r="B488" s="150"/>
      <c r="D488" s="161" t="s">
        <v>75</v>
      </c>
      <c r="E488" s="162" t="s">
        <v>522</v>
      </c>
      <c r="F488" s="162" t="s">
        <v>523</v>
      </c>
      <c r="I488" s="153"/>
      <c r="J488" s="163">
        <f>BK488</f>
        <v>0</v>
      </c>
      <c r="L488" s="150"/>
      <c r="M488" s="155"/>
      <c r="N488" s="156"/>
      <c r="O488" s="156"/>
      <c r="P488" s="157">
        <f>P489</f>
        <v>0</v>
      </c>
      <c r="Q488" s="156"/>
      <c r="R488" s="157">
        <f>R489</f>
        <v>0</v>
      </c>
      <c r="S488" s="156"/>
      <c r="T488" s="158">
        <f>T489</f>
        <v>0</v>
      </c>
      <c r="AR488" s="151" t="s">
        <v>216</v>
      </c>
      <c r="AT488" s="159" t="s">
        <v>75</v>
      </c>
      <c r="AU488" s="159" t="s">
        <v>22</v>
      </c>
      <c r="AY488" s="151" t="s">
        <v>145</v>
      </c>
      <c r="BK488" s="160">
        <f>BK489</f>
        <v>0</v>
      </c>
    </row>
    <row r="489" spans="2:65" s="1" customFormat="1" ht="22.5" customHeight="1">
      <c r="B489" s="164"/>
      <c r="C489" s="165" t="s">
        <v>524</v>
      </c>
      <c r="D489" s="165" t="s">
        <v>148</v>
      </c>
      <c r="E489" s="166" t="s">
        <v>525</v>
      </c>
      <c r="F489" s="167" t="s">
        <v>523</v>
      </c>
      <c r="G489" s="168" t="s">
        <v>526</v>
      </c>
      <c r="H489" s="228"/>
      <c r="I489" s="170"/>
      <c r="J489" s="171">
        <f>ROUND(I489*H489,2)</f>
        <v>0</v>
      </c>
      <c r="K489" s="167" t="s">
        <v>152</v>
      </c>
      <c r="L489" s="35"/>
      <c r="M489" s="172" t="s">
        <v>20</v>
      </c>
      <c r="N489" s="173" t="s">
        <v>47</v>
      </c>
      <c r="O489" s="36"/>
      <c r="P489" s="174">
        <f>O489*H489</f>
        <v>0</v>
      </c>
      <c r="Q489" s="174">
        <v>0</v>
      </c>
      <c r="R489" s="174">
        <f>Q489*H489</f>
        <v>0</v>
      </c>
      <c r="S489" s="174">
        <v>0</v>
      </c>
      <c r="T489" s="175">
        <f>S489*H489</f>
        <v>0</v>
      </c>
      <c r="AR489" s="18" t="s">
        <v>527</v>
      </c>
      <c r="AT489" s="18" t="s">
        <v>148</v>
      </c>
      <c r="AU489" s="18" t="s">
        <v>84</v>
      </c>
      <c r="AY489" s="18" t="s">
        <v>145</v>
      </c>
      <c r="BE489" s="176">
        <f>IF(N489="základní",J489,0)</f>
        <v>0</v>
      </c>
      <c r="BF489" s="176">
        <f>IF(N489="snížená",J489,0)</f>
        <v>0</v>
      </c>
      <c r="BG489" s="176">
        <f>IF(N489="zákl. přenesená",J489,0)</f>
        <v>0</v>
      </c>
      <c r="BH489" s="176">
        <f>IF(N489="sníž. přenesená",J489,0)</f>
        <v>0</v>
      </c>
      <c r="BI489" s="176">
        <f>IF(N489="nulová",J489,0)</f>
        <v>0</v>
      </c>
      <c r="BJ489" s="18" t="s">
        <v>22</v>
      </c>
      <c r="BK489" s="176">
        <f>ROUND(I489*H489,2)</f>
        <v>0</v>
      </c>
      <c r="BL489" s="18" t="s">
        <v>527</v>
      </c>
      <c r="BM489" s="18" t="s">
        <v>528</v>
      </c>
    </row>
    <row r="490" spans="2:63" s="10" customFormat="1" ht="29.25" customHeight="1">
      <c r="B490" s="150"/>
      <c r="D490" s="161" t="s">
        <v>75</v>
      </c>
      <c r="E490" s="162" t="s">
        <v>529</v>
      </c>
      <c r="F490" s="162" t="s">
        <v>530</v>
      </c>
      <c r="I490" s="153"/>
      <c r="J490" s="163">
        <f>BK490</f>
        <v>0</v>
      </c>
      <c r="L490" s="150"/>
      <c r="M490" s="155"/>
      <c r="N490" s="156"/>
      <c r="O490" s="156"/>
      <c r="P490" s="157">
        <f>P491</f>
        <v>0</v>
      </c>
      <c r="Q490" s="156"/>
      <c r="R490" s="157">
        <f>R491</f>
        <v>0</v>
      </c>
      <c r="S490" s="156"/>
      <c r="T490" s="158">
        <f>T491</f>
        <v>0</v>
      </c>
      <c r="AR490" s="151" t="s">
        <v>216</v>
      </c>
      <c r="AT490" s="159" t="s">
        <v>75</v>
      </c>
      <c r="AU490" s="159" t="s">
        <v>22</v>
      </c>
      <c r="AY490" s="151" t="s">
        <v>145</v>
      </c>
      <c r="BK490" s="160">
        <f>BK491</f>
        <v>0</v>
      </c>
    </row>
    <row r="491" spans="2:65" s="1" customFormat="1" ht="22.5" customHeight="1">
      <c r="B491" s="164"/>
      <c r="C491" s="165" t="s">
        <v>531</v>
      </c>
      <c r="D491" s="165" t="s">
        <v>148</v>
      </c>
      <c r="E491" s="166" t="s">
        <v>532</v>
      </c>
      <c r="F491" s="167" t="s">
        <v>530</v>
      </c>
      <c r="G491" s="168" t="s">
        <v>526</v>
      </c>
      <c r="H491" s="228"/>
      <c r="I491" s="170"/>
      <c r="J491" s="171">
        <f>ROUND(I491*H491,2)</f>
        <v>0</v>
      </c>
      <c r="K491" s="167" t="s">
        <v>152</v>
      </c>
      <c r="L491" s="35"/>
      <c r="M491" s="172" t="s">
        <v>20</v>
      </c>
      <c r="N491" s="229" t="s">
        <v>47</v>
      </c>
      <c r="O491" s="230"/>
      <c r="P491" s="231">
        <f>O491*H491</f>
        <v>0</v>
      </c>
      <c r="Q491" s="231">
        <v>0</v>
      </c>
      <c r="R491" s="231">
        <f>Q491*H491</f>
        <v>0</v>
      </c>
      <c r="S491" s="231">
        <v>0</v>
      </c>
      <c r="T491" s="232">
        <f>S491*H491</f>
        <v>0</v>
      </c>
      <c r="AR491" s="18" t="s">
        <v>527</v>
      </c>
      <c r="AT491" s="18" t="s">
        <v>148</v>
      </c>
      <c r="AU491" s="18" t="s">
        <v>84</v>
      </c>
      <c r="AY491" s="18" t="s">
        <v>145</v>
      </c>
      <c r="BE491" s="176">
        <f>IF(N491="základní",J491,0)</f>
        <v>0</v>
      </c>
      <c r="BF491" s="176">
        <f>IF(N491="snížená",J491,0)</f>
        <v>0</v>
      </c>
      <c r="BG491" s="176">
        <f>IF(N491="zákl. přenesená",J491,0)</f>
        <v>0</v>
      </c>
      <c r="BH491" s="176">
        <f>IF(N491="sníž. přenesená",J491,0)</f>
        <v>0</v>
      </c>
      <c r="BI491" s="176">
        <f>IF(N491="nulová",J491,0)</f>
        <v>0</v>
      </c>
      <c r="BJ491" s="18" t="s">
        <v>22</v>
      </c>
      <c r="BK491" s="176">
        <f>ROUND(I491*H491,2)</f>
        <v>0</v>
      </c>
      <c r="BL491" s="18" t="s">
        <v>527</v>
      </c>
      <c r="BM491" s="18" t="s">
        <v>533</v>
      </c>
    </row>
    <row r="492" spans="2:12" s="1" customFormat="1" ht="6.75" customHeight="1">
      <c r="B492" s="50"/>
      <c r="C492" s="51"/>
      <c r="D492" s="51"/>
      <c r="E492" s="51"/>
      <c r="F492" s="51"/>
      <c r="G492" s="51"/>
      <c r="H492" s="51"/>
      <c r="I492" s="116"/>
      <c r="J492" s="51"/>
      <c r="K492" s="51"/>
      <c r="L492" s="35"/>
    </row>
    <row r="493" ht="13.5">
      <c r="AT493" s="233"/>
    </row>
  </sheetData>
  <sheetProtection password="CC35" sheet="1" objects="1" scenarios="1" formatColumns="0" formatRows="0" sort="0" autoFilter="0"/>
  <autoFilter ref="C89:K89"/>
  <mergeCells count="9">
    <mergeCell ref="E82:H82"/>
    <mergeCell ref="G1:H1"/>
    <mergeCell ref="L2:V2"/>
    <mergeCell ref="E7:H7"/>
    <mergeCell ref="E9:H9"/>
    <mergeCell ref="E24:H24"/>
    <mergeCell ref="E45:H45"/>
    <mergeCell ref="E47:H47"/>
    <mergeCell ref="E80:H80"/>
  </mergeCells>
  <hyperlinks>
    <hyperlink ref="F1:G1" location="C2" tooltip="Krycí list soupisu" display="1) Krycí list soupisu"/>
    <hyperlink ref="G1:H1" location="C54" tooltip="Rekapitulace" display="2) Rekapitulace"/>
    <hyperlink ref="J1" location="C89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93"/>
  <sheetViews>
    <sheetView showGridLines="0" zoomScalePageLayoutView="0" workbookViewId="0" topLeftCell="A1">
      <pane ySplit="1" topLeftCell="A146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6"/>
      <c r="B1" s="239"/>
      <c r="C1" s="239"/>
      <c r="D1" s="238" t="s">
        <v>1</v>
      </c>
      <c r="E1" s="239"/>
      <c r="F1" s="240" t="s">
        <v>1580</v>
      </c>
      <c r="G1" s="364" t="s">
        <v>1581</v>
      </c>
      <c r="H1" s="364"/>
      <c r="I1" s="245"/>
      <c r="J1" s="240" t="s">
        <v>1582</v>
      </c>
      <c r="K1" s="238" t="s">
        <v>106</v>
      </c>
      <c r="L1" s="240" t="s">
        <v>1583</v>
      </c>
      <c r="M1" s="240"/>
      <c r="N1" s="240"/>
      <c r="O1" s="240"/>
      <c r="P1" s="240"/>
      <c r="Q1" s="240"/>
      <c r="R1" s="240"/>
      <c r="S1" s="240"/>
      <c r="T1" s="240"/>
      <c r="U1" s="236"/>
      <c r="V1" s="23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8" t="s">
        <v>87</v>
      </c>
    </row>
    <row r="3" spans="2:46" ht="6.75" customHeight="1">
      <c r="B3" s="19"/>
      <c r="C3" s="20"/>
      <c r="D3" s="20"/>
      <c r="E3" s="20"/>
      <c r="F3" s="20"/>
      <c r="G3" s="20"/>
      <c r="H3" s="20"/>
      <c r="I3" s="93"/>
      <c r="J3" s="20"/>
      <c r="K3" s="21"/>
      <c r="AT3" s="18" t="s">
        <v>84</v>
      </c>
    </row>
    <row r="4" spans="2:46" ht="36.75" customHeight="1">
      <c r="B4" s="22"/>
      <c r="C4" s="23"/>
      <c r="D4" s="24" t="s">
        <v>107</v>
      </c>
      <c r="E4" s="23"/>
      <c r="F4" s="23"/>
      <c r="G4" s="23"/>
      <c r="H4" s="23"/>
      <c r="I4" s="94"/>
      <c r="J4" s="23"/>
      <c r="K4" s="25"/>
      <c r="M4" s="26" t="s">
        <v>10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4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94"/>
      <c r="J6" s="23"/>
      <c r="K6" s="25"/>
    </row>
    <row r="7" spans="2:11" ht="22.5" customHeight="1">
      <c r="B7" s="22"/>
      <c r="C7" s="23"/>
      <c r="D7" s="23"/>
      <c r="E7" s="365" t="str">
        <f>'Rekapitulace stavby'!K6</f>
        <v>III etapa - stavební úpravy č.p. 1473, Kostelec nad Orlicí - II</v>
      </c>
      <c r="F7" s="333"/>
      <c r="G7" s="333"/>
      <c r="H7" s="333"/>
      <c r="I7" s="94"/>
      <c r="J7" s="23"/>
      <c r="K7" s="25"/>
    </row>
    <row r="8" spans="2:11" s="1" customFormat="1" ht="15">
      <c r="B8" s="35"/>
      <c r="C8" s="36"/>
      <c r="D8" s="31" t="s">
        <v>108</v>
      </c>
      <c r="E8" s="36"/>
      <c r="F8" s="36"/>
      <c r="G8" s="36"/>
      <c r="H8" s="36"/>
      <c r="I8" s="95"/>
      <c r="J8" s="36"/>
      <c r="K8" s="39"/>
    </row>
    <row r="9" spans="2:11" s="1" customFormat="1" ht="36.75" customHeight="1">
      <c r="B9" s="35"/>
      <c r="C9" s="36"/>
      <c r="D9" s="36"/>
      <c r="E9" s="366" t="s">
        <v>534</v>
      </c>
      <c r="F9" s="340"/>
      <c r="G9" s="340"/>
      <c r="H9" s="340"/>
      <c r="I9" s="95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5"/>
      <c r="J10" s="36"/>
      <c r="K10" s="39"/>
    </row>
    <row r="11" spans="2:11" s="1" customFormat="1" ht="14.2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96" t="s">
        <v>21</v>
      </c>
      <c r="J11" s="29" t="s">
        <v>20</v>
      </c>
      <c r="K11" s="39"/>
    </row>
    <row r="12" spans="2:11" s="1" customFormat="1" ht="14.25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96" t="s">
        <v>25</v>
      </c>
      <c r="J12" s="97" t="str">
        <f>'Rekapitulace stavby'!AN8</f>
        <v>29.6.2016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5"/>
      <c r="J13" s="36"/>
      <c r="K13" s="39"/>
    </row>
    <row r="14" spans="2:11" s="1" customFormat="1" ht="14.25" customHeight="1">
      <c r="B14" s="35"/>
      <c r="C14" s="36"/>
      <c r="D14" s="31" t="s">
        <v>29</v>
      </c>
      <c r="E14" s="36"/>
      <c r="F14" s="36"/>
      <c r="G14" s="36"/>
      <c r="H14" s="36"/>
      <c r="I14" s="96" t="s">
        <v>30</v>
      </c>
      <c r="J14" s="29" t="s">
        <v>20</v>
      </c>
      <c r="K14" s="39"/>
    </row>
    <row r="15" spans="2:11" s="1" customFormat="1" ht="18" customHeight="1">
      <c r="B15" s="35"/>
      <c r="C15" s="36"/>
      <c r="D15" s="36"/>
      <c r="E15" s="29" t="s">
        <v>31</v>
      </c>
      <c r="F15" s="36"/>
      <c r="G15" s="36"/>
      <c r="H15" s="36"/>
      <c r="I15" s="96" t="s">
        <v>32</v>
      </c>
      <c r="J15" s="29" t="s">
        <v>20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5"/>
      <c r="J16" s="36"/>
      <c r="K16" s="39"/>
    </row>
    <row r="17" spans="2:11" s="1" customFormat="1" ht="14.25" customHeight="1">
      <c r="B17" s="35"/>
      <c r="C17" s="36"/>
      <c r="D17" s="31" t="s">
        <v>33</v>
      </c>
      <c r="E17" s="36"/>
      <c r="F17" s="36"/>
      <c r="G17" s="36"/>
      <c r="H17" s="36"/>
      <c r="I17" s="96" t="s">
        <v>30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6" t="s">
        <v>32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5"/>
      <c r="J19" s="36"/>
      <c r="K19" s="39"/>
    </row>
    <row r="20" spans="2:11" s="1" customFormat="1" ht="14.25" customHeight="1">
      <c r="B20" s="35"/>
      <c r="C20" s="36"/>
      <c r="D20" s="31" t="s">
        <v>35</v>
      </c>
      <c r="E20" s="36"/>
      <c r="F20" s="36"/>
      <c r="G20" s="36"/>
      <c r="H20" s="36"/>
      <c r="I20" s="96" t="s">
        <v>30</v>
      </c>
      <c r="J20" s="29" t="s">
        <v>36</v>
      </c>
      <c r="K20" s="39"/>
    </row>
    <row r="21" spans="2:11" s="1" customFormat="1" ht="18" customHeight="1">
      <c r="B21" s="35"/>
      <c r="C21" s="36"/>
      <c r="D21" s="36"/>
      <c r="E21" s="29" t="s">
        <v>37</v>
      </c>
      <c r="F21" s="36"/>
      <c r="G21" s="36"/>
      <c r="H21" s="36"/>
      <c r="I21" s="96" t="s">
        <v>32</v>
      </c>
      <c r="J21" s="29" t="s">
        <v>38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5"/>
      <c r="J22" s="36"/>
      <c r="K22" s="39"/>
    </row>
    <row r="23" spans="2:11" s="1" customFormat="1" ht="14.25" customHeight="1">
      <c r="B23" s="35"/>
      <c r="C23" s="36"/>
      <c r="D23" s="31" t="s">
        <v>40</v>
      </c>
      <c r="E23" s="36"/>
      <c r="F23" s="36"/>
      <c r="G23" s="36"/>
      <c r="H23" s="36"/>
      <c r="I23" s="95"/>
      <c r="J23" s="36"/>
      <c r="K23" s="39"/>
    </row>
    <row r="24" spans="2:11" s="6" customFormat="1" ht="22.5" customHeight="1">
      <c r="B24" s="98"/>
      <c r="C24" s="99"/>
      <c r="D24" s="99"/>
      <c r="E24" s="336" t="s">
        <v>20</v>
      </c>
      <c r="F24" s="367"/>
      <c r="G24" s="367"/>
      <c r="H24" s="367"/>
      <c r="I24" s="100"/>
      <c r="J24" s="99"/>
      <c r="K24" s="101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5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2"/>
      <c r="J26" s="62"/>
      <c r="K26" s="103"/>
    </row>
    <row r="27" spans="2:11" s="1" customFormat="1" ht="24.75" customHeight="1">
      <c r="B27" s="35"/>
      <c r="C27" s="36"/>
      <c r="D27" s="104" t="s">
        <v>42</v>
      </c>
      <c r="E27" s="36"/>
      <c r="F27" s="36"/>
      <c r="G27" s="36"/>
      <c r="H27" s="36"/>
      <c r="I27" s="95"/>
      <c r="J27" s="105">
        <f>ROUND(J91,2)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2"/>
      <c r="J28" s="62"/>
      <c r="K28" s="103"/>
    </row>
    <row r="29" spans="2:11" s="1" customFormat="1" ht="14.25" customHeight="1">
      <c r="B29" s="35"/>
      <c r="C29" s="36"/>
      <c r="D29" s="36"/>
      <c r="E29" s="36"/>
      <c r="F29" s="40" t="s">
        <v>44</v>
      </c>
      <c r="G29" s="36"/>
      <c r="H29" s="36"/>
      <c r="I29" s="106" t="s">
        <v>43</v>
      </c>
      <c r="J29" s="40" t="s">
        <v>45</v>
      </c>
      <c r="K29" s="39"/>
    </row>
    <row r="30" spans="2:11" s="1" customFormat="1" ht="14.25" customHeight="1">
      <c r="B30" s="35"/>
      <c r="C30" s="36"/>
      <c r="D30" s="43" t="s">
        <v>46</v>
      </c>
      <c r="E30" s="43" t="s">
        <v>47</v>
      </c>
      <c r="F30" s="107">
        <f>ROUND(SUM(BE91:BE203),2)</f>
        <v>0</v>
      </c>
      <c r="G30" s="36"/>
      <c r="H30" s="36"/>
      <c r="I30" s="108">
        <v>0.21</v>
      </c>
      <c r="J30" s="107">
        <f>ROUND(ROUND((SUM(BE91:BE203)),2)*I30,2)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48</v>
      </c>
      <c r="F31" s="107">
        <f>ROUND(SUM(BF91:BF203),2)</f>
        <v>0</v>
      </c>
      <c r="G31" s="36"/>
      <c r="H31" s="36"/>
      <c r="I31" s="108">
        <v>0.15</v>
      </c>
      <c r="J31" s="107">
        <f>ROUND(ROUND((SUM(BF91:BF203)),2)*I31,2)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49</v>
      </c>
      <c r="F32" s="107">
        <f>ROUND(SUM(BG91:BG203),2)</f>
        <v>0</v>
      </c>
      <c r="G32" s="36"/>
      <c r="H32" s="36"/>
      <c r="I32" s="108">
        <v>0.21</v>
      </c>
      <c r="J32" s="107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50</v>
      </c>
      <c r="F33" s="107">
        <f>ROUND(SUM(BH91:BH203),2)</f>
        <v>0</v>
      </c>
      <c r="G33" s="36"/>
      <c r="H33" s="36"/>
      <c r="I33" s="108">
        <v>0.15</v>
      </c>
      <c r="J33" s="107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51</v>
      </c>
      <c r="F34" s="107">
        <f>ROUND(SUM(BI91:BI203),2)</f>
        <v>0</v>
      </c>
      <c r="G34" s="36"/>
      <c r="H34" s="36"/>
      <c r="I34" s="108">
        <v>0</v>
      </c>
      <c r="J34" s="107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5"/>
      <c r="J35" s="36"/>
      <c r="K35" s="39"/>
    </row>
    <row r="36" spans="2:11" s="1" customFormat="1" ht="24.75" customHeight="1">
      <c r="B36" s="35"/>
      <c r="C36" s="109"/>
      <c r="D36" s="110" t="s">
        <v>52</v>
      </c>
      <c r="E36" s="65"/>
      <c r="F36" s="65"/>
      <c r="G36" s="111" t="s">
        <v>53</v>
      </c>
      <c r="H36" s="112" t="s">
        <v>54</v>
      </c>
      <c r="I36" s="113"/>
      <c r="J36" s="114">
        <f>SUM(J27:J34)</f>
        <v>0</v>
      </c>
      <c r="K36" s="115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6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7"/>
      <c r="J41" s="54"/>
      <c r="K41" s="118"/>
    </row>
    <row r="42" spans="2:11" s="1" customFormat="1" ht="36.75" customHeight="1">
      <c r="B42" s="35"/>
      <c r="C42" s="24" t="s">
        <v>110</v>
      </c>
      <c r="D42" s="36"/>
      <c r="E42" s="36"/>
      <c r="F42" s="36"/>
      <c r="G42" s="36"/>
      <c r="H42" s="36"/>
      <c r="I42" s="95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5"/>
      <c r="J43" s="36"/>
      <c r="K43" s="39"/>
    </row>
    <row r="44" spans="2:11" s="1" customFormat="1" ht="14.25" customHeight="1">
      <c r="B44" s="35"/>
      <c r="C44" s="31" t="s">
        <v>16</v>
      </c>
      <c r="D44" s="36"/>
      <c r="E44" s="36"/>
      <c r="F44" s="36"/>
      <c r="G44" s="36"/>
      <c r="H44" s="36"/>
      <c r="I44" s="95"/>
      <c r="J44" s="36"/>
      <c r="K44" s="39"/>
    </row>
    <row r="45" spans="2:11" s="1" customFormat="1" ht="22.5" customHeight="1">
      <c r="B45" s="35"/>
      <c r="C45" s="36"/>
      <c r="D45" s="36"/>
      <c r="E45" s="365" t="str">
        <f>E7</f>
        <v>III etapa - stavební úpravy č.p. 1473, Kostelec nad Orlicí - II</v>
      </c>
      <c r="F45" s="340"/>
      <c r="G45" s="340"/>
      <c r="H45" s="340"/>
      <c r="I45" s="95"/>
      <c r="J45" s="36"/>
      <c r="K45" s="39"/>
    </row>
    <row r="46" spans="2:11" s="1" customFormat="1" ht="14.25" customHeight="1">
      <c r="B46" s="35"/>
      <c r="C46" s="31" t="s">
        <v>108</v>
      </c>
      <c r="D46" s="36"/>
      <c r="E46" s="36"/>
      <c r="F46" s="36"/>
      <c r="G46" s="36"/>
      <c r="H46" s="36"/>
      <c r="I46" s="95"/>
      <c r="J46" s="36"/>
      <c r="K46" s="39"/>
    </row>
    <row r="47" spans="2:11" s="1" customFormat="1" ht="23.25" customHeight="1">
      <c r="B47" s="35"/>
      <c r="C47" s="36"/>
      <c r="D47" s="36"/>
      <c r="E47" s="366" t="str">
        <f>E9</f>
        <v>0302_2017_UR - 1. NP - opravy a úpravy hyg. zařízení - 102a</v>
      </c>
      <c r="F47" s="340"/>
      <c r="G47" s="340"/>
      <c r="H47" s="340"/>
      <c r="I47" s="95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5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stravovací pavilon, Komenského 1473</v>
      </c>
      <c r="G49" s="36"/>
      <c r="H49" s="36"/>
      <c r="I49" s="96" t="s">
        <v>25</v>
      </c>
      <c r="J49" s="97" t="str">
        <f>IF(J12="","",J12)</f>
        <v>29.6.2016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5"/>
      <c r="J50" s="36"/>
      <c r="K50" s="39"/>
    </row>
    <row r="51" spans="2:11" s="1" customFormat="1" ht="15">
      <c r="B51" s="35"/>
      <c r="C51" s="31" t="s">
        <v>29</v>
      </c>
      <c r="D51" s="36"/>
      <c r="E51" s="36"/>
      <c r="F51" s="29" t="str">
        <f>E15</f>
        <v>Město KnO, Palackého náměstí 38, 51741 KnO</v>
      </c>
      <c r="G51" s="36"/>
      <c r="H51" s="36"/>
      <c r="I51" s="96" t="s">
        <v>35</v>
      </c>
      <c r="J51" s="29" t="str">
        <f>E21</f>
        <v>Ing. Jiří Urban, Dobrošov 66, 54701 Náchod</v>
      </c>
      <c r="K51" s="39"/>
    </row>
    <row r="52" spans="2:11" s="1" customFormat="1" ht="14.25" customHeight="1">
      <c r="B52" s="35"/>
      <c r="C52" s="31" t="s">
        <v>33</v>
      </c>
      <c r="D52" s="36"/>
      <c r="E52" s="36"/>
      <c r="F52" s="29">
        <f>IF(E18="","",E18)</f>
      </c>
      <c r="G52" s="36"/>
      <c r="H52" s="36"/>
      <c r="I52" s="95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5"/>
      <c r="J53" s="36"/>
      <c r="K53" s="39"/>
    </row>
    <row r="54" spans="2:11" s="1" customFormat="1" ht="29.25" customHeight="1">
      <c r="B54" s="35"/>
      <c r="C54" s="119" t="s">
        <v>111</v>
      </c>
      <c r="D54" s="109"/>
      <c r="E54" s="109"/>
      <c r="F54" s="109"/>
      <c r="G54" s="109"/>
      <c r="H54" s="109"/>
      <c r="I54" s="120"/>
      <c r="J54" s="121" t="s">
        <v>112</v>
      </c>
      <c r="K54" s="122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5"/>
      <c r="J55" s="36"/>
      <c r="K55" s="39"/>
    </row>
    <row r="56" spans="2:47" s="1" customFormat="1" ht="29.25" customHeight="1">
      <c r="B56" s="35"/>
      <c r="C56" s="123" t="s">
        <v>113</v>
      </c>
      <c r="D56" s="36"/>
      <c r="E56" s="36"/>
      <c r="F56" s="36"/>
      <c r="G56" s="36"/>
      <c r="H56" s="36"/>
      <c r="I56" s="95"/>
      <c r="J56" s="105">
        <f>J91</f>
        <v>0</v>
      </c>
      <c r="K56" s="39"/>
      <c r="AU56" s="18" t="s">
        <v>114</v>
      </c>
    </row>
    <row r="57" spans="2:11" s="7" customFormat="1" ht="24.75" customHeight="1">
      <c r="B57" s="124"/>
      <c r="C57" s="125"/>
      <c r="D57" s="126" t="s">
        <v>115</v>
      </c>
      <c r="E57" s="127"/>
      <c r="F57" s="127"/>
      <c r="G57" s="127"/>
      <c r="H57" s="127"/>
      <c r="I57" s="128"/>
      <c r="J57" s="129">
        <f>J92</f>
        <v>0</v>
      </c>
      <c r="K57" s="130"/>
    </row>
    <row r="58" spans="2:11" s="8" customFormat="1" ht="19.5" customHeight="1">
      <c r="B58" s="131"/>
      <c r="C58" s="132"/>
      <c r="D58" s="133" t="s">
        <v>535</v>
      </c>
      <c r="E58" s="134"/>
      <c r="F58" s="134"/>
      <c r="G58" s="134"/>
      <c r="H58" s="134"/>
      <c r="I58" s="135"/>
      <c r="J58" s="136">
        <f>J93</f>
        <v>0</v>
      </c>
      <c r="K58" s="137"/>
    </row>
    <row r="59" spans="2:11" s="8" customFormat="1" ht="19.5" customHeight="1">
      <c r="B59" s="131"/>
      <c r="C59" s="132"/>
      <c r="D59" s="133" t="s">
        <v>116</v>
      </c>
      <c r="E59" s="134"/>
      <c r="F59" s="134"/>
      <c r="G59" s="134"/>
      <c r="H59" s="134"/>
      <c r="I59" s="135"/>
      <c r="J59" s="136">
        <f>J102</f>
        <v>0</v>
      </c>
      <c r="K59" s="137"/>
    </row>
    <row r="60" spans="2:11" s="8" customFormat="1" ht="19.5" customHeight="1">
      <c r="B60" s="131"/>
      <c r="C60" s="132"/>
      <c r="D60" s="133" t="s">
        <v>117</v>
      </c>
      <c r="E60" s="134"/>
      <c r="F60" s="134"/>
      <c r="G60" s="134"/>
      <c r="H60" s="134"/>
      <c r="I60" s="135"/>
      <c r="J60" s="136">
        <f>J113</f>
        <v>0</v>
      </c>
      <c r="K60" s="137"/>
    </row>
    <row r="61" spans="2:11" s="8" customFormat="1" ht="19.5" customHeight="1">
      <c r="B61" s="131"/>
      <c r="C61" s="132"/>
      <c r="D61" s="133" t="s">
        <v>118</v>
      </c>
      <c r="E61" s="134"/>
      <c r="F61" s="134"/>
      <c r="G61" s="134"/>
      <c r="H61" s="134"/>
      <c r="I61" s="135"/>
      <c r="J61" s="136">
        <f>J119</f>
        <v>0</v>
      </c>
      <c r="K61" s="137"/>
    </row>
    <row r="62" spans="2:11" s="8" customFormat="1" ht="19.5" customHeight="1">
      <c r="B62" s="131"/>
      <c r="C62" s="132"/>
      <c r="D62" s="133" t="s">
        <v>119</v>
      </c>
      <c r="E62" s="134"/>
      <c r="F62" s="134"/>
      <c r="G62" s="134"/>
      <c r="H62" s="134"/>
      <c r="I62" s="135"/>
      <c r="J62" s="136">
        <f>J125</f>
        <v>0</v>
      </c>
      <c r="K62" s="137"/>
    </row>
    <row r="63" spans="2:11" s="7" customFormat="1" ht="24.75" customHeight="1">
      <c r="B63" s="124"/>
      <c r="C63" s="125"/>
      <c r="D63" s="126" t="s">
        <v>120</v>
      </c>
      <c r="E63" s="127"/>
      <c r="F63" s="127"/>
      <c r="G63" s="127"/>
      <c r="H63" s="127"/>
      <c r="I63" s="128"/>
      <c r="J63" s="129">
        <f>J127</f>
        <v>0</v>
      </c>
      <c r="K63" s="130"/>
    </row>
    <row r="64" spans="2:11" s="8" customFormat="1" ht="19.5" customHeight="1">
      <c r="B64" s="131"/>
      <c r="C64" s="132"/>
      <c r="D64" s="133" t="s">
        <v>536</v>
      </c>
      <c r="E64" s="134"/>
      <c r="F64" s="134"/>
      <c r="G64" s="134"/>
      <c r="H64" s="134"/>
      <c r="I64" s="135"/>
      <c r="J64" s="136">
        <f>J128</f>
        <v>0</v>
      </c>
      <c r="K64" s="137"/>
    </row>
    <row r="65" spans="2:11" s="8" customFormat="1" ht="19.5" customHeight="1">
      <c r="B65" s="131"/>
      <c r="C65" s="132"/>
      <c r="D65" s="133" t="s">
        <v>122</v>
      </c>
      <c r="E65" s="134"/>
      <c r="F65" s="134"/>
      <c r="G65" s="134"/>
      <c r="H65" s="134"/>
      <c r="I65" s="135"/>
      <c r="J65" s="136">
        <f>J136</f>
        <v>0</v>
      </c>
      <c r="K65" s="137"/>
    </row>
    <row r="66" spans="2:11" s="8" customFormat="1" ht="19.5" customHeight="1">
      <c r="B66" s="131"/>
      <c r="C66" s="132"/>
      <c r="D66" s="133" t="s">
        <v>123</v>
      </c>
      <c r="E66" s="134"/>
      <c r="F66" s="134"/>
      <c r="G66" s="134"/>
      <c r="H66" s="134"/>
      <c r="I66" s="135"/>
      <c r="J66" s="136">
        <f>J153</f>
        <v>0</v>
      </c>
      <c r="K66" s="137"/>
    </row>
    <row r="67" spans="2:11" s="8" customFormat="1" ht="19.5" customHeight="1">
      <c r="B67" s="131"/>
      <c r="C67" s="132"/>
      <c r="D67" s="133" t="s">
        <v>124</v>
      </c>
      <c r="E67" s="134"/>
      <c r="F67" s="134"/>
      <c r="G67" s="134"/>
      <c r="H67" s="134"/>
      <c r="I67" s="135"/>
      <c r="J67" s="136">
        <f>J178</f>
        <v>0</v>
      </c>
      <c r="K67" s="137"/>
    </row>
    <row r="68" spans="2:11" s="8" customFormat="1" ht="19.5" customHeight="1">
      <c r="B68" s="131"/>
      <c r="C68" s="132"/>
      <c r="D68" s="133" t="s">
        <v>537</v>
      </c>
      <c r="E68" s="134"/>
      <c r="F68" s="134"/>
      <c r="G68" s="134"/>
      <c r="H68" s="134"/>
      <c r="I68" s="135"/>
      <c r="J68" s="136">
        <f>J190</f>
        <v>0</v>
      </c>
      <c r="K68" s="137"/>
    </row>
    <row r="69" spans="2:11" s="7" customFormat="1" ht="24.75" customHeight="1">
      <c r="B69" s="124"/>
      <c r="C69" s="125"/>
      <c r="D69" s="126" t="s">
        <v>126</v>
      </c>
      <c r="E69" s="127"/>
      <c r="F69" s="127"/>
      <c r="G69" s="127"/>
      <c r="H69" s="127"/>
      <c r="I69" s="128"/>
      <c r="J69" s="129">
        <f>J199</f>
        <v>0</v>
      </c>
      <c r="K69" s="130"/>
    </row>
    <row r="70" spans="2:11" s="8" customFormat="1" ht="19.5" customHeight="1">
      <c r="B70" s="131"/>
      <c r="C70" s="132"/>
      <c r="D70" s="133" t="s">
        <v>127</v>
      </c>
      <c r="E70" s="134"/>
      <c r="F70" s="134"/>
      <c r="G70" s="134"/>
      <c r="H70" s="134"/>
      <c r="I70" s="135"/>
      <c r="J70" s="136">
        <f>J200</f>
        <v>0</v>
      </c>
      <c r="K70" s="137"/>
    </row>
    <row r="71" spans="2:11" s="8" customFormat="1" ht="19.5" customHeight="1">
      <c r="B71" s="131"/>
      <c r="C71" s="132"/>
      <c r="D71" s="133" t="s">
        <v>128</v>
      </c>
      <c r="E71" s="134"/>
      <c r="F71" s="134"/>
      <c r="G71" s="134"/>
      <c r="H71" s="134"/>
      <c r="I71" s="135"/>
      <c r="J71" s="136">
        <f>J202</f>
        <v>0</v>
      </c>
      <c r="K71" s="137"/>
    </row>
    <row r="72" spans="2:11" s="1" customFormat="1" ht="21.75" customHeight="1">
      <c r="B72" s="35"/>
      <c r="C72" s="36"/>
      <c r="D72" s="36"/>
      <c r="E72" s="36"/>
      <c r="F72" s="36"/>
      <c r="G72" s="36"/>
      <c r="H72" s="36"/>
      <c r="I72" s="95"/>
      <c r="J72" s="36"/>
      <c r="K72" s="39"/>
    </row>
    <row r="73" spans="2:11" s="1" customFormat="1" ht="6.75" customHeight="1">
      <c r="B73" s="50"/>
      <c r="C73" s="51"/>
      <c r="D73" s="51"/>
      <c r="E73" s="51"/>
      <c r="F73" s="51"/>
      <c r="G73" s="51"/>
      <c r="H73" s="51"/>
      <c r="I73" s="116"/>
      <c r="J73" s="51"/>
      <c r="K73" s="52"/>
    </row>
    <row r="77" spans="2:12" s="1" customFormat="1" ht="6.75" customHeight="1">
      <c r="B77" s="53"/>
      <c r="C77" s="54"/>
      <c r="D77" s="54"/>
      <c r="E77" s="54"/>
      <c r="F77" s="54"/>
      <c r="G77" s="54"/>
      <c r="H77" s="54"/>
      <c r="I77" s="117"/>
      <c r="J77" s="54"/>
      <c r="K77" s="54"/>
      <c r="L77" s="35"/>
    </row>
    <row r="78" spans="2:12" s="1" customFormat="1" ht="36.75" customHeight="1">
      <c r="B78" s="35"/>
      <c r="C78" s="55" t="s">
        <v>129</v>
      </c>
      <c r="I78" s="138"/>
      <c r="L78" s="35"/>
    </row>
    <row r="79" spans="2:12" s="1" customFormat="1" ht="6.75" customHeight="1">
      <c r="B79" s="35"/>
      <c r="I79" s="138"/>
      <c r="L79" s="35"/>
    </row>
    <row r="80" spans="2:12" s="1" customFormat="1" ht="14.25" customHeight="1">
      <c r="B80" s="35"/>
      <c r="C80" s="57" t="s">
        <v>16</v>
      </c>
      <c r="I80" s="138"/>
      <c r="L80" s="35"/>
    </row>
    <row r="81" spans="2:12" s="1" customFormat="1" ht="22.5" customHeight="1">
      <c r="B81" s="35"/>
      <c r="E81" s="368" t="str">
        <f>E7</f>
        <v>III etapa - stavební úpravy č.p. 1473, Kostelec nad Orlicí - II</v>
      </c>
      <c r="F81" s="330"/>
      <c r="G81" s="330"/>
      <c r="H81" s="330"/>
      <c r="I81" s="138"/>
      <c r="L81" s="35"/>
    </row>
    <row r="82" spans="2:12" s="1" customFormat="1" ht="14.25" customHeight="1">
      <c r="B82" s="35"/>
      <c r="C82" s="57" t="s">
        <v>108</v>
      </c>
      <c r="I82" s="138"/>
      <c r="L82" s="35"/>
    </row>
    <row r="83" spans="2:12" s="1" customFormat="1" ht="23.25" customHeight="1">
      <c r="B83" s="35"/>
      <c r="E83" s="348" t="str">
        <f>E9</f>
        <v>0302_2017_UR - 1. NP - opravy a úpravy hyg. zařízení - 102a</v>
      </c>
      <c r="F83" s="330"/>
      <c r="G83" s="330"/>
      <c r="H83" s="330"/>
      <c r="I83" s="138"/>
      <c r="L83" s="35"/>
    </row>
    <row r="84" spans="2:12" s="1" customFormat="1" ht="6.75" customHeight="1">
      <c r="B84" s="35"/>
      <c r="I84" s="138"/>
      <c r="L84" s="35"/>
    </row>
    <row r="85" spans="2:12" s="1" customFormat="1" ht="18" customHeight="1">
      <c r="B85" s="35"/>
      <c r="C85" s="57" t="s">
        <v>23</v>
      </c>
      <c r="F85" s="139" t="str">
        <f>F12</f>
        <v>stravovací pavilon, Komenského 1473</v>
      </c>
      <c r="I85" s="140" t="s">
        <v>25</v>
      </c>
      <c r="J85" s="61" t="str">
        <f>IF(J12="","",J12)</f>
        <v>29.6.2016</v>
      </c>
      <c r="L85" s="35"/>
    </row>
    <row r="86" spans="2:12" s="1" customFormat="1" ht="6.75" customHeight="1">
      <c r="B86" s="35"/>
      <c r="I86" s="138"/>
      <c r="L86" s="35"/>
    </row>
    <row r="87" spans="2:12" s="1" customFormat="1" ht="15">
      <c r="B87" s="35"/>
      <c r="C87" s="57" t="s">
        <v>29</v>
      </c>
      <c r="F87" s="139" t="str">
        <f>E15</f>
        <v>Město KnO, Palackého náměstí 38, 51741 KnO</v>
      </c>
      <c r="I87" s="140" t="s">
        <v>35</v>
      </c>
      <c r="J87" s="139" t="str">
        <f>E21</f>
        <v>Ing. Jiří Urban, Dobrošov 66, 54701 Náchod</v>
      </c>
      <c r="L87" s="35"/>
    </row>
    <row r="88" spans="2:12" s="1" customFormat="1" ht="14.25" customHeight="1">
      <c r="B88" s="35"/>
      <c r="C88" s="57" t="s">
        <v>33</v>
      </c>
      <c r="F88" s="139">
        <f>IF(E18="","",E18)</f>
      </c>
      <c r="I88" s="138"/>
      <c r="L88" s="35"/>
    </row>
    <row r="89" spans="2:12" s="1" customFormat="1" ht="9.75" customHeight="1">
      <c r="B89" s="35"/>
      <c r="I89" s="138"/>
      <c r="L89" s="35"/>
    </row>
    <row r="90" spans="2:20" s="9" customFormat="1" ht="29.25" customHeight="1">
      <c r="B90" s="141"/>
      <c r="C90" s="142" t="s">
        <v>130</v>
      </c>
      <c r="D90" s="143" t="s">
        <v>61</v>
      </c>
      <c r="E90" s="143" t="s">
        <v>57</v>
      </c>
      <c r="F90" s="143" t="s">
        <v>131</v>
      </c>
      <c r="G90" s="143" t="s">
        <v>132</v>
      </c>
      <c r="H90" s="143" t="s">
        <v>133</v>
      </c>
      <c r="I90" s="144" t="s">
        <v>134</v>
      </c>
      <c r="J90" s="143" t="s">
        <v>112</v>
      </c>
      <c r="K90" s="145" t="s">
        <v>135</v>
      </c>
      <c r="L90" s="141"/>
      <c r="M90" s="67" t="s">
        <v>136</v>
      </c>
      <c r="N90" s="68" t="s">
        <v>46</v>
      </c>
      <c r="O90" s="68" t="s">
        <v>137</v>
      </c>
      <c r="P90" s="68" t="s">
        <v>138</v>
      </c>
      <c r="Q90" s="68" t="s">
        <v>139</v>
      </c>
      <c r="R90" s="68" t="s">
        <v>140</v>
      </c>
      <c r="S90" s="68" t="s">
        <v>141</v>
      </c>
      <c r="T90" s="69" t="s">
        <v>142</v>
      </c>
    </row>
    <row r="91" spans="2:63" s="1" customFormat="1" ht="29.25" customHeight="1">
      <c r="B91" s="35"/>
      <c r="C91" s="71" t="s">
        <v>113</v>
      </c>
      <c r="I91" s="138"/>
      <c r="J91" s="146">
        <f>BK91</f>
        <v>0</v>
      </c>
      <c r="L91" s="35"/>
      <c r="M91" s="70"/>
      <c r="N91" s="62"/>
      <c r="O91" s="62"/>
      <c r="P91" s="147">
        <f>P92+P127+P199</f>
        <v>0</v>
      </c>
      <c r="Q91" s="62"/>
      <c r="R91" s="147">
        <f>R92+R127+R199</f>
        <v>1.96335106</v>
      </c>
      <c r="S91" s="62"/>
      <c r="T91" s="148">
        <f>T92+T127+T199</f>
        <v>0.33916208</v>
      </c>
      <c r="AT91" s="18" t="s">
        <v>75</v>
      </c>
      <c r="AU91" s="18" t="s">
        <v>114</v>
      </c>
      <c r="BK91" s="149">
        <f>BK92+BK127+BK199</f>
        <v>0</v>
      </c>
    </row>
    <row r="92" spans="2:63" s="10" customFormat="1" ht="36.75" customHeight="1">
      <c r="B92" s="150"/>
      <c r="D92" s="151" t="s">
        <v>75</v>
      </c>
      <c r="E92" s="152" t="s">
        <v>143</v>
      </c>
      <c r="F92" s="152" t="s">
        <v>144</v>
      </c>
      <c r="I92" s="153"/>
      <c r="J92" s="154">
        <f>BK92</f>
        <v>0</v>
      </c>
      <c r="L92" s="150"/>
      <c r="M92" s="155"/>
      <c r="N92" s="156"/>
      <c r="O92" s="156"/>
      <c r="P92" s="157">
        <f>P93+P102+P113+P119+P125</f>
        <v>0</v>
      </c>
      <c r="Q92" s="156"/>
      <c r="R92" s="157">
        <f>R93+R102+R113+R119+R125</f>
        <v>1.43655376</v>
      </c>
      <c r="S92" s="156"/>
      <c r="T92" s="158">
        <f>T93+T102+T113+T119+T125</f>
        <v>0.012</v>
      </c>
      <c r="AR92" s="151" t="s">
        <v>22</v>
      </c>
      <c r="AT92" s="159" t="s">
        <v>75</v>
      </c>
      <c r="AU92" s="159" t="s">
        <v>76</v>
      </c>
      <c r="AY92" s="151" t="s">
        <v>145</v>
      </c>
      <c r="BK92" s="160">
        <f>BK93+BK102+BK113+BK119+BK125</f>
        <v>0</v>
      </c>
    </row>
    <row r="93" spans="2:63" s="10" customFormat="1" ht="19.5" customHeight="1">
      <c r="B93" s="150"/>
      <c r="D93" s="161" t="s">
        <v>75</v>
      </c>
      <c r="E93" s="162" t="s">
        <v>193</v>
      </c>
      <c r="F93" s="162" t="s">
        <v>538</v>
      </c>
      <c r="I93" s="153"/>
      <c r="J93" s="163">
        <f>BK93</f>
        <v>0</v>
      </c>
      <c r="L93" s="150"/>
      <c r="M93" s="155"/>
      <c r="N93" s="156"/>
      <c r="O93" s="156"/>
      <c r="P93" s="157">
        <f>SUM(P94:P101)</f>
        <v>0</v>
      </c>
      <c r="Q93" s="156"/>
      <c r="R93" s="157">
        <f>SUM(R94:R101)</f>
        <v>1.08425935</v>
      </c>
      <c r="S93" s="156"/>
      <c r="T93" s="158">
        <f>SUM(T94:T101)</f>
        <v>0</v>
      </c>
      <c r="AR93" s="151" t="s">
        <v>22</v>
      </c>
      <c r="AT93" s="159" t="s">
        <v>75</v>
      </c>
      <c r="AU93" s="159" t="s">
        <v>22</v>
      </c>
      <c r="AY93" s="151" t="s">
        <v>145</v>
      </c>
      <c r="BK93" s="160">
        <f>SUM(BK94:BK101)</f>
        <v>0</v>
      </c>
    </row>
    <row r="94" spans="2:65" s="1" customFormat="1" ht="22.5" customHeight="1">
      <c r="B94" s="164"/>
      <c r="C94" s="165" t="s">
        <v>22</v>
      </c>
      <c r="D94" s="165" t="s">
        <v>148</v>
      </c>
      <c r="E94" s="166" t="s">
        <v>539</v>
      </c>
      <c r="F94" s="167" t="s">
        <v>540</v>
      </c>
      <c r="G94" s="168" t="s">
        <v>405</v>
      </c>
      <c r="H94" s="169">
        <v>1</v>
      </c>
      <c r="I94" s="170"/>
      <c r="J94" s="171">
        <f>ROUND(I94*H94,2)</f>
        <v>0</v>
      </c>
      <c r="K94" s="167" t="s">
        <v>152</v>
      </c>
      <c r="L94" s="35"/>
      <c r="M94" s="172" t="s">
        <v>20</v>
      </c>
      <c r="N94" s="173" t="s">
        <v>47</v>
      </c>
      <c r="O94" s="36"/>
      <c r="P94" s="174">
        <f>O94*H94</f>
        <v>0</v>
      </c>
      <c r="Q94" s="174">
        <v>0.01893</v>
      </c>
      <c r="R94" s="174">
        <f>Q94*H94</f>
        <v>0.01893</v>
      </c>
      <c r="S94" s="174">
        <v>0</v>
      </c>
      <c r="T94" s="175">
        <f>S94*H94</f>
        <v>0</v>
      </c>
      <c r="AR94" s="18" t="s">
        <v>153</v>
      </c>
      <c r="AT94" s="18" t="s">
        <v>148</v>
      </c>
      <c r="AU94" s="18" t="s">
        <v>84</v>
      </c>
      <c r="AY94" s="18" t="s">
        <v>145</v>
      </c>
      <c r="BE94" s="176">
        <f>IF(N94="základní",J94,0)</f>
        <v>0</v>
      </c>
      <c r="BF94" s="176">
        <f>IF(N94="snížená",J94,0)</f>
        <v>0</v>
      </c>
      <c r="BG94" s="176">
        <f>IF(N94="zákl. přenesená",J94,0)</f>
        <v>0</v>
      </c>
      <c r="BH94" s="176">
        <f>IF(N94="sníž. přenesená",J94,0)</f>
        <v>0</v>
      </c>
      <c r="BI94" s="176">
        <f>IF(N94="nulová",J94,0)</f>
        <v>0</v>
      </c>
      <c r="BJ94" s="18" t="s">
        <v>22</v>
      </c>
      <c r="BK94" s="176">
        <f>ROUND(I94*H94,2)</f>
        <v>0</v>
      </c>
      <c r="BL94" s="18" t="s">
        <v>153</v>
      </c>
      <c r="BM94" s="18" t="s">
        <v>541</v>
      </c>
    </row>
    <row r="95" spans="2:65" s="1" customFormat="1" ht="22.5" customHeight="1">
      <c r="B95" s="164"/>
      <c r="C95" s="165" t="s">
        <v>84</v>
      </c>
      <c r="D95" s="165" t="s">
        <v>148</v>
      </c>
      <c r="E95" s="166" t="s">
        <v>542</v>
      </c>
      <c r="F95" s="167" t="s">
        <v>543</v>
      </c>
      <c r="G95" s="168" t="s">
        <v>405</v>
      </c>
      <c r="H95" s="169">
        <v>1</v>
      </c>
      <c r="I95" s="170"/>
      <c r="J95" s="171">
        <f>ROUND(I95*H95,2)</f>
        <v>0</v>
      </c>
      <c r="K95" s="167" t="s">
        <v>152</v>
      </c>
      <c r="L95" s="35"/>
      <c r="M95" s="172" t="s">
        <v>20</v>
      </c>
      <c r="N95" s="173" t="s">
        <v>47</v>
      </c>
      <c r="O95" s="36"/>
      <c r="P95" s="174">
        <f>O95*H95</f>
        <v>0</v>
      </c>
      <c r="Q95" s="174">
        <v>0.01913</v>
      </c>
      <c r="R95" s="174">
        <f>Q95*H95</f>
        <v>0.01913</v>
      </c>
      <c r="S95" s="174">
        <v>0</v>
      </c>
      <c r="T95" s="175">
        <f>S95*H95</f>
        <v>0</v>
      </c>
      <c r="AR95" s="18" t="s">
        <v>153</v>
      </c>
      <c r="AT95" s="18" t="s">
        <v>148</v>
      </c>
      <c r="AU95" s="18" t="s">
        <v>84</v>
      </c>
      <c r="AY95" s="18" t="s">
        <v>145</v>
      </c>
      <c r="BE95" s="176">
        <f>IF(N95="základní",J95,0)</f>
        <v>0</v>
      </c>
      <c r="BF95" s="176">
        <f>IF(N95="snížená",J95,0)</f>
        <v>0</v>
      </c>
      <c r="BG95" s="176">
        <f>IF(N95="zákl. přenesená",J95,0)</f>
        <v>0</v>
      </c>
      <c r="BH95" s="176">
        <f>IF(N95="sníž. přenesená",J95,0)</f>
        <v>0</v>
      </c>
      <c r="BI95" s="176">
        <f>IF(N95="nulová",J95,0)</f>
        <v>0</v>
      </c>
      <c r="BJ95" s="18" t="s">
        <v>22</v>
      </c>
      <c r="BK95" s="176">
        <f>ROUND(I95*H95,2)</f>
        <v>0</v>
      </c>
      <c r="BL95" s="18" t="s">
        <v>153</v>
      </c>
      <c r="BM95" s="18" t="s">
        <v>544</v>
      </c>
    </row>
    <row r="96" spans="2:65" s="1" customFormat="1" ht="31.5" customHeight="1">
      <c r="B96" s="164"/>
      <c r="C96" s="165" t="s">
        <v>193</v>
      </c>
      <c r="D96" s="165" t="s">
        <v>148</v>
      </c>
      <c r="E96" s="166" t="s">
        <v>545</v>
      </c>
      <c r="F96" s="167" t="s">
        <v>546</v>
      </c>
      <c r="G96" s="168" t="s">
        <v>151</v>
      </c>
      <c r="H96" s="169">
        <v>12.005</v>
      </c>
      <c r="I96" s="170"/>
      <c r="J96" s="171">
        <f>ROUND(I96*H96,2)</f>
        <v>0</v>
      </c>
      <c r="K96" s="167" t="s">
        <v>152</v>
      </c>
      <c r="L96" s="35"/>
      <c r="M96" s="172" t="s">
        <v>20</v>
      </c>
      <c r="N96" s="173" t="s">
        <v>47</v>
      </c>
      <c r="O96" s="36"/>
      <c r="P96" s="174">
        <f>O96*H96</f>
        <v>0</v>
      </c>
      <c r="Q96" s="174">
        <v>0.08707</v>
      </c>
      <c r="R96" s="174">
        <f>Q96*H96</f>
        <v>1.04527535</v>
      </c>
      <c r="S96" s="174">
        <v>0</v>
      </c>
      <c r="T96" s="175">
        <f>S96*H96</f>
        <v>0</v>
      </c>
      <c r="AR96" s="18" t="s">
        <v>153</v>
      </c>
      <c r="AT96" s="18" t="s">
        <v>148</v>
      </c>
      <c r="AU96" s="18" t="s">
        <v>84</v>
      </c>
      <c r="AY96" s="18" t="s">
        <v>145</v>
      </c>
      <c r="BE96" s="176">
        <f>IF(N96="základní",J96,0)</f>
        <v>0</v>
      </c>
      <c r="BF96" s="176">
        <f>IF(N96="snížená",J96,0)</f>
        <v>0</v>
      </c>
      <c r="BG96" s="176">
        <f>IF(N96="zákl. přenesená",J96,0)</f>
        <v>0</v>
      </c>
      <c r="BH96" s="176">
        <f>IF(N96="sníž. přenesená",J96,0)</f>
        <v>0</v>
      </c>
      <c r="BI96" s="176">
        <f>IF(N96="nulová",J96,0)</f>
        <v>0</v>
      </c>
      <c r="BJ96" s="18" t="s">
        <v>22</v>
      </c>
      <c r="BK96" s="176">
        <f>ROUND(I96*H96,2)</f>
        <v>0</v>
      </c>
      <c r="BL96" s="18" t="s">
        <v>153</v>
      </c>
      <c r="BM96" s="18" t="s">
        <v>547</v>
      </c>
    </row>
    <row r="97" spans="2:51" s="12" customFormat="1" ht="22.5" customHeight="1">
      <c r="B97" s="186"/>
      <c r="D97" s="178" t="s">
        <v>155</v>
      </c>
      <c r="E97" s="187" t="s">
        <v>20</v>
      </c>
      <c r="F97" s="188" t="s">
        <v>548</v>
      </c>
      <c r="H97" s="189">
        <v>13.778</v>
      </c>
      <c r="I97" s="190"/>
      <c r="L97" s="186"/>
      <c r="M97" s="191"/>
      <c r="N97" s="192"/>
      <c r="O97" s="192"/>
      <c r="P97" s="192"/>
      <c r="Q97" s="192"/>
      <c r="R97" s="192"/>
      <c r="S97" s="192"/>
      <c r="T97" s="193"/>
      <c r="AT97" s="187" t="s">
        <v>155</v>
      </c>
      <c r="AU97" s="187" t="s">
        <v>84</v>
      </c>
      <c r="AV97" s="12" t="s">
        <v>84</v>
      </c>
      <c r="AW97" s="12" t="s">
        <v>39</v>
      </c>
      <c r="AX97" s="12" t="s">
        <v>76</v>
      </c>
      <c r="AY97" s="187" t="s">
        <v>145</v>
      </c>
    </row>
    <row r="98" spans="2:51" s="12" customFormat="1" ht="22.5" customHeight="1">
      <c r="B98" s="186"/>
      <c r="D98" s="178" t="s">
        <v>155</v>
      </c>
      <c r="E98" s="187" t="s">
        <v>20</v>
      </c>
      <c r="F98" s="188" t="s">
        <v>549</v>
      </c>
      <c r="H98" s="189">
        <v>-1.773</v>
      </c>
      <c r="I98" s="190"/>
      <c r="L98" s="186"/>
      <c r="M98" s="191"/>
      <c r="N98" s="192"/>
      <c r="O98" s="192"/>
      <c r="P98" s="192"/>
      <c r="Q98" s="192"/>
      <c r="R98" s="192"/>
      <c r="S98" s="192"/>
      <c r="T98" s="193"/>
      <c r="AT98" s="187" t="s">
        <v>155</v>
      </c>
      <c r="AU98" s="187" t="s">
        <v>84</v>
      </c>
      <c r="AV98" s="12" t="s">
        <v>84</v>
      </c>
      <c r="AW98" s="12" t="s">
        <v>39</v>
      </c>
      <c r="AX98" s="12" t="s">
        <v>76</v>
      </c>
      <c r="AY98" s="187" t="s">
        <v>145</v>
      </c>
    </row>
    <row r="99" spans="2:51" s="13" customFormat="1" ht="22.5" customHeight="1">
      <c r="B99" s="194"/>
      <c r="D99" s="195" t="s">
        <v>155</v>
      </c>
      <c r="E99" s="196" t="s">
        <v>20</v>
      </c>
      <c r="F99" s="197" t="s">
        <v>176</v>
      </c>
      <c r="H99" s="198">
        <v>12.005</v>
      </c>
      <c r="I99" s="199"/>
      <c r="L99" s="194"/>
      <c r="M99" s="200"/>
      <c r="N99" s="201"/>
      <c r="O99" s="201"/>
      <c r="P99" s="201"/>
      <c r="Q99" s="201"/>
      <c r="R99" s="201"/>
      <c r="S99" s="201"/>
      <c r="T99" s="202"/>
      <c r="AT99" s="203" t="s">
        <v>155</v>
      </c>
      <c r="AU99" s="203" t="s">
        <v>84</v>
      </c>
      <c r="AV99" s="13" t="s">
        <v>153</v>
      </c>
      <c r="AW99" s="13" t="s">
        <v>39</v>
      </c>
      <c r="AX99" s="13" t="s">
        <v>22</v>
      </c>
      <c r="AY99" s="203" t="s">
        <v>145</v>
      </c>
    </row>
    <row r="100" spans="2:65" s="1" customFormat="1" ht="22.5" customHeight="1">
      <c r="B100" s="164"/>
      <c r="C100" s="165" t="s">
        <v>153</v>
      </c>
      <c r="D100" s="165" t="s">
        <v>148</v>
      </c>
      <c r="E100" s="166" t="s">
        <v>550</v>
      </c>
      <c r="F100" s="167" t="s">
        <v>551</v>
      </c>
      <c r="G100" s="168" t="s">
        <v>395</v>
      </c>
      <c r="H100" s="169">
        <v>6.6</v>
      </c>
      <c r="I100" s="170"/>
      <c r="J100" s="171">
        <f>ROUND(I100*H100,2)</f>
        <v>0</v>
      </c>
      <c r="K100" s="167" t="s">
        <v>152</v>
      </c>
      <c r="L100" s="35"/>
      <c r="M100" s="172" t="s">
        <v>20</v>
      </c>
      <c r="N100" s="173" t="s">
        <v>47</v>
      </c>
      <c r="O100" s="36"/>
      <c r="P100" s="174">
        <f>O100*H100</f>
        <v>0</v>
      </c>
      <c r="Q100" s="174">
        <v>0.00014</v>
      </c>
      <c r="R100" s="174">
        <f>Q100*H100</f>
        <v>0.0009239999999999999</v>
      </c>
      <c r="S100" s="174">
        <v>0</v>
      </c>
      <c r="T100" s="175">
        <f>S100*H100</f>
        <v>0</v>
      </c>
      <c r="AR100" s="18" t="s">
        <v>153</v>
      </c>
      <c r="AT100" s="18" t="s">
        <v>148</v>
      </c>
      <c r="AU100" s="18" t="s">
        <v>84</v>
      </c>
      <c r="AY100" s="18" t="s">
        <v>145</v>
      </c>
      <c r="BE100" s="176">
        <f>IF(N100="základní",J100,0)</f>
        <v>0</v>
      </c>
      <c r="BF100" s="176">
        <f>IF(N100="snížená",J100,0)</f>
        <v>0</v>
      </c>
      <c r="BG100" s="176">
        <f>IF(N100="zákl. přenesená",J100,0)</f>
        <v>0</v>
      </c>
      <c r="BH100" s="176">
        <f>IF(N100="sníž. přenesená",J100,0)</f>
        <v>0</v>
      </c>
      <c r="BI100" s="176">
        <f>IF(N100="nulová",J100,0)</f>
        <v>0</v>
      </c>
      <c r="BJ100" s="18" t="s">
        <v>22</v>
      </c>
      <c r="BK100" s="176">
        <f>ROUND(I100*H100,2)</f>
        <v>0</v>
      </c>
      <c r="BL100" s="18" t="s">
        <v>153</v>
      </c>
      <c r="BM100" s="18" t="s">
        <v>552</v>
      </c>
    </row>
    <row r="101" spans="2:51" s="12" customFormat="1" ht="22.5" customHeight="1">
      <c r="B101" s="186"/>
      <c r="D101" s="178" t="s">
        <v>155</v>
      </c>
      <c r="E101" s="187" t="s">
        <v>20</v>
      </c>
      <c r="F101" s="188" t="s">
        <v>553</v>
      </c>
      <c r="H101" s="189">
        <v>6.6</v>
      </c>
      <c r="I101" s="190"/>
      <c r="L101" s="186"/>
      <c r="M101" s="191"/>
      <c r="N101" s="192"/>
      <c r="O101" s="192"/>
      <c r="P101" s="192"/>
      <c r="Q101" s="192"/>
      <c r="R101" s="192"/>
      <c r="S101" s="192"/>
      <c r="T101" s="193"/>
      <c r="AT101" s="187" t="s">
        <v>155</v>
      </c>
      <c r="AU101" s="187" t="s">
        <v>84</v>
      </c>
      <c r="AV101" s="12" t="s">
        <v>84</v>
      </c>
      <c r="AW101" s="12" t="s">
        <v>39</v>
      </c>
      <c r="AX101" s="12" t="s">
        <v>22</v>
      </c>
      <c r="AY101" s="187" t="s">
        <v>145</v>
      </c>
    </row>
    <row r="102" spans="2:63" s="10" customFormat="1" ht="29.25" customHeight="1">
      <c r="B102" s="150"/>
      <c r="D102" s="161" t="s">
        <v>75</v>
      </c>
      <c r="E102" s="162" t="s">
        <v>146</v>
      </c>
      <c r="F102" s="162" t="s">
        <v>147</v>
      </c>
      <c r="I102" s="153"/>
      <c r="J102" s="163">
        <f>BK102</f>
        <v>0</v>
      </c>
      <c r="L102" s="150"/>
      <c r="M102" s="155"/>
      <c r="N102" s="156"/>
      <c r="O102" s="156"/>
      <c r="P102" s="157">
        <f>SUM(P103:P112)</f>
        <v>0</v>
      </c>
      <c r="Q102" s="156"/>
      <c r="R102" s="157">
        <f>SUM(R103:R112)</f>
        <v>0.35163651</v>
      </c>
      <c r="S102" s="156"/>
      <c r="T102" s="158">
        <f>SUM(T103:T112)</f>
        <v>0</v>
      </c>
      <c r="AR102" s="151" t="s">
        <v>22</v>
      </c>
      <c r="AT102" s="159" t="s">
        <v>75</v>
      </c>
      <c r="AU102" s="159" t="s">
        <v>22</v>
      </c>
      <c r="AY102" s="151" t="s">
        <v>145</v>
      </c>
      <c r="BK102" s="160">
        <f>SUM(BK103:BK112)</f>
        <v>0</v>
      </c>
    </row>
    <row r="103" spans="2:65" s="1" customFormat="1" ht="22.5" customHeight="1">
      <c r="B103" s="164"/>
      <c r="C103" s="165" t="s">
        <v>216</v>
      </c>
      <c r="D103" s="165" t="s">
        <v>148</v>
      </c>
      <c r="E103" s="166" t="s">
        <v>554</v>
      </c>
      <c r="F103" s="167" t="s">
        <v>555</v>
      </c>
      <c r="G103" s="168" t="s">
        <v>151</v>
      </c>
      <c r="H103" s="169">
        <v>26.319</v>
      </c>
      <c r="I103" s="170"/>
      <c r="J103" s="171">
        <f>ROUND(I103*H103,2)</f>
        <v>0</v>
      </c>
      <c r="K103" s="167" t="s">
        <v>152</v>
      </c>
      <c r="L103" s="35"/>
      <c r="M103" s="172" t="s">
        <v>20</v>
      </c>
      <c r="N103" s="173" t="s">
        <v>47</v>
      </c>
      <c r="O103" s="36"/>
      <c r="P103" s="174">
        <f>O103*H103</f>
        <v>0</v>
      </c>
      <c r="Q103" s="174">
        <v>0.00489</v>
      </c>
      <c r="R103" s="174">
        <f>Q103*H103</f>
        <v>0.12869991</v>
      </c>
      <c r="S103" s="174">
        <v>0</v>
      </c>
      <c r="T103" s="175">
        <f>S103*H103</f>
        <v>0</v>
      </c>
      <c r="AR103" s="18" t="s">
        <v>153</v>
      </c>
      <c r="AT103" s="18" t="s">
        <v>148</v>
      </c>
      <c r="AU103" s="18" t="s">
        <v>84</v>
      </c>
      <c r="AY103" s="18" t="s">
        <v>145</v>
      </c>
      <c r="BE103" s="176">
        <f>IF(N103="základní",J103,0)</f>
        <v>0</v>
      </c>
      <c r="BF103" s="176">
        <f>IF(N103="snížená",J103,0)</f>
        <v>0</v>
      </c>
      <c r="BG103" s="176">
        <f>IF(N103="zákl. přenesená",J103,0)</f>
        <v>0</v>
      </c>
      <c r="BH103" s="176">
        <f>IF(N103="sníž. přenesená",J103,0)</f>
        <v>0</v>
      </c>
      <c r="BI103" s="176">
        <f>IF(N103="nulová",J103,0)</f>
        <v>0</v>
      </c>
      <c r="BJ103" s="18" t="s">
        <v>22</v>
      </c>
      <c r="BK103" s="176">
        <f>ROUND(I103*H103,2)</f>
        <v>0</v>
      </c>
      <c r="BL103" s="18" t="s">
        <v>153</v>
      </c>
      <c r="BM103" s="18" t="s">
        <v>556</v>
      </c>
    </row>
    <row r="104" spans="2:51" s="12" customFormat="1" ht="22.5" customHeight="1">
      <c r="B104" s="186"/>
      <c r="D104" s="178" t="s">
        <v>155</v>
      </c>
      <c r="E104" s="187" t="s">
        <v>20</v>
      </c>
      <c r="F104" s="188" t="s">
        <v>557</v>
      </c>
      <c r="H104" s="189">
        <v>29.865</v>
      </c>
      <c r="I104" s="190"/>
      <c r="L104" s="186"/>
      <c r="M104" s="191"/>
      <c r="N104" s="192"/>
      <c r="O104" s="192"/>
      <c r="P104" s="192"/>
      <c r="Q104" s="192"/>
      <c r="R104" s="192"/>
      <c r="S104" s="192"/>
      <c r="T104" s="193"/>
      <c r="AT104" s="187" t="s">
        <v>155</v>
      </c>
      <c r="AU104" s="187" t="s">
        <v>84</v>
      </c>
      <c r="AV104" s="12" t="s">
        <v>84</v>
      </c>
      <c r="AW104" s="12" t="s">
        <v>39</v>
      </c>
      <c r="AX104" s="12" t="s">
        <v>76</v>
      </c>
      <c r="AY104" s="187" t="s">
        <v>145</v>
      </c>
    </row>
    <row r="105" spans="2:51" s="12" customFormat="1" ht="22.5" customHeight="1">
      <c r="B105" s="186"/>
      <c r="D105" s="178" t="s">
        <v>155</v>
      </c>
      <c r="E105" s="187" t="s">
        <v>20</v>
      </c>
      <c r="F105" s="188" t="s">
        <v>558</v>
      </c>
      <c r="H105" s="189">
        <v>-3.546</v>
      </c>
      <c r="I105" s="190"/>
      <c r="L105" s="186"/>
      <c r="M105" s="191"/>
      <c r="N105" s="192"/>
      <c r="O105" s="192"/>
      <c r="P105" s="192"/>
      <c r="Q105" s="192"/>
      <c r="R105" s="192"/>
      <c r="S105" s="192"/>
      <c r="T105" s="193"/>
      <c r="AT105" s="187" t="s">
        <v>155</v>
      </c>
      <c r="AU105" s="187" t="s">
        <v>84</v>
      </c>
      <c r="AV105" s="12" t="s">
        <v>84</v>
      </c>
      <c r="AW105" s="12" t="s">
        <v>39</v>
      </c>
      <c r="AX105" s="12" t="s">
        <v>76</v>
      </c>
      <c r="AY105" s="187" t="s">
        <v>145</v>
      </c>
    </row>
    <row r="106" spans="2:51" s="13" customFormat="1" ht="22.5" customHeight="1">
      <c r="B106" s="194"/>
      <c r="D106" s="195" t="s">
        <v>155</v>
      </c>
      <c r="E106" s="196" t="s">
        <v>20</v>
      </c>
      <c r="F106" s="197" t="s">
        <v>176</v>
      </c>
      <c r="H106" s="198">
        <v>26.319</v>
      </c>
      <c r="I106" s="199"/>
      <c r="L106" s="194"/>
      <c r="M106" s="200"/>
      <c r="N106" s="201"/>
      <c r="O106" s="201"/>
      <c r="P106" s="201"/>
      <c r="Q106" s="201"/>
      <c r="R106" s="201"/>
      <c r="S106" s="201"/>
      <c r="T106" s="202"/>
      <c r="AT106" s="203" t="s">
        <v>155</v>
      </c>
      <c r="AU106" s="203" t="s">
        <v>84</v>
      </c>
      <c r="AV106" s="13" t="s">
        <v>153</v>
      </c>
      <c r="AW106" s="13" t="s">
        <v>39</v>
      </c>
      <c r="AX106" s="13" t="s">
        <v>22</v>
      </c>
      <c r="AY106" s="203" t="s">
        <v>145</v>
      </c>
    </row>
    <row r="107" spans="2:65" s="1" customFormat="1" ht="22.5" customHeight="1">
      <c r="B107" s="164"/>
      <c r="C107" s="165" t="s">
        <v>146</v>
      </c>
      <c r="D107" s="165" t="s">
        <v>148</v>
      </c>
      <c r="E107" s="166" t="s">
        <v>559</v>
      </c>
      <c r="F107" s="167" t="s">
        <v>560</v>
      </c>
      <c r="G107" s="168" t="s">
        <v>151</v>
      </c>
      <c r="H107" s="169">
        <v>16.675</v>
      </c>
      <c r="I107" s="170"/>
      <c r="J107" s="171">
        <f>ROUND(I107*H107,2)</f>
        <v>0</v>
      </c>
      <c r="K107" s="167" t="s">
        <v>152</v>
      </c>
      <c r="L107" s="35"/>
      <c r="M107" s="172" t="s">
        <v>20</v>
      </c>
      <c r="N107" s="173" t="s">
        <v>47</v>
      </c>
      <c r="O107" s="36"/>
      <c r="P107" s="174">
        <f>O107*H107</f>
        <v>0</v>
      </c>
      <c r="Q107" s="174">
        <v>0.003</v>
      </c>
      <c r="R107" s="174">
        <f>Q107*H107</f>
        <v>0.050025</v>
      </c>
      <c r="S107" s="174">
        <v>0</v>
      </c>
      <c r="T107" s="175">
        <f>S107*H107</f>
        <v>0</v>
      </c>
      <c r="AR107" s="18" t="s">
        <v>153</v>
      </c>
      <c r="AT107" s="18" t="s">
        <v>148</v>
      </c>
      <c r="AU107" s="18" t="s">
        <v>84</v>
      </c>
      <c r="AY107" s="18" t="s">
        <v>145</v>
      </c>
      <c r="BE107" s="176">
        <f>IF(N107="základní",J107,0)</f>
        <v>0</v>
      </c>
      <c r="BF107" s="176">
        <f>IF(N107="snížená",J107,0)</f>
        <v>0</v>
      </c>
      <c r="BG107" s="176">
        <f>IF(N107="zákl. přenesená",J107,0)</f>
        <v>0</v>
      </c>
      <c r="BH107" s="176">
        <f>IF(N107="sníž. přenesená",J107,0)</f>
        <v>0</v>
      </c>
      <c r="BI107" s="176">
        <f>IF(N107="nulová",J107,0)</f>
        <v>0</v>
      </c>
      <c r="BJ107" s="18" t="s">
        <v>22</v>
      </c>
      <c r="BK107" s="176">
        <f>ROUND(I107*H107,2)</f>
        <v>0</v>
      </c>
      <c r="BL107" s="18" t="s">
        <v>153</v>
      </c>
      <c r="BM107" s="18" t="s">
        <v>561</v>
      </c>
    </row>
    <row r="108" spans="2:51" s="12" customFormat="1" ht="22.5" customHeight="1">
      <c r="B108" s="186"/>
      <c r="D108" s="178" t="s">
        <v>155</v>
      </c>
      <c r="E108" s="187" t="s">
        <v>20</v>
      </c>
      <c r="F108" s="188" t="s">
        <v>562</v>
      </c>
      <c r="H108" s="189">
        <v>14.273</v>
      </c>
      <c r="I108" s="190"/>
      <c r="L108" s="186"/>
      <c r="M108" s="191"/>
      <c r="N108" s="192"/>
      <c r="O108" s="192"/>
      <c r="P108" s="192"/>
      <c r="Q108" s="192"/>
      <c r="R108" s="192"/>
      <c r="S108" s="192"/>
      <c r="T108" s="193"/>
      <c r="AT108" s="187" t="s">
        <v>155</v>
      </c>
      <c r="AU108" s="187" t="s">
        <v>84</v>
      </c>
      <c r="AV108" s="12" t="s">
        <v>84</v>
      </c>
      <c r="AW108" s="12" t="s">
        <v>39</v>
      </c>
      <c r="AX108" s="12" t="s">
        <v>76</v>
      </c>
      <c r="AY108" s="187" t="s">
        <v>145</v>
      </c>
    </row>
    <row r="109" spans="2:51" s="12" customFormat="1" ht="22.5" customHeight="1">
      <c r="B109" s="186"/>
      <c r="D109" s="178" t="s">
        <v>155</v>
      </c>
      <c r="E109" s="187" t="s">
        <v>20</v>
      </c>
      <c r="F109" s="188" t="s">
        <v>563</v>
      </c>
      <c r="H109" s="189">
        <v>4.175</v>
      </c>
      <c r="I109" s="190"/>
      <c r="L109" s="186"/>
      <c r="M109" s="191"/>
      <c r="N109" s="192"/>
      <c r="O109" s="192"/>
      <c r="P109" s="192"/>
      <c r="Q109" s="192"/>
      <c r="R109" s="192"/>
      <c r="S109" s="192"/>
      <c r="T109" s="193"/>
      <c r="AT109" s="187" t="s">
        <v>155</v>
      </c>
      <c r="AU109" s="187" t="s">
        <v>84</v>
      </c>
      <c r="AV109" s="12" t="s">
        <v>84</v>
      </c>
      <c r="AW109" s="12" t="s">
        <v>39</v>
      </c>
      <c r="AX109" s="12" t="s">
        <v>76</v>
      </c>
      <c r="AY109" s="187" t="s">
        <v>145</v>
      </c>
    </row>
    <row r="110" spans="2:51" s="12" customFormat="1" ht="22.5" customHeight="1">
      <c r="B110" s="186"/>
      <c r="D110" s="178" t="s">
        <v>155</v>
      </c>
      <c r="E110" s="187" t="s">
        <v>20</v>
      </c>
      <c r="F110" s="188" t="s">
        <v>549</v>
      </c>
      <c r="H110" s="189">
        <v>-1.773</v>
      </c>
      <c r="I110" s="190"/>
      <c r="L110" s="186"/>
      <c r="M110" s="191"/>
      <c r="N110" s="192"/>
      <c r="O110" s="192"/>
      <c r="P110" s="192"/>
      <c r="Q110" s="192"/>
      <c r="R110" s="192"/>
      <c r="S110" s="192"/>
      <c r="T110" s="193"/>
      <c r="AT110" s="187" t="s">
        <v>155</v>
      </c>
      <c r="AU110" s="187" t="s">
        <v>84</v>
      </c>
      <c r="AV110" s="12" t="s">
        <v>84</v>
      </c>
      <c r="AW110" s="12" t="s">
        <v>39</v>
      </c>
      <c r="AX110" s="12" t="s">
        <v>76</v>
      </c>
      <c r="AY110" s="187" t="s">
        <v>145</v>
      </c>
    </row>
    <row r="111" spans="2:51" s="13" customFormat="1" ht="22.5" customHeight="1">
      <c r="B111" s="194"/>
      <c r="D111" s="195" t="s">
        <v>155</v>
      </c>
      <c r="E111" s="196" t="s">
        <v>20</v>
      </c>
      <c r="F111" s="197" t="s">
        <v>176</v>
      </c>
      <c r="H111" s="198">
        <v>16.675</v>
      </c>
      <c r="I111" s="199"/>
      <c r="L111" s="194"/>
      <c r="M111" s="200"/>
      <c r="N111" s="201"/>
      <c r="O111" s="201"/>
      <c r="P111" s="201"/>
      <c r="Q111" s="201"/>
      <c r="R111" s="201"/>
      <c r="S111" s="201"/>
      <c r="T111" s="202"/>
      <c r="AT111" s="203" t="s">
        <v>155</v>
      </c>
      <c r="AU111" s="203" t="s">
        <v>84</v>
      </c>
      <c r="AV111" s="13" t="s">
        <v>153</v>
      </c>
      <c r="AW111" s="13" t="s">
        <v>39</v>
      </c>
      <c r="AX111" s="13" t="s">
        <v>22</v>
      </c>
      <c r="AY111" s="203" t="s">
        <v>145</v>
      </c>
    </row>
    <row r="112" spans="2:65" s="1" customFormat="1" ht="22.5" customHeight="1">
      <c r="B112" s="164"/>
      <c r="C112" s="165" t="s">
        <v>231</v>
      </c>
      <c r="D112" s="165" t="s">
        <v>148</v>
      </c>
      <c r="E112" s="166" t="s">
        <v>564</v>
      </c>
      <c r="F112" s="167" t="s">
        <v>565</v>
      </c>
      <c r="G112" s="168" t="s">
        <v>151</v>
      </c>
      <c r="H112" s="169">
        <v>3.87</v>
      </c>
      <c r="I112" s="170"/>
      <c r="J112" s="171">
        <f>ROUND(I112*H112,2)</f>
        <v>0</v>
      </c>
      <c r="K112" s="167" t="s">
        <v>152</v>
      </c>
      <c r="L112" s="35"/>
      <c r="M112" s="172" t="s">
        <v>20</v>
      </c>
      <c r="N112" s="173" t="s">
        <v>47</v>
      </c>
      <c r="O112" s="36"/>
      <c r="P112" s="174">
        <f>O112*H112</f>
        <v>0</v>
      </c>
      <c r="Q112" s="174">
        <v>0.04468</v>
      </c>
      <c r="R112" s="174">
        <f>Q112*H112</f>
        <v>0.1729116</v>
      </c>
      <c r="S112" s="174">
        <v>0</v>
      </c>
      <c r="T112" s="175">
        <f>S112*H112</f>
        <v>0</v>
      </c>
      <c r="AR112" s="18" t="s">
        <v>153</v>
      </c>
      <c r="AT112" s="18" t="s">
        <v>148</v>
      </c>
      <c r="AU112" s="18" t="s">
        <v>84</v>
      </c>
      <c r="AY112" s="18" t="s">
        <v>145</v>
      </c>
      <c r="BE112" s="176">
        <f>IF(N112="základní",J112,0)</f>
        <v>0</v>
      </c>
      <c r="BF112" s="176">
        <f>IF(N112="snížená",J112,0)</f>
        <v>0</v>
      </c>
      <c r="BG112" s="176">
        <f>IF(N112="zákl. přenesená",J112,0)</f>
        <v>0</v>
      </c>
      <c r="BH112" s="176">
        <f>IF(N112="sníž. přenesená",J112,0)</f>
        <v>0</v>
      </c>
      <c r="BI112" s="176">
        <f>IF(N112="nulová",J112,0)</f>
        <v>0</v>
      </c>
      <c r="BJ112" s="18" t="s">
        <v>22</v>
      </c>
      <c r="BK112" s="176">
        <f>ROUND(I112*H112,2)</f>
        <v>0</v>
      </c>
      <c r="BL112" s="18" t="s">
        <v>153</v>
      </c>
      <c r="BM112" s="18" t="s">
        <v>566</v>
      </c>
    </row>
    <row r="113" spans="2:63" s="10" customFormat="1" ht="29.25" customHeight="1">
      <c r="B113" s="150"/>
      <c r="D113" s="161" t="s">
        <v>75</v>
      </c>
      <c r="E113" s="162" t="s">
        <v>249</v>
      </c>
      <c r="F113" s="162" t="s">
        <v>259</v>
      </c>
      <c r="I113" s="153"/>
      <c r="J113" s="163">
        <f>BK113</f>
        <v>0</v>
      </c>
      <c r="L113" s="150"/>
      <c r="M113" s="155"/>
      <c r="N113" s="156"/>
      <c r="O113" s="156"/>
      <c r="P113" s="157">
        <f>SUM(P114:P118)</f>
        <v>0</v>
      </c>
      <c r="Q113" s="156"/>
      <c r="R113" s="157">
        <f>SUM(R114:R118)</f>
        <v>0.0006578999999999999</v>
      </c>
      <c r="S113" s="156"/>
      <c r="T113" s="158">
        <f>SUM(T114:T118)</f>
        <v>0.012</v>
      </c>
      <c r="AR113" s="151" t="s">
        <v>22</v>
      </c>
      <c r="AT113" s="159" t="s">
        <v>75</v>
      </c>
      <c r="AU113" s="159" t="s">
        <v>22</v>
      </c>
      <c r="AY113" s="151" t="s">
        <v>145</v>
      </c>
      <c r="BK113" s="160">
        <f>SUM(BK114:BK118)</f>
        <v>0</v>
      </c>
    </row>
    <row r="114" spans="2:65" s="1" customFormat="1" ht="31.5" customHeight="1">
      <c r="B114" s="164"/>
      <c r="C114" s="165" t="s">
        <v>238</v>
      </c>
      <c r="D114" s="165" t="s">
        <v>148</v>
      </c>
      <c r="E114" s="166" t="s">
        <v>567</v>
      </c>
      <c r="F114" s="167" t="s">
        <v>568</v>
      </c>
      <c r="G114" s="168" t="s">
        <v>151</v>
      </c>
      <c r="H114" s="169">
        <v>3.87</v>
      </c>
      <c r="I114" s="170"/>
      <c r="J114" s="171">
        <f>ROUND(I114*H114,2)</f>
        <v>0</v>
      </c>
      <c r="K114" s="167" t="s">
        <v>152</v>
      </c>
      <c r="L114" s="35"/>
      <c r="M114" s="172" t="s">
        <v>20</v>
      </c>
      <c r="N114" s="173" t="s">
        <v>47</v>
      </c>
      <c r="O114" s="36"/>
      <c r="P114" s="174">
        <f>O114*H114</f>
        <v>0</v>
      </c>
      <c r="Q114" s="174">
        <v>0.00013</v>
      </c>
      <c r="R114" s="174">
        <f>Q114*H114</f>
        <v>0.0005030999999999999</v>
      </c>
      <c r="S114" s="174">
        <v>0</v>
      </c>
      <c r="T114" s="175">
        <f>S114*H114</f>
        <v>0</v>
      </c>
      <c r="AR114" s="18" t="s">
        <v>153</v>
      </c>
      <c r="AT114" s="18" t="s">
        <v>148</v>
      </c>
      <c r="AU114" s="18" t="s">
        <v>84</v>
      </c>
      <c r="AY114" s="18" t="s">
        <v>145</v>
      </c>
      <c r="BE114" s="176">
        <f>IF(N114="základní",J114,0)</f>
        <v>0</v>
      </c>
      <c r="BF114" s="176">
        <f>IF(N114="snížená",J114,0)</f>
        <v>0</v>
      </c>
      <c r="BG114" s="176">
        <f>IF(N114="zákl. přenesená",J114,0)</f>
        <v>0</v>
      </c>
      <c r="BH114" s="176">
        <f>IF(N114="sníž. přenesená",J114,0)</f>
        <v>0</v>
      </c>
      <c r="BI114" s="176">
        <f>IF(N114="nulová",J114,0)</f>
        <v>0</v>
      </c>
      <c r="BJ114" s="18" t="s">
        <v>22</v>
      </c>
      <c r="BK114" s="176">
        <f>ROUND(I114*H114,2)</f>
        <v>0</v>
      </c>
      <c r="BL114" s="18" t="s">
        <v>153</v>
      </c>
      <c r="BM114" s="18" t="s">
        <v>569</v>
      </c>
    </row>
    <row r="115" spans="2:65" s="1" customFormat="1" ht="22.5" customHeight="1">
      <c r="B115" s="164"/>
      <c r="C115" s="165" t="s">
        <v>249</v>
      </c>
      <c r="D115" s="165" t="s">
        <v>148</v>
      </c>
      <c r="E115" s="166" t="s">
        <v>261</v>
      </c>
      <c r="F115" s="167" t="s">
        <v>262</v>
      </c>
      <c r="G115" s="168" t="s">
        <v>151</v>
      </c>
      <c r="H115" s="169">
        <v>3.87</v>
      </c>
      <c r="I115" s="170"/>
      <c r="J115" s="171">
        <f>ROUND(I115*H115,2)</f>
        <v>0</v>
      </c>
      <c r="K115" s="167" t="s">
        <v>152</v>
      </c>
      <c r="L115" s="35"/>
      <c r="M115" s="172" t="s">
        <v>20</v>
      </c>
      <c r="N115" s="173" t="s">
        <v>47</v>
      </c>
      <c r="O115" s="36"/>
      <c r="P115" s="174">
        <f>O115*H115</f>
        <v>0</v>
      </c>
      <c r="Q115" s="174">
        <v>4E-05</v>
      </c>
      <c r="R115" s="174">
        <f>Q115*H115</f>
        <v>0.00015480000000000002</v>
      </c>
      <c r="S115" s="174">
        <v>0</v>
      </c>
      <c r="T115" s="175">
        <f>S115*H115</f>
        <v>0</v>
      </c>
      <c r="AR115" s="18" t="s">
        <v>153</v>
      </c>
      <c r="AT115" s="18" t="s">
        <v>148</v>
      </c>
      <c r="AU115" s="18" t="s">
        <v>84</v>
      </c>
      <c r="AY115" s="18" t="s">
        <v>145</v>
      </c>
      <c r="BE115" s="176">
        <f>IF(N115="základní",J115,0)</f>
        <v>0</v>
      </c>
      <c r="BF115" s="176">
        <f>IF(N115="snížená",J115,0)</f>
        <v>0</v>
      </c>
      <c r="BG115" s="176">
        <f>IF(N115="zákl. přenesená",J115,0)</f>
        <v>0</v>
      </c>
      <c r="BH115" s="176">
        <f>IF(N115="sníž. přenesená",J115,0)</f>
        <v>0</v>
      </c>
      <c r="BI115" s="176">
        <f>IF(N115="nulová",J115,0)</f>
        <v>0</v>
      </c>
      <c r="BJ115" s="18" t="s">
        <v>22</v>
      </c>
      <c r="BK115" s="176">
        <f>ROUND(I115*H115,2)</f>
        <v>0</v>
      </c>
      <c r="BL115" s="18" t="s">
        <v>153</v>
      </c>
      <c r="BM115" s="18" t="s">
        <v>570</v>
      </c>
    </row>
    <row r="116" spans="2:65" s="1" customFormat="1" ht="22.5" customHeight="1">
      <c r="B116" s="164"/>
      <c r="C116" s="165" t="s">
        <v>27</v>
      </c>
      <c r="D116" s="165" t="s">
        <v>148</v>
      </c>
      <c r="E116" s="166" t="s">
        <v>571</v>
      </c>
      <c r="F116" s="167" t="s">
        <v>572</v>
      </c>
      <c r="G116" s="168" t="s">
        <v>405</v>
      </c>
      <c r="H116" s="169">
        <v>1</v>
      </c>
      <c r="I116" s="170"/>
      <c r="J116" s="171">
        <f>ROUND(I116*H116,2)</f>
        <v>0</v>
      </c>
      <c r="K116" s="167" t="s">
        <v>152</v>
      </c>
      <c r="L116" s="35"/>
      <c r="M116" s="172" t="s">
        <v>20</v>
      </c>
      <c r="N116" s="173" t="s">
        <v>47</v>
      </c>
      <c r="O116" s="36"/>
      <c r="P116" s="174">
        <f>O116*H116</f>
        <v>0</v>
      </c>
      <c r="Q116" s="174">
        <v>0</v>
      </c>
      <c r="R116" s="174">
        <f>Q116*H116</f>
        <v>0</v>
      </c>
      <c r="S116" s="174">
        <v>0.012</v>
      </c>
      <c r="T116" s="175">
        <f>S116*H116</f>
        <v>0.012</v>
      </c>
      <c r="AR116" s="18" t="s">
        <v>153</v>
      </c>
      <c r="AT116" s="18" t="s">
        <v>148</v>
      </c>
      <c r="AU116" s="18" t="s">
        <v>84</v>
      </c>
      <c r="AY116" s="18" t="s">
        <v>145</v>
      </c>
      <c r="BE116" s="176">
        <f>IF(N116="základní",J116,0)</f>
        <v>0</v>
      </c>
      <c r="BF116" s="176">
        <f>IF(N116="snížená",J116,0)</f>
        <v>0</v>
      </c>
      <c r="BG116" s="176">
        <f>IF(N116="zákl. přenesená",J116,0)</f>
        <v>0</v>
      </c>
      <c r="BH116" s="176">
        <f>IF(N116="sníž. přenesená",J116,0)</f>
        <v>0</v>
      </c>
      <c r="BI116" s="176">
        <f>IF(N116="nulová",J116,0)</f>
        <v>0</v>
      </c>
      <c r="BJ116" s="18" t="s">
        <v>22</v>
      </c>
      <c r="BK116" s="176">
        <f>ROUND(I116*H116,2)</f>
        <v>0</v>
      </c>
      <c r="BL116" s="18" t="s">
        <v>153</v>
      </c>
      <c r="BM116" s="18" t="s">
        <v>573</v>
      </c>
    </row>
    <row r="117" spans="2:65" s="1" customFormat="1" ht="22.5" customHeight="1">
      <c r="B117" s="164"/>
      <c r="C117" s="165" t="s">
        <v>260</v>
      </c>
      <c r="D117" s="165" t="s">
        <v>148</v>
      </c>
      <c r="E117" s="166" t="s">
        <v>574</v>
      </c>
      <c r="F117" s="167" t="s">
        <v>575</v>
      </c>
      <c r="G117" s="168" t="s">
        <v>395</v>
      </c>
      <c r="H117" s="169">
        <v>4.3</v>
      </c>
      <c r="I117" s="170"/>
      <c r="J117" s="171">
        <f>ROUND(I117*H117,2)</f>
        <v>0</v>
      </c>
      <c r="K117" s="167" t="s">
        <v>152</v>
      </c>
      <c r="L117" s="35"/>
      <c r="M117" s="172" t="s">
        <v>20</v>
      </c>
      <c r="N117" s="173" t="s">
        <v>47</v>
      </c>
      <c r="O117" s="36"/>
      <c r="P117" s="174">
        <f>O117*H117</f>
        <v>0</v>
      </c>
      <c r="Q117" s="174">
        <v>0</v>
      </c>
      <c r="R117" s="174">
        <f>Q117*H117</f>
        <v>0</v>
      </c>
      <c r="S117" s="174">
        <v>0</v>
      </c>
      <c r="T117" s="175">
        <f>S117*H117</f>
        <v>0</v>
      </c>
      <c r="AR117" s="18" t="s">
        <v>153</v>
      </c>
      <c r="AT117" s="18" t="s">
        <v>148</v>
      </c>
      <c r="AU117" s="18" t="s">
        <v>84</v>
      </c>
      <c r="AY117" s="18" t="s">
        <v>145</v>
      </c>
      <c r="BE117" s="176">
        <f>IF(N117="základní",J117,0)</f>
        <v>0</v>
      </c>
      <c r="BF117" s="176">
        <f>IF(N117="snížená",J117,0)</f>
        <v>0</v>
      </c>
      <c r="BG117" s="176">
        <f>IF(N117="zákl. přenesená",J117,0)</f>
        <v>0</v>
      </c>
      <c r="BH117" s="176">
        <f>IF(N117="sníž. přenesená",J117,0)</f>
        <v>0</v>
      </c>
      <c r="BI117" s="176">
        <f>IF(N117="nulová",J117,0)</f>
        <v>0</v>
      </c>
      <c r="BJ117" s="18" t="s">
        <v>22</v>
      </c>
      <c r="BK117" s="176">
        <f>ROUND(I117*H117,2)</f>
        <v>0</v>
      </c>
      <c r="BL117" s="18" t="s">
        <v>153</v>
      </c>
      <c r="BM117" s="18" t="s">
        <v>576</v>
      </c>
    </row>
    <row r="118" spans="2:51" s="12" customFormat="1" ht="22.5" customHeight="1">
      <c r="B118" s="186"/>
      <c r="D118" s="178" t="s">
        <v>155</v>
      </c>
      <c r="E118" s="187" t="s">
        <v>20</v>
      </c>
      <c r="F118" s="188" t="s">
        <v>577</v>
      </c>
      <c r="H118" s="189">
        <v>4.3</v>
      </c>
      <c r="I118" s="190"/>
      <c r="L118" s="186"/>
      <c r="M118" s="191"/>
      <c r="N118" s="192"/>
      <c r="O118" s="192"/>
      <c r="P118" s="192"/>
      <c r="Q118" s="192"/>
      <c r="R118" s="192"/>
      <c r="S118" s="192"/>
      <c r="T118" s="193"/>
      <c r="AT118" s="187" t="s">
        <v>155</v>
      </c>
      <c r="AU118" s="187" t="s">
        <v>84</v>
      </c>
      <c r="AV118" s="12" t="s">
        <v>84</v>
      </c>
      <c r="AW118" s="12" t="s">
        <v>39</v>
      </c>
      <c r="AX118" s="12" t="s">
        <v>22</v>
      </c>
      <c r="AY118" s="187" t="s">
        <v>145</v>
      </c>
    </row>
    <row r="119" spans="2:63" s="10" customFormat="1" ht="29.25" customHeight="1">
      <c r="B119" s="150"/>
      <c r="D119" s="161" t="s">
        <v>75</v>
      </c>
      <c r="E119" s="162" t="s">
        <v>309</v>
      </c>
      <c r="F119" s="162" t="s">
        <v>310</v>
      </c>
      <c r="I119" s="153"/>
      <c r="J119" s="163">
        <f>BK119</f>
        <v>0</v>
      </c>
      <c r="L119" s="150"/>
      <c r="M119" s="155"/>
      <c r="N119" s="156"/>
      <c r="O119" s="156"/>
      <c r="P119" s="157">
        <f>SUM(P120:P124)</f>
        <v>0</v>
      </c>
      <c r="Q119" s="156"/>
      <c r="R119" s="157">
        <f>SUM(R120:R124)</f>
        <v>0</v>
      </c>
      <c r="S119" s="156"/>
      <c r="T119" s="158">
        <f>SUM(T120:T124)</f>
        <v>0</v>
      </c>
      <c r="AR119" s="151" t="s">
        <v>22</v>
      </c>
      <c r="AT119" s="159" t="s">
        <v>75</v>
      </c>
      <c r="AU119" s="159" t="s">
        <v>22</v>
      </c>
      <c r="AY119" s="151" t="s">
        <v>145</v>
      </c>
      <c r="BK119" s="160">
        <f>SUM(BK120:BK124)</f>
        <v>0</v>
      </c>
    </row>
    <row r="120" spans="2:65" s="1" customFormat="1" ht="22.5" customHeight="1">
      <c r="B120" s="164"/>
      <c r="C120" s="165" t="s">
        <v>237</v>
      </c>
      <c r="D120" s="165" t="s">
        <v>148</v>
      </c>
      <c r="E120" s="166" t="s">
        <v>312</v>
      </c>
      <c r="F120" s="167" t="s">
        <v>313</v>
      </c>
      <c r="G120" s="168" t="s">
        <v>255</v>
      </c>
      <c r="H120" s="169">
        <v>0.339</v>
      </c>
      <c r="I120" s="170"/>
      <c r="J120" s="171">
        <f>ROUND(I120*H120,2)</f>
        <v>0</v>
      </c>
      <c r="K120" s="167" t="s">
        <v>152</v>
      </c>
      <c r="L120" s="35"/>
      <c r="M120" s="172" t="s">
        <v>20</v>
      </c>
      <c r="N120" s="173" t="s">
        <v>47</v>
      </c>
      <c r="O120" s="36"/>
      <c r="P120" s="174">
        <f>O120*H120</f>
        <v>0</v>
      </c>
      <c r="Q120" s="174">
        <v>0</v>
      </c>
      <c r="R120" s="174">
        <f>Q120*H120</f>
        <v>0</v>
      </c>
      <c r="S120" s="174">
        <v>0</v>
      </c>
      <c r="T120" s="175">
        <f>S120*H120</f>
        <v>0</v>
      </c>
      <c r="AR120" s="18" t="s">
        <v>153</v>
      </c>
      <c r="AT120" s="18" t="s">
        <v>148</v>
      </c>
      <c r="AU120" s="18" t="s">
        <v>84</v>
      </c>
      <c r="AY120" s="18" t="s">
        <v>145</v>
      </c>
      <c r="BE120" s="176">
        <f>IF(N120="základní",J120,0)</f>
        <v>0</v>
      </c>
      <c r="BF120" s="176">
        <f>IF(N120="snížená",J120,0)</f>
        <v>0</v>
      </c>
      <c r="BG120" s="176">
        <f>IF(N120="zákl. přenesená",J120,0)</f>
        <v>0</v>
      </c>
      <c r="BH120" s="176">
        <f>IF(N120="sníž. přenesená",J120,0)</f>
        <v>0</v>
      </c>
      <c r="BI120" s="176">
        <f>IF(N120="nulová",J120,0)</f>
        <v>0</v>
      </c>
      <c r="BJ120" s="18" t="s">
        <v>22</v>
      </c>
      <c r="BK120" s="176">
        <f>ROUND(I120*H120,2)</f>
        <v>0</v>
      </c>
      <c r="BL120" s="18" t="s">
        <v>153</v>
      </c>
      <c r="BM120" s="18" t="s">
        <v>578</v>
      </c>
    </row>
    <row r="121" spans="2:65" s="1" customFormat="1" ht="22.5" customHeight="1">
      <c r="B121" s="164"/>
      <c r="C121" s="165" t="s">
        <v>281</v>
      </c>
      <c r="D121" s="165" t="s">
        <v>148</v>
      </c>
      <c r="E121" s="166" t="s">
        <v>315</v>
      </c>
      <c r="F121" s="167" t="s">
        <v>316</v>
      </c>
      <c r="G121" s="168" t="s">
        <v>255</v>
      </c>
      <c r="H121" s="169">
        <v>4.746</v>
      </c>
      <c r="I121" s="170"/>
      <c r="J121" s="171">
        <f>ROUND(I121*H121,2)</f>
        <v>0</v>
      </c>
      <c r="K121" s="167" t="s">
        <v>152</v>
      </c>
      <c r="L121" s="35"/>
      <c r="M121" s="172" t="s">
        <v>20</v>
      </c>
      <c r="N121" s="173" t="s">
        <v>47</v>
      </c>
      <c r="O121" s="36"/>
      <c r="P121" s="174">
        <f>O121*H121</f>
        <v>0</v>
      </c>
      <c r="Q121" s="174">
        <v>0</v>
      </c>
      <c r="R121" s="174">
        <f>Q121*H121</f>
        <v>0</v>
      </c>
      <c r="S121" s="174">
        <v>0</v>
      </c>
      <c r="T121" s="175">
        <f>S121*H121</f>
        <v>0</v>
      </c>
      <c r="AR121" s="18" t="s">
        <v>153</v>
      </c>
      <c r="AT121" s="18" t="s">
        <v>148</v>
      </c>
      <c r="AU121" s="18" t="s">
        <v>84</v>
      </c>
      <c r="AY121" s="18" t="s">
        <v>145</v>
      </c>
      <c r="BE121" s="176">
        <f>IF(N121="základní",J121,0)</f>
        <v>0</v>
      </c>
      <c r="BF121" s="176">
        <f>IF(N121="snížená",J121,0)</f>
        <v>0</v>
      </c>
      <c r="BG121" s="176">
        <f>IF(N121="zákl. přenesená",J121,0)</f>
        <v>0</v>
      </c>
      <c r="BH121" s="176">
        <f>IF(N121="sníž. přenesená",J121,0)</f>
        <v>0</v>
      </c>
      <c r="BI121" s="176">
        <f>IF(N121="nulová",J121,0)</f>
        <v>0</v>
      </c>
      <c r="BJ121" s="18" t="s">
        <v>22</v>
      </c>
      <c r="BK121" s="176">
        <f>ROUND(I121*H121,2)</f>
        <v>0</v>
      </c>
      <c r="BL121" s="18" t="s">
        <v>153</v>
      </c>
      <c r="BM121" s="18" t="s">
        <v>579</v>
      </c>
    </row>
    <row r="122" spans="2:51" s="12" customFormat="1" ht="22.5" customHeight="1">
      <c r="B122" s="186"/>
      <c r="D122" s="195" t="s">
        <v>155</v>
      </c>
      <c r="F122" s="213" t="s">
        <v>580</v>
      </c>
      <c r="H122" s="214">
        <v>4.746</v>
      </c>
      <c r="I122" s="190"/>
      <c r="L122" s="186"/>
      <c r="M122" s="191"/>
      <c r="N122" s="192"/>
      <c r="O122" s="192"/>
      <c r="P122" s="192"/>
      <c r="Q122" s="192"/>
      <c r="R122" s="192"/>
      <c r="S122" s="192"/>
      <c r="T122" s="193"/>
      <c r="AT122" s="187" t="s">
        <v>155</v>
      </c>
      <c r="AU122" s="187" t="s">
        <v>84</v>
      </c>
      <c r="AV122" s="12" t="s">
        <v>84</v>
      </c>
      <c r="AW122" s="12" t="s">
        <v>4</v>
      </c>
      <c r="AX122" s="12" t="s">
        <v>22</v>
      </c>
      <c r="AY122" s="187" t="s">
        <v>145</v>
      </c>
    </row>
    <row r="123" spans="2:65" s="1" customFormat="1" ht="31.5" customHeight="1">
      <c r="B123" s="164"/>
      <c r="C123" s="165" t="s">
        <v>285</v>
      </c>
      <c r="D123" s="165" t="s">
        <v>148</v>
      </c>
      <c r="E123" s="166" t="s">
        <v>319</v>
      </c>
      <c r="F123" s="167" t="s">
        <v>320</v>
      </c>
      <c r="G123" s="168" t="s">
        <v>255</v>
      </c>
      <c r="H123" s="169">
        <v>0.339</v>
      </c>
      <c r="I123" s="170"/>
      <c r="J123" s="171">
        <f>ROUND(I123*H123,2)</f>
        <v>0</v>
      </c>
      <c r="K123" s="167" t="s">
        <v>152</v>
      </c>
      <c r="L123" s="35"/>
      <c r="M123" s="172" t="s">
        <v>20</v>
      </c>
      <c r="N123" s="173" t="s">
        <v>47</v>
      </c>
      <c r="O123" s="36"/>
      <c r="P123" s="174">
        <f>O123*H123</f>
        <v>0</v>
      </c>
      <c r="Q123" s="174">
        <v>0</v>
      </c>
      <c r="R123" s="174">
        <f>Q123*H123</f>
        <v>0</v>
      </c>
      <c r="S123" s="174">
        <v>0</v>
      </c>
      <c r="T123" s="175">
        <f>S123*H123</f>
        <v>0</v>
      </c>
      <c r="AR123" s="18" t="s">
        <v>153</v>
      </c>
      <c r="AT123" s="18" t="s">
        <v>148</v>
      </c>
      <c r="AU123" s="18" t="s">
        <v>84</v>
      </c>
      <c r="AY123" s="18" t="s">
        <v>145</v>
      </c>
      <c r="BE123" s="176">
        <f>IF(N123="základní",J123,0)</f>
        <v>0</v>
      </c>
      <c r="BF123" s="176">
        <f>IF(N123="snížená",J123,0)</f>
        <v>0</v>
      </c>
      <c r="BG123" s="176">
        <f>IF(N123="zákl. přenesená",J123,0)</f>
        <v>0</v>
      </c>
      <c r="BH123" s="176">
        <f>IF(N123="sníž. přenesená",J123,0)</f>
        <v>0</v>
      </c>
      <c r="BI123" s="176">
        <f>IF(N123="nulová",J123,0)</f>
        <v>0</v>
      </c>
      <c r="BJ123" s="18" t="s">
        <v>22</v>
      </c>
      <c r="BK123" s="176">
        <f>ROUND(I123*H123,2)</f>
        <v>0</v>
      </c>
      <c r="BL123" s="18" t="s">
        <v>153</v>
      </c>
      <c r="BM123" s="18" t="s">
        <v>581</v>
      </c>
    </row>
    <row r="124" spans="2:65" s="1" customFormat="1" ht="22.5" customHeight="1">
      <c r="B124" s="164"/>
      <c r="C124" s="165" t="s">
        <v>8</v>
      </c>
      <c r="D124" s="165" t="s">
        <v>148</v>
      </c>
      <c r="E124" s="166" t="s">
        <v>323</v>
      </c>
      <c r="F124" s="167" t="s">
        <v>324</v>
      </c>
      <c r="G124" s="168" t="s">
        <v>255</v>
      </c>
      <c r="H124" s="169">
        <v>0.339</v>
      </c>
      <c r="I124" s="170"/>
      <c r="J124" s="171">
        <f>ROUND(I124*H124,2)</f>
        <v>0</v>
      </c>
      <c r="K124" s="167" t="s">
        <v>152</v>
      </c>
      <c r="L124" s="35"/>
      <c r="M124" s="172" t="s">
        <v>20</v>
      </c>
      <c r="N124" s="173" t="s">
        <v>47</v>
      </c>
      <c r="O124" s="36"/>
      <c r="P124" s="174">
        <f>O124*H124</f>
        <v>0</v>
      </c>
      <c r="Q124" s="174">
        <v>0</v>
      </c>
      <c r="R124" s="174">
        <f>Q124*H124</f>
        <v>0</v>
      </c>
      <c r="S124" s="174">
        <v>0</v>
      </c>
      <c r="T124" s="175">
        <f>S124*H124</f>
        <v>0</v>
      </c>
      <c r="AR124" s="18" t="s">
        <v>153</v>
      </c>
      <c r="AT124" s="18" t="s">
        <v>148</v>
      </c>
      <c r="AU124" s="18" t="s">
        <v>84</v>
      </c>
      <c r="AY124" s="18" t="s">
        <v>145</v>
      </c>
      <c r="BE124" s="176">
        <f>IF(N124="základní",J124,0)</f>
        <v>0</v>
      </c>
      <c r="BF124" s="176">
        <f>IF(N124="snížená",J124,0)</f>
        <v>0</v>
      </c>
      <c r="BG124" s="176">
        <f>IF(N124="zákl. přenesená",J124,0)</f>
        <v>0</v>
      </c>
      <c r="BH124" s="176">
        <f>IF(N124="sníž. přenesená",J124,0)</f>
        <v>0</v>
      </c>
      <c r="BI124" s="176">
        <f>IF(N124="nulová",J124,0)</f>
        <v>0</v>
      </c>
      <c r="BJ124" s="18" t="s">
        <v>22</v>
      </c>
      <c r="BK124" s="176">
        <f>ROUND(I124*H124,2)</f>
        <v>0</v>
      </c>
      <c r="BL124" s="18" t="s">
        <v>153</v>
      </c>
      <c r="BM124" s="18" t="s">
        <v>582</v>
      </c>
    </row>
    <row r="125" spans="2:63" s="10" customFormat="1" ht="29.25" customHeight="1">
      <c r="B125" s="150"/>
      <c r="D125" s="161" t="s">
        <v>75</v>
      </c>
      <c r="E125" s="162" t="s">
        <v>326</v>
      </c>
      <c r="F125" s="162" t="s">
        <v>327</v>
      </c>
      <c r="I125" s="153"/>
      <c r="J125" s="163">
        <f>BK125</f>
        <v>0</v>
      </c>
      <c r="L125" s="150"/>
      <c r="M125" s="155"/>
      <c r="N125" s="156"/>
      <c r="O125" s="156"/>
      <c r="P125" s="157">
        <f>P126</f>
        <v>0</v>
      </c>
      <c r="Q125" s="156"/>
      <c r="R125" s="157">
        <f>R126</f>
        <v>0</v>
      </c>
      <c r="S125" s="156"/>
      <c r="T125" s="158">
        <f>T126</f>
        <v>0</v>
      </c>
      <c r="AR125" s="151" t="s">
        <v>22</v>
      </c>
      <c r="AT125" s="159" t="s">
        <v>75</v>
      </c>
      <c r="AU125" s="159" t="s">
        <v>22</v>
      </c>
      <c r="AY125" s="151" t="s">
        <v>145</v>
      </c>
      <c r="BK125" s="160">
        <f>BK126</f>
        <v>0</v>
      </c>
    </row>
    <row r="126" spans="2:65" s="1" customFormat="1" ht="22.5" customHeight="1">
      <c r="B126" s="164"/>
      <c r="C126" s="165" t="s">
        <v>294</v>
      </c>
      <c r="D126" s="165" t="s">
        <v>148</v>
      </c>
      <c r="E126" s="166" t="s">
        <v>583</v>
      </c>
      <c r="F126" s="167" t="s">
        <v>584</v>
      </c>
      <c r="G126" s="168" t="s">
        <v>255</v>
      </c>
      <c r="H126" s="169">
        <v>1.437</v>
      </c>
      <c r="I126" s="170"/>
      <c r="J126" s="171">
        <f>ROUND(I126*H126,2)</f>
        <v>0</v>
      </c>
      <c r="K126" s="167" t="s">
        <v>152</v>
      </c>
      <c r="L126" s="35"/>
      <c r="M126" s="172" t="s">
        <v>20</v>
      </c>
      <c r="N126" s="173" t="s">
        <v>47</v>
      </c>
      <c r="O126" s="36"/>
      <c r="P126" s="174">
        <f>O126*H126</f>
        <v>0</v>
      </c>
      <c r="Q126" s="174">
        <v>0</v>
      </c>
      <c r="R126" s="174">
        <f>Q126*H126</f>
        <v>0</v>
      </c>
      <c r="S126" s="174">
        <v>0</v>
      </c>
      <c r="T126" s="175">
        <f>S126*H126</f>
        <v>0</v>
      </c>
      <c r="AR126" s="18" t="s">
        <v>153</v>
      </c>
      <c r="AT126" s="18" t="s">
        <v>148</v>
      </c>
      <c r="AU126" s="18" t="s">
        <v>84</v>
      </c>
      <c r="AY126" s="18" t="s">
        <v>145</v>
      </c>
      <c r="BE126" s="176">
        <f>IF(N126="základní",J126,0)</f>
        <v>0</v>
      </c>
      <c r="BF126" s="176">
        <f>IF(N126="snížená",J126,0)</f>
        <v>0</v>
      </c>
      <c r="BG126" s="176">
        <f>IF(N126="zákl. přenesená",J126,0)</f>
        <v>0</v>
      </c>
      <c r="BH126" s="176">
        <f>IF(N126="sníž. přenesená",J126,0)</f>
        <v>0</v>
      </c>
      <c r="BI126" s="176">
        <f>IF(N126="nulová",J126,0)</f>
        <v>0</v>
      </c>
      <c r="BJ126" s="18" t="s">
        <v>22</v>
      </c>
      <c r="BK126" s="176">
        <f>ROUND(I126*H126,2)</f>
        <v>0</v>
      </c>
      <c r="BL126" s="18" t="s">
        <v>153</v>
      </c>
      <c r="BM126" s="18" t="s">
        <v>585</v>
      </c>
    </row>
    <row r="127" spans="2:63" s="10" customFormat="1" ht="36.75" customHeight="1">
      <c r="B127" s="150"/>
      <c r="D127" s="151" t="s">
        <v>75</v>
      </c>
      <c r="E127" s="152" t="s">
        <v>332</v>
      </c>
      <c r="F127" s="152" t="s">
        <v>333</v>
      </c>
      <c r="I127" s="153"/>
      <c r="J127" s="154">
        <f>BK127</f>
        <v>0</v>
      </c>
      <c r="L127" s="150"/>
      <c r="M127" s="155"/>
      <c r="N127" s="156"/>
      <c r="O127" s="156"/>
      <c r="P127" s="157">
        <f>P128+P136+P153+P178+P190</f>
        <v>0</v>
      </c>
      <c r="Q127" s="156"/>
      <c r="R127" s="157">
        <f>R128+R136+R153+R178+R190</f>
        <v>0.5267972999999999</v>
      </c>
      <c r="S127" s="156"/>
      <c r="T127" s="158">
        <f>T128+T136+T153+T178+T190</f>
        <v>0.32716207999999997</v>
      </c>
      <c r="AR127" s="151" t="s">
        <v>84</v>
      </c>
      <c r="AT127" s="159" t="s">
        <v>75</v>
      </c>
      <c r="AU127" s="159" t="s">
        <v>76</v>
      </c>
      <c r="AY127" s="151" t="s">
        <v>145</v>
      </c>
      <c r="BK127" s="160">
        <f>BK128+BK136+BK153+BK178+BK190</f>
        <v>0</v>
      </c>
    </row>
    <row r="128" spans="2:63" s="10" customFormat="1" ht="19.5" customHeight="1">
      <c r="B128" s="150"/>
      <c r="D128" s="161" t="s">
        <v>75</v>
      </c>
      <c r="E128" s="162" t="s">
        <v>586</v>
      </c>
      <c r="F128" s="162" t="s">
        <v>587</v>
      </c>
      <c r="I128" s="153"/>
      <c r="J128" s="163">
        <f>BK128</f>
        <v>0</v>
      </c>
      <c r="L128" s="150"/>
      <c r="M128" s="155"/>
      <c r="N128" s="156"/>
      <c r="O128" s="156"/>
      <c r="P128" s="157">
        <f>SUM(P129:P135)</f>
        <v>0</v>
      </c>
      <c r="Q128" s="156"/>
      <c r="R128" s="157">
        <f>SUM(R129:R135)</f>
        <v>0.0378913</v>
      </c>
      <c r="S128" s="156"/>
      <c r="T128" s="158">
        <f>SUM(T129:T135)</f>
        <v>0</v>
      </c>
      <c r="AR128" s="151" t="s">
        <v>84</v>
      </c>
      <c r="AT128" s="159" t="s">
        <v>75</v>
      </c>
      <c r="AU128" s="159" t="s">
        <v>22</v>
      </c>
      <c r="AY128" s="151" t="s">
        <v>145</v>
      </c>
      <c r="BK128" s="160">
        <f>SUM(BK129:BK135)</f>
        <v>0</v>
      </c>
    </row>
    <row r="129" spans="2:65" s="1" customFormat="1" ht="31.5" customHeight="1">
      <c r="B129" s="164"/>
      <c r="C129" s="165" t="s">
        <v>302</v>
      </c>
      <c r="D129" s="165" t="s">
        <v>148</v>
      </c>
      <c r="E129" s="166" t="s">
        <v>588</v>
      </c>
      <c r="F129" s="167" t="s">
        <v>589</v>
      </c>
      <c r="G129" s="168" t="s">
        <v>151</v>
      </c>
      <c r="H129" s="169">
        <v>3.87</v>
      </c>
      <c r="I129" s="170"/>
      <c r="J129" s="171">
        <f>ROUND(I129*H129,2)</f>
        <v>0</v>
      </c>
      <c r="K129" s="167" t="s">
        <v>152</v>
      </c>
      <c r="L129" s="35"/>
      <c r="M129" s="172" t="s">
        <v>20</v>
      </c>
      <c r="N129" s="173" t="s">
        <v>47</v>
      </c>
      <c r="O129" s="36"/>
      <c r="P129" s="174">
        <f>O129*H129</f>
        <v>0</v>
      </c>
      <c r="Q129" s="174">
        <v>0.00139</v>
      </c>
      <c r="R129" s="174">
        <f>Q129*H129</f>
        <v>0.0053793</v>
      </c>
      <c r="S129" s="174">
        <v>0</v>
      </c>
      <c r="T129" s="175">
        <f>S129*H129</f>
        <v>0</v>
      </c>
      <c r="AR129" s="18" t="s">
        <v>294</v>
      </c>
      <c r="AT129" s="18" t="s">
        <v>148</v>
      </c>
      <c r="AU129" s="18" t="s">
        <v>84</v>
      </c>
      <c r="AY129" s="18" t="s">
        <v>145</v>
      </c>
      <c r="BE129" s="176">
        <f>IF(N129="základní",J129,0)</f>
        <v>0</v>
      </c>
      <c r="BF129" s="176">
        <f>IF(N129="snížená",J129,0)</f>
        <v>0</v>
      </c>
      <c r="BG129" s="176">
        <f>IF(N129="zákl. přenesená",J129,0)</f>
        <v>0</v>
      </c>
      <c r="BH129" s="176">
        <f>IF(N129="sníž. přenesená",J129,0)</f>
        <v>0</v>
      </c>
      <c r="BI129" s="176">
        <f>IF(N129="nulová",J129,0)</f>
        <v>0</v>
      </c>
      <c r="BJ129" s="18" t="s">
        <v>22</v>
      </c>
      <c r="BK129" s="176">
        <f>ROUND(I129*H129,2)</f>
        <v>0</v>
      </c>
      <c r="BL129" s="18" t="s">
        <v>294</v>
      </c>
      <c r="BM129" s="18" t="s">
        <v>590</v>
      </c>
    </row>
    <row r="130" spans="2:51" s="11" customFormat="1" ht="22.5" customHeight="1">
      <c r="B130" s="177"/>
      <c r="D130" s="178" t="s">
        <v>155</v>
      </c>
      <c r="E130" s="179" t="s">
        <v>20</v>
      </c>
      <c r="F130" s="180" t="s">
        <v>591</v>
      </c>
      <c r="H130" s="181" t="s">
        <v>20</v>
      </c>
      <c r="I130" s="182"/>
      <c r="L130" s="177"/>
      <c r="M130" s="183"/>
      <c r="N130" s="184"/>
      <c r="O130" s="184"/>
      <c r="P130" s="184"/>
      <c r="Q130" s="184"/>
      <c r="R130" s="184"/>
      <c r="S130" s="184"/>
      <c r="T130" s="185"/>
      <c r="AT130" s="181" t="s">
        <v>155</v>
      </c>
      <c r="AU130" s="181" t="s">
        <v>84</v>
      </c>
      <c r="AV130" s="11" t="s">
        <v>22</v>
      </c>
      <c r="AW130" s="11" t="s">
        <v>39</v>
      </c>
      <c r="AX130" s="11" t="s">
        <v>76</v>
      </c>
      <c r="AY130" s="181" t="s">
        <v>145</v>
      </c>
    </row>
    <row r="131" spans="2:51" s="12" customFormat="1" ht="22.5" customHeight="1">
      <c r="B131" s="186"/>
      <c r="D131" s="195" t="s">
        <v>155</v>
      </c>
      <c r="E131" s="212" t="s">
        <v>20</v>
      </c>
      <c r="F131" s="213" t="s">
        <v>592</v>
      </c>
      <c r="H131" s="214">
        <v>3.87</v>
      </c>
      <c r="I131" s="190"/>
      <c r="L131" s="186"/>
      <c r="M131" s="191"/>
      <c r="N131" s="192"/>
      <c r="O131" s="192"/>
      <c r="P131" s="192"/>
      <c r="Q131" s="192"/>
      <c r="R131" s="192"/>
      <c r="S131" s="192"/>
      <c r="T131" s="193"/>
      <c r="AT131" s="187" t="s">
        <v>155</v>
      </c>
      <c r="AU131" s="187" t="s">
        <v>84</v>
      </c>
      <c r="AV131" s="12" t="s">
        <v>84</v>
      </c>
      <c r="AW131" s="12" t="s">
        <v>39</v>
      </c>
      <c r="AX131" s="12" t="s">
        <v>22</v>
      </c>
      <c r="AY131" s="187" t="s">
        <v>145</v>
      </c>
    </row>
    <row r="132" spans="2:65" s="1" customFormat="1" ht="22.5" customHeight="1">
      <c r="B132" s="164"/>
      <c r="C132" s="215" t="s">
        <v>230</v>
      </c>
      <c r="D132" s="215" t="s">
        <v>352</v>
      </c>
      <c r="E132" s="216" t="s">
        <v>593</v>
      </c>
      <c r="F132" s="217" t="s">
        <v>594</v>
      </c>
      <c r="G132" s="218" t="s">
        <v>151</v>
      </c>
      <c r="H132" s="219">
        <v>4.064</v>
      </c>
      <c r="I132" s="220"/>
      <c r="J132" s="221">
        <f>ROUND(I132*H132,2)</f>
        <v>0</v>
      </c>
      <c r="K132" s="217" t="s">
        <v>20</v>
      </c>
      <c r="L132" s="222"/>
      <c r="M132" s="223" t="s">
        <v>20</v>
      </c>
      <c r="N132" s="224" t="s">
        <v>47</v>
      </c>
      <c r="O132" s="36"/>
      <c r="P132" s="174">
        <f>O132*H132</f>
        <v>0</v>
      </c>
      <c r="Q132" s="174">
        <v>0.008</v>
      </c>
      <c r="R132" s="174">
        <f>Q132*H132</f>
        <v>0.032512</v>
      </c>
      <c r="S132" s="174">
        <v>0</v>
      </c>
      <c r="T132" s="175">
        <f>S132*H132</f>
        <v>0</v>
      </c>
      <c r="AR132" s="18" t="s">
        <v>356</v>
      </c>
      <c r="AT132" s="18" t="s">
        <v>352</v>
      </c>
      <c r="AU132" s="18" t="s">
        <v>84</v>
      </c>
      <c r="AY132" s="18" t="s">
        <v>145</v>
      </c>
      <c r="BE132" s="176">
        <f>IF(N132="základní",J132,0)</f>
        <v>0</v>
      </c>
      <c r="BF132" s="176">
        <f>IF(N132="snížená",J132,0)</f>
        <v>0</v>
      </c>
      <c r="BG132" s="176">
        <f>IF(N132="zákl. přenesená",J132,0)</f>
        <v>0</v>
      </c>
      <c r="BH132" s="176">
        <f>IF(N132="sníž. přenesená",J132,0)</f>
        <v>0</v>
      </c>
      <c r="BI132" s="176">
        <f>IF(N132="nulová",J132,0)</f>
        <v>0</v>
      </c>
      <c r="BJ132" s="18" t="s">
        <v>22</v>
      </c>
      <c r="BK132" s="176">
        <f>ROUND(I132*H132,2)</f>
        <v>0</v>
      </c>
      <c r="BL132" s="18" t="s">
        <v>294</v>
      </c>
      <c r="BM132" s="18" t="s">
        <v>595</v>
      </c>
    </row>
    <row r="133" spans="2:51" s="12" customFormat="1" ht="22.5" customHeight="1">
      <c r="B133" s="186"/>
      <c r="D133" s="195" t="s">
        <v>155</v>
      </c>
      <c r="F133" s="213" t="s">
        <v>596</v>
      </c>
      <c r="H133" s="214">
        <v>4.064</v>
      </c>
      <c r="I133" s="190"/>
      <c r="L133" s="186"/>
      <c r="M133" s="191"/>
      <c r="N133" s="192"/>
      <c r="O133" s="192"/>
      <c r="P133" s="192"/>
      <c r="Q133" s="192"/>
      <c r="R133" s="192"/>
      <c r="S133" s="192"/>
      <c r="T133" s="193"/>
      <c r="AT133" s="187" t="s">
        <v>155</v>
      </c>
      <c r="AU133" s="187" t="s">
        <v>84</v>
      </c>
      <c r="AV133" s="12" t="s">
        <v>84</v>
      </c>
      <c r="AW133" s="12" t="s">
        <v>4</v>
      </c>
      <c r="AX133" s="12" t="s">
        <v>22</v>
      </c>
      <c r="AY133" s="187" t="s">
        <v>145</v>
      </c>
    </row>
    <row r="134" spans="2:65" s="1" customFormat="1" ht="22.5" customHeight="1">
      <c r="B134" s="164"/>
      <c r="C134" s="165" t="s">
        <v>311</v>
      </c>
      <c r="D134" s="165" t="s">
        <v>148</v>
      </c>
      <c r="E134" s="166" t="s">
        <v>597</v>
      </c>
      <c r="F134" s="167" t="s">
        <v>598</v>
      </c>
      <c r="G134" s="168" t="s">
        <v>255</v>
      </c>
      <c r="H134" s="169">
        <v>0.038</v>
      </c>
      <c r="I134" s="170"/>
      <c r="J134" s="171">
        <f>ROUND(I134*H134,2)</f>
        <v>0</v>
      </c>
      <c r="K134" s="167" t="s">
        <v>152</v>
      </c>
      <c r="L134" s="35"/>
      <c r="M134" s="172" t="s">
        <v>20</v>
      </c>
      <c r="N134" s="173" t="s">
        <v>47</v>
      </c>
      <c r="O134" s="36"/>
      <c r="P134" s="174">
        <f>O134*H134</f>
        <v>0</v>
      </c>
      <c r="Q134" s="174">
        <v>0</v>
      </c>
      <c r="R134" s="174">
        <f>Q134*H134</f>
        <v>0</v>
      </c>
      <c r="S134" s="174">
        <v>0</v>
      </c>
      <c r="T134" s="175">
        <f>S134*H134</f>
        <v>0</v>
      </c>
      <c r="AR134" s="18" t="s">
        <v>294</v>
      </c>
      <c r="AT134" s="18" t="s">
        <v>148</v>
      </c>
      <c r="AU134" s="18" t="s">
        <v>84</v>
      </c>
      <c r="AY134" s="18" t="s">
        <v>145</v>
      </c>
      <c r="BE134" s="176">
        <f>IF(N134="základní",J134,0)</f>
        <v>0</v>
      </c>
      <c r="BF134" s="176">
        <f>IF(N134="snížená",J134,0)</f>
        <v>0</v>
      </c>
      <c r="BG134" s="176">
        <f>IF(N134="zákl. přenesená",J134,0)</f>
        <v>0</v>
      </c>
      <c r="BH134" s="176">
        <f>IF(N134="sníž. přenesená",J134,0)</f>
        <v>0</v>
      </c>
      <c r="BI134" s="176">
        <f>IF(N134="nulová",J134,0)</f>
        <v>0</v>
      </c>
      <c r="BJ134" s="18" t="s">
        <v>22</v>
      </c>
      <c r="BK134" s="176">
        <f>ROUND(I134*H134,2)</f>
        <v>0</v>
      </c>
      <c r="BL134" s="18" t="s">
        <v>294</v>
      </c>
      <c r="BM134" s="18" t="s">
        <v>599</v>
      </c>
    </row>
    <row r="135" spans="2:65" s="1" customFormat="1" ht="22.5" customHeight="1">
      <c r="B135" s="164"/>
      <c r="C135" s="165" t="s">
        <v>265</v>
      </c>
      <c r="D135" s="165" t="s">
        <v>148</v>
      </c>
      <c r="E135" s="166" t="s">
        <v>600</v>
      </c>
      <c r="F135" s="167" t="s">
        <v>601</v>
      </c>
      <c r="G135" s="168" t="s">
        <v>255</v>
      </c>
      <c r="H135" s="169">
        <v>0.038</v>
      </c>
      <c r="I135" s="170"/>
      <c r="J135" s="171">
        <f>ROUND(I135*H135,2)</f>
        <v>0</v>
      </c>
      <c r="K135" s="167" t="s">
        <v>152</v>
      </c>
      <c r="L135" s="35"/>
      <c r="M135" s="172" t="s">
        <v>20</v>
      </c>
      <c r="N135" s="173" t="s">
        <v>47</v>
      </c>
      <c r="O135" s="36"/>
      <c r="P135" s="174">
        <f>O135*H135</f>
        <v>0</v>
      </c>
      <c r="Q135" s="174">
        <v>0</v>
      </c>
      <c r="R135" s="174">
        <f>Q135*H135</f>
        <v>0</v>
      </c>
      <c r="S135" s="174">
        <v>0</v>
      </c>
      <c r="T135" s="175">
        <f>S135*H135</f>
        <v>0</v>
      </c>
      <c r="AR135" s="18" t="s">
        <v>294</v>
      </c>
      <c r="AT135" s="18" t="s">
        <v>148</v>
      </c>
      <c r="AU135" s="18" t="s">
        <v>84</v>
      </c>
      <c r="AY135" s="18" t="s">
        <v>145</v>
      </c>
      <c r="BE135" s="176">
        <f>IF(N135="základní",J135,0)</f>
        <v>0</v>
      </c>
      <c r="BF135" s="176">
        <f>IF(N135="snížená",J135,0)</f>
        <v>0</v>
      </c>
      <c r="BG135" s="176">
        <f>IF(N135="zákl. přenesená",J135,0)</f>
        <v>0</v>
      </c>
      <c r="BH135" s="176">
        <f>IF(N135="sníž. přenesená",J135,0)</f>
        <v>0</v>
      </c>
      <c r="BI135" s="176">
        <f>IF(N135="nulová",J135,0)</f>
        <v>0</v>
      </c>
      <c r="BJ135" s="18" t="s">
        <v>22</v>
      </c>
      <c r="BK135" s="176">
        <f>ROUND(I135*H135,2)</f>
        <v>0</v>
      </c>
      <c r="BL135" s="18" t="s">
        <v>294</v>
      </c>
      <c r="BM135" s="18" t="s">
        <v>602</v>
      </c>
    </row>
    <row r="136" spans="2:63" s="10" customFormat="1" ht="29.25" customHeight="1">
      <c r="B136" s="150"/>
      <c r="D136" s="161" t="s">
        <v>75</v>
      </c>
      <c r="E136" s="162" t="s">
        <v>390</v>
      </c>
      <c r="F136" s="162" t="s">
        <v>391</v>
      </c>
      <c r="I136" s="153"/>
      <c r="J136" s="163">
        <f>BK136</f>
        <v>0</v>
      </c>
      <c r="L136" s="150"/>
      <c r="M136" s="155"/>
      <c r="N136" s="156"/>
      <c r="O136" s="156"/>
      <c r="P136" s="157">
        <f>SUM(P137:P152)</f>
        <v>0</v>
      </c>
      <c r="Q136" s="156"/>
      <c r="R136" s="157">
        <f>SUM(R137:R152)</f>
        <v>0.1219932</v>
      </c>
      <c r="S136" s="156"/>
      <c r="T136" s="158">
        <f>SUM(T137:T152)</f>
        <v>0.3218679</v>
      </c>
      <c r="AR136" s="151" t="s">
        <v>84</v>
      </c>
      <c r="AT136" s="159" t="s">
        <v>75</v>
      </c>
      <c r="AU136" s="159" t="s">
        <v>22</v>
      </c>
      <c r="AY136" s="151" t="s">
        <v>145</v>
      </c>
      <c r="BK136" s="160">
        <f>SUM(BK137:BK152)</f>
        <v>0</v>
      </c>
    </row>
    <row r="137" spans="2:65" s="1" customFormat="1" ht="22.5" customHeight="1">
      <c r="B137" s="164"/>
      <c r="C137" s="165" t="s">
        <v>7</v>
      </c>
      <c r="D137" s="165" t="s">
        <v>148</v>
      </c>
      <c r="E137" s="166" t="s">
        <v>603</v>
      </c>
      <c r="F137" s="167" t="s">
        <v>604</v>
      </c>
      <c r="G137" s="168" t="s">
        <v>151</v>
      </c>
      <c r="H137" s="169">
        <v>3.87</v>
      </c>
      <c r="I137" s="170"/>
      <c r="J137" s="171">
        <f>ROUND(I137*H137,2)</f>
        <v>0</v>
      </c>
      <c r="K137" s="167" t="s">
        <v>152</v>
      </c>
      <c r="L137" s="35"/>
      <c r="M137" s="172" t="s">
        <v>20</v>
      </c>
      <c r="N137" s="173" t="s">
        <v>47</v>
      </c>
      <c r="O137" s="36"/>
      <c r="P137" s="174">
        <f>O137*H137</f>
        <v>0</v>
      </c>
      <c r="Q137" s="174">
        <v>0</v>
      </c>
      <c r="R137" s="174">
        <f>Q137*H137</f>
        <v>0</v>
      </c>
      <c r="S137" s="174">
        <v>0.08317</v>
      </c>
      <c r="T137" s="175">
        <f>S137*H137</f>
        <v>0.3218679</v>
      </c>
      <c r="AR137" s="18" t="s">
        <v>294</v>
      </c>
      <c r="AT137" s="18" t="s">
        <v>148</v>
      </c>
      <c r="AU137" s="18" t="s">
        <v>84</v>
      </c>
      <c r="AY137" s="18" t="s">
        <v>145</v>
      </c>
      <c r="BE137" s="176">
        <f>IF(N137="základní",J137,0)</f>
        <v>0</v>
      </c>
      <c r="BF137" s="176">
        <f>IF(N137="snížená",J137,0)</f>
        <v>0</v>
      </c>
      <c r="BG137" s="176">
        <f>IF(N137="zákl. přenesená",J137,0)</f>
        <v>0</v>
      </c>
      <c r="BH137" s="176">
        <f>IF(N137="sníž. přenesená",J137,0)</f>
        <v>0</v>
      </c>
      <c r="BI137" s="176">
        <f>IF(N137="nulová",J137,0)</f>
        <v>0</v>
      </c>
      <c r="BJ137" s="18" t="s">
        <v>22</v>
      </c>
      <c r="BK137" s="176">
        <f>ROUND(I137*H137,2)</f>
        <v>0</v>
      </c>
      <c r="BL137" s="18" t="s">
        <v>294</v>
      </c>
      <c r="BM137" s="18" t="s">
        <v>605</v>
      </c>
    </row>
    <row r="138" spans="2:51" s="11" customFormat="1" ht="22.5" customHeight="1">
      <c r="B138" s="177"/>
      <c r="D138" s="178" t="s">
        <v>155</v>
      </c>
      <c r="E138" s="179" t="s">
        <v>20</v>
      </c>
      <c r="F138" s="180" t="s">
        <v>591</v>
      </c>
      <c r="H138" s="181" t="s">
        <v>20</v>
      </c>
      <c r="I138" s="182"/>
      <c r="L138" s="177"/>
      <c r="M138" s="183"/>
      <c r="N138" s="184"/>
      <c r="O138" s="184"/>
      <c r="P138" s="184"/>
      <c r="Q138" s="184"/>
      <c r="R138" s="184"/>
      <c r="S138" s="184"/>
      <c r="T138" s="185"/>
      <c r="AT138" s="181" t="s">
        <v>155</v>
      </c>
      <c r="AU138" s="181" t="s">
        <v>84</v>
      </c>
      <c r="AV138" s="11" t="s">
        <v>22</v>
      </c>
      <c r="AW138" s="11" t="s">
        <v>39</v>
      </c>
      <c r="AX138" s="11" t="s">
        <v>76</v>
      </c>
      <c r="AY138" s="181" t="s">
        <v>145</v>
      </c>
    </row>
    <row r="139" spans="2:51" s="12" customFormat="1" ht="22.5" customHeight="1">
      <c r="B139" s="186"/>
      <c r="D139" s="195" t="s">
        <v>155</v>
      </c>
      <c r="E139" s="212" t="s">
        <v>20</v>
      </c>
      <c r="F139" s="213" t="s">
        <v>592</v>
      </c>
      <c r="H139" s="214">
        <v>3.87</v>
      </c>
      <c r="I139" s="190"/>
      <c r="L139" s="186"/>
      <c r="M139" s="191"/>
      <c r="N139" s="192"/>
      <c r="O139" s="192"/>
      <c r="P139" s="192"/>
      <c r="Q139" s="192"/>
      <c r="R139" s="192"/>
      <c r="S139" s="192"/>
      <c r="T139" s="193"/>
      <c r="AT139" s="187" t="s">
        <v>155</v>
      </c>
      <c r="AU139" s="187" t="s">
        <v>84</v>
      </c>
      <c r="AV139" s="12" t="s">
        <v>84</v>
      </c>
      <c r="AW139" s="12" t="s">
        <v>39</v>
      </c>
      <c r="AX139" s="12" t="s">
        <v>22</v>
      </c>
      <c r="AY139" s="187" t="s">
        <v>145</v>
      </c>
    </row>
    <row r="140" spans="2:65" s="1" customFormat="1" ht="31.5" customHeight="1">
      <c r="B140" s="164"/>
      <c r="C140" s="165" t="s">
        <v>322</v>
      </c>
      <c r="D140" s="165" t="s">
        <v>148</v>
      </c>
      <c r="E140" s="166" t="s">
        <v>410</v>
      </c>
      <c r="F140" s="167" t="s">
        <v>411</v>
      </c>
      <c r="G140" s="168" t="s">
        <v>151</v>
      </c>
      <c r="H140" s="169">
        <v>3.87</v>
      </c>
      <c r="I140" s="170"/>
      <c r="J140" s="171">
        <f>ROUND(I140*H140,2)</f>
        <v>0</v>
      </c>
      <c r="K140" s="167" t="s">
        <v>152</v>
      </c>
      <c r="L140" s="35"/>
      <c r="M140" s="172" t="s">
        <v>20</v>
      </c>
      <c r="N140" s="173" t="s">
        <v>47</v>
      </c>
      <c r="O140" s="36"/>
      <c r="P140" s="174">
        <f>O140*H140</f>
        <v>0</v>
      </c>
      <c r="Q140" s="174">
        <v>0.00392</v>
      </c>
      <c r="R140" s="174">
        <f>Q140*H140</f>
        <v>0.0151704</v>
      </c>
      <c r="S140" s="174">
        <v>0</v>
      </c>
      <c r="T140" s="175">
        <f>S140*H140</f>
        <v>0</v>
      </c>
      <c r="AR140" s="18" t="s">
        <v>294</v>
      </c>
      <c r="AT140" s="18" t="s">
        <v>148</v>
      </c>
      <c r="AU140" s="18" t="s">
        <v>84</v>
      </c>
      <c r="AY140" s="18" t="s">
        <v>145</v>
      </c>
      <c r="BE140" s="176">
        <f>IF(N140="základní",J140,0)</f>
        <v>0</v>
      </c>
      <c r="BF140" s="176">
        <f>IF(N140="snížená",J140,0)</f>
        <v>0</v>
      </c>
      <c r="BG140" s="176">
        <f>IF(N140="zákl. přenesená",J140,0)</f>
        <v>0</v>
      </c>
      <c r="BH140" s="176">
        <f>IF(N140="sníž. přenesená",J140,0)</f>
        <v>0</v>
      </c>
      <c r="BI140" s="176">
        <f>IF(N140="nulová",J140,0)</f>
        <v>0</v>
      </c>
      <c r="BJ140" s="18" t="s">
        <v>22</v>
      </c>
      <c r="BK140" s="176">
        <f>ROUND(I140*H140,2)</f>
        <v>0</v>
      </c>
      <c r="BL140" s="18" t="s">
        <v>294</v>
      </c>
      <c r="BM140" s="18" t="s">
        <v>606</v>
      </c>
    </row>
    <row r="141" spans="2:51" s="11" customFormat="1" ht="22.5" customHeight="1">
      <c r="B141" s="177"/>
      <c r="D141" s="178" t="s">
        <v>155</v>
      </c>
      <c r="E141" s="179" t="s">
        <v>20</v>
      </c>
      <c r="F141" s="180" t="s">
        <v>591</v>
      </c>
      <c r="H141" s="181" t="s">
        <v>20</v>
      </c>
      <c r="I141" s="182"/>
      <c r="L141" s="177"/>
      <c r="M141" s="183"/>
      <c r="N141" s="184"/>
      <c r="O141" s="184"/>
      <c r="P141" s="184"/>
      <c r="Q141" s="184"/>
      <c r="R141" s="184"/>
      <c r="S141" s="184"/>
      <c r="T141" s="185"/>
      <c r="AT141" s="181" t="s">
        <v>155</v>
      </c>
      <c r="AU141" s="181" t="s">
        <v>84</v>
      </c>
      <c r="AV141" s="11" t="s">
        <v>22</v>
      </c>
      <c r="AW141" s="11" t="s">
        <v>39</v>
      </c>
      <c r="AX141" s="11" t="s">
        <v>76</v>
      </c>
      <c r="AY141" s="181" t="s">
        <v>145</v>
      </c>
    </row>
    <row r="142" spans="2:51" s="12" customFormat="1" ht="22.5" customHeight="1">
      <c r="B142" s="186"/>
      <c r="D142" s="195" t="s">
        <v>155</v>
      </c>
      <c r="E142" s="212" t="s">
        <v>20</v>
      </c>
      <c r="F142" s="213" t="s">
        <v>592</v>
      </c>
      <c r="H142" s="214">
        <v>3.87</v>
      </c>
      <c r="I142" s="190"/>
      <c r="L142" s="186"/>
      <c r="M142" s="191"/>
      <c r="N142" s="192"/>
      <c r="O142" s="192"/>
      <c r="P142" s="192"/>
      <c r="Q142" s="192"/>
      <c r="R142" s="192"/>
      <c r="S142" s="192"/>
      <c r="T142" s="193"/>
      <c r="AT142" s="187" t="s">
        <v>155</v>
      </c>
      <c r="AU142" s="187" t="s">
        <v>84</v>
      </c>
      <c r="AV142" s="12" t="s">
        <v>84</v>
      </c>
      <c r="AW142" s="12" t="s">
        <v>39</v>
      </c>
      <c r="AX142" s="12" t="s">
        <v>22</v>
      </c>
      <c r="AY142" s="187" t="s">
        <v>145</v>
      </c>
    </row>
    <row r="143" spans="2:65" s="1" customFormat="1" ht="22.5" customHeight="1">
      <c r="B143" s="164"/>
      <c r="C143" s="215" t="s">
        <v>328</v>
      </c>
      <c r="D143" s="215" t="s">
        <v>352</v>
      </c>
      <c r="E143" s="216" t="s">
        <v>607</v>
      </c>
      <c r="F143" s="217" t="s">
        <v>608</v>
      </c>
      <c r="G143" s="218" t="s">
        <v>151</v>
      </c>
      <c r="H143" s="219">
        <v>4.257</v>
      </c>
      <c r="I143" s="220"/>
      <c r="J143" s="221">
        <f>ROUND(I143*H143,2)</f>
        <v>0</v>
      </c>
      <c r="K143" s="217" t="s">
        <v>20</v>
      </c>
      <c r="L143" s="222"/>
      <c r="M143" s="223" t="s">
        <v>20</v>
      </c>
      <c r="N143" s="224" t="s">
        <v>47</v>
      </c>
      <c r="O143" s="36"/>
      <c r="P143" s="174">
        <f>O143*H143</f>
        <v>0</v>
      </c>
      <c r="Q143" s="174">
        <v>0.0129</v>
      </c>
      <c r="R143" s="174">
        <f>Q143*H143</f>
        <v>0.05491529999999999</v>
      </c>
      <c r="S143" s="174">
        <v>0</v>
      </c>
      <c r="T143" s="175">
        <f>S143*H143</f>
        <v>0</v>
      </c>
      <c r="AR143" s="18" t="s">
        <v>356</v>
      </c>
      <c r="AT143" s="18" t="s">
        <v>352</v>
      </c>
      <c r="AU143" s="18" t="s">
        <v>84</v>
      </c>
      <c r="AY143" s="18" t="s">
        <v>145</v>
      </c>
      <c r="BE143" s="176">
        <f>IF(N143="základní",J143,0)</f>
        <v>0</v>
      </c>
      <c r="BF143" s="176">
        <f>IF(N143="snížená",J143,0)</f>
        <v>0</v>
      </c>
      <c r="BG143" s="176">
        <f>IF(N143="zákl. přenesená",J143,0)</f>
        <v>0</v>
      </c>
      <c r="BH143" s="176">
        <f>IF(N143="sníž. přenesená",J143,0)</f>
        <v>0</v>
      </c>
      <c r="BI143" s="176">
        <f>IF(N143="nulová",J143,0)</f>
        <v>0</v>
      </c>
      <c r="BJ143" s="18" t="s">
        <v>22</v>
      </c>
      <c r="BK143" s="176">
        <f>ROUND(I143*H143,2)</f>
        <v>0</v>
      </c>
      <c r="BL143" s="18" t="s">
        <v>294</v>
      </c>
      <c r="BM143" s="18" t="s">
        <v>609</v>
      </c>
    </row>
    <row r="144" spans="2:51" s="12" customFormat="1" ht="22.5" customHeight="1">
      <c r="B144" s="186"/>
      <c r="D144" s="195" t="s">
        <v>155</v>
      </c>
      <c r="F144" s="213" t="s">
        <v>610</v>
      </c>
      <c r="H144" s="214">
        <v>4.257</v>
      </c>
      <c r="I144" s="190"/>
      <c r="L144" s="186"/>
      <c r="M144" s="191"/>
      <c r="N144" s="192"/>
      <c r="O144" s="192"/>
      <c r="P144" s="192"/>
      <c r="Q144" s="192"/>
      <c r="R144" s="192"/>
      <c r="S144" s="192"/>
      <c r="T144" s="193"/>
      <c r="AT144" s="187" t="s">
        <v>155</v>
      </c>
      <c r="AU144" s="187" t="s">
        <v>84</v>
      </c>
      <c r="AV144" s="12" t="s">
        <v>84</v>
      </c>
      <c r="AW144" s="12" t="s">
        <v>4</v>
      </c>
      <c r="AX144" s="12" t="s">
        <v>22</v>
      </c>
      <c r="AY144" s="187" t="s">
        <v>145</v>
      </c>
    </row>
    <row r="145" spans="2:65" s="1" customFormat="1" ht="22.5" customHeight="1">
      <c r="B145" s="164"/>
      <c r="C145" s="165" t="s">
        <v>336</v>
      </c>
      <c r="D145" s="165" t="s">
        <v>148</v>
      </c>
      <c r="E145" s="166" t="s">
        <v>420</v>
      </c>
      <c r="F145" s="167" t="s">
        <v>421</v>
      </c>
      <c r="G145" s="168" t="s">
        <v>151</v>
      </c>
      <c r="H145" s="169">
        <v>3.87</v>
      </c>
      <c r="I145" s="170"/>
      <c r="J145" s="171">
        <f>ROUND(I145*H145,2)</f>
        <v>0</v>
      </c>
      <c r="K145" s="167" t="s">
        <v>152</v>
      </c>
      <c r="L145" s="35"/>
      <c r="M145" s="172" t="s">
        <v>20</v>
      </c>
      <c r="N145" s="173" t="s">
        <v>47</v>
      </c>
      <c r="O145" s="36"/>
      <c r="P145" s="174">
        <f>O145*H145</f>
        <v>0</v>
      </c>
      <c r="Q145" s="174">
        <v>0.0003</v>
      </c>
      <c r="R145" s="174">
        <f>Q145*H145</f>
        <v>0.001161</v>
      </c>
      <c r="S145" s="174">
        <v>0</v>
      </c>
      <c r="T145" s="175">
        <f>S145*H145</f>
        <v>0</v>
      </c>
      <c r="AR145" s="18" t="s">
        <v>294</v>
      </c>
      <c r="AT145" s="18" t="s">
        <v>148</v>
      </c>
      <c r="AU145" s="18" t="s">
        <v>84</v>
      </c>
      <c r="AY145" s="18" t="s">
        <v>145</v>
      </c>
      <c r="BE145" s="176">
        <f>IF(N145="základní",J145,0)</f>
        <v>0</v>
      </c>
      <c r="BF145" s="176">
        <f>IF(N145="snížená",J145,0)</f>
        <v>0</v>
      </c>
      <c r="BG145" s="176">
        <f>IF(N145="zákl. přenesená",J145,0)</f>
        <v>0</v>
      </c>
      <c r="BH145" s="176">
        <f>IF(N145="sníž. přenesená",J145,0)</f>
        <v>0</v>
      </c>
      <c r="BI145" s="176">
        <f>IF(N145="nulová",J145,0)</f>
        <v>0</v>
      </c>
      <c r="BJ145" s="18" t="s">
        <v>22</v>
      </c>
      <c r="BK145" s="176">
        <f>ROUND(I145*H145,2)</f>
        <v>0</v>
      </c>
      <c r="BL145" s="18" t="s">
        <v>294</v>
      </c>
      <c r="BM145" s="18" t="s">
        <v>611</v>
      </c>
    </row>
    <row r="146" spans="2:65" s="1" customFormat="1" ht="22.5" customHeight="1">
      <c r="B146" s="164"/>
      <c r="C146" s="165" t="s">
        <v>340</v>
      </c>
      <c r="D146" s="165" t="s">
        <v>148</v>
      </c>
      <c r="E146" s="166" t="s">
        <v>424</v>
      </c>
      <c r="F146" s="167" t="s">
        <v>425</v>
      </c>
      <c r="G146" s="168" t="s">
        <v>395</v>
      </c>
      <c r="H146" s="169">
        <v>8.1</v>
      </c>
      <c r="I146" s="170"/>
      <c r="J146" s="171">
        <f>ROUND(I146*H146,2)</f>
        <v>0</v>
      </c>
      <c r="K146" s="167" t="s">
        <v>152</v>
      </c>
      <c r="L146" s="35"/>
      <c r="M146" s="172" t="s">
        <v>20</v>
      </c>
      <c r="N146" s="173" t="s">
        <v>47</v>
      </c>
      <c r="O146" s="36"/>
      <c r="P146" s="174">
        <f>O146*H146</f>
        <v>0</v>
      </c>
      <c r="Q146" s="174">
        <v>3E-05</v>
      </c>
      <c r="R146" s="174">
        <f>Q146*H146</f>
        <v>0.000243</v>
      </c>
      <c r="S146" s="174">
        <v>0</v>
      </c>
      <c r="T146" s="175">
        <f>S146*H146</f>
        <v>0</v>
      </c>
      <c r="AR146" s="18" t="s">
        <v>294</v>
      </c>
      <c r="AT146" s="18" t="s">
        <v>148</v>
      </c>
      <c r="AU146" s="18" t="s">
        <v>84</v>
      </c>
      <c r="AY146" s="18" t="s">
        <v>145</v>
      </c>
      <c r="BE146" s="176">
        <f>IF(N146="základní",J146,0)</f>
        <v>0</v>
      </c>
      <c r="BF146" s="176">
        <f>IF(N146="snížená",J146,0)</f>
        <v>0</v>
      </c>
      <c r="BG146" s="176">
        <f>IF(N146="zákl. přenesená",J146,0)</f>
        <v>0</v>
      </c>
      <c r="BH146" s="176">
        <f>IF(N146="sníž. přenesená",J146,0)</f>
        <v>0</v>
      </c>
      <c r="BI146" s="176">
        <f>IF(N146="nulová",J146,0)</f>
        <v>0</v>
      </c>
      <c r="BJ146" s="18" t="s">
        <v>22</v>
      </c>
      <c r="BK146" s="176">
        <f>ROUND(I146*H146,2)</f>
        <v>0</v>
      </c>
      <c r="BL146" s="18" t="s">
        <v>294</v>
      </c>
      <c r="BM146" s="18" t="s">
        <v>612</v>
      </c>
    </row>
    <row r="147" spans="2:51" s="11" customFormat="1" ht="22.5" customHeight="1">
      <c r="B147" s="177"/>
      <c r="D147" s="178" t="s">
        <v>155</v>
      </c>
      <c r="E147" s="179" t="s">
        <v>20</v>
      </c>
      <c r="F147" s="180" t="s">
        <v>591</v>
      </c>
      <c r="H147" s="181" t="s">
        <v>20</v>
      </c>
      <c r="I147" s="182"/>
      <c r="L147" s="177"/>
      <c r="M147" s="183"/>
      <c r="N147" s="184"/>
      <c r="O147" s="184"/>
      <c r="P147" s="184"/>
      <c r="Q147" s="184"/>
      <c r="R147" s="184"/>
      <c r="S147" s="184"/>
      <c r="T147" s="185"/>
      <c r="AT147" s="181" t="s">
        <v>155</v>
      </c>
      <c r="AU147" s="181" t="s">
        <v>84</v>
      </c>
      <c r="AV147" s="11" t="s">
        <v>22</v>
      </c>
      <c r="AW147" s="11" t="s">
        <v>39</v>
      </c>
      <c r="AX147" s="11" t="s">
        <v>76</v>
      </c>
      <c r="AY147" s="181" t="s">
        <v>145</v>
      </c>
    </row>
    <row r="148" spans="2:51" s="12" customFormat="1" ht="22.5" customHeight="1">
      <c r="B148" s="186"/>
      <c r="D148" s="195" t="s">
        <v>155</v>
      </c>
      <c r="E148" s="212" t="s">
        <v>20</v>
      </c>
      <c r="F148" s="213" t="s">
        <v>613</v>
      </c>
      <c r="H148" s="214">
        <v>8.1</v>
      </c>
      <c r="I148" s="190"/>
      <c r="L148" s="186"/>
      <c r="M148" s="191"/>
      <c r="N148" s="192"/>
      <c r="O148" s="192"/>
      <c r="P148" s="192"/>
      <c r="Q148" s="192"/>
      <c r="R148" s="192"/>
      <c r="S148" s="192"/>
      <c r="T148" s="193"/>
      <c r="AT148" s="187" t="s">
        <v>155</v>
      </c>
      <c r="AU148" s="187" t="s">
        <v>84</v>
      </c>
      <c r="AV148" s="12" t="s">
        <v>84</v>
      </c>
      <c r="AW148" s="12" t="s">
        <v>39</v>
      </c>
      <c r="AX148" s="12" t="s">
        <v>22</v>
      </c>
      <c r="AY148" s="187" t="s">
        <v>145</v>
      </c>
    </row>
    <row r="149" spans="2:65" s="1" customFormat="1" ht="22.5" customHeight="1">
      <c r="B149" s="164"/>
      <c r="C149" s="165" t="s">
        <v>344</v>
      </c>
      <c r="D149" s="165" t="s">
        <v>148</v>
      </c>
      <c r="E149" s="166" t="s">
        <v>614</v>
      </c>
      <c r="F149" s="167" t="s">
        <v>615</v>
      </c>
      <c r="G149" s="168" t="s">
        <v>151</v>
      </c>
      <c r="H149" s="169">
        <v>3.87</v>
      </c>
      <c r="I149" s="170"/>
      <c r="J149" s="171">
        <f>ROUND(I149*H149,2)</f>
        <v>0</v>
      </c>
      <c r="K149" s="167" t="s">
        <v>20</v>
      </c>
      <c r="L149" s="35"/>
      <c r="M149" s="172" t="s">
        <v>20</v>
      </c>
      <c r="N149" s="173" t="s">
        <v>47</v>
      </c>
      <c r="O149" s="36"/>
      <c r="P149" s="174">
        <f>O149*H149</f>
        <v>0</v>
      </c>
      <c r="Q149" s="174">
        <v>0.00535</v>
      </c>
      <c r="R149" s="174">
        <f>Q149*H149</f>
        <v>0.0207045</v>
      </c>
      <c r="S149" s="174">
        <v>0</v>
      </c>
      <c r="T149" s="175">
        <f>S149*H149</f>
        <v>0</v>
      </c>
      <c r="AR149" s="18" t="s">
        <v>294</v>
      </c>
      <c r="AT149" s="18" t="s">
        <v>148</v>
      </c>
      <c r="AU149" s="18" t="s">
        <v>84</v>
      </c>
      <c r="AY149" s="18" t="s">
        <v>145</v>
      </c>
      <c r="BE149" s="176">
        <f>IF(N149="základní",J149,0)</f>
        <v>0</v>
      </c>
      <c r="BF149" s="176">
        <f>IF(N149="snížená",J149,0)</f>
        <v>0</v>
      </c>
      <c r="BG149" s="176">
        <f>IF(N149="zákl. přenesená",J149,0)</f>
        <v>0</v>
      </c>
      <c r="BH149" s="176">
        <f>IF(N149="sníž. přenesená",J149,0)</f>
        <v>0</v>
      </c>
      <c r="BI149" s="176">
        <f>IF(N149="nulová",J149,0)</f>
        <v>0</v>
      </c>
      <c r="BJ149" s="18" t="s">
        <v>22</v>
      </c>
      <c r="BK149" s="176">
        <f>ROUND(I149*H149,2)</f>
        <v>0</v>
      </c>
      <c r="BL149" s="18" t="s">
        <v>294</v>
      </c>
      <c r="BM149" s="18" t="s">
        <v>616</v>
      </c>
    </row>
    <row r="150" spans="2:65" s="1" customFormat="1" ht="22.5" customHeight="1">
      <c r="B150" s="164"/>
      <c r="C150" s="165" t="s">
        <v>351</v>
      </c>
      <c r="D150" s="165" t="s">
        <v>148</v>
      </c>
      <c r="E150" s="166" t="s">
        <v>617</v>
      </c>
      <c r="F150" s="167" t="s">
        <v>618</v>
      </c>
      <c r="G150" s="168" t="s">
        <v>151</v>
      </c>
      <c r="H150" s="169">
        <v>3.87</v>
      </c>
      <c r="I150" s="170"/>
      <c r="J150" s="171">
        <f>ROUND(I150*H150,2)</f>
        <v>0</v>
      </c>
      <c r="K150" s="167" t="s">
        <v>152</v>
      </c>
      <c r="L150" s="35"/>
      <c r="M150" s="172" t="s">
        <v>20</v>
      </c>
      <c r="N150" s="173" t="s">
        <v>47</v>
      </c>
      <c r="O150" s="36"/>
      <c r="P150" s="174">
        <f>O150*H150</f>
        <v>0</v>
      </c>
      <c r="Q150" s="174">
        <v>0.0077</v>
      </c>
      <c r="R150" s="174">
        <f>Q150*H150</f>
        <v>0.029799000000000003</v>
      </c>
      <c r="S150" s="174">
        <v>0</v>
      </c>
      <c r="T150" s="175">
        <f>S150*H150</f>
        <v>0</v>
      </c>
      <c r="AR150" s="18" t="s">
        <v>294</v>
      </c>
      <c r="AT150" s="18" t="s">
        <v>148</v>
      </c>
      <c r="AU150" s="18" t="s">
        <v>84</v>
      </c>
      <c r="AY150" s="18" t="s">
        <v>145</v>
      </c>
      <c r="BE150" s="176">
        <f>IF(N150="základní",J150,0)</f>
        <v>0</v>
      </c>
      <c r="BF150" s="176">
        <f>IF(N150="snížená",J150,0)</f>
        <v>0</v>
      </c>
      <c r="BG150" s="176">
        <f>IF(N150="zákl. přenesená",J150,0)</f>
        <v>0</v>
      </c>
      <c r="BH150" s="176">
        <f>IF(N150="sníž. přenesená",J150,0)</f>
        <v>0</v>
      </c>
      <c r="BI150" s="176">
        <f>IF(N150="nulová",J150,0)</f>
        <v>0</v>
      </c>
      <c r="BJ150" s="18" t="s">
        <v>22</v>
      </c>
      <c r="BK150" s="176">
        <f>ROUND(I150*H150,2)</f>
        <v>0</v>
      </c>
      <c r="BL150" s="18" t="s">
        <v>294</v>
      </c>
      <c r="BM150" s="18" t="s">
        <v>619</v>
      </c>
    </row>
    <row r="151" spans="2:65" s="1" customFormat="1" ht="22.5" customHeight="1">
      <c r="B151" s="164"/>
      <c r="C151" s="165" t="s">
        <v>360</v>
      </c>
      <c r="D151" s="165" t="s">
        <v>148</v>
      </c>
      <c r="E151" s="166" t="s">
        <v>428</v>
      </c>
      <c r="F151" s="167" t="s">
        <v>429</v>
      </c>
      <c r="G151" s="168" t="s">
        <v>255</v>
      </c>
      <c r="H151" s="169">
        <v>0.122</v>
      </c>
      <c r="I151" s="170"/>
      <c r="J151" s="171">
        <f>ROUND(I151*H151,2)</f>
        <v>0</v>
      </c>
      <c r="K151" s="167" t="s">
        <v>152</v>
      </c>
      <c r="L151" s="35"/>
      <c r="M151" s="172" t="s">
        <v>20</v>
      </c>
      <c r="N151" s="173" t="s">
        <v>47</v>
      </c>
      <c r="O151" s="36"/>
      <c r="P151" s="174">
        <f>O151*H151</f>
        <v>0</v>
      </c>
      <c r="Q151" s="174">
        <v>0</v>
      </c>
      <c r="R151" s="174">
        <f>Q151*H151</f>
        <v>0</v>
      </c>
      <c r="S151" s="174">
        <v>0</v>
      </c>
      <c r="T151" s="175">
        <f>S151*H151</f>
        <v>0</v>
      </c>
      <c r="AR151" s="18" t="s">
        <v>294</v>
      </c>
      <c r="AT151" s="18" t="s">
        <v>148</v>
      </c>
      <c r="AU151" s="18" t="s">
        <v>84</v>
      </c>
      <c r="AY151" s="18" t="s">
        <v>145</v>
      </c>
      <c r="BE151" s="176">
        <f>IF(N151="základní",J151,0)</f>
        <v>0</v>
      </c>
      <c r="BF151" s="176">
        <f>IF(N151="snížená",J151,0)</f>
        <v>0</v>
      </c>
      <c r="BG151" s="176">
        <f>IF(N151="zákl. přenesená",J151,0)</f>
        <v>0</v>
      </c>
      <c r="BH151" s="176">
        <f>IF(N151="sníž. přenesená",J151,0)</f>
        <v>0</v>
      </c>
      <c r="BI151" s="176">
        <f>IF(N151="nulová",J151,0)</f>
        <v>0</v>
      </c>
      <c r="BJ151" s="18" t="s">
        <v>22</v>
      </c>
      <c r="BK151" s="176">
        <f>ROUND(I151*H151,2)</f>
        <v>0</v>
      </c>
      <c r="BL151" s="18" t="s">
        <v>294</v>
      </c>
      <c r="BM151" s="18" t="s">
        <v>620</v>
      </c>
    </row>
    <row r="152" spans="2:65" s="1" customFormat="1" ht="22.5" customHeight="1">
      <c r="B152" s="164"/>
      <c r="C152" s="165" t="s">
        <v>364</v>
      </c>
      <c r="D152" s="165" t="s">
        <v>148</v>
      </c>
      <c r="E152" s="166" t="s">
        <v>432</v>
      </c>
      <c r="F152" s="167" t="s">
        <v>433</v>
      </c>
      <c r="G152" s="168" t="s">
        <v>255</v>
      </c>
      <c r="H152" s="169">
        <v>0.122</v>
      </c>
      <c r="I152" s="170"/>
      <c r="J152" s="171">
        <f>ROUND(I152*H152,2)</f>
        <v>0</v>
      </c>
      <c r="K152" s="167" t="s">
        <v>152</v>
      </c>
      <c r="L152" s="35"/>
      <c r="M152" s="172" t="s">
        <v>20</v>
      </c>
      <c r="N152" s="173" t="s">
        <v>47</v>
      </c>
      <c r="O152" s="36"/>
      <c r="P152" s="174">
        <f>O152*H152</f>
        <v>0</v>
      </c>
      <c r="Q152" s="174">
        <v>0</v>
      </c>
      <c r="R152" s="174">
        <f>Q152*H152</f>
        <v>0</v>
      </c>
      <c r="S152" s="174">
        <v>0</v>
      </c>
      <c r="T152" s="175">
        <f>S152*H152</f>
        <v>0</v>
      </c>
      <c r="AR152" s="18" t="s">
        <v>294</v>
      </c>
      <c r="AT152" s="18" t="s">
        <v>148</v>
      </c>
      <c r="AU152" s="18" t="s">
        <v>84</v>
      </c>
      <c r="AY152" s="18" t="s">
        <v>145</v>
      </c>
      <c r="BE152" s="176">
        <f>IF(N152="základní",J152,0)</f>
        <v>0</v>
      </c>
      <c r="BF152" s="176">
        <f>IF(N152="snížená",J152,0)</f>
        <v>0</v>
      </c>
      <c r="BG152" s="176">
        <f>IF(N152="zákl. přenesená",J152,0)</f>
        <v>0</v>
      </c>
      <c r="BH152" s="176">
        <f>IF(N152="sníž. přenesená",J152,0)</f>
        <v>0</v>
      </c>
      <c r="BI152" s="176">
        <f>IF(N152="nulová",J152,0)</f>
        <v>0</v>
      </c>
      <c r="BJ152" s="18" t="s">
        <v>22</v>
      </c>
      <c r="BK152" s="176">
        <f>ROUND(I152*H152,2)</f>
        <v>0</v>
      </c>
      <c r="BL152" s="18" t="s">
        <v>294</v>
      </c>
      <c r="BM152" s="18" t="s">
        <v>621</v>
      </c>
    </row>
    <row r="153" spans="2:63" s="10" customFormat="1" ht="29.25" customHeight="1">
      <c r="B153" s="150"/>
      <c r="D153" s="161" t="s">
        <v>75</v>
      </c>
      <c r="E153" s="162" t="s">
        <v>435</v>
      </c>
      <c r="F153" s="162" t="s">
        <v>436</v>
      </c>
      <c r="I153" s="153"/>
      <c r="J153" s="163">
        <f>BK153</f>
        <v>0</v>
      </c>
      <c r="L153" s="150"/>
      <c r="M153" s="155"/>
      <c r="N153" s="156"/>
      <c r="O153" s="156"/>
      <c r="P153" s="157">
        <f>SUM(P154:P177)</f>
        <v>0</v>
      </c>
      <c r="Q153" s="156"/>
      <c r="R153" s="157">
        <f>SUM(R154:R177)</f>
        <v>0.3400353</v>
      </c>
      <c r="S153" s="156"/>
      <c r="T153" s="158">
        <f>SUM(T154:T177)</f>
        <v>0</v>
      </c>
      <c r="AR153" s="151" t="s">
        <v>84</v>
      </c>
      <c r="AT153" s="159" t="s">
        <v>75</v>
      </c>
      <c r="AU153" s="159" t="s">
        <v>22</v>
      </c>
      <c r="AY153" s="151" t="s">
        <v>145</v>
      </c>
      <c r="BK153" s="160">
        <f>SUM(BK154:BK177)</f>
        <v>0</v>
      </c>
    </row>
    <row r="154" spans="2:65" s="1" customFormat="1" ht="31.5" customHeight="1">
      <c r="B154" s="164"/>
      <c r="C154" s="165" t="s">
        <v>368</v>
      </c>
      <c r="D154" s="165" t="s">
        <v>148</v>
      </c>
      <c r="E154" s="166" t="s">
        <v>622</v>
      </c>
      <c r="F154" s="167" t="s">
        <v>623</v>
      </c>
      <c r="G154" s="168" t="s">
        <v>151</v>
      </c>
      <c r="H154" s="169">
        <v>14.427</v>
      </c>
      <c r="I154" s="170"/>
      <c r="J154" s="171">
        <f>ROUND(I154*H154,2)</f>
        <v>0</v>
      </c>
      <c r="K154" s="167" t="s">
        <v>152</v>
      </c>
      <c r="L154" s="35"/>
      <c r="M154" s="172" t="s">
        <v>20</v>
      </c>
      <c r="N154" s="173" t="s">
        <v>47</v>
      </c>
      <c r="O154" s="36"/>
      <c r="P154" s="174">
        <f>O154*H154</f>
        <v>0</v>
      </c>
      <c r="Q154" s="174">
        <v>0.0031</v>
      </c>
      <c r="R154" s="174">
        <f>Q154*H154</f>
        <v>0.0447237</v>
      </c>
      <c r="S154" s="174">
        <v>0</v>
      </c>
      <c r="T154" s="175">
        <f>S154*H154</f>
        <v>0</v>
      </c>
      <c r="AR154" s="18" t="s">
        <v>294</v>
      </c>
      <c r="AT154" s="18" t="s">
        <v>148</v>
      </c>
      <c r="AU154" s="18" t="s">
        <v>84</v>
      </c>
      <c r="AY154" s="18" t="s">
        <v>145</v>
      </c>
      <c r="BE154" s="176">
        <f>IF(N154="základní",J154,0)</f>
        <v>0</v>
      </c>
      <c r="BF154" s="176">
        <f>IF(N154="snížená",J154,0)</f>
        <v>0</v>
      </c>
      <c r="BG154" s="176">
        <f>IF(N154="zákl. přenesená",J154,0)</f>
        <v>0</v>
      </c>
      <c r="BH154" s="176">
        <f>IF(N154="sníž. přenesená",J154,0)</f>
        <v>0</v>
      </c>
      <c r="BI154" s="176">
        <f>IF(N154="nulová",J154,0)</f>
        <v>0</v>
      </c>
      <c r="BJ154" s="18" t="s">
        <v>22</v>
      </c>
      <c r="BK154" s="176">
        <f>ROUND(I154*H154,2)</f>
        <v>0</v>
      </c>
      <c r="BL154" s="18" t="s">
        <v>294</v>
      </c>
      <c r="BM154" s="18" t="s">
        <v>624</v>
      </c>
    </row>
    <row r="155" spans="2:51" s="11" customFormat="1" ht="22.5" customHeight="1">
      <c r="B155" s="177"/>
      <c r="D155" s="178" t="s">
        <v>155</v>
      </c>
      <c r="E155" s="179" t="s">
        <v>20</v>
      </c>
      <c r="F155" s="180" t="s">
        <v>591</v>
      </c>
      <c r="H155" s="181" t="s">
        <v>20</v>
      </c>
      <c r="I155" s="182"/>
      <c r="L155" s="177"/>
      <c r="M155" s="183"/>
      <c r="N155" s="184"/>
      <c r="O155" s="184"/>
      <c r="P155" s="184"/>
      <c r="Q155" s="184"/>
      <c r="R155" s="184"/>
      <c r="S155" s="184"/>
      <c r="T155" s="185"/>
      <c r="AT155" s="181" t="s">
        <v>155</v>
      </c>
      <c r="AU155" s="181" t="s">
        <v>84</v>
      </c>
      <c r="AV155" s="11" t="s">
        <v>22</v>
      </c>
      <c r="AW155" s="11" t="s">
        <v>39</v>
      </c>
      <c r="AX155" s="11" t="s">
        <v>76</v>
      </c>
      <c r="AY155" s="181" t="s">
        <v>145</v>
      </c>
    </row>
    <row r="156" spans="2:51" s="12" customFormat="1" ht="22.5" customHeight="1">
      <c r="B156" s="186"/>
      <c r="D156" s="178" t="s">
        <v>155</v>
      </c>
      <c r="E156" s="187" t="s">
        <v>20</v>
      </c>
      <c r="F156" s="188" t="s">
        <v>625</v>
      </c>
      <c r="H156" s="189">
        <v>16.2</v>
      </c>
      <c r="I156" s="190"/>
      <c r="L156" s="186"/>
      <c r="M156" s="191"/>
      <c r="N156" s="192"/>
      <c r="O156" s="192"/>
      <c r="P156" s="192"/>
      <c r="Q156" s="192"/>
      <c r="R156" s="192"/>
      <c r="S156" s="192"/>
      <c r="T156" s="193"/>
      <c r="AT156" s="187" t="s">
        <v>155</v>
      </c>
      <c r="AU156" s="187" t="s">
        <v>84</v>
      </c>
      <c r="AV156" s="12" t="s">
        <v>84</v>
      </c>
      <c r="AW156" s="12" t="s">
        <v>39</v>
      </c>
      <c r="AX156" s="12" t="s">
        <v>76</v>
      </c>
      <c r="AY156" s="187" t="s">
        <v>145</v>
      </c>
    </row>
    <row r="157" spans="2:51" s="12" customFormat="1" ht="22.5" customHeight="1">
      <c r="B157" s="186"/>
      <c r="D157" s="178" t="s">
        <v>155</v>
      </c>
      <c r="E157" s="187" t="s">
        <v>20</v>
      </c>
      <c r="F157" s="188" t="s">
        <v>549</v>
      </c>
      <c r="H157" s="189">
        <v>-1.773</v>
      </c>
      <c r="I157" s="190"/>
      <c r="L157" s="186"/>
      <c r="M157" s="191"/>
      <c r="N157" s="192"/>
      <c r="O157" s="192"/>
      <c r="P157" s="192"/>
      <c r="Q157" s="192"/>
      <c r="R157" s="192"/>
      <c r="S157" s="192"/>
      <c r="T157" s="193"/>
      <c r="AT157" s="187" t="s">
        <v>155</v>
      </c>
      <c r="AU157" s="187" t="s">
        <v>84</v>
      </c>
      <c r="AV157" s="12" t="s">
        <v>84</v>
      </c>
      <c r="AW157" s="12" t="s">
        <v>39</v>
      </c>
      <c r="AX157" s="12" t="s">
        <v>76</v>
      </c>
      <c r="AY157" s="187" t="s">
        <v>145</v>
      </c>
    </row>
    <row r="158" spans="2:51" s="13" customFormat="1" ht="22.5" customHeight="1">
      <c r="B158" s="194"/>
      <c r="D158" s="195" t="s">
        <v>155</v>
      </c>
      <c r="E158" s="196" t="s">
        <v>20</v>
      </c>
      <c r="F158" s="197" t="s">
        <v>176</v>
      </c>
      <c r="H158" s="198">
        <v>14.427</v>
      </c>
      <c r="I158" s="199"/>
      <c r="L158" s="194"/>
      <c r="M158" s="200"/>
      <c r="N158" s="201"/>
      <c r="O158" s="201"/>
      <c r="P158" s="201"/>
      <c r="Q158" s="201"/>
      <c r="R158" s="201"/>
      <c r="S158" s="201"/>
      <c r="T158" s="202"/>
      <c r="AT158" s="203" t="s">
        <v>155</v>
      </c>
      <c r="AU158" s="203" t="s">
        <v>84</v>
      </c>
      <c r="AV158" s="13" t="s">
        <v>153</v>
      </c>
      <c r="AW158" s="13" t="s">
        <v>39</v>
      </c>
      <c r="AX158" s="13" t="s">
        <v>22</v>
      </c>
      <c r="AY158" s="203" t="s">
        <v>145</v>
      </c>
    </row>
    <row r="159" spans="2:65" s="1" customFormat="1" ht="22.5" customHeight="1">
      <c r="B159" s="164"/>
      <c r="C159" s="215" t="s">
        <v>374</v>
      </c>
      <c r="D159" s="215" t="s">
        <v>352</v>
      </c>
      <c r="E159" s="216" t="s">
        <v>626</v>
      </c>
      <c r="F159" s="217" t="s">
        <v>627</v>
      </c>
      <c r="G159" s="218" t="s">
        <v>151</v>
      </c>
      <c r="H159" s="219">
        <v>15.87</v>
      </c>
      <c r="I159" s="220"/>
      <c r="J159" s="221">
        <f>ROUND(I159*H159,2)</f>
        <v>0</v>
      </c>
      <c r="K159" s="217" t="s">
        <v>20</v>
      </c>
      <c r="L159" s="222"/>
      <c r="M159" s="223" t="s">
        <v>20</v>
      </c>
      <c r="N159" s="224" t="s">
        <v>47</v>
      </c>
      <c r="O159" s="36"/>
      <c r="P159" s="174">
        <f>O159*H159</f>
        <v>0</v>
      </c>
      <c r="Q159" s="174">
        <v>0.0118</v>
      </c>
      <c r="R159" s="174">
        <f>Q159*H159</f>
        <v>0.187266</v>
      </c>
      <c r="S159" s="174">
        <v>0</v>
      </c>
      <c r="T159" s="175">
        <f>S159*H159</f>
        <v>0</v>
      </c>
      <c r="AR159" s="18" t="s">
        <v>356</v>
      </c>
      <c r="AT159" s="18" t="s">
        <v>352</v>
      </c>
      <c r="AU159" s="18" t="s">
        <v>84</v>
      </c>
      <c r="AY159" s="18" t="s">
        <v>145</v>
      </c>
      <c r="BE159" s="176">
        <f>IF(N159="základní",J159,0)</f>
        <v>0</v>
      </c>
      <c r="BF159" s="176">
        <f>IF(N159="snížená",J159,0)</f>
        <v>0</v>
      </c>
      <c r="BG159" s="176">
        <f>IF(N159="zákl. přenesená",J159,0)</f>
        <v>0</v>
      </c>
      <c r="BH159" s="176">
        <f>IF(N159="sníž. přenesená",J159,0)</f>
        <v>0</v>
      </c>
      <c r="BI159" s="176">
        <f>IF(N159="nulová",J159,0)</f>
        <v>0</v>
      </c>
      <c r="BJ159" s="18" t="s">
        <v>22</v>
      </c>
      <c r="BK159" s="176">
        <f>ROUND(I159*H159,2)</f>
        <v>0</v>
      </c>
      <c r="BL159" s="18" t="s">
        <v>294</v>
      </c>
      <c r="BM159" s="18" t="s">
        <v>628</v>
      </c>
    </row>
    <row r="160" spans="2:51" s="12" customFormat="1" ht="22.5" customHeight="1">
      <c r="B160" s="186"/>
      <c r="D160" s="195" t="s">
        <v>155</v>
      </c>
      <c r="F160" s="213" t="s">
        <v>629</v>
      </c>
      <c r="H160" s="214">
        <v>15.87</v>
      </c>
      <c r="I160" s="190"/>
      <c r="L160" s="186"/>
      <c r="M160" s="191"/>
      <c r="N160" s="192"/>
      <c r="O160" s="192"/>
      <c r="P160" s="192"/>
      <c r="Q160" s="192"/>
      <c r="R160" s="192"/>
      <c r="S160" s="192"/>
      <c r="T160" s="193"/>
      <c r="AT160" s="187" t="s">
        <v>155</v>
      </c>
      <c r="AU160" s="187" t="s">
        <v>84</v>
      </c>
      <c r="AV160" s="12" t="s">
        <v>84</v>
      </c>
      <c r="AW160" s="12" t="s">
        <v>4</v>
      </c>
      <c r="AX160" s="12" t="s">
        <v>22</v>
      </c>
      <c r="AY160" s="187" t="s">
        <v>145</v>
      </c>
    </row>
    <row r="161" spans="2:65" s="1" customFormat="1" ht="22.5" customHeight="1">
      <c r="B161" s="164"/>
      <c r="C161" s="165" t="s">
        <v>356</v>
      </c>
      <c r="D161" s="165" t="s">
        <v>148</v>
      </c>
      <c r="E161" s="166" t="s">
        <v>463</v>
      </c>
      <c r="F161" s="167" t="s">
        <v>464</v>
      </c>
      <c r="G161" s="168" t="s">
        <v>151</v>
      </c>
      <c r="H161" s="169">
        <v>8.1</v>
      </c>
      <c r="I161" s="170"/>
      <c r="J161" s="171">
        <f>ROUND(I161*H161,2)</f>
        <v>0</v>
      </c>
      <c r="K161" s="167" t="s">
        <v>152</v>
      </c>
      <c r="L161" s="35"/>
      <c r="M161" s="172" t="s">
        <v>20</v>
      </c>
      <c r="N161" s="173" t="s">
        <v>47</v>
      </c>
      <c r="O161" s="36"/>
      <c r="P161" s="174">
        <f>O161*H161</f>
        <v>0</v>
      </c>
      <c r="Q161" s="174">
        <v>0.008</v>
      </c>
      <c r="R161" s="174">
        <f>Q161*H161</f>
        <v>0.0648</v>
      </c>
      <c r="S161" s="174">
        <v>0</v>
      </c>
      <c r="T161" s="175">
        <f>S161*H161</f>
        <v>0</v>
      </c>
      <c r="AR161" s="18" t="s">
        <v>294</v>
      </c>
      <c r="AT161" s="18" t="s">
        <v>148</v>
      </c>
      <c r="AU161" s="18" t="s">
        <v>84</v>
      </c>
      <c r="AY161" s="18" t="s">
        <v>145</v>
      </c>
      <c r="BE161" s="176">
        <f>IF(N161="základní",J161,0)</f>
        <v>0</v>
      </c>
      <c r="BF161" s="176">
        <f>IF(N161="snížená",J161,0)</f>
        <v>0</v>
      </c>
      <c r="BG161" s="176">
        <f>IF(N161="zákl. přenesená",J161,0)</f>
        <v>0</v>
      </c>
      <c r="BH161" s="176">
        <f>IF(N161="sníž. přenesená",J161,0)</f>
        <v>0</v>
      </c>
      <c r="BI161" s="176">
        <f>IF(N161="nulová",J161,0)</f>
        <v>0</v>
      </c>
      <c r="BJ161" s="18" t="s">
        <v>22</v>
      </c>
      <c r="BK161" s="176">
        <f>ROUND(I161*H161,2)</f>
        <v>0</v>
      </c>
      <c r="BL161" s="18" t="s">
        <v>294</v>
      </c>
      <c r="BM161" s="18" t="s">
        <v>630</v>
      </c>
    </row>
    <row r="162" spans="2:51" s="11" customFormat="1" ht="22.5" customHeight="1">
      <c r="B162" s="177"/>
      <c r="D162" s="178" t="s">
        <v>155</v>
      </c>
      <c r="E162" s="179" t="s">
        <v>20</v>
      </c>
      <c r="F162" s="180" t="s">
        <v>591</v>
      </c>
      <c r="H162" s="181" t="s">
        <v>20</v>
      </c>
      <c r="I162" s="182"/>
      <c r="L162" s="177"/>
      <c r="M162" s="183"/>
      <c r="N162" s="184"/>
      <c r="O162" s="184"/>
      <c r="P162" s="184"/>
      <c r="Q162" s="184"/>
      <c r="R162" s="184"/>
      <c r="S162" s="184"/>
      <c r="T162" s="185"/>
      <c r="AT162" s="181" t="s">
        <v>155</v>
      </c>
      <c r="AU162" s="181" t="s">
        <v>84</v>
      </c>
      <c r="AV162" s="11" t="s">
        <v>22</v>
      </c>
      <c r="AW162" s="11" t="s">
        <v>39</v>
      </c>
      <c r="AX162" s="11" t="s">
        <v>76</v>
      </c>
      <c r="AY162" s="181" t="s">
        <v>145</v>
      </c>
    </row>
    <row r="163" spans="2:51" s="12" customFormat="1" ht="22.5" customHeight="1">
      <c r="B163" s="186"/>
      <c r="D163" s="195" t="s">
        <v>155</v>
      </c>
      <c r="E163" s="212" t="s">
        <v>20</v>
      </c>
      <c r="F163" s="213" t="s">
        <v>631</v>
      </c>
      <c r="H163" s="214">
        <v>8.1</v>
      </c>
      <c r="I163" s="190"/>
      <c r="L163" s="186"/>
      <c r="M163" s="191"/>
      <c r="N163" s="192"/>
      <c r="O163" s="192"/>
      <c r="P163" s="192"/>
      <c r="Q163" s="192"/>
      <c r="R163" s="192"/>
      <c r="S163" s="192"/>
      <c r="T163" s="193"/>
      <c r="AT163" s="187" t="s">
        <v>155</v>
      </c>
      <c r="AU163" s="187" t="s">
        <v>84</v>
      </c>
      <c r="AV163" s="12" t="s">
        <v>84</v>
      </c>
      <c r="AW163" s="12" t="s">
        <v>39</v>
      </c>
      <c r="AX163" s="12" t="s">
        <v>22</v>
      </c>
      <c r="AY163" s="187" t="s">
        <v>145</v>
      </c>
    </row>
    <row r="164" spans="2:65" s="1" customFormat="1" ht="22.5" customHeight="1">
      <c r="B164" s="164"/>
      <c r="C164" s="165" t="s">
        <v>382</v>
      </c>
      <c r="D164" s="165" t="s">
        <v>148</v>
      </c>
      <c r="E164" s="166" t="s">
        <v>467</v>
      </c>
      <c r="F164" s="167" t="s">
        <v>468</v>
      </c>
      <c r="G164" s="168" t="s">
        <v>151</v>
      </c>
      <c r="H164" s="169">
        <v>14.427</v>
      </c>
      <c r="I164" s="170"/>
      <c r="J164" s="171">
        <f>ROUND(I164*H164,2)</f>
        <v>0</v>
      </c>
      <c r="K164" s="167" t="s">
        <v>152</v>
      </c>
      <c r="L164" s="35"/>
      <c r="M164" s="172" t="s">
        <v>20</v>
      </c>
      <c r="N164" s="173" t="s">
        <v>47</v>
      </c>
      <c r="O164" s="36"/>
      <c r="P164" s="174">
        <f>O164*H164</f>
        <v>0</v>
      </c>
      <c r="Q164" s="174">
        <v>0.0003</v>
      </c>
      <c r="R164" s="174">
        <f>Q164*H164</f>
        <v>0.0043281</v>
      </c>
      <c r="S164" s="174">
        <v>0</v>
      </c>
      <c r="T164" s="175">
        <f>S164*H164</f>
        <v>0</v>
      </c>
      <c r="AR164" s="18" t="s">
        <v>294</v>
      </c>
      <c r="AT164" s="18" t="s">
        <v>148</v>
      </c>
      <c r="AU164" s="18" t="s">
        <v>84</v>
      </c>
      <c r="AY164" s="18" t="s">
        <v>145</v>
      </c>
      <c r="BE164" s="176">
        <f>IF(N164="základní",J164,0)</f>
        <v>0</v>
      </c>
      <c r="BF164" s="176">
        <f>IF(N164="snížená",J164,0)</f>
        <v>0</v>
      </c>
      <c r="BG164" s="176">
        <f>IF(N164="zákl. přenesená",J164,0)</f>
        <v>0</v>
      </c>
      <c r="BH164" s="176">
        <f>IF(N164="sníž. přenesená",J164,0)</f>
        <v>0</v>
      </c>
      <c r="BI164" s="176">
        <f>IF(N164="nulová",J164,0)</f>
        <v>0</v>
      </c>
      <c r="BJ164" s="18" t="s">
        <v>22</v>
      </c>
      <c r="BK164" s="176">
        <f>ROUND(I164*H164,2)</f>
        <v>0</v>
      </c>
      <c r="BL164" s="18" t="s">
        <v>294</v>
      </c>
      <c r="BM164" s="18" t="s">
        <v>632</v>
      </c>
    </row>
    <row r="165" spans="2:65" s="1" customFormat="1" ht="22.5" customHeight="1">
      <c r="B165" s="164"/>
      <c r="C165" s="165" t="s">
        <v>386</v>
      </c>
      <c r="D165" s="165" t="s">
        <v>148</v>
      </c>
      <c r="E165" s="166" t="s">
        <v>471</v>
      </c>
      <c r="F165" s="167" t="s">
        <v>472</v>
      </c>
      <c r="G165" s="168" t="s">
        <v>395</v>
      </c>
      <c r="H165" s="169">
        <v>13.25</v>
      </c>
      <c r="I165" s="170"/>
      <c r="J165" s="171">
        <f>ROUND(I165*H165,2)</f>
        <v>0</v>
      </c>
      <c r="K165" s="167" t="s">
        <v>152</v>
      </c>
      <c r="L165" s="35"/>
      <c r="M165" s="172" t="s">
        <v>20</v>
      </c>
      <c r="N165" s="173" t="s">
        <v>47</v>
      </c>
      <c r="O165" s="36"/>
      <c r="P165" s="174">
        <f>O165*H165</f>
        <v>0</v>
      </c>
      <c r="Q165" s="174">
        <v>3E-05</v>
      </c>
      <c r="R165" s="174">
        <f>Q165*H165</f>
        <v>0.0003975</v>
      </c>
      <c r="S165" s="174">
        <v>0</v>
      </c>
      <c r="T165" s="175">
        <f>S165*H165</f>
        <v>0</v>
      </c>
      <c r="AR165" s="18" t="s">
        <v>294</v>
      </c>
      <c r="AT165" s="18" t="s">
        <v>148</v>
      </c>
      <c r="AU165" s="18" t="s">
        <v>84</v>
      </c>
      <c r="AY165" s="18" t="s">
        <v>145</v>
      </c>
      <c r="BE165" s="176">
        <f>IF(N165="základní",J165,0)</f>
        <v>0</v>
      </c>
      <c r="BF165" s="176">
        <f>IF(N165="snížená",J165,0)</f>
        <v>0</v>
      </c>
      <c r="BG165" s="176">
        <f>IF(N165="zákl. přenesená",J165,0)</f>
        <v>0</v>
      </c>
      <c r="BH165" s="176">
        <f>IF(N165="sníž. přenesená",J165,0)</f>
        <v>0</v>
      </c>
      <c r="BI165" s="176">
        <f>IF(N165="nulová",J165,0)</f>
        <v>0</v>
      </c>
      <c r="BJ165" s="18" t="s">
        <v>22</v>
      </c>
      <c r="BK165" s="176">
        <f>ROUND(I165*H165,2)</f>
        <v>0</v>
      </c>
      <c r="BL165" s="18" t="s">
        <v>294</v>
      </c>
      <c r="BM165" s="18" t="s">
        <v>633</v>
      </c>
    </row>
    <row r="166" spans="2:51" s="12" customFormat="1" ht="22.5" customHeight="1">
      <c r="B166" s="186"/>
      <c r="D166" s="178" t="s">
        <v>155</v>
      </c>
      <c r="E166" s="187" t="s">
        <v>20</v>
      </c>
      <c r="F166" s="188" t="s">
        <v>478</v>
      </c>
      <c r="H166" s="189">
        <v>12</v>
      </c>
      <c r="I166" s="190"/>
      <c r="L166" s="186"/>
      <c r="M166" s="191"/>
      <c r="N166" s="192"/>
      <c r="O166" s="192"/>
      <c r="P166" s="192"/>
      <c r="Q166" s="192"/>
      <c r="R166" s="192"/>
      <c r="S166" s="192"/>
      <c r="T166" s="193"/>
      <c r="AT166" s="187" t="s">
        <v>155</v>
      </c>
      <c r="AU166" s="187" t="s">
        <v>84</v>
      </c>
      <c r="AV166" s="12" t="s">
        <v>84</v>
      </c>
      <c r="AW166" s="12" t="s">
        <v>39</v>
      </c>
      <c r="AX166" s="12" t="s">
        <v>76</v>
      </c>
      <c r="AY166" s="187" t="s">
        <v>145</v>
      </c>
    </row>
    <row r="167" spans="2:51" s="12" customFormat="1" ht="22.5" customHeight="1">
      <c r="B167" s="186"/>
      <c r="D167" s="178" t="s">
        <v>155</v>
      </c>
      <c r="E167" s="187" t="s">
        <v>20</v>
      </c>
      <c r="F167" s="188" t="s">
        <v>634</v>
      </c>
      <c r="H167" s="189">
        <v>1.25</v>
      </c>
      <c r="I167" s="190"/>
      <c r="L167" s="186"/>
      <c r="M167" s="191"/>
      <c r="N167" s="192"/>
      <c r="O167" s="192"/>
      <c r="P167" s="192"/>
      <c r="Q167" s="192"/>
      <c r="R167" s="192"/>
      <c r="S167" s="192"/>
      <c r="T167" s="193"/>
      <c r="AT167" s="187" t="s">
        <v>155</v>
      </c>
      <c r="AU167" s="187" t="s">
        <v>84</v>
      </c>
      <c r="AV167" s="12" t="s">
        <v>84</v>
      </c>
      <c r="AW167" s="12" t="s">
        <v>39</v>
      </c>
      <c r="AX167" s="12" t="s">
        <v>76</v>
      </c>
      <c r="AY167" s="187" t="s">
        <v>145</v>
      </c>
    </row>
    <row r="168" spans="2:51" s="13" customFormat="1" ht="22.5" customHeight="1">
      <c r="B168" s="194"/>
      <c r="D168" s="195" t="s">
        <v>155</v>
      </c>
      <c r="E168" s="196" t="s">
        <v>20</v>
      </c>
      <c r="F168" s="197" t="s">
        <v>176</v>
      </c>
      <c r="H168" s="198">
        <v>13.25</v>
      </c>
      <c r="I168" s="199"/>
      <c r="L168" s="194"/>
      <c r="M168" s="200"/>
      <c r="N168" s="201"/>
      <c r="O168" s="201"/>
      <c r="P168" s="201"/>
      <c r="Q168" s="201"/>
      <c r="R168" s="201"/>
      <c r="S168" s="201"/>
      <c r="T168" s="202"/>
      <c r="AT168" s="203" t="s">
        <v>155</v>
      </c>
      <c r="AU168" s="203" t="s">
        <v>84</v>
      </c>
      <c r="AV168" s="13" t="s">
        <v>153</v>
      </c>
      <c r="AW168" s="13" t="s">
        <v>39</v>
      </c>
      <c r="AX168" s="13" t="s">
        <v>22</v>
      </c>
      <c r="AY168" s="203" t="s">
        <v>145</v>
      </c>
    </row>
    <row r="169" spans="2:65" s="1" customFormat="1" ht="22.5" customHeight="1">
      <c r="B169" s="164"/>
      <c r="C169" s="165" t="s">
        <v>392</v>
      </c>
      <c r="D169" s="165" t="s">
        <v>148</v>
      </c>
      <c r="E169" s="166" t="s">
        <v>635</v>
      </c>
      <c r="F169" s="167" t="s">
        <v>636</v>
      </c>
      <c r="G169" s="168" t="s">
        <v>151</v>
      </c>
      <c r="H169" s="169">
        <v>7.2</v>
      </c>
      <c r="I169" s="170"/>
      <c r="J169" s="171">
        <f>ROUND(I169*H169,2)</f>
        <v>0</v>
      </c>
      <c r="K169" s="167" t="s">
        <v>20</v>
      </c>
      <c r="L169" s="35"/>
      <c r="M169" s="172" t="s">
        <v>20</v>
      </c>
      <c r="N169" s="173" t="s">
        <v>47</v>
      </c>
      <c r="O169" s="36"/>
      <c r="P169" s="174">
        <f>O169*H169</f>
        <v>0</v>
      </c>
      <c r="Q169" s="174">
        <v>0.00535</v>
      </c>
      <c r="R169" s="174">
        <f>Q169*H169</f>
        <v>0.03852</v>
      </c>
      <c r="S169" s="174">
        <v>0</v>
      </c>
      <c r="T169" s="175">
        <f>S169*H169</f>
        <v>0</v>
      </c>
      <c r="AR169" s="18" t="s">
        <v>294</v>
      </c>
      <c r="AT169" s="18" t="s">
        <v>148</v>
      </c>
      <c r="AU169" s="18" t="s">
        <v>84</v>
      </c>
      <c r="AY169" s="18" t="s">
        <v>145</v>
      </c>
      <c r="BE169" s="176">
        <f>IF(N169="základní",J169,0)</f>
        <v>0</v>
      </c>
      <c r="BF169" s="176">
        <f>IF(N169="snížená",J169,0)</f>
        <v>0</v>
      </c>
      <c r="BG169" s="176">
        <f>IF(N169="zákl. přenesená",J169,0)</f>
        <v>0</v>
      </c>
      <c r="BH169" s="176">
        <f>IF(N169="sníž. přenesená",J169,0)</f>
        <v>0</v>
      </c>
      <c r="BI169" s="176">
        <f>IF(N169="nulová",J169,0)</f>
        <v>0</v>
      </c>
      <c r="BJ169" s="18" t="s">
        <v>22</v>
      </c>
      <c r="BK169" s="176">
        <f>ROUND(I169*H169,2)</f>
        <v>0</v>
      </c>
      <c r="BL169" s="18" t="s">
        <v>294</v>
      </c>
      <c r="BM169" s="18" t="s">
        <v>637</v>
      </c>
    </row>
    <row r="170" spans="2:51" s="11" customFormat="1" ht="22.5" customHeight="1">
      <c r="B170" s="177"/>
      <c r="D170" s="178" t="s">
        <v>155</v>
      </c>
      <c r="E170" s="179" t="s">
        <v>20</v>
      </c>
      <c r="F170" s="180" t="s">
        <v>591</v>
      </c>
      <c r="H170" s="181" t="s">
        <v>20</v>
      </c>
      <c r="I170" s="182"/>
      <c r="L170" s="177"/>
      <c r="M170" s="183"/>
      <c r="N170" s="184"/>
      <c r="O170" s="184"/>
      <c r="P170" s="184"/>
      <c r="Q170" s="184"/>
      <c r="R170" s="184"/>
      <c r="S170" s="184"/>
      <c r="T170" s="185"/>
      <c r="AT170" s="181" t="s">
        <v>155</v>
      </c>
      <c r="AU170" s="181" t="s">
        <v>84</v>
      </c>
      <c r="AV170" s="11" t="s">
        <v>22</v>
      </c>
      <c r="AW170" s="11" t="s">
        <v>39</v>
      </c>
      <c r="AX170" s="11" t="s">
        <v>76</v>
      </c>
      <c r="AY170" s="181" t="s">
        <v>145</v>
      </c>
    </row>
    <row r="171" spans="2:51" s="12" customFormat="1" ht="22.5" customHeight="1">
      <c r="B171" s="186"/>
      <c r="D171" s="178" t="s">
        <v>155</v>
      </c>
      <c r="E171" s="187" t="s">
        <v>20</v>
      </c>
      <c r="F171" s="188" t="s">
        <v>638</v>
      </c>
      <c r="H171" s="189">
        <v>8.1</v>
      </c>
      <c r="I171" s="190"/>
      <c r="L171" s="186"/>
      <c r="M171" s="191"/>
      <c r="N171" s="192"/>
      <c r="O171" s="192"/>
      <c r="P171" s="192"/>
      <c r="Q171" s="192"/>
      <c r="R171" s="192"/>
      <c r="S171" s="192"/>
      <c r="T171" s="193"/>
      <c r="AT171" s="187" t="s">
        <v>155</v>
      </c>
      <c r="AU171" s="187" t="s">
        <v>84</v>
      </c>
      <c r="AV171" s="12" t="s">
        <v>84</v>
      </c>
      <c r="AW171" s="12" t="s">
        <v>39</v>
      </c>
      <c r="AX171" s="12" t="s">
        <v>76</v>
      </c>
      <c r="AY171" s="187" t="s">
        <v>145</v>
      </c>
    </row>
    <row r="172" spans="2:51" s="12" customFormat="1" ht="22.5" customHeight="1">
      <c r="B172" s="186"/>
      <c r="D172" s="178" t="s">
        <v>155</v>
      </c>
      <c r="E172" s="187" t="s">
        <v>20</v>
      </c>
      <c r="F172" s="188" t="s">
        <v>639</v>
      </c>
      <c r="H172" s="189">
        <v>-0.9</v>
      </c>
      <c r="I172" s="190"/>
      <c r="L172" s="186"/>
      <c r="M172" s="191"/>
      <c r="N172" s="192"/>
      <c r="O172" s="192"/>
      <c r="P172" s="192"/>
      <c r="Q172" s="192"/>
      <c r="R172" s="192"/>
      <c r="S172" s="192"/>
      <c r="T172" s="193"/>
      <c r="AT172" s="187" t="s">
        <v>155</v>
      </c>
      <c r="AU172" s="187" t="s">
        <v>84</v>
      </c>
      <c r="AV172" s="12" t="s">
        <v>84</v>
      </c>
      <c r="AW172" s="12" t="s">
        <v>39</v>
      </c>
      <c r="AX172" s="12" t="s">
        <v>76</v>
      </c>
      <c r="AY172" s="187" t="s">
        <v>145</v>
      </c>
    </row>
    <row r="173" spans="2:51" s="13" customFormat="1" ht="22.5" customHeight="1">
      <c r="B173" s="194"/>
      <c r="D173" s="195" t="s">
        <v>155</v>
      </c>
      <c r="E173" s="196" t="s">
        <v>20</v>
      </c>
      <c r="F173" s="197" t="s">
        <v>176</v>
      </c>
      <c r="H173" s="198">
        <v>7.2</v>
      </c>
      <c r="I173" s="199"/>
      <c r="L173" s="194"/>
      <c r="M173" s="200"/>
      <c r="N173" s="201"/>
      <c r="O173" s="201"/>
      <c r="P173" s="201"/>
      <c r="Q173" s="201"/>
      <c r="R173" s="201"/>
      <c r="S173" s="201"/>
      <c r="T173" s="202"/>
      <c r="AT173" s="203" t="s">
        <v>155</v>
      </c>
      <c r="AU173" s="203" t="s">
        <v>84</v>
      </c>
      <c r="AV173" s="13" t="s">
        <v>153</v>
      </c>
      <c r="AW173" s="13" t="s">
        <v>39</v>
      </c>
      <c r="AX173" s="13" t="s">
        <v>22</v>
      </c>
      <c r="AY173" s="203" t="s">
        <v>145</v>
      </c>
    </row>
    <row r="174" spans="2:65" s="1" customFormat="1" ht="22.5" customHeight="1">
      <c r="B174" s="164"/>
      <c r="C174" s="165" t="s">
        <v>402</v>
      </c>
      <c r="D174" s="165" t="s">
        <v>148</v>
      </c>
      <c r="E174" s="166" t="s">
        <v>640</v>
      </c>
      <c r="F174" s="167" t="s">
        <v>641</v>
      </c>
      <c r="G174" s="168" t="s">
        <v>642</v>
      </c>
      <c r="H174" s="169">
        <v>2.4</v>
      </c>
      <c r="I174" s="170"/>
      <c r="J174" s="171">
        <f>ROUND(I174*H174,2)</f>
        <v>0</v>
      </c>
      <c r="K174" s="167" t="s">
        <v>20</v>
      </c>
      <c r="L174" s="35"/>
      <c r="M174" s="172" t="s">
        <v>20</v>
      </c>
      <c r="N174" s="173" t="s">
        <v>47</v>
      </c>
      <c r="O174" s="36"/>
      <c r="P174" s="174">
        <f>O174*H174</f>
        <v>0</v>
      </c>
      <c r="Q174" s="174">
        <v>0</v>
      </c>
      <c r="R174" s="174">
        <f>Q174*H174</f>
        <v>0</v>
      </c>
      <c r="S174" s="174">
        <v>0</v>
      </c>
      <c r="T174" s="175">
        <f>S174*H174</f>
        <v>0</v>
      </c>
      <c r="AR174" s="18" t="s">
        <v>294</v>
      </c>
      <c r="AT174" s="18" t="s">
        <v>148</v>
      </c>
      <c r="AU174" s="18" t="s">
        <v>84</v>
      </c>
      <c r="AY174" s="18" t="s">
        <v>145</v>
      </c>
      <c r="BE174" s="176">
        <f>IF(N174="základní",J174,0)</f>
        <v>0</v>
      </c>
      <c r="BF174" s="176">
        <f>IF(N174="snížená",J174,0)</f>
        <v>0</v>
      </c>
      <c r="BG174" s="176">
        <f>IF(N174="zákl. přenesená",J174,0)</f>
        <v>0</v>
      </c>
      <c r="BH174" s="176">
        <f>IF(N174="sníž. přenesená",J174,0)</f>
        <v>0</v>
      </c>
      <c r="BI174" s="176">
        <f>IF(N174="nulová",J174,0)</f>
        <v>0</v>
      </c>
      <c r="BJ174" s="18" t="s">
        <v>22</v>
      </c>
      <c r="BK174" s="176">
        <f>ROUND(I174*H174,2)</f>
        <v>0</v>
      </c>
      <c r="BL174" s="18" t="s">
        <v>294</v>
      </c>
      <c r="BM174" s="18" t="s">
        <v>643</v>
      </c>
    </row>
    <row r="175" spans="2:51" s="12" customFormat="1" ht="22.5" customHeight="1">
      <c r="B175" s="186"/>
      <c r="D175" s="195" t="s">
        <v>155</v>
      </c>
      <c r="E175" s="212" t="s">
        <v>20</v>
      </c>
      <c r="F175" s="213" t="s">
        <v>644</v>
      </c>
      <c r="H175" s="214">
        <v>2.4</v>
      </c>
      <c r="I175" s="190"/>
      <c r="L175" s="186"/>
      <c r="M175" s="191"/>
      <c r="N175" s="192"/>
      <c r="O175" s="192"/>
      <c r="P175" s="192"/>
      <c r="Q175" s="192"/>
      <c r="R175" s="192"/>
      <c r="S175" s="192"/>
      <c r="T175" s="193"/>
      <c r="AT175" s="187" t="s">
        <v>155</v>
      </c>
      <c r="AU175" s="187" t="s">
        <v>84</v>
      </c>
      <c r="AV175" s="12" t="s">
        <v>84</v>
      </c>
      <c r="AW175" s="12" t="s">
        <v>39</v>
      </c>
      <c r="AX175" s="12" t="s">
        <v>22</v>
      </c>
      <c r="AY175" s="187" t="s">
        <v>145</v>
      </c>
    </row>
    <row r="176" spans="2:65" s="1" customFormat="1" ht="22.5" customHeight="1">
      <c r="B176" s="164"/>
      <c r="C176" s="165" t="s">
        <v>409</v>
      </c>
      <c r="D176" s="165" t="s">
        <v>148</v>
      </c>
      <c r="E176" s="166" t="s">
        <v>480</v>
      </c>
      <c r="F176" s="167" t="s">
        <v>481</v>
      </c>
      <c r="G176" s="168" t="s">
        <v>255</v>
      </c>
      <c r="H176" s="169">
        <v>0.34</v>
      </c>
      <c r="I176" s="170"/>
      <c r="J176" s="171">
        <f>ROUND(I176*H176,2)</f>
        <v>0</v>
      </c>
      <c r="K176" s="167" t="s">
        <v>152</v>
      </c>
      <c r="L176" s="35"/>
      <c r="M176" s="172" t="s">
        <v>20</v>
      </c>
      <c r="N176" s="173" t="s">
        <v>47</v>
      </c>
      <c r="O176" s="36"/>
      <c r="P176" s="174">
        <f>O176*H176</f>
        <v>0</v>
      </c>
      <c r="Q176" s="174">
        <v>0</v>
      </c>
      <c r="R176" s="174">
        <f>Q176*H176</f>
        <v>0</v>
      </c>
      <c r="S176" s="174">
        <v>0</v>
      </c>
      <c r="T176" s="175">
        <f>S176*H176</f>
        <v>0</v>
      </c>
      <c r="AR176" s="18" t="s">
        <v>294</v>
      </c>
      <c r="AT176" s="18" t="s">
        <v>148</v>
      </c>
      <c r="AU176" s="18" t="s">
        <v>84</v>
      </c>
      <c r="AY176" s="18" t="s">
        <v>145</v>
      </c>
      <c r="BE176" s="176">
        <f>IF(N176="základní",J176,0)</f>
        <v>0</v>
      </c>
      <c r="BF176" s="176">
        <f>IF(N176="snížená",J176,0)</f>
        <v>0</v>
      </c>
      <c r="BG176" s="176">
        <f>IF(N176="zákl. přenesená",J176,0)</f>
        <v>0</v>
      </c>
      <c r="BH176" s="176">
        <f>IF(N176="sníž. přenesená",J176,0)</f>
        <v>0</v>
      </c>
      <c r="BI176" s="176">
        <f>IF(N176="nulová",J176,0)</f>
        <v>0</v>
      </c>
      <c r="BJ176" s="18" t="s">
        <v>22</v>
      </c>
      <c r="BK176" s="176">
        <f>ROUND(I176*H176,2)</f>
        <v>0</v>
      </c>
      <c r="BL176" s="18" t="s">
        <v>294</v>
      </c>
      <c r="BM176" s="18" t="s">
        <v>645</v>
      </c>
    </row>
    <row r="177" spans="2:65" s="1" customFormat="1" ht="22.5" customHeight="1">
      <c r="B177" s="164"/>
      <c r="C177" s="165" t="s">
        <v>414</v>
      </c>
      <c r="D177" s="165" t="s">
        <v>148</v>
      </c>
      <c r="E177" s="166" t="s">
        <v>484</v>
      </c>
      <c r="F177" s="167" t="s">
        <v>485</v>
      </c>
      <c r="G177" s="168" t="s">
        <v>255</v>
      </c>
      <c r="H177" s="169">
        <v>0.34</v>
      </c>
      <c r="I177" s="170"/>
      <c r="J177" s="171">
        <f>ROUND(I177*H177,2)</f>
        <v>0</v>
      </c>
      <c r="K177" s="167" t="s">
        <v>152</v>
      </c>
      <c r="L177" s="35"/>
      <c r="M177" s="172" t="s">
        <v>20</v>
      </c>
      <c r="N177" s="173" t="s">
        <v>47</v>
      </c>
      <c r="O177" s="36"/>
      <c r="P177" s="174">
        <f>O177*H177</f>
        <v>0</v>
      </c>
      <c r="Q177" s="174">
        <v>0</v>
      </c>
      <c r="R177" s="174">
        <f>Q177*H177</f>
        <v>0</v>
      </c>
      <c r="S177" s="174">
        <v>0</v>
      </c>
      <c r="T177" s="175">
        <f>S177*H177</f>
        <v>0</v>
      </c>
      <c r="AR177" s="18" t="s">
        <v>294</v>
      </c>
      <c r="AT177" s="18" t="s">
        <v>148</v>
      </c>
      <c r="AU177" s="18" t="s">
        <v>84</v>
      </c>
      <c r="AY177" s="18" t="s">
        <v>145</v>
      </c>
      <c r="BE177" s="176">
        <f>IF(N177="základní",J177,0)</f>
        <v>0</v>
      </c>
      <c r="BF177" s="176">
        <f>IF(N177="snížená",J177,0)</f>
        <v>0</v>
      </c>
      <c r="BG177" s="176">
        <f>IF(N177="zákl. přenesená",J177,0)</f>
        <v>0</v>
      </c>
      <c r="BH177" s="176">
        <f>IF(N177="sníž. přenesená",J177,0)</f>
        <v>0</v>
      </c>
      <c r="BI177" s="176">
        <f>IF(N177="nulová",J177,0)</f>
        <v>0</v>
      </c>
      <c r="BJ177" s="18" t="s">
        <v>22</v>
      </c>
      <c r="BK177" s="176">
        <f>ROUND(I177*H177,2)</f>
        <v>0</v>
      </c>
      <c r="BL177" s="18" t="s">
        <v>294</v>
      </c>
      <c r="BM177" s="18" t="s">
        <v>646</v>
      </c>
    </row>
    <row r="178" spans="2:63" s="10" customFormat="1" ht="29.25" customHeight="1">
      <c r="B178" s="150"/>
      <c r="D178" s="161" t="s">
        <v>75</v>
      </c>
      <c r="E178" s="162" t="s">
        <v>487</v>
      </c>
      <c r="F178" s="162" t="s">
        <v>488</v>
      </c>
      <c r="I178" s="153"/>
      <c r="J178" s="163">
        <f>BK178</f>
        <v>0</v>
      </c>
      <c r="L178" s="150"/>
      <c r="M178" s="155"/>
      <c r="N178" s="156"/>
      <c r="O178" s="156"/>
      <c r="P178" s="157">
        <f>SUM(P179:P189)</f>
        <v>0</v>
      </c>
      <c r="Q178" s="156"/>
      <c r="R178" s="157">
        <f>SUM(R179:R189)</f>
        <v>0.0268775</v>
      </c>
      <c r="S178" s="156"/>
      <c r="T178" s="158">
        <f>SUM(T179:T189)</f>
        <v>0.00529418</v>
      </c>
      <c r="AR178" s="151" t="s">
        <v>84</v>
      </c>
      <c r="AT178" s="159" t="s">
        <v>75</v>
      </c>
      <c r="AU178" s="159" t="s">
        <v>22</v>
      </c>
      <c r="AY178" s="151" t="s">
        <v>145</v>
      </c>
      <c r="BK178" s="160">
        <f>SUM(BK179:BK189)</f>
        <v>0</v>
      </c>
    </row>
    <row r="179" spans="2:65" s="1" customFormat="1" ht="22.5" customHeight="1">
      <c r="B179" s="164"/>
      <c r="C179" s="165" t="s">
        <v>419</v>
      </c>
      <c r="D179" s="165" t="s">
        <v>148</v>
      </c>
      <c r="E179" s="166" t="s">
        <v>490</v>
      </c>
      <c r="F179" s="167" t="s">
        <v>491</v>
      </c>
      <c r="G179" s="168" t="s">
        <v>151</v>
      </c>
      <c r="H179" s="169">
        <v>17.078</v>
      </c>
      <c r="I179" s="170"/>
      <c r="J179" s="171">
        <f>ROUND(I179*H179,2)</f>
        <v>0</v>
      </c>
      <c r="K179" s="167" t="s">
        <v>152</v>
      </c>
      <c r="L179" s="35"/>
      <c r="M179" s="172" t="s">
        <v>20</v>
      </c>
      <c r="N179" s="173" t="s">
        <v>47</v>
      </c>
      <c r="O179" s="36"/>
      <c r="P179" s="174">
        <f>O179*H179</f>
        <v>0</v>
      </c>
      <c r="Q179" s="174">
        <v>0.001</v>
      </c>
      <c r="R179" s="174">
        <f>Q179*H179</f>
        <v>0.017078</v>
      </c>
      <c r="S179" s="174">
        <v>0.00031</v>
      </c>
      <c r="T179" s="175">
        <f>S179*H179</f>
        <v>0.00529418</v>
      </c>
      <c r="AR179" s="18" t="s">
        <v>294</v>
      </c>
      <c r="AT179" s="18" t="s">
        <v>148</v>
      </c>
      <c r="AU179" s="18" t="s">
        <v>84</v>
      </c>
      <c r="AY179" s="18" t="s">
        <v>145</v>
      </c>
      <c r="BE179" s="176">
        <f>IF(N179="základní",J179,0)</f>
        <v>0</v>
      </c>
      <c r="BF179" s="176">
        <f>IF(N179="snížená",J179,0)</f>
        <v>0</v>
      </c>
      <c r="BG179" s="176">
        <f>IF(N179="zákl. přenesená",J179,0)</f>
        <v>0</v>
      </c>
      <c r="BH179" s="176">
        <f>IF(N179="sníž. přenesená",J179,0)</f>
        <v>0</v>
      </c>
      <c r="BI179" s="176">
        <f>IF(N179="nulová",J179,0)</f>
        <v>0</v>
      </c>
      <c r="BJ179" s="18" t="s">
        <v>22</v>
      </c>
      <c r="BK179" s="176">
        <f>ROUND(I179*H179,2)</f>
        <v>0</v>
      </c>
      <c r="BL179" s="18" t="s">
        <v>294</v>
      </c>
      <c r="BM179" s="18" t="s">
        <v>647</v>
      </c>
    </row>
    <row r="180" spans="2:51" s="11" customFormat="1" ht="22.5" customHeight="1">
      <c r="B180" s="177"/>
      <c r="D180" s="178" t="s">
        <v>155</v>
      </c>
      <c r="E180" s="179" t="s">
        <v>20</v>
      </c>
      <c r="F180" s="180" t="s">
        <v>648</v>
      </c>
      <c r="H180" s="181" t="s">
        <v>20</v>
      </c>
      <c r="I180" s="182"/>
      <c r="L180" s="177"/>
      <c r="M180" s="183"/>
      <c r="N180" s="184"/>
      <c r="O180" s="184"/>
      <c r="P180" s="184"/>
      <c r="Q180" s="184"/>
      <c r="R180" s="184"/>
      <c r="S180" s="184"/>
      <c r="T180" s="185"/>
      <c r="AT180" s="181" t="s">
        <v>155</v>
      </c>
      <c r="AU180" s="181" t="s">
        <v>84</v>
      </c>
      <c r="AV180" s="11" t="s">
        <v>22</v>
      </c>
      <c r="AW180" s="11" t="s">
        <v>39</v>
      </c>
      <c r="AX180" s="11" t="s">
        <v>76</v>
      </c>
      <c r="AY180" s="181" t="s">
        <v>145</v>
      </c>
    </row>
    <row r="181" spans="2:51" s="12" customFormat="1" ht="22.5" customHeight="1">
      <c r="B181" s="186"/>
      <c r="D181" s="195" t="s">
        <v>155</v>
      </c>
      <c r="E181" s="212" t="s">
        <v>20</v>
      </c>
      <c r="F181" s="213" t="s">
        <v>649</v>
      </c>
      <c r="H181" s="214">
        <v>17.078</v>
      </c>
      <c r="I181" s="190"/>
      <c r="L181" s="186"/>
      <c r="M181" s="191"/>
      <c r="N181" s="192"/>
      <c r="O181" s="192"/>
      <c r="P181" s="192"/>
      <c r="Q181" s="192"/>
      <c r="R181" s="192"/>
      <c r="S181" s="192"/>
      <c r="T181" s="193"/>
      <c r="AT181" s="187" t="s">
        <v>155</v>
      </c>
      <c r="AU181" s="187" t="s">
        <v>84</v>
      </c>
      <c r="AV181" s="12" t="s">
        <v>84</v>
      </c>
      <c r="AW181" s="12" t="s">
        <v>39</v>
      </c>
      <c r="AX181" s="12" t="s">
        <v>22</v>
      </c>
      <c r="AY181" s="187" t="s">
        <v>145</v>
      </c>
    </row>
    <row r="182" spans="2:65" s="1" customFormat="1" ht="22.5" customHeight="1">
      <c r="B182" s="164"/>
      <c r="C182" s="165" t="s">
        <v>423</v>
      </c>
      <c r="D182" s="165" t="s">
        <v>148</v>
      </c>
      <c r="E182" s="166" t="s">
        <v>650</v>
      </c>
      <c r="F182" s="167" t="s">
        <v>651</v>
      </c>
      <c r="G182" s="168" t="s">
        <v>151</v>
      </c>
      <c r="H182" s="169">
        <v>20.85</v>
      </c>
      <c r="I182" s="170"/>
      <c r="J182" s="171">
        <f>ROUND(I182*H182,2)</f>
        <v>0</v>
      </c>
      <c r="K182" s="167" t="s">
        <v>152</v>
      </c>
      <c r="L182" s="35"/>
      <c r="M182" s="172" t="s">
        <v>20</v>
      </c>
      <c r="N182" s="173" t="s">
        <v>47</v>
      </c>
      <c r="O182" s="36"/>
      <c r="P182" s="174">
        <f>O182*H182</f>
        <v>0</v>
      </c>
      <c r="Q182" s="174">
        <v>0.0002</v>
      </c>
      <c r="R182" s="174">
        <f>Q182*H182</f>
        <v>0.00417</v>
      </c>
      <c r="S182" s="174">
        <v>0</v>
      </c>
      <c r="T182" s="175">
        <f>S182*H182</f>
        <v>0</v>
      </c>
      <c r="AR182" s="18" t="s">
        <v>294</v>
      </c>
      <c r="AT182" s="18" t="s">
        <v>148</v>
      </c>
      <c r="AU182" s="18" t="s">
        <v>84</v>
      </c>
      <c r="AY182" s="18" t="s">
        <v>145</v>
      </c>
      <c r="BE182" s="176">
        <f>IF(N182="základní",J182,0)</f>
        <v>0</v>
      </c>
      <c r="BF182" s="176">
        <f>IF(N182="snížená",J182,0)</f>
        <v>0</v>
      </c>
      <c r="BG182" s="176">
        <f>IF(N182="zákl. přenesená",J182,0)</f>
        <v>0</v>
      </c>
      <c r="BH182" s="176">
        <f>IF(N182="sníž. přenesená",J182,0)</f>
        <v>0</v>
      </c>
      <c r="BI182" s="176">
        <f>IF(N182="nulová",J182,0)</f>
        <v>0</v>
      </c>
      <c r="BJ182" s="18" t="s">
        <v>22</v>
      </c>
      <c r="BK182" s="176">
        <f>ROUND(I182*H182,2)</f>
        <v>0</v>
      </c>
      <c r="BL182" s="18" t="s">
        <v>294</v>
      </c>
      <c r="BM182" s="18" t="s">
        <v>652</v>
      </c>
    </row>
    <row r="183" spans="2:51" s="11" customFormat="1" ht="22.5" customHeight="1">
      <c r="B183" s="177"/>
      <c r="D183" s="178" t="s">
        <v>155</v>
      </c>
      <c r="E183" s="179" t="s">
        <v>20</v>
      </c>
      <c r="F183" s="180" t="s">
        <v>653</v>
      </c>
      <c r="H183" s="181" t="s">
        <v>20</v>
      </c>
      <c r="I183" s="182"/>
      <c r="L183" s="177"/>
      <c r="M183" s="183"/>
      <c r="N183" s="184"/>
      <c r="O183" s="184"/>
      <c r="P183" s="184"/>
      <c r="Q183" s="184"/>
      <c r="R183" s="184"/>
      <c r="S183" s="184"/>
      <c r="T183" s="185"/>
      <c r="AT183" s="181" t="s">
        <v>155</v>
      </c>
      <c r="AU183" s="181" t="s">
        <v>84</v>
      </c>
      <c r="AV183" s="11" t="s">
        <v>22</v>
      </c>
      <c r="AW183" s="11" t="s">
        <v>39</v>
      </c>
      <c r="AX183" s="11" t="s">
        <v>76</v>
      </c>
      <c r="AY183" s="181" t="s">
        <v>145</v>
      </c>
    </row>
    <row r="184" spans="2:51" s="12" customFormat="1" ht="22.5" customHeight="1">
      <c r="B184" s="186"/>
      <c r="D184" s="178" t="s">
        <v>155</v>
      </c>
      <c r="E184" s="187" t="s">
        <v>20</v>
      </c>
      <c r="F184" s="188" t="s">
        <v>654</v>
      </c>
      <c r="H184" s="189">
        <v>8.35</v>
      </c>
      <c r="I184" s="190"/>
      <c r="L184" s="186"/>
      <c r="M184" s="191"/>
      <c r="N184" s="192"/>
      <c r="O184" s="192"/>
      <c r="P184" s="192"/>
      <c r="Q184" s="192"/>
      <c r="R184" s="192"/>
      <c r="S184" s="192"/>
      <c r="T184" s="193"/>
      <c r="AT184" s="187" t="s">
        <v>155</v>
      </c>
      <c r="AU184" s="187" t="s">
        <v>84</v>
      </c>
      <c r="AV184" s="12" t="s">
        <v>84</v>
      </c>
      <c r="AW184" s="12" t="s">
        <v>39</v>
      </c>
      <c r="AX184" s="12" t="s">
        <v>76</v>
      </c>
      <c r="AY184" s="187" t="s">
        <v>145</v>
      </c>
    </row>
    <row r="185" spans="2:51" s="11" customFormat="1" ht="22.5" customHeight="1">
      <c r="B185" s="177"/>
      <c r="D185" s="178" t="s">
        <v>155</v>
      </c>
      <c r="E185" s="179" t="s">
        <v>20</v>
      </c>
      <c r="F185" s="180" t="s">
        <v>655</v>
      </c>
      <c r="H185" s="181" t="s">
        <v>20</v>
      </c>
      <c r="I185" s="182"/>
      <c r="L185" s="177"/>
      <c r="M185" s="183"/>
      <c r="N185" s="184"/>
      <c r="O185" s="184"/>
      <c r="P185" s="184"/>
      <c r="Q185" s="184"/>
      <c r="R185" s="184"/>
      <c r="S185" s="184"/>
      <c r="T185" s="185"/>
      <c r="AT185" s="181" t="s">
        <v>155</v>
      </c>
      <c r="AU185" s="181" t="s">
        <v>84</v>
      </c>
      <c r="AV185" s="11" t="s">
        <v>22</v>
      </c>
      <c r="AW185" s="11" t="s">
        <v>39</v>
      </c>
      <c r="AX185" s="11" t="s">
        <v>76</v>
      </c>
      <c r="AY185" s="181" t="s">
        <v>145</v>
      </c>
    </row>
    <row r="186" spans="2:51" s="12" customFormat="1" ht="22.5" customHeight="1">
      <c r="B186" s="186"/>
      <c r="D186" s="178" t="s">
        <v>155</v>
      </c>
      <c r="E186" s="187" t="s">
        <v>20</v>
      </c>
      <c r="F186" s="188" t="s">
        <v>562</v>
      </c>
      <c r="H186" s="189">
        <v>14.273</v>
      </c>
      <c r="I186" s="190"/>
      <c r="L186" s="186"/>
      <c r="M186" s="191"/>
      <c r="N186" s="192"/>
      <c r="O186" s="192"/>
      <c r="P186" s="192"/>
      <c r="Q186" s="192"/>
      <c r="R186" s="192"/>
      <c r="S186" s="192"/>
      <c r="T186" s="193"/>
      <c r="AT186" s="187" t="s">
        <v>155</v>
      </c>
      <c r="AU186" s="187" t="s">
        <v>84</v>
      </c>
      <c r="AV186" s="12" t="s">
        <v>84</v>
      </c>
      <c r="AW186" s="12" t="s">
        <v>39</v>
      </c>
      <c r="AX186" s="12" t="s">
        <v>76</v>
      </c>
      <c r="AY186" s="187" t="s">
        <v>145</v>
      </c>
    </row>
    <row r="187" spans="2:51" s="12" customFormat="1" ht="22.5" customHeight="1">
      <c r="B187" s="186"/>
      <c r="D187" s="178" t="s">
        <v>155</v>
      </c>
      <c r="E187" s="187" t="s">
        <v>20</v>
      </c>
      <c r="F187" s="188" t="s">
        <v>549</v>
      </c>
      <c r="H187" s="189">
        <v>-1.773</v>
      </c>
      <c r="I187" s="190"/>
      <c r="L187" s="186"/>
      <c r="M187" s="191"/>
      <c r="N187" s="192"/>
      <c r="O187" s="192"/>
      <c r="P187" s="192"/>
      <c r="Q187" s="192"/>
      <c r="R187" s="192"/>
      <c r="S187" s="192"/>
      <c r="T187" s="193"/>
      <c r="AT187" s="187" t="s">
        <v>155</v>
      </c>
      <c r="AU187" s="187" t="s">
        <v>84</v>
      </c>
      <c r="AV187" s="12" t="s">
        <v>84</v>
      </c>
      <c r="AW187" s="12" t="s">
        <v>39</v>
      </c>
      <c r="AX187" s="12" t="s">
        <v>76</v>
      </c>
      <c r="AY187" s="187" t="s">
        <v>145</v>
      </c>
    </row>
    <row r="188" spans="2:51" s="13" customFormat="1" ht="22.5" customHeight="1">
      <c r="B188" s="194"/>
      <c r="D188" s="195" t="s">
        <v>155</v>
      </c>
      <c r="E188" s="196" t="s">
        <v>20</v>
      </c>
      <c r="F188" s="197" t="s">
        <v>176</v>
      </c>
      <c r="H188" s="198">
        <v>20.85</v>
      </c>
      <c r="I188" s="199"/>
      <c r="L188" s="194"/>
      <c r="M188" s="200"/>
      <c r="N188" s="201"/>
      <c r="O188" s="201"/>
      <c r="P188" s="201"/>
      <c r="Q188" s="201"/>
      <c r="R188" s="201"/>
      <c r="S188" s="201"/>
      <c r="T188" s="202"/>
      <c r="AT188" s="203" t="s">
        <v>155</v>
      </c>
      <c r="AU188" s="203" t="s">
        <v>84</v>
      </c>
      <c r="AV188" s="13" t="s">
        <v>153</v>
      </c>
      <c r="AW188" s="13" t="s">
        <v>39</v>
      </c>
      <c r="AX188" s="13" t="s">
        <v>22</v>
      </c>
      <c r="AY188" s="203" t="s">
        <v>145</v>
      </c>
    </row>
    <row r="189" spans="2:65" s="1" customFormat="1" ht="31.5" customHeight="1">
      <c r="B189" s="164"/>
      <c r="C189" s="165" t="s">
        <v>427</v>
      </c>
      <c r="D189" s="165" t="s">
        <v>148</v>
      </c>
      <c r="E189" s="166" t="s">
        <v>501</v>
      </c>
      <c r="F189" s="167" t="s">
        <v>502</v>
      </c>
      <c r="G189" s="168" t="s">
        <v>151</v>
      </c>
      <c r="H189" s="169">
        <v>20.85</v>
      </c>
      <c r="I189" s="170"/>
      <c r="J189" s="171">
        <f>ROUND(I189*H189,2)</f>
        <v>0</v>
      </c>
      <c r="K189" s="167" t="s">
        <v>152</v>
      </c>
      <c r="L189" s="35"/>
      <c r="M189" s="172" t="s">
        <v>20</v>
      </c>
      <c r="N189" s="173" t="s">
        <v>47</v>
      </c>
      <c r="O189" s="36"/>
      <c r="P189" s="174">
        <f>O189*H189</f>
        <v>0</v>
      </c>
      <c r="Q189" s="174">
        <v>0.00027</v>
      </c>
      <c r="R189" s="174">
        <f>Q189*H189</f>
        <v>0.005629500000000001</v>
      </c>
      <c r="S189" s="174">
        <v>0</v>
      </c>
      <c r="T189" s="175">
        <f>S189*H189</f>
        <v>0</v>
      </c>
      <c r="AR189" s="18" t="s">
        <v>294</v>
      </c>
      <c r="AT189" s="18" t="s">
        <v>148</v>
      </c>
      <c r="AU189" s="18" t="s">
        <v>84</v>
      </c>
      <c r="AY189" s="18" t="s">
        <v>145</v>
      </c>
      <c r="BE189" s="176">
        <f>IF(N189="základní",J189,0)</f>
        <v>0</v>
      </c>
      <c r="BF189" s="176">
        <f>IF(N189="snížená",J189,0)</f>
        <v>0</v>
      </c>
      <c r="BG189" s="176">
        <f>IF(N189="zákl. přenesená",J189,0)</f>
        <v>0</v>
      </c>
      <c r="BH189" s="176">
        <f>IF(N189="sníž. přenesená",J189,0)</f>
        <v>0</v>
      </c>
      <c r="BI189" s="176">
        <f>IF(N189="nulová",J189,0)</f>
        <v>0</v>
      </c>
      <c r="BJ189" s="18" t="s">
        <v>22</v>
      </c>
      <c r="BK189" s="176">
        <f>ROUND(I189*H189,2)</f>
        <v>0</v>
      </c>
      <c r="BL189" s="18" t="s">
        <v>294</v>
      </c>
      <c r="BM189" s="18" t="s">
        <v>656</v>
      </c>
    </row>
    <row r="190" spans="2:63" s="10" customFormat="1" ht="29.25" customHeight="1">
      <c r="B190" s="150"/>
      <c r="D190" s="161" t="s">
        <v>75</v>
      </c>
      <c r="E190" s="162" t="s">
        <v>657</v>
      </c>
      <c r="F190" s="162" t="s">
        <v>658</v>
      </c>
      <c r="I190" s="153"/>
      <c r="J190" s="163">
        <f>BK190</f>
        <v>0</v>
      </c>
      <c r="L190" s="150"/>
      <c r="M190" s="155"/>
      <c r="N190" s="156"/>
      <c r="O190" s="156"/>
      <c r="P190" s="157">
        <f>SUM(P191:P198)</f>
        <v>0</v>
      </c>
      <c r="Q190" s="156"/>
      <c r="R190" s="157">
        <f>SUM(R191:R198)</f>
        <v>0</v>
      </c>
      <c r="S190" s="156"/>
      <c r="T190" s="158">
        <f>SUM(T191:T198)</f>
        <v>0</v>
      </c>
      <c r="AR190" s="151" t="s">
        <v>153</v>
      </c>
      <c r="AT190" s="159" t="s">
        <v>75</v>
      </c>
      <c r="AU190" s="159" t="s">
        <v>22</v>
      </c>
      <c r="AY190" s="151" t="s">
        <v>145</v>
      </c>
      <c r="BK190" s="160">
        <f>SUM(BK191:BK198)</f>
        <v>0</v>
      </c>
    </row>
    <row r="191" spans="2:65" s="1" customFormat="1" ht="31.5" customHeight="1">
      <c r="B191" s="164"/>
      <c r="C191" s="165" t="s">
        <v>431</v>
      </c>
      <c r="D191" s="165" t="s">
        <v>148</v>
      </c>
      <c r="E191" s="166" t="s">
        <v>659</v>
      </c>
      <c r="F191" s="167" t="s">
        <v>660</v>
      </c>
      <c r="G191" s="168" t="s">
        <v>219</v>
      </c>
      <c r="H191" s="169">
        <v>1</v>
      </c>
      <c r="I191" s="170"/>
      <c r="J191" s="171">
        <f aca="true" t="shared" si="0" ref="J191:J198">ROUND(I191*H191,2)</f>
        <v>0</v>
      </c>
      <c r="K191" s="167" t="s">
        <v>20</v>
      </c>
      <c r="L191" s="35"/>
      <c r="M191" s="172" t="s">
        <v>20</v>
      </c>
      <c r="N191" s="173" t="s">
        <v>47</v>
      </c>
      <c r="O191" s="36"/>
      <c r="P191" s="174">
        <f aca="true" t="shared" si="1" ref="P191:P198">O191*H191</f>
        <v>0</v>
      </c>
      <c r="Q191" s="174">
        <v>0</v>
      </c>
      <c r="R191" s="174">
        <f aca="true" t="shared" si="2" ref="R191:R198">Q191*H191</f>
        <v>0</v>
      </c>
      <c r="S191" s="174">
        <v>0</v>
      </c>
      <c r="T191" s="175">
        <f aca="true" t="shared" si="3" ref="T191:T198">S191*H191</f>
        <v>0</v>
      </c>
      <c r="AR191" s="18" t="s">
        <v>661</v>
      </c>
      <c r="AT191" s="18" t="s">
        <v>148</v>
      </c>
      <c r="AU191" s="18" t="s">
        <v>84</v>
      </c>
      <c r="AY191" s="18" t="s">
        <v>145</v>
      </c>
      <c r="BE191" s="176">
        <f aca="true" t="shared" si="4" ref="BE191:BE198">IF(N191="základní",J191,0)</f>
        <v>0</v>
      </c>
      <c r="BF191" s="176">
        <f aca="true" t="shared" si="5" ref="BF191:BF198">IF(N191="snížená",J191,0)</f>
        <v>0</v>
      </c>
      <c r="BG191" s="176">
        <f aca="true" t="shared" si="6" ref="BG191:BG198">IF(N191="zákl. přenesená",J191,0)</f>
        <v>0</v>
      </c>
      <c r="BH191" s="176">
        <f aca="true" t="shared" si="7" ref="BH191:BH198">IF(N191="sníž. přenesená",J191,0)</f>
        <v>0</v>
      </c>
      <c r="BI191" s="176">
        <f aca="true" t="shared" si="8" ref="BI191:BI198">IF(N191="nulová",J191,0)</f>
        <v>0</v>
      </c>
      <c r="BJ191" s="18" t="s">
        <v>22</v>
      </c>
      <c r="BK191" s="176">
        <f aca="true" t="shared" si="9" ref="BK191:BK198">ROUND(I191*H191,2)</f>
        <v>0</v>
      </c>
      <c r="BL191" s="18" t="s">
        <v>661</v>
      </c>
      <c r="BM191" s="18" t="s">
        <v>662</v>
      </c>
    </row>
    <row r="192" spans="2:65" s="1" customFormat="1" ht="22.5" customHeight="1">
      <c r="B192" s="164"/>
      <c r="C192" s="165" t="s">
        <v>437</v>
      </c>
      <c r="D192" s="165" t="s">
        <v>148</v>
      </c>
      <c r="E192" s="166" t="s">
        <v>663</v>
      </c>
      <c r="F192" s="167" t="s">
        <v>664</v>
      </c>
      <c r="G192" s="168" t="s">
        <v>219</v>
      </c>
      <c r="H192" s="169">
        <v>2</v>
      </c>
      <c r="I192" s="170"/>
      <c r="J192" s="171">
        <f t="shared" si="0"/>
        <v>0</v>
      </c>
      <c r="K192" s="167" t="s">
        <v>20</v>
      </c>
      <c r="L192" s="35"/>
      <c r="M192" s="172" t="s">
        <v>20</v>
      </c>
      <c r="N192" s="173" t="s">
        <v>47</v>
      </c>
      <c r="O192" s="36"/>
      <c r="P192" s="174">
        <f t="shared" si="1"/>
        <v>0</v>
      </c>
      <c r="Q192" s="174">
        <v>0</v>
      </c>
      <c r="R192" s="174">
        <f t="shared" si="2"/>
        <v>0</v>
      </c>
      <c r="S192" s="174">
        <v>0</v>
      </c>
      <c r="T192" s="175">
        <f t="shared" si="3"/>
        <v>0</v>
      </c>
      <c r="AR192" s="18" t="s">
        <v>661</v>
      </c>
      <c r="AT192" s="18" t="s">
        <v>148</v>
      </c>
      <c r="AU192" s="18" t="s">
        <v>84</v>
      </c>
      <c r="AY192" s="18" t="s">
        <v>145</v>
      </c>
      <c r="BE192" s="176">
        <f t="shared" si="4"/>
        <v>0</v>
      </c>
      <c r="BF192" s="176">
        <f t="shared" si="5"/>
        <v>0</v>
      </c>
      <c r="BG192" s="176">
        <f t="shared" si="6"/>
        <v>0</v>
      </c>
      <c r="BH192" s="176">
        <f t="shared" si="7"/>
        <v>0</v>
      </c>
      <c r="BI192" s="176">
        <f t="shared" si="8"/>
        <v>0</v>
      </c>
      <c r="BJ192" s="18" t="s">
        <v>22</v>
      </c>
      <c r="BK192" s="176">
        <f t="shared" si="9"/>
        <v>0</v>
      </c>
      <c r="BL192" s="18" t="s">
        <v>661</v>
      </c>
      <c r="BM192" s="18" t="s">
        <v>665</v>
      </c>
    </row>
    <row r="193" spans="2:65" s="1" customFormat="1" ht="31.5" customHeight="1">
      <c r="B193" s="164"/>
      <c r="C193" s="165" t="s">
        <v>441</v>
      </c>
      <c r="D193" s="165" t="s">
        <v>148</v>
      </c>
      <c r="E193" s="166" t="s">
        <v>666</v>
      </c>
      <c r="F193" s="167" t="s">
        <v>667</v>
      </c>
      <c r="G193" s="168" t="s">
        <v>219</v>
      </c>
      <c r="H193" s="169">
        <v>1</v>
      </c>
      <c r="I193" s="170"/>
      <c r="J193" s="171">
        <f t="shared" si="0"/>
        <v>0</v>
      </c>
      <c r="K193" s="167" t="s">
        <v>20</v>
      </c>
      <c r="L193" s="35"/>
      <c r="M193" s="172" t="s">
        <v>20</v>
      </c>
      <c r="N193" s="173" t="s">
        <v>47</v>
      </c>
      <c r="O193" s="36"/>
      <c r="P193" s="174">
        <f t="shared" si="1"/>
        <v>0</v>
      </c>
      <c r="Q193" s="174">
        <v>0</v>
      </c>
      <c r="R193" s="174">
        <f t="shared" si="2"/>
        <v>0</v>
      </c>
      <c r="S193" s="174">
        <v>0</v>
      </c>
      <c r="T193" s="175">
        <f t="shared" si="3"/>
        <v>0</v>
      </c>
      <c r="AR193" s="18" t="s">
        <v>661</v>
      </c>
      <c r="AT193" s="18" t="s">
        <v>148</v>
      </c>
      <c r="AU193" s="18" t="s">
        <v>84</v>
      </c>
      <c r="AY193" s="18" t="s">
        <v>145</v>
      </c>
      <c r="BE193" s="176">
        <f t="shared" si="4"/>
        <v>0</v>
      </c>
      <c r="BF193" s="176">
        <f t="shared" si="5"/>
        <v>0</v>
      </c>
      <c r="BG193" s="176">
        <f t="shared" si="6"/>
        <v>0</v>
      </c>
      <c r="BH193" s="176">
        <f t="shared" si="7"/>
        <v>0</v>
      </c>
      <c r="BI193" s="176">
        <f t="shared" si="8"/>
        <v>0</v>
      </c>
      <c r="BJ193" s="18" t="s">
        <v>22</v>
      </c>
      <c r="BK193" s="176">
        <f t="shared" si="9"/>
        <v>0</v>
      </c>
      <c r="BL193" s="18" t="s">
        <v>661</v>
      </c>
      <c r="BM193" s="18" t="s">
        <v>668</v>
      </c>
    </row>
    <row r="194" spans="2:65" s="1" customFormat="1" ht="22.5" customHeight="1">
      <c r="B194" s="164"/>
      <c r="C194" s="165" t="s">
        <v>457</v>
      </c>
      <c r="D194" s="165" t="s">
        <v>148</v>
      </c>
      <c r="E194" s="166" t="s">
        <v>669</v>
      </c>
      <c r="F194" s="167" t="s">
        <v>670</v>
      </c>
      <c r="G194" s="168" t="s">
        <v>219</v>
      </c>
      <c r="H194" s="169">
        <v>1</v>
      </c>
      <c r="I194" s="170"/>
      <c r="J194" s="171">
        <f t="shared" si="0"/>
        <v>0</v>
      </c>
      <c r="K194" s="167" t="s">
        <v>20</v>
      </c>
      <c r="L194" s="35"/>
      <c r="M194" s="172" t="s">
        <v>20</v>
      </c>
      <c r="N194" s="173" t="s">
        <v>47</v>
      </c>
      <c r="O194" s="36"/>
      <c r="P194" s="174">
        <f t="shared" si="1"/>
        <v>0</v>
      </c>
      <c r="Q194" s="174">
        <v>0</v>
      </c>
      <c r="R194" s="174">
        <f t="shared" si="2"/>
        <v>0</v>
      </c>
      <c r="S194" s="174">
        <v>0</v>
      </c>
      <c r="T194" s="175">
        <f t="shared" si="3"/>
        <v>0</v>
      </c>
      <c r="AR194" s="18" t="s">
        <v>661</v>
      </c>
      <c r="AT194" s="18" t="s">
        <v>148</v>
      </c>
      <c r="AU194" s="18" t="s">
        <v>84</v>
      </c>
      <c r="AY194" s="18" t="s">
        <v>145</v>
      </c>
      <c r="BE194" s="176">
        <f t="shared" si="4"/>
        <v>0</v>
      </c>
      <c r="BF194" s="176">
        <f t="shared" si="5"/>
        <v>0</v>
      </c>
      <c r="BG194" s="176">
        <f t="shared" si="6"/>
        <v>0</v>
      </c>
      <c r="BH194" s="176">
        <f t="shared" si="7"/>
        <v>0</v>
      </c>
      <c r="BI194" s="176">
        <f t="shared" si="8"/>
        <v>0</v>
      </c>
      <c r="BJ194" s="18" t="s">
        <v>22</v>
      </c>
      <c r="BK194" s="176">
        <f t="shared" si="9"/>
        <v>0</v>
      </c>
      <c r="BL194" s="18" t="s">
        <v>661</v>
      </c>
      <c r="BM194" s="18" t="s">
        <v>671</v>
      </c>
    </row>
    <row r="195" spans="2:65" s="1" customFormat="1" ht="44.25" customHeight="1">
      <c r="B195" s="164"/>
      <c r="C195" s="165" t="s">
        <v>462</v>
      </c>
      <c r="D195" s="165" t="s">
        <v>148</v>
      </c>
      <c r="E195" s="166" t="s">
        <v>672</v>
      </c>
      <c r="F195" s="167" t="s">
        <v>673</v>
      </c>
      <c r="G195" s="168" t="s">
        <v>219</v>
      </c>
      <c r="H195" s="169">
        <v>1</v>
      </c>
      <c r="I195" s="170"/>
      <c r="J195" s="171">
        <f t="shared" si="0"/>
        <v>0</v>
      </c>
      <c r="K195" s="167" t="s">
        <v>20</v>
      </c>
      <c r="L195" s="35"/>
      <c r="M195" s="172" t="s">
        <v>20</v>
      </c>
      <c r="N195" s="173" t="s">
        <v>47</v>
      </c>
      <c r="O195" s="36"/>
      <c r="P195" s="174">
        <f t="shared" si="1"/>
        <v>0</v>
      </c>
      <c r="Q195" s="174">
        <v>0</v>
      </c>
      <c r="R195" s="174">
        <f t="shared" si="2"/>
        <v>0</v>
      </c>
      <c r="S195" s="174">
        <v>0</v>
      </c>
      <c r="T195" s="175">
        <f t="shared" si="3"/>
        <v>0</v>
      </c>
      <c r="AR195" s="18" t="s">
        <v>661</v>
      </c>
      <c r="AT195" s="18" t="s">
        <v>148</v>
      </c>
      <c r="AU195" s="18" t="s">
        <v>84</v>
      </c>
      <c r="AY195" s="18" t="s">
        <v>145</v>
      </c>
      <c r="BE195" s="176">
        <f t="shared" si="4"/>
        <v>0</v>
      </c>
      <c r="BF195" s="176">
        <f t="shared" si="5"/>
        <v>0</v>
      </c>
      <c r="BG195" s="176">
        <f t="shared" si="6"/>
        <v>0</v>
      </c>
      <c r="BH195" s="176">
        <f t="shared" si="7"/>
        <v>0</v>
      </c>
      <c r="BI195" s="176">
        <f t="shared" si="8"/>
        <v>0</v>
      </c>
      <c r="BJ195" s="18" t="s">
        <v>22</v>
      </c>
      <c r="BK195" s="176">
        <f t="shared" si="9"/>
        <v>0</v>
      </c>
      <c r="BL195" s="18" t="s">
        <v>661</v>
      </c>
      <c r="BM195" s="18" t="s">
        <v>674</v>
      </c>
    </row>
    <row r="196" spans="2:65" s="1" customFormat="1" ht="22.5" customHeight="1">
      <c r="B196" s="164"/>
      <c r="C196" s="165" t="s">
        <v>466</v>
      </c>
      <c r="D196" s="165" t="s">
        <v>148</v>
      </c>
      <c r="E196" s="166" t="s">
        <v>675</v>
      </c>
      <c r="F196" s="167" t="s">
        <v>676</v>
      </c>
      <c r="G196" s="168" t="s">
        <v>219</v>
      </c>
      <c r="H196" s="169">
        <v>1</v>
      </c>
      <c r="I196" s="170"/>
      <c r="J196" s="171">
        <f t="shared" si="0"/>
        <v>0</v>
      </c>
      <c r="K196" s="167" t="s">
        <v>20</v>
      </c>
      <c r="L196" s="35"/>
      <c r="M196" s="172" t="s">
        <v>20</v>
      </c>
      <c r="N196" s="173" t="s">
        <v>47</v>
      </c>
      <c r="O196" s="36"/>
      <c r="P196" s="174">
        <f t="shared" si="1"/>
        <v>0</v>
      </c>
      <c r="Q196" s="174">
        <v>0</v>
      </c>
      <c r="R196" s="174">
        <f t="shared" si="2"/>
        <v>0</v>
      </c>
      <c r="S196" s="174">
        <v>0</v>
      </c>
      <c r="T196" s="175">
        <f t="shared" si="3"/>
        <v>0</v>
      </c>
      <c r="AR196" s="18" t="s">
        <v>661</v>
      </c>
      <c r="AT196" s="18" t="s">
        <v>148</v>
      </c>
      <c r="AU196" s="18" t="s">
        <v>84</v>
      </c>
      <c r="AY196" s="18" t="s">
        <v>145</v>
      </c>
      <c r="BE196" s="176">
        <f t="shared" si="4"/>
        <v>0</v>
      </c>
      <c r="BF196" s="176">
        <f t="shared" si="5"/>
        <v>0</v>
      </c>
      <c r="BG196" s="176">
        <f t="shared" si="6"/>
        <v>0</v>
      </c>
      <c r="BH196" s="176">
        <f t="shared" si="7"/>
        <v>0</v>
      </c>
      <c r="BI196" s="176">
        <f t="shared" si="8"/>
        <v>0</v>
      </c>
      <c r="BJ196" s="18" t="s">
        <v>22</v>
      </c>
      <c r="BK196" s="176">
        <f t="shared" si="9"/>
        <v>0</v>
      </c>
      <c r="BL196" s="18" t="s">
        <v>661</v>
      </c>
      <c r="BM196" s="18" t="s">
        <v>677</v>
      </c>
    </row>
    <row r="197" spans="2:65" s="1" customFormat="1" ht="44.25" customHeight="1">
      <c r="B197" s="164"/>
      <c r="C197" s="165" t="s">
        <v>470</v>
      </c>
      <c r="D197" s="165" t="s">
        <v>148</v>
      </c>
      <c r="E197" s="166" t="s">
        <v>678</v>
      </c>
      <c r="F197" s="167" t="s">
        <v>679</v>
      </c>
      <c r="G197" s="168" t="s">
        <v>219</v>
      </c>
      <c r="H197" s="169">
        <v>1</v>
      </c>
      <c r="I197" s="170"/>
      <c r="J197" s="171">
        <f t="shared" si="0"/>
        <v>0</v>
      </c>
      <c r="K197" s="167" t="s">
        <v>20</v>
      </c>
      <c r="L197" s="35"/>
      <c r="M197" s="172" t="s">
        <v>20</v>
      </c>
      <c r="N197" s="173" t="s">
        <v>47</v>
      </c>
      <c r="O197" s="36"/>
      <c r="P197" s="174">
        <f t="shared" si="1"/>
        <v>0</v>
      </c>
      <c r="Q197" s="174">
        <v>0</v>
      </c>
      <c r="R197" s="174">
        <f t="shared" si="2"/>
        <v>0</v>
      </c>
      <c r="S197" s="174">
        <v>0</v>
      </c>
      <c r="T197" s="175">
        <f t="shared" si="3"/>
        <v>0</v>
      </c>
      <c r="AR197" s="18" t="s">
        <v>661</v>
      </c>
      <c r="AT197" s="18" t="s">
        <v>148</v>
      </c>
      <c r="AU197" s="18" t="s">
        <v>84</v>
      </c>
      <c r="AY197" s="18" t="s">
        <v>145</v>
      </c>
      <c r="BE197" s="176">
        <f t="shared" si="4"/>
        <v>0</v>
      </c>
      <c r="BF197" s="176">
        <f t="shared" si="5"/>
        <v>0</v>
      </c>
      <c r="BG197" s="176">
        <f t="shared" si="6"/>
        <v>0</v>
      </c>
      <c r="BH197" s="176">
        <f t="shared" si="7"/>
        <v>0</v>
      </c>
      <c r="BI197" s="176">
        <f t="shared" si="8"/>
        <v>0</v>
      </c>
      <c r="BJ197" s="18" t="s">
        <v>22</v>
      </c>
      <c r="BK197" s="176">
        <f t="shared" si="9"/>
        <v>0</v>
      </c>
      <c r="BL197" s="18" t="s">
        <v>661</v>
      </c>
      <c r="BM197" s="18" t="s">
        <v>680</v>
      </c>
    </row>
    <row r="198" spans="2:65" s="1" customFormat="1" ht="22.5" customHeight="1">
      <c r="B198" s="164"/>
      <c r="C198" s="165" t="s">
        <v>479</v>
      </c>
      <c r="D198" s="165" t="s">
        <v>148</v>
      </c>
      <c r="E198" s="166" t="s">
        <v>681</v>
      </c>
      <c r="F198" s="167" t="s">
        <v>682</v>
      </c>
      <c r="G198" s="168" t="s">
        <v>219</v>
      </c>
      <c r="H198" s="169">
        <v>1</v>
      </c>
      <c r="I198" s="170"/>
      <c r="J198" s="171">
        <f t="shared" si="0"/>
        <v>0</v>
      </c>
      <c r="K198" s="167" t="s">
        <v>20</v>
      </c>
      <c r="L198" s="35"/>
      <c r="M198" s="172" t="s">
        <v>20</v>
      </c>
      <c r="N198" s="173" t="s">
        <v>47</v>
      </c>
      <c r="O198" s="36"/>
      <c r="P198" s="174">
        <f t="shared" si="1"/>
        <v>0</v>
      </c>
      <c r="Q198" s="174">
        <v>0</v>
      </c>
      <c r="R198" s="174">
        <f t="shared" si="2"/>
        <v>0</v>
      </c>
      <c r="S198" s="174">
        <v>0</v>
      </c>
      <c r="T198" s="175">
        <f t="shared" si="3"/>
        <v>0</v>
      </c>
      <c r="AR198" s="18" t="s">
        <v>661</v>
      </c>
      <c r="AT198" s="18" t="s">
        <v>148</v>
      </c>
      <c r="AU198" s="18" t="s">
        <v>84</v>
      </c>
      <c r="AY198" s="18" t="s">
        <v>145</v>
      </c>
      <c r="BE198" s="176">
        <f t="shared" si="4"/>
        <v>0</v>
      </c>
      <c r="BF198" s="176">
        <f t="shared" si="5"/>
        <v>0</v>
      </c>
      <c r="BG198" s="176">
        <f t="shared" si="6"/>
        <v>0</v>
      </c>
      <c r="BH198" s="176">
        <f t="shared" si="7"/>
        <v>0</v>
      </c>
      <c r="BI198" s="176">
        <f t="shared" si="8"/>
        <v>0</v>
      </c>
      <c r="BJ198" s="18" t="s">
        <v>22</v>
      </c>
      <c r="BK198" s="176">
        <f t="shared" si="9"/>
        <v>0</v>
      </c>
      <c r="BL198" s="18" t="s">
        <v>661</v>
      </c>
      <c r="BM198" s="18" t="s">
        <v>683</v>
      </c>
    </row>
    <row r="199" spans="2:63" s="10" customFormat="1" ht="36.75" customHeight="1">
      <c r="B199" s="150"/>
      <c r="D199" s="151" t="s">
        <v>75</v>
      </c>
      <c r="E199" s="152" t="s">
        <v>520</v>
      </c>
      <c r="F199" s="152" t="s">
        <v>521</v>
      </c>
      <c r="I199" s="153"/>
      <c r="J199" s="154">
        <f>BK199</f>
        <v>0</v>
      </c>
      <c r="L199" s="150"/>
      <c r="M199" s="155"/>
      <c r="N199" s="156"/>
      <c r="O199" s="156"/>
      <c r="P199" s="157">
        <f>P200+P202</f>
        <v>0</v>
      </c>
      <c r="Q199" s="156"/>
      <c r="R199" s="157">
        <f>R200+R202</f>
        <v>0</v>
      </c>
      <c r="S199" s="156"/>
      <c r="T199" s="158">
        <f>T200+T202</f>
        <v>0</v>
      </c>
      <c r="AR199" s="151" t="s">
        <v>216</v>
      </c>
      <c r="AT199" s="159" t="s">
        <v>75</v>
      </c>
      <c r="AU199" s="159" t="s">
        <v>76</v>
      </c>
      <c r="AY199" s="151" t="s">
        <v>145</v>
      </c>
      <c r="BK199" s="160">
        <f>BK200+BK202</f>
        <v>0</v>
      </c>
    </row>
    <row r="200" spans="2:63" s="10" customFormat="1" ht="19.5" customHeight="1">
      <c r="B200" s="150"/>
      <c r="D200" s="161" t="s">
        <v>75</v>
      </c>
      <c r="E200" s="162" t="s">
        <v>522</v>
      </c>
      <c r="F200" s="162" t="s">
        <v>523</v>
      </c>
      <c r="I200" s="153"/>
      <c r="J200" s="163">
        <f>BK200</f>
        <v>0</v>
      </c>
      <c r="L200" s="150"/>
      <c r="M200" s="155"/>
      <c r="N200" s="156"/>
      <c r="O200" s="156"/>
      <c r="P200" s="157">
        <f>P201</f>
        <v>0</v>
      </c>
      <c r="Q200" s="156"/>
      <c r="R200" s="157">
        <f>R201</f>
        <v>0</v>
      </c>
      <c r="S200" s="156"/>
      <c r="T200" s="158">
        <f>T201</f>
        <v>0</v>
      </c>
      <c r="AR200" s="151" t="s">
        <v>216</v>
      </c>
      <c r="AT200" s="159" t="s">
        <v>75</v>
      </c>
      <c r="AU200" s="159" t="s">
        <v>22</v>
      </c>
      <c r="AY200" s="151" t="s">
        <v>145</v>
      </c>
      <c r="BK200" s="160">
        <f>BK201</f>
        <v>0</v>
      </c>
    </row>
    <row r="201" spans="2:65" s="1" customFormat="1" ht="22.5" customHeight="1">
      <c r="B201" s="164"/>
      <c r="C201" s="165" t="s">
        <v>483</v>
      </c>
      <c r="D201" s="165" t="s">
        <v>148</v>
      </c>
      <c r="E201" s="166" t="s">
        <v>525</v>
      </c>
      <c r="F201" s="167" t="s">
        <v>523</v>
      </c>
      <c r="G201" s="168" t="s">
        <v>526</v>
      </c>
      <c r="H201" s="228"/>
      <c r="I201" s="170"/>
      <c r="J201" s="171">
        <f>ROUND(I201*H201,2)</f>
        <v>0</v>
      </c>
      <c r="K201" s="167" t="s">
        <v>152</v>
      </c>
      <c r="L201" s="35"/>
      <c r="M201" s="172" t="s">
        <v>20</v>
      </c>
      <c r="N201" s="173" t="s">
        <v>47</v>
      </c>
      <c r="O201" s="36"/>
      <c r="P201" s="174">
        <f>O201*H201</f>
        <v>0</v>
      </c>
      <c r="Q201" s="174">
        <v>0</v>
      </c>
      <c r="R201" s="174">
        <f>Q201*H201</f>
        <v>0</v>
      </c>
      <c r="S201" s="174">
        <v>0</v>
      </c>
      <c r="T201" s="175">
        <f>S201*H201</f>
        <v>0</v>
      </c>
      <c r="AR201" s="18" t="s">
        <v>527</v>
      </c>
      <c r="AT201" s="18" t="s">
        <v>148</v>
      </c>
      <c r="AU201" s="18" t="s">
        <v>84</v>
      </c>
      <c r="AY201" s="18" t="s">
        <v>145</v>
      </c>
      <c r="BE201" s="176">
        <f>IF(N201="základní",J201,0)</f>
        <v>0</v>
      </c>
      <c r="BF201" s="176">
        <f>IF(N201="snížená",J201,0)</f>
        <v>0</v>
      </c>
      <c r="BG201" s="176">
        <f>IF(N201="zákl. přenesená",J201,0)</f>
        <v>0</v>
      </c>
      <c r="BH201" s="176">
        <f>IF(N201="sníž. přenesená",J201,0)</f>
        <v>0</v>
      </c>
      <c r="BI201" s="176">
        <f>IF(N201="nulová",J201,0)</f>
        <v>0</v>
      </c>
      <c r="BJ201" s="18" t="s">
        <v>22</v>
      </c>
      <c r="BK201" s="176">
        <f>ROUND(I201*H201,2)</f>
        <v>0</v>
      </c>
      <c r="BL201" s="18" t="s">
        <v>527</v>
      </c>
      <c r="BM201" s="18" t="s">
        <v>684</v>
      </c>
    </row>
    <row r="202" spans="2:63" s="10" customFormat="1" ht="29.25" customHeight="1">
      <c r="B202" s="150"/>
      <c r="D202" s="161" t="s">
        <v>75</v>
      </c>
      <c r="E202" s="162" t="s">
        <v>529</v>
      </c>
      <c r="F202" s="162" t="s">
        <v>530</v>
      </c>
      <c r="I202" s="153"/>
      <c r="J202" s="163">
        <f>BK202</f>
        <v>0</v>
      </c>
      <c r="L202" s="150"/>
      <c r="M202" s="155"/>
      <c r="N202" s="156"/>
      <c r="O202" s="156"/>
      <c r="P202" s="157">
        <f>P203</f>
        <v>0</v>
      </c>
      <c r="Q202" s="156"/>
      <c r="R202" s="157">
        <f>R203</f>
        <v>0</v>
      </c>
      <c r="S202" s="156"/>
      <c r="T202" s="158">
        <f>T203</f>
        <v>0</v>
      </c>
      <c r="AR202" s="151" t="s">
        <v>216</v>
      </c>
      <c r="AT202" s="159" t="s">
        <v>75</v>
      </c>
      <c r="AU202" s="159" t="s">
        <v>22</v>
      </c>
      <c r="AY202" s="151" t="s">
        <v>145</v>
      </c>
      <c r="BK202" s="160">
        <f>BK203</f>
        <v>0</v>
      </c>
    </row>
    <row r="203" spans="2:65" s="1" customFormat="1" ht="22.5" customHeight="1">
      <c r="B203" s="164"/>
      <c r="C203" s="165" t="s">
        <v>489</v>
      </c>
      <c r="D203" s="165" t="s">
        <v>148</v>
      </c>
      <c r="E203" s="166" t="s">
        <v>532</v>
      </c>
      <c r="F203" s="167" t="s">
        <v>530</v>
      </c>
      <c r="G203" s="168" t="s">
        <v>526</v>
      </c>
      <c r="H203" s="228"/>
      <c r="I203" s="170"/>
      <c r="J203" s="171">
        <f>ROUND(I203*H203,2)</f>
        <v>0</v>
      </c>
      <c r="K203" s="167" t="s">
        <v>152</v>
      </c>
      <c r="L203" s="35"/>
      <c r="M203" s="172" t="s">
        <v>20</v>
      </c>
      <c r="N203" s="229" t="s">
        <v>47</v>
      </c>
      <c r="O203" s="230"/>
      <c r="P203" s="231">
        <f>O203*H203</f>
        <v>0</v>
      </c>
      <c r="Q203" s="231">
        <v>0</v>
      </c>
      <c r="R203" s="231">
        <f>Q203*H203</f>
        <v>0</v>
      </c>
      <c r="S203" s="231">
        <v>0</v>
      </c>
      <c r="T203" s="232">
        <f>S203*H203</f>
        <v>0</v>
      </c>
      <c r="AR203" s="18" t="s">
        <v>527</v>
      </c>
      <c r="AT203" s="18" t="s">
        <v>148</v>
      </c>
      <c r="AU203" s="18" t="s">
        <v>84</v>
      </c>
      <c r="AY203" s="18" t="s">
        <v>145</v>
      </c>
      <c r="BE203" s="176">
        <f>IF(N203="základní",J203,0)</f>
        <v>0</v>
      </c>
      <c r="BF203" s="176">
        <f>IF(N203="snížená",J203,0)</f>
        <v>0</v>
      </c>
      <c r="BG203" s="176">
        <f>IF(N203="zákl. přenesená",J203,0)</f>
        <v>0</v>
      </c>
      <c r="BH203" s="176">
        <f>IF(N203="sníž. přenesená",J203,0)</f>
        <v>0</v>
      </c>
      <c r="BI203" s="176">
        <f>IF(N203="nulová",J203,0)</f>
        <v>0</v>
      </c>
      <c r="BJ203" s="18" t="s">
        <v>22</v>
      </c>
      <c r="BK203" s="176">
        <f>ROUND(I203*H203,2)</f>
        <v>0</v>
      </c>
      <c r="BL203" s="18" t="s">
        <v>527</v>
      </c>
      <c r="BM203" s="18" t="s">
        <v>685</v>
      </c>
    </row>
    <row r="204" spans="2:12" s="1" customFormat="1" ht="6.75" customHeight="1">
      <c r="B204" s="50"/>
      <c r="C204" s="51"/>
      <c r="D204" s="51"/>
      <c r="E204" s="51"/>
      <c r="F204" s="51"/>
      <c r="G204" s="51"/>
      <c r="H204" s="51"/>
      <c r="I204" s="116"/>
      <c r="J204" s="51"/>
      <c r="K204" s="51"/>
      <c r="L204" s="35"/>
    </row>
    <row r="493" ht="13.5">
      <c r="AT493" s="233"/>
    </row>
  </sheetData>
  <sheetProtection password="CC35" sheet="1" objects="1" scenarios="1" formatColumns="0" formatRows="0" sort="0" autoFilter="0"/>
  <autoFilter ref="C90:K90"/>
  <mergeCells count="9">
    <mergeCell ref="E83:H83"/>
    <mergeCell ref="G1:H1"/>
    <mergeCell ref="L2:V2"/>
    <mergeCell ref="E7:H7"/>
    <mergeCell ref="E9:H9"/>
    <mergeCell ref="E24:H24"/>
    <mergeCell ref="E45:H45"/>
    <mergeCell ref="E47:H47"/>
    <mergeCell ref="E81:H81"/>
  </mergeCells>
  <hyperlinks>
    <hyperlink ref="F1:G1" location="C2" tooltip="Krycí list soupisu" display="1) Krycí list soupisu"/>
    <hyperlink ref="G1:H1" location="C54" tooltip="Rekapitulace" display="2) Rekapitulace"/>
    <hyperlink ref="J1" location="C90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93"/>
  <sheetViews>
    <sheetView showGridLines="0" zoomScalePageLayoutView="0" workbookViewId="0" topLeftCell="A1">
      <pane ySplit="1" topLeftCell="A68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6"/>
      <c r="B1" s="239"/>
      <c r="C1" s="239"/>
      <c r="D1" s="238" t="s">
        <v>1</v>
      </c>
      <c r="E1" s="239"/>
      <c r="F1" s="240" t="s">
        <v>1580</v>
      </c>
      <c r="G1" s="364" t="s">
        <v>1581</v>
      </c>
      <c r="H1" s="364"/>
      <c r="I1" s="245"/>
      <c r="J1" s="240" t="s">
        <v>1582</v>
      </c>
      <c r="K1" s="238" t="s">
        <v>106</v>
      </c>
      <c r="L1" s="240" t="s">
        <v>1583</v>
      </c>
      <c r="M1" s="240"/>
      <c r="N1" s="240"/>
      <c r="O1" s="240"/>
      <c r="P1" s="240"/>
      <c r="Q1" s="240"/>
      <c r="R1" s="240"/>
      <c r="S1" s="240"/>
      <c r="T1" s="240"/>
      <c r="U1" s="236"/>
      <c r="V1" s="23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8" t="s">
        <v>90</v>
      </c>
    </row>
    <row r="3" spans="2:46" ht="6.75" customHeight="1">
      <c r="B3" s="19"/>
      <c r="C3" s="20"/>
      <c r="D3" s="20"/>
      <c r="E3" s="20"/>
      <c r="F3" s="20"/>
      <c r="G3" s="20"/>
      <c r="H3" s="20"/>
      <c r="I3" s="93"/>
      <c r="J3" s="20"/>
      <c r="K3" s="21"/>
      <c r="AT3" s="18" t="s">
        <v>84</v>
      </c>
    </row>
    <row r="4" spans="2:46" ht="36.75" customHeight="1">
      <c r="B4" s="22"/>
      <c r="C4" s="23"/>
      <c r="D4" s="24" t="s">
        <v>107</v>
      </c>
      <c r="E4" s="23"/>
      <c r="F4" s="23"/>
      <c r="G4" s="23"/>
      <c r="H4" s="23"/>
      <c r="I4" s="94"/>
      <c r="J4" s="23"/>
      <c r="K4" s="25"/>
      <c r="M4" s="26" t="s">
        <v>10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4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94"/>
      <c r="J6" s="23"/>
      <c r="K6" s="25"/>
    </row>
    <row r="7" spans="2:11" ht="22.5" customHeight="1">
      <c r="B7" s="22"/>
      <c r="C7" s="23"/>
      <c r="D7" s="23"/>
      <c r="E7" s="365" t="str">
        <f>'Rekapitulace stavby'!K6</f>
        <v>III etapa - stavební úpravy č.p. 1473, Kostelec nad Orlicí - II</v>
      </c>
      <c r="F7" s="333"/>
      <c r="G7" s="333"/>
      <c r="H7" s="333"/>
      <c r="I7" s="94"/>
      <c r="J7" s="23"/>
      <c r="K7" s="25"/>
    </row>
    <row r="8" spans="2:11" s="1" customFormat="1" ht="15">
      <c r="B8" s="35"/>
      <c r="C8" s="36"/>
      <c r="D8" s="31" t="s">
        <v>108</v>
      </c>
      <c r="E8" s="36"/>
      <c r="F8" s="36"/>
      <c r="G8" s="36"/>
      <c r="H8" s="36"/>
      <c r="I8" s="95"/>
      <c r="J8" s="36"/>
      <c r="K8" s="39"/>
    </row>
    <row r="9" spans="2:11" s="1" customFormat="1" ht="36.75" customHeight="1">
      <c r="B9" s="35"/>
      <c r="C9" s="36"/>
      <c r="D9" s="36"/>
      <c r="E9" s="366" t="s">
        <v>686</v>
      </c>
      <c r="F9" s="340"/>
      <c r="G9" s="340"/>
      <c r="H9" s="340"/>
      <c r="I9" s="95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5"/>
      <c r="J10" s="36"/>
      <c r="K10" s="39"/>
    </row>
    <row r="11" spans="2:11" s="1" customFormat="1" ht="14.2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96" t="s">
        <v>21</v>
      </c>
      <c r="J11" s="29" t="s">
        <v>20</v>
      </c>
      <c r="K11" s="39"/>
    </row>
    <row r="12" spans="2:11" s="1" customFormat="1" ht="14.25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96" t="s">
        <v>25</v>
      </c>
      <c r="J12" s="97" t="str">
        <f>'Rekapitulace stavby'!AN8</f>
        <v>29.6.2016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5"/>
      <c r="J13" s="36"/>
      <c r="K13" s="39"/>
    </row>
    <row r="14" spans="2:11" s="1" customFormat="1" ht="14.25" customHeight="1">
      <c r="B14" s="35"/>
      <c r="C14" s="36"/>
      <c r="D14" s="31" t="s">
        <v>29</v>
      </c>
      <c r="E14" s="36"/>
      <c r="F14" s="36"/>
      <c r="G14" s="36"/>
      <c r="H14" s="36"/>
      <c r="I14" s="96" t="s">
        <v>30</v>
      </c>
      <c r="J14" s="29" t="s">
        <v>20</v>
      </c>
      <c r="K14" s="39"/>
    </row>
    <row r="15" spans="2:11" s="1" customFormat="1" ht="18" customHeight="1">
      <c r="B15" s="35"/>
      <c r="C15" s="36"/>
      <c r="D15" s="36"/>
      <c r="E15" s="29" t="s">
        <v>31</v>
      </c>
      <c r="F15" s="36"/>
      <c r="G15" s="36"/>
      <c r="H15" s="36"/>
      <c r="I15" s="96" t="s">
        <v>32</v>
      </c>
      <c r="J15" s="29" t="s">
        <v>20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5"/>
      <c r="J16" s="36"/>
      <c r="K16" s="39"/>
    </row>
    <row r="17" spans="2:11" s="1" customFormat="1" ht="14.25" customHeight="1">
      <c r="B17" s="35"/>
      <c r="C17" s="36"/>
      <c r="D17" s="31" t="s">
        <v>33</v>
      </c>
      <c r="E17" s="36"/>
      <c r="F17" s="36"/>
      <c r="G17" s="36"/>
      <c r="H17" s="36"/>
      <c r="I17" s="96" t="s">
        <v>30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6" t="s">
        <v>32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5"/>
      <c r="J19" s="36"/>
      <c r="K19" s="39"/>
    </row>
    <row r="20" spans="2:11" s="1" customFormat="1" ht="14.25" customHeight="1">
      <c r="B20" s="35"/>
      <c r="C20" s="36"/>
      <c r="D20" s="31" t="s">
        <v>35</v>
      </c>
      <c r="E20" s="36"/>
      <c r="F20" s="36"/>
      <c r="G20" s="36"/>
      <c r="H20" s="36"/>
      <c r="I20" s="96" t="s">
        <v>30</v>
      </c>
      <c r="J20" s="29" t="s">
        <v>36</v>
      </c>
      <c r="K20" s="39"/>
    </row>
    <row r="21" spans="2:11" s="1" customFormat="1" ht="18" customHeight="1">
      <c r="B21" s="35"/>
      <c r="C21" s="36"/>
      <c r="D21" s="36"/>
      <c r="E21" s="29" t="s">
        <v>37</v>
      </c>
      <c r="F21" s="36"/>
      <c r="G21" s="36"/>
      <c r="H21" s="36"/>
      <c r="I21" s="96" t="s">
        <v>32</v>
      </c>
      <c r="J21" s="29" t="s">
        <v>38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5"/>
      <c r="J22" s="36"/>
      <c r="K22" s="39"/>
    </row>
    <row r="23" spans="2:11" s="1" customFormat="1" ht="14.25" customHeight="1">
      <c r="B23" s="35"/>
      <c r="C23" s="36"/>
      <c r="D23" s="31" t="s">
        <v>40</v>
      </c>
      <c r="E23" s="36"/>
      <c r="F23" s="36"/>
      <c r="G23" s="36"/>
      <c r="H23" s="36"/>
      <c r="I23" s="95"/>
      <c r="J23" s="36"/>
      <c r="K23" s="39"/>
    </row>
    <row r="24" spans="2:11" s="6" customFormat="1" ht="22.5" customHeight="1">
      <c r="B24" s="98"/>
      <c r="C24" s="99"/>
      <c r="D24" s="99"/>
      <c r="E24" s="336" t="s">
        <v>20</v>
      </c>
      <c r="F24" s="367"/>
      <c r="G24" s="367"/>
      <c r="H24" s="367"/>
      <c r="I24" s="100"/>
      <c r="J24" s="99"/>
      <c r="K24" s="101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5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2"/>
      <c r="J26" s="62"/>
      <c r="K26" s="103"/>
    </row>
    <row r="27" spans="2:11" s="1" customFormat="1" ht="24.75" customHeight="1">
      <c r="B27" s="35"/>
      <c r="C27" s="36"/>
      <c r="D27" s="104" t="s">
        <v>42</v>
      </c>
      <c r="E27" s="36"/>
      <c r="F27" s="36"/>
      <c r="G27" s="36"/>
      <c r="H27" s="36"/>
      <c r="I27" s="95"/>
      <c r="J27" s="105">
        <f>ROUND(J91,2)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2"/>
      <c r="J28" s="62"/>
      <c r="K28" s="103"/>
    </row>
    <row r="29" spans="2:11" s="1" customFormat="1" ht="14.25" customHeight="1">
      <c r="B29" s="35"/>
      <c r="C29" s="36"/>
      <c r="D29" s="36"/>
      <c r="E29" s="36"/>
      <c r="F29" s="40" t="s">
        <v>44</v>
      </c>
      <c r="G29" s="36"/>
      <c r="H29" s="36"/>
      <c r="I29" s="106" t="s">
        <v>43</v>
      </c>
      <c r="J29" s="40" t="s">
        <v>45</v>
      </c>
      <c r="K29" s="39"/>
    </row>
    <row r="30" spans="2:11" s="1" customFormat="1" ht="14.25" customHeight="1">
      <c r="B30" s="35"/>
      <c r="C30" s="36"/>
      <c r="D30" s="43" t="s">
        <v>46</v>
      </c>
      <c r="E30" s="43" t="s">
        <v>47</v>
      </c>
      <c r="F30" s="107">
        <f>ROUND(SUM(BE91:BE302),2)</f>
        <v>0</v>
      </c>
      <c r="G30" s="36"/>
      <c r="H30" s="36"/>
      <c r="I30" s="108">
        <v>0.21</v>
      </c>
      <c r="J30" s="107">
        <f>ROUND(ROUND((SUM(BE91:BE302)),2)*I30,2)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48</v>
      </c>
      <c r="F31" s="107">
        <f>ROUND(SUM(BF91:BF302),2)</f>
        <v>0</v>
      </c>
      <c r="G31" s="36"/>
      <c r="H31" s="36"/>
      <c r="I31" s="108">
        <v>0.15</v>
      </c>
      <c r="J31" s="107">
        <f>ROUND(ROUND((SUM(BF91:BF302)),2)*I31,2)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49</v>
      </c>
      <c r="F32" s="107">
        <f>ROUND(SUM(BG91:BG302),2)</f>
        <v>0</v>
      </c>
      <c r="G32" s="36"/>
      <c r="H32" s="36"/>
      <c r="I32" s="108">
        <v>0.21</v>
      </c>
      <c r="J32" s="107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50</v>
      </c>
      <c r="F33" s="107">
        <f>ROUND(SUM(BH91:BH302),2)</f>
        <v>0</v>
      </c>
      <c r="G33" s="36"/>
      <c r="H33" s="36"/>
      <c r="I33" s="108">
        <v>0.15</v>
      </c>
      <c r="J33" s="107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51</v>
      </c>
      <c r="F34" s="107">
        <f>ROUND(SUM(BI91:BI302),2)</f>
        <v>0</v>
      </c>
      <c r="G34" s="36"/>
      <c r="H34" s="36"/>
      <c r="I34" s="108">
        <v>0</v>
      </c>
      <c r="J34" s="107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5"/>
      <c r="J35" s="36"/>
      <c r="K35" s="39"/>
    </row>
    <row r="36" spans="2:11" s="1" customFormat="1" ht="24.75" customHeight="1">
      <c r="B36" s="35"/>
      <c r="C36" s="109"/>
      <c r="D36" s="110" t="s">
        <v>52</v>
      </c>
      <c r="E36" s="65"/>
      <c r="F36" s="65"/>
      <c r="G36" s="111" t="s">
        <v>53</v>
      </c>
      <c r="H36" s="112" t="s">
        <v>54</v>
      </c>
      <c r="I36" s="113"/>
      <c r="J36" s="114">
        <f>SUM(J27:J34)</f>
        <v>0</v>
      </c>
      <c r="K36" s="115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6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7"/>
      <c r="J41" s="54"/>
      <c r="K41" s="118"/>
    </row>
    <row r="42" spans="2:11" s="1" customFormat="1" ht="36.75" customHeight="1">
      <c r="B42" s="35"/>
      <c r="C42" s="24" t="s">
        <v>110</v>
      </c>
      <c r="D42" s="36"/>
      <c r="E42" s="36"/>
      <c r="F42" s="36"/>
      <c r="G42" s="36"/>
      <c r="H42" s="36"/>
      <c r="I42" s="95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5"/>
      <c r="J43" s="36"/>
      <c r="K43" s="39"/>
    </row>
    <row r="44" spans="2:11" s="1" customFormat="1" ht="14.25" customHeight="1">
      <c r="B44" s="35"/>
      <c r="C44" s="31" t="s">
        <v>16</v>
      </c>
      <c r="D44" s="36"/>
      <c r="E44" s="36"/>
      <c r="F44" s="36"/>
      <c r="G44" s="36"/>
      <c r="H44" s="36"/>
      <c r="I44" s="95"/>
      <c r="J44" s="36"/>
      <c r="K44" s="39"/>
    </row>
    <row r="45" spans="2:11" s="1" customFormat="1" ht="22.5" customHeight="1">
      <c r="B45" s="35"/>
      <c r="C45" s="36"/>
      <c r="D45" s="36"/>
      <c r="E45" s="365" t="str">
        <f>E7</f>
        <v>III etapa - stavební úpravy č.p. 1473, Kostelec nad Orlicí - II</v>
      </c>
      <c r="F45" s="340"/>
      <c r="G45" s="340"/>
      <c r="H45" s="340"/>
      <c r="I45" s="95"/>
      <c r="J45" s="36"/>
      <c r="K45" s="39"/>
    </row>
    <row r="46" spans="2:11" s="1" customFormat="1" ht="14.25" customHeight="1">
      <c r="B46" s="35"/>
      <c r="C46" s="31" t="s">
        <v>108</v>
      </c>
      <c r="D46" s="36"/>
      <c r="E46" s="36"/>
      <c r="F46" s="36"/>
      <c r="G46" s="36"/>
      <c r="H46" s="36"/>
      <c r="I46" s="95"/>
      <c r="J46" s="36"/>
      <c r="K46" s="39"/>
    </row>
    <row r="47" spans="2:11" s="1" customFormat="1" ht="23.25" customHeight="1">
      <c r="B47" s="35"/>
      <c r="C47" s="36"/>
      <c r="D47" s="36"/>
      <c r="E47" s="366" t="str">
        <f>E9</f>
        <v>0303_2017_UR - 1. NP - opravy a úpravy hyg. zařízení</v>
      </c>
      <c r="F47" s="340"/>
      <c r="G47" s="340"/>
      <c r="H47" s="340"/>
      <c r="I47" s="95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5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stravovací pavilon, Komenského 1473</v>
      </c>
      <c r="G49" s="36"/>
      <c r="H49" s="36"/>
      <c r="I49" s="96" t="s">
        <v>25</v>
      </c>
      <c r="J49" s="97" t="str">
        <f>IF(J12="","",J12)</f>
        <v>29.6.2016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5"/>
      <c r="J50" s="36"/>
      <c r="K50" s="39"/>
    </row>
    <row r="51" spans="2:11" s="1" customFormat="1" ht="15">
      <c r="B51" s="35"/>
      <c r="C51" s="31" t="s">
        <v>29</v>
      </c>
      <c r="D51" s="36"/>
      <c r="E51" s="36"/>
      <c r="F51" s="29" t="str">
        <f>E15</f>
        <v>Město KnO, Palackého náměstí 38, 51741 KnO</v>
      </c>
      <c r="G51" s="36"/>
      <c r="H51" s="36"/>
      <c r="I51" s="96" t="s">
        <v>35</v>
      </c>
      <c r="J51" s="29" t="str">
        <f>E21</f>
        <v>Ing. Jiří Urban, Dobrošov 66, 54701 Náchod</v>
      </c>
      <c r="K51" s="39"/>
    </row>
    <row r="52" spans="2:11" s="1" customFormat="1" ht="14.25" customHeight="1">
      <c r="B52" s="35"/>
      <c r="C52" s="31" t="s">
        <v>33</v>
      </c>
      <c r="D52" s="36"/>
      <c r="E52" s="36"/>
      <c r="F52" s="29">
        <f>IF(E18="","",E18)</f>
      </c>
      <c r="G52" s="36"/>
      <c r="H52" s="36"/>
      <c r="I52" s="95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5"/>
      <c r="J53" s="36"/>
      <c r="K53" s="39"/>
    </row>
    <row r="54" spans="2:11" s="1" customFormat="1" ht="29.25" customHeight="1">
      <c r="B54" s="35"/>
      <c r="C54" s="119" t="s">
        <v>111</v>
      </c>
      <c r="D54" s="109"/>
      <c r="E54" s="109"/>
      <c r="F54" s="109"/>
      <c r="G54" s="109"/>
      <c r="H54" s="109"/>
      <c r="I54" s="120"/>
      <c r="J54" s="121" t="s">
        <v>112</v>
      </c>
      <c r="K54" s="122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5"/>
      <c r="J55" s="36"/>
      <c r="K55" s="39"/>
    </row>
    <row r="56" spans="2:47" s="1" customFormat="1" ht="29.25" customHeight="1">
      <c r="B56" s="35"/>
      <c r="C56" s="123" t="s">
        <v>113</v>
      </c>
      <c r="D56" s="36"/>
      <c r="E56" s="36"/>
      <c r="F56" s="36"/>
      <c r="G56" s="36"/>
      <c r="H56" s="36"/>
      <c r="I56" s="95"/>
      <c r="J56" s="105">
        <f>J91</f>
        <v>0</v>
      </c>
      <c r="K56" s="39"/>
      <c r="AU56" s="18" t="s">
        <v>114</v>
      </c>
    </row>
    <row r="57" spans="2:11" s="7" customFormat="1" ht="24.75" customHeight="1">
      <c r="B57" s="124"/>
      <c r="C57" s="125"/>
      <c r="D57" s="126" t="s">
        <v>115</v>
      </c>
      <c r="E57" s="127"/>
      <c r="F57" s="127"/>
      <c r="G57" s="127"/>
      <c r="H57" s="127"/>
      <c r="I57" s="128"/>
      <c r="J57" s="129">
        <f>J92</f>
        <v>0</v>
      </c>
      <c r="K57" s="130"/>
    </row>
    <row r="58" spans="2:11" s="8" customFormat="1" ht="19.5" customHeight="1">
      <c r="B58" s="131"/>
      <c r="C58" s="132"/>
      <c r="D58" s="133" t="s">
        <v>535</v>
      </c>
      <c r="E58" s="134"/>
      <c r="F58" s="134"/>
      <c r="G58" s="134"/>
      <c r="H58" s="134"/>
      <c r="I58" s="135"/>
      <c r="J58" s="136">
        <f>J93</f>
        <v>0</v>
      </c>
      <c r="K58" s="137"/>
    </row>
    <row r="59" spans="2:11" s="8" customFormat="1" ht="19.5" customHeight="1">
      <c r="B59" s="131"/>
      <c r="C59" s="132"/>
      <c r="D59" s="133" t="s">
        <v>116</v>
      </c>
      <c r="E59" s="134"/>
      <c r="F59" s="134"/>
      <c r="G59" s="134"/>
      <c r="H59" s="134"/>
      <c r="I59" s="135"/>
      <c r="J59" s="136">
        <f>J101</f>
        <v>0</v>
      </c>
      <c r="K59" s="137"/>
    </row>
    <row r="60" spans="2:11" s="8" customFormat="1" ht="19.5" customHeight="1">
      <c r="B60" s="131"/>
      <c r="C60" s="132"/>
      <c r="D60" s="133" t="s">
        <v>117</v>
      </c>
      <c r="E60" s="134"/>
      <c r="F60" s="134"/>
      <c r="G60" s="134"/>
      <c r="H60" s="134"/>
      <c r="I60" s="135"/>
      <c r="J60" s="136">
        <f>J106</f>
        <v>0</v>
      </c>
      <c r="K60" s="137"/>
    </row>
    <row r="61" spans="2:11" s="8" customFormat="1" ht="19.5" customHeight="1">
      <c r="B61" s="131"/>
      <c r="C61" s="132"/>
      <c r="D61" s="133" t="s">
        <v>118</v>
      </c>
      <c r="E61" s="134"/>
      <c r="F61" s="134"/>
      <c r="G61" s="134"/>
      <c r="H61" s="134"/>
      <c r="I61" s="135"/>
      <c r="J61" s="136">
        <f>J140</f>
        <v>0</v>
      </c>
      <c r="K61" s="137"/>
    </row>
    <row r="62" spans="2:11" s="8" customFormat="1" ht="19.5" customHeight="1">
      <c r="B62" s="131"/>
      <c r="C62" s="132"/>
      <c r="D62" s="133" t="s">
        <v>119</v>
      </c>
      <c r="E62" s="134"/>
      <c r="F62" s="134"/>
      <c r="G62" s="134"/>
      <c r="H62" s="134"/>
      <c r="I62" s="135"/>
      <c r="J62" s="136">
        <f>J146</f>
        <v>0</v>
      </c>
      <c r="K62" s="137"/>
    </row>
    <row r="63" spans="2:11" s="7" customFormat="1" ht="24.75" customHeight="1">
      <c r="B63" s="124"/>
      <c r="C63" s="125"/>
      <c r="D63" s="126" t="s">
        <v>120</v>
      </c>
      <c r="E63" s="127"/>
      <c r="F63" s="127"/>
      <c r="G63" s="127"/>
      <c r="H63" s="127"/>
      <c r="I63" s="128"/>
      <c r="J63" s="129">
        <f>J148</f>
        <v>0</v>
      </c>
      <c r="K63" s="130"/>
    </row>
    <row r="64" spans="2:11" s="8" customFormat="1" ht="19.5" customHeight="1">
      <c r="B64" s="131"/>
      <c r="C64" s="132"/>
      <c r="D64" s="133" t="s">
        <v>536</v>
      </c>
      <c r="E64" s="134"/>
      <c r="F64" s="134"/>
      <c r="G64" s="134"/>
      <c r="H64" s="134"/>
      <c r="I64" s="135"/>
      <c r="J64" s="136">
        <f>J149</f>
        <v>0</v>
      </c>
      <c r="K64" s="137"/>
    </row>
    <row r="65" spans="2:11" s="8" customFormat="1" ht="19.5" customHeight="1">
      <c r="B65" s="131"/>
      <c r="C65" s="132"/>
      <c r="D65" s="133" t="s">
        <v>122</v>
      </c>
      <c r="E65" s="134"/>
      <c r="F65" s="134"/>
      <c r="G65" s="134"/>
      <c r="H65" s="134"/>
      <c r="I65" s="135"/>
      <c r="J65" s="136">
        <f>J164</f>
        <v>0</v>
      </c>
      <c r="K65" s="137"/>
    </row>
    <row r="66" spans="2:11" s="8" customFormat="1" ht="19.5" customHeight="1">
      <c r="B66" s="131"/>
      <c r="C66" s="132"/>
      <c r="D66" s="133" t="s">
        <v>123</v>
      </c>
      <c r="E66" s="134"/>
      <c r="F66" s="134"/>
      <c r="G66" s="134"/>
      <c r="H66" s="134"/>
      <c r="I66" s="135"/>
      <c r="J66" s="136">
        <f>J210</f>
        <v>0</v>
      </c>
      <c r="K66" s="137"/>
    </row>
    <row r="67" spans="2:11" s="8" customFormat="1" ht="19.5" customHeight="1">
      <c r="B67" s="131"/>
      <c r="C67" s="132"/>
      <c r="D67" s="133" t="s">
        <v>124</v>
      </c>
      <c r="E67" s="134"/>
      <c r="F67" s="134"/>
      <c r="G67" s="134"/>
      <c r="H67" s="134"/>
      <c r="I67" s="135"/>
      <c r="J67" s="136">
        <f>J263</f>
        <v>0</v>
      </c>
      <c r="K67" s="137"/>
    </row>
    <row r="68" spans="2:11" s="8" customFormat="1" ht="19.5" customHeight="1">
      <c r="B68" s="131"/>
      <c r="C68" s="132"/>
      <c r="D68" s="133" t="s">
        <v>537</v>
      </c>
      <c r="E68" s="134"/>
      <c r="F68" s="134"/>
      <c r="G68" s="134"/>
      <c r="H68" s="134"/>
      <c r="I68" s="135"/>
      <c r="J68" s="136">
        <f>J290</f>
        <v>0</v>
      </c>
      <c r="K68" s="137"/>
    </row>
    <row r="69" spans="2:11" s="7" customFormat="1" ht="24.75" customHeight="1">
      <c r="B69" s="124"/>
      <c r="C69" s="125"/>
      <c r="D69" s="126" t="s">
        <v>126</v>
      </c>
      <c r="E69" s="127"/>
      <c r="F69" s="127"/>
      <c r="G69" s="127"/>
      <c r="H69" s="127"/>
      <c r="I69" s="128"/>
      <c r="J69" s="129">
        <f>J298</f>
        <v>0</v>
      </c>
      <c r="K69" s="130"/>
    </row>
    <row r="70" spans="2:11" s="8" customFormat="1" ht="19.5" customHeight="1">
      <c r="B70" s="131"/>
      <c r="C70" s="132"/>
      <c r="D70" s="133" t="s">
        <v>127</v>
      </c>
      <c r="E70" s="134"/>
      <c r="F70" s="134"/>
      <c r="G70" s="134"/>
      <c r="H70" s="134"/>
      <c r="I70" s="135"/>
      <c r="J70" s="136">
        <f>J299</f>
        <v>0</v>
      </c>
      <c r="K70" s="137"/>
    </row>
    <row r="71" spans="2:11" s="8" customFormat="1" ht="19.5" customHeight="1">
      <c r="B71" s="131"/>
      <c r="C71" s="132"/>
      <c r="D71" s="133" t="s">
        <v>128</v>
      </c>
      <c r="E71" s="134"/>
      <c r="F71" s="134"/>
      <c r="G71" s="134"/>
      <c r="H71" s="134"/>
      <c r="I71" s="135"/>
      <c r="J71" s="136">
        <f>J301</f>
        <v>0</v>
      </c>
      <c r="K71" s="137"/>
    </row>
    <row r="72" spans="2:11" s="1" customFormat="1" ht="21.75" customHeight="1">
      <c r="B72" s="35"/>
      <c r="C72" s="36"/>
      <c r="D72" s="36"/>
      <c r="E72" s="36"/>
      <c r="F72" s="36"/>
      <c r="G72" s="36"/>
      <c r="H72" s="36"/>
      <c r="I72" s="95"/>
      <c r="J72" s="36"/>
      <c r="K72" s="39"/>
    </row>
    <row r="73" spans="2:11" s="1" customFormat="1" ht="6.75" customHeight="1">
      <c r="B73" s="50"/>
      <c r="C73" s="51"/>
      <c r="D73" s="51"/>
      <c r="E73" s="51"/>
      <c r="F73" s="51"/>
      <c r="G73" s="51"/>
      <c r="H73" s="51"/>
      <c r="I73" s="116"/>
      <c r="J73" s="51"/>
      <c r="K73" s="52"/>
    </row>
    <row r="77" spans="2:12" s="1" customFormat="1" ht="6.75" customHeight="1">
      <c r="B77" s="53"/>
      <c r="C77" s="54"/>
      <c r="D77" s="54"/>
      <c r="E77" s="54"/>
      <c r="F77" s="54"/>
      <c r="G77" s="54"/>
      <c r="H77" s="54"/>
      <c r="I77" s="117"/>
      <c r="J77" s="54"/>
      <c r="K77" s="54"/>
      <c r="L77" s="35"/>
    </row>
    <row r="78" spans="2:12" s="1" customFormat="1" ht="36.75" customHeight="1">
      <c r="B78" s="35"/>
      <c r="C78" s="55" t="s">
        <v>129</v>
      </c>
      <c r="I78" s="138"/>
      <c r="L78" s="35"/>
    </row>
    <row r="79" spans="2:12" s="1" customFormat="1" ht="6.75" customHeight="1">
      <c r="B79" s="35"/>
      <c r="I79" s="138"/>
      <c r="L79" s="35"/>
    </row>
    <row r="80" spans="2:12" s="1" customFormat="1" ht="14.25" customHeight="1">
      <c r="B80" s="35"/>
      <c r="C80" s="57" t="s">
        <v>16</v>
      </c>
      <c r="I80" s="138"/>
      <c r="L80" s="35"/>
    </row>
    <row r="81" spans="2:12" s="1" customFormat="1" ht="22.5" customHeight="1">
      <c r="B81" s="35"/>
      <c r="E81" s="368" t="str">
        <f>E7</f>
        <v>III etapa - stavební úpravy č.p. 1473, Kostelec nad Orlicí - II</v>
      </c>
      <c r="F81" s="330"/>
      <c r="G81" s="330"/>
      <c r="H81" s="330"/>
      <c r="I81" s="138"/>
      <c r="L81" s="35"/>
    </row>
    <row r="82" spans="2:12" s="1" customFormat="1" ht="14.25" customHeight="1">
      <c r="B82" s="35"/>
      <c r="C82" s="57" t="s">
        <v>108</v>
      </c>
      <c r="I82" s="138"/>
      <c r="L82" s="35"/>
    </row>
    <row r="83" spans="2:12" s="1" customFormat="1" ht="23.25" customHeight="1">
      <c r="B83" s="35"/>
      <c r="E83" s="348" t="str">
        <f>E9</f>
        <v>0303_2017_UR - 1. NP - opravy a úpravy hyg. zařízení</v>
      </c>
      <c r="F83" s="330"/>
      <c r="G83" s="330"/>
      <c r="H83" s="330"/>
      <c r="I83" s="138"/>
      <c r="L83" s="35"/>
    </row>
    <row r="84" spans="2:12" s="1" customFormat="1" ht="6.75" customHeight="1">
      <c r="B84" s="35"/>
      <c r="I84" s="138"/>
      <c r="L84" s="35"/>
    </row>
    <row r="85" spans="2:12" s="1" customFormat="1" ht="18" customHeight="1">
      <c r="B85" s="35"/>
      <c r="C85" s="57" t="s">
        <v>23</v>
      </c>
      <c r="F85" s="139" t="str">
        <f>F12</f>
        <v>stravovací pavilon, Komenského 1473</v>
      </c>
      <c r="I85" s="140" t="s">
        <v>25</v>
      </c>
      <c r="J85" s="61" t="str">
        <f>IF(J12="","",J12)</f>
        <v>29.6.2016</v>
      </c>
      <c r="L85" s="35"/>
    </row>
    <row r="86" spans="2:12" s="1" customFormat="1" ht="6.75" customHeight="1">
      <c r="B86" s="35"/>
      <c r="I86" s="138"/>
      <c r="L86" s="35"/>
    </row>
    <row r="87" spans="2:12" s="1" customFormat="1" ht="15">
      <c r="B87" s="35"/>
      <c r="C87" s="57" t="s">
        <v>29</v>
      </c>
      <c r="F87" s="139" t="str">
        <f>E15</f>
        <v>Město KnO, Palackého náměstí 38, 51741 KnO</v>
      </c>
      <c r="I87" s="140" t="s">
        <v>35</v>
      </c>
      <c r="J87" s="139" t="str">
        <f>E21</f>
        <v>Ing. Jiří Urban, Dobrošov 66, 54701 Náchod</v>
      </c>
      <c r="L87" s="35"/>
    </row>
    <row r="88" spans="2:12" s="1" customFormat="1" ht="14.25" customHeight="1">
      <c r="B88" s="35"/>
      <c r="C88" s="57" t="s">
        <v>33</v>
      </c>
      <c r="F88" s="139">
        <f>IF(E18="","",E18)</f>
      </c>
      <c r="I88" s="138"/>
      <c r="L88" s="35"/>
    </row>
    <row r="89" spans="2:12" s="1" customFormat="1" ht="9.75" customHeight="1">
      <c r="B89" s="35"/>
      <c r="I89" s="138"/>
      <c r="L89" s="35"/>
    </row>
    <row r="90" spans="2:20" s="9" customFormat="1" ht="29.25" customHeight="1">
      <c r="B90" s="141"/>
      <c r="C90" s="142" t="s">
        <v>130</v>
      </c>
      <c r="D90" s="143" t="s">
        <v>61</v>
      </c>
      <c r="E90" s="143" t="s">
        <v>57</v>
      </c>
      <c r="F90" s="143" t="s">
        <v>131</v>
      </c>
      <c r="G90" s="143" t="s">
        <v>132</v>
      </c>
      <c r="H90" s="143" t="s">
        <v>133</v>
      </c>
      <c r="I90" s="144" t="s">
        <v>134</v>
      </c>
      <c r="J90" s="143" t="s">
        <v>112</v>
      </c>
      <c r="K90" s="145" t="s">
        <v>135</v>
      </c>
      <c r="L90" s="141"/>
      <c r="M90" s="67" t="s">
        <v>136</v>
      </c>
      <c r="N90" s="68" t="s">
        <v>46</v>
      </c>
      <c r="O90" s="68" t="s">
        <v>137</v>
      </c>
      <c r="P90" s="68" t="s">
        <v>138</v>
      </c>
      <c r="Q90" s="68" t="s">
        <v>139</v>
      </c>
      <c r="R90" s="68" t="s">
        <v>140</v>
      </c>
      <c r="S90" s="68" t="s">
        <v>141</v>
      </c>
      <c r="T90" s="69" t="s">
        <v>142</v>
      </c>
    </row>
    <row r="91" spans="2:63" s="1" customFormat="1" ht="29.25" customHeight="1">
      <c r="B91" s="35"/>
      <c r="C91" s="71" t="s">
        <v>113</v>
      </c>
      <c r="I91" s="138"/>
      <c r="J91" s="146">
        <f>BK91</f>
        <v>0</v>
      </c>
      <c r="L91" s="35"/>
      <c r="M91" s="70"/>
      <c r="N91" s="62"/>
      <c r="O91" s="62"/>
      <c r="P91" s="147">
        <f>P92+P148+P298</f>
        <v>0</v>
      </c>
      <c r="Q91" s="62"/>
      <c r="R91" s="147">
        <f>R92+R148+R298</f>
        <v>9.678991250000001</v>
      </c>
      <c r="S91" s="62"/>
      <c r="T91" s="148">
        <f>T92+T148+T298</f>
        <v>21.3710353</v>
      </c>
      <c r="AT91" s="18" t="s">
        <v>75</v>
      </c>
      <c r="AU91" s="18" t="s">
        <v>114</v>
      </c>
      <c r="BK91" s="149">
        <f>BK92+BK148+BK298</f>
        <v>0</v>
      </c>
    </row>
    <row r="92" spans="2:63" s="10" customFormat="1" ht="36.75" customHeight="1">
      <c r="B92" s="150"/>
      <c r="D92" s="151" t="s">
        <v>75</v>
      </c>
      <c r="E92" s="152" t="s">
        <v>143</v>
      </c>
      <c r="F92" s="152" t="s">
        <v>144</v>
      </c>
      <c r="I92" s="153"/>
      <c r="J92" s="154">
        <f>BK92</f>
        <v>0</v>
      </c>
      <c r="L92" s="150"/>
      <c r="M92" s="155"/>
      <c r="N92" s="156"/>
      <c r="O92" s="156"/>
      <c r="P92" s="157">
        <f>P93+P101+P106+P140+P146</f>
        <v>0</v>
      </c>
      <c r="Q92" s="156"/>
      <c r="R92" s="157">
        <f>R93+R101+R106+R140+R146</f>
        <v>6.697292100000001</v>
      </c>
      <c r="S92" s="156"/>
      <c r="T92" s="158">
        <f>T93+T101+T106+T140+T146</f>
        <v>19.101326</v>
      </c>
      <c r="AR92" s="151" t="s">
        <v>22</v>
      </c>
      <c r="AT92" s="159" t="s">
        <v>75</v>
      </c>
      <c r="AU92" s="159" t="s">
        <v>76</v>
      </c>
      <c r="AY92" s="151" t="s">
        <v>145</v>
      </c>
      <c r="BK92" s="160">
        <f>BK93+BK101+BK106+BK140+BK146</f>
        <v>0</v>
      </c>
    </row>
    <row r="93" spans="2:63" s="10" customFormat="1" ht="19.5" customHeight="1">
      <c r="B93" s="150"/>
      <c r="D93" s="161" t="s">
        <v>75</v>
      </c>
      <c r="E93" s="162" t="s">
        <v>193</v>
      </c>
      <c r="F93" s="162" t="s">
        <v>538</v>
      </c>
      <c r="I93" s="153"/>
      <c r="J93" s="163">
        <f>BK93</f>
        <v>0</v>
      </c>
      <c r="L93" s="150"/>
      <c r="M93" s="155"/>
      <c r="N93" s="156"/>
      <c r="O93" s="156"/>
      <c r="P93" s="157">
        <f>SUM(P94:P100)</f>
        <v>0</v>
      </c>
      <c r="Q93" s="156"/>
      <c r="R93" s="157">
        <f>SUM(R94:R100)</f>
        <v>0.34961625</v>
      </c>
      <c r="S93" s="156"/>
      <c r="T93" s="158">
        <f>SUM(T94:T100)</f>
        <v>0</v>
      </c>
      <c r="AR93" s="151" t="s">
        <v>22</v>
      </c>
      <c r="AT93" s="159" t="s">
        <v>75</v>
      </c>
      <c r="AU93" s="159" t="s">
        <v>22</v>
      </c>
      <c r="AY93" s="151" t="s">
        <v>145</v>
      </c>
      <c r="BK93" s="160">
        <f>SUM(BK94:BK100)</f>
        <v>0</v>
      </c>
    </row>
    <row r="94" spans="2:65" s="1" customFormat="1" ht="31.5" customHeight="1">
      <c r="B94" s="164"/>
      <c r="C94" s="165" t="s">
        <v>22</v>
      </c>
      <c r="D94" s="165" t="s">
        <v>148</v>
      </c>
      <c r="E94" s="166" t="s">
        <v>687</v>
      </c>
      <c r="F94" s="167" t="s">
        <v>688</v>
      </c>
      <c r="G94" s="168" t="s">
        <v>151</v>
      </c>
      <c r="H94" s="169">
        <v>3.375</v>
      </c>
      <c r="I94" s="170"/>
      <c r="J94" s="171">
        <f>ROUND(I94*H94,2)</f>
        <v>0</v>
      </c>
      <c r="K94" s="167" t="s">
        <v>152</v>
      </c>
      <c r="L94" s="35"/>
      <c r="M94" s="172" t="s">
        <v>20</v>
      </c>
      <c r="N94" s="173" t="s">
        <v>47</v>
      </c>
      <c r="O94" s="36"/>
      <c r="P94" s="174">
        <f>O94*H94</f>
        <v>0</v>
      </c>
      <c r="Q94" s="174">
        <v>0.10359</v>
      </c>
      <c r="R94" s="174">
        <f>Q94*H94</f>
        <v>0.34961625</v>
      </c>
      <c r="S94" s="174">
        <v>0</v>
      </c>
      <c r="T94" s="175">
        <f>S94*H94</f>
        <v>0</v>
      </c>
      <c r="AR94" s="18" t="s">
        <v>153</v>
      </c>
      <c r="AT94" s="18" t="s">
        <v>148</v>
      </c>
      <c r="AU94" s="18" t="s">
        <v>84</v>
      </c>
      <c r="AY94" s="18" t="s">
        <v>145</v>
      </c>
      <c r="BE94" s="176">
        <f>IF(N94="základní",J94,0)</f>
        <v>0</v>
      </c>
      <c r="BF94" s="176">
        <f>IF(N94="snížená",J94,0)</f>
        <v>0</v>
      </c>
      <c r="BG94" s="176">
        <f>IF(N94="zákl. přenesená",J94,0)</f>
        <v>0</v>
      </c>
      <c r="BH94" s="176">
        <f>IF(N94="sníž. přenesená",J94,0)</f>
        <v>0</v>
      </c>
      <c r="BI94" s="176">
        <f>IF(N94="nulová",J94,0)</f>
        <v>0</v>
      </c>
      <c r="BJ94" s="18" t="s">
        <v>22</v>
      </c>
      <c r="BK94" s="176">
        <f>ROUND(I94*H94,2)</f>
        <v>0</v>
      </c>
      <c r="BL94" s="18" t="s">
        <v>153</v>
      </c>
      <c r="BM94" s="18" t="s">
        <v>689</v>
      </c>
    </row>
    <row r="95" spans="2:51" s="11" customFormat="1" ht="22.5" customHeight="1">
      <c r="B95" s="177"/>
      <c r="D95" s="178" t="s">
        <v>155</v>
      </c>
      <c r="E95" s="179" t="s">
        <v>20</v>
      </c>
      <c r="F95" s="180" t="s">
        <v>690</v>
      </c>
      <c r="H95" s="181" t="s">
        <v>20</v>
      </c>
      <c r="I95" s="182"/>
      <c r="L95" s="177"/>
      <c r="M95" s="183"/>
      <c r="N95" s="184"/>
      <c r="O95" s="184"/>
      <c r="P95" s="184"/>
      <c r="Q95" s="184"/>
      <c r="R95" s="184"/>
      <c r="S95" s="184"/>
      <c r="T95" s="185"/>
      <c r="AT95" s="181" t="s">
        <v>155</v>
      </c>
      <c r="AU95" s="181" t="s">
        <v>84</v>
      </c>
      <c r="AV95" s="11" t="s">
        <v>22</v>
      </c>
      <c r="AW95" s="11" t="s">
        <v>39</v>
      </c>
      <c r="AX95" s="11" t="s">
        <v>76</v>
      </c>
      <c r="AY95" s="181" t="s">
        <v>145</v>
      </c>
    </row>
    <row r="96" spans="2:51" s="11" customFormat="1" ht="22.5" customHeight="1">
      <c r="B96" s="177"/>
      <c r="D96" s="178" t="s">
        <v>155</v>
      </c>
      <c r="E96" s="179" t="s">
        <v>20</v>
      </c>
      <c r="F96" s="180" t="s">
        <v>691</v>
      </c>
      <c r="H96" s="181" t="s">
        <v>20</v>
      </c>
      <c r="I96" s="182"/>
      <c r="L96" s="177"/>
      <c r="M96" s="183"/>
      <c r="N96" s="184"/>
      <c r="O96" s="184"/>
      <c r="P96" s="184"/>
      <c r="Q96" s="184"/>
      <c r="R96" s="184"/>
      <c r="S96" s="184"/>
      <c r="T96" s="185"/>
      <c r="AT96" s="181" t="s">
        <v>155</v>
      </c>
      <c r="AU96" s="181" t="s">
        <v>84</v>
      </c>
      <c r="AV96" s="11" t="s">
        <v>22</v>
      </c>
      <c r="AW96" s="11" t="s">
        <v>39</v>
      </c>
      <c r="AX96" s="11" t="s">
        <v>76</v>
      </c>
      <c r="AY96" s="181" t="s">
        <v>145</v>
      </c>
    </row>
    <row r="97" spans="2:51" s="12" customFormat="1" ht="22.5" customHeight="1">
      <c r="B97" s="186"/>
      <c r="D97" s="178" t="s">
        <v>155</v>
      </c>
      <c r="E97" s="187" t="s">
        <v>20</v>
      </c>
      <c r="F97" s="188" t="s">
        <v>692</v>
      </c>
      <c r="H97" s="189">
        <v>2.25</v>
      </c>
      <c r="I97" s="190"/>
      <c r="L97" s="186"/>
      <c r="M97" s="191"/>
      <c r="N97" s="192"/>
      <c r="O97" s="192"/>
      <c r="P97" s="192"/>
      <c r="Q97" s="192"/>
      <c r="R97" s="192"/>
      <c r="S97" s="192"/>
      <c r="T97" s="193"/>
      <c r="AT97" s="187" t="s">
        <v>155</v>
      </c>
      <c r="AU97" s="187" t="s">
        <v>84</v>
      </c>
      <c r="AV97" s="12" t="s">
        <v>84</v>
      </c>
      <c r="AW97" s="12" t="s">
        <v>39</v>
      </c>
      <c r="AX97" s="12" t="s">
        <v>76</v>
      </c>
      <c r="AY97" s="187" t="s">
        <v>145</v>
      </c>
    </row>
    <row r="98" spans="2:51" s="11" customFormat="1" ht="22.5" customHeight="1">
      <c r="B98" s="177"/>
      <c r="D98" s="178" t="s">
        <v>155</v>
      </c>
      <c r="E98" s="179" t="s">
        <v>20</v>
      </c>
      <c r="F98" s="180" t="s">
        <v>693</v>
      </c>
      <c r="H98" s="181" t="s">
        <v>20</v>
      </c>
      <c r="I98" s="182"/>
      <c r="L98" s="177"/>
      <c r="M98" s="183"/>
      <c r="N98" s="184"/>
      <c r="O98" s="184"/>
      <c r="P98" s="184"/>
      <c r="Q98" s="184"/>
      <c r="R98" s="184"/>
      <c r="S98" s="184"/>
      <c r="T98" s="185"/>
      <c r="AT98" s="181" t="s">
        <v>155</v>
      </c>
      <c r="AU98" s="181" t="s">
        <v>84</v>
      </c>
      <c r="AV98" s="11" t="s">
        <v>22</v>
      </c>
      <c r="AW98" s="11" t="s">
        <v>39</v>
      </c>
      <c r="AX98" s="11" t="s">
        <v>76</v>
      </c>
      <c r="AY98" s="181" t="s">
        <v>145</v>
      </c>
    </row>
    <row r="99" spans="2:51" s="12" customFormat="1" ht="22.5" customHeight="1">
      <c r="B99" s="186"/>
      <c r="D99" s="178" t="s">
        <v>155</v>
      </c>
      <c r="E99" s="187" t="s">
        <v>20</v>
      </c>
      <c r="F99" s="188" t="s">
        <v>694</v>
      </c>
      <c r="H99" s="189">
        <v>1.125</v>
      </c>
      <c r="I99" s="190"/>
      <c r="L99" s="186"/>
      <c r="M99" s="191"/>
      <c r="N99" s="192"/>
      <c r="O99" s="192"/>
      <c r="P99" s="192"/>
      <c r="Q99" s="192"/>
      <c r="R99" s="192"/>
      <c r="S99" s="192"/>
      <c r="T99" s="193"/>
      <c r="AT99" s="187" t="s">
        <v>155</v>
      </c>
      <c r="AU99" s="187" t="s">
        <v>84</v>
      </c>
      <c r="AV99" s="12" t="s">
        <v>84</v>
      </c>
      <c r="AW99" s="12" t="s">
        <v>39</v>
      </c>
      <c r="AX99" s="12" t="s">
        <v>76</v>
      </c>
      <c r="AY99" s="187" t="s">
        <v>145</v>
      </c>
    </row>
    <row r="100" spans="2:51" s="13" customFormat="1" ht="22.5" customHeight="1">
      <c r="B100" s="194"/>
      <c r="D100" s="178" t="s">
        <v>155</v>
      </c>
      <c r="E100" s="225" t="s">
        <v>20</v>
      </c>
      <c r="F100" s="226" t="s">
        <v>176</v>
      </c>
      <c r="H100" s="227">
        <v>3.375</v>
      </c>
      <c r="I100" s="199"/>
      <c r="L100" s="194"/>
      <c r="M100" s="200"/>
      <c r="N100" s="201"/>
      <c r="O100" s="201"/>
      <c r="P100" s="201"/>
      <c r="Q100" s="201"/>
      <c r="R100" s="201"/>
      <c r="S100" s="201"/>
      <c r="T100" s="202"/>
      <c r="AT100" s="203" t="s">
        <v>155</v>
      </c>
      <c r="AU100" s="203" t="s">
        <v>84</v>
      </c>
      <c r="AV100" s="13" t="s">
        <v>153</v>
      </c>
      <c r="AW100" s="13" t="s">
        <v>39</v>
      </c>
      <c r="AX100" s="13" t="s">
        <v>22</v>
      </c>
      <c r="AY100" s="203" t="s">
        <v>145</v>
      </c>
    </row>
    <row r="101" spans="2:63" s="10" customFormat="1" ht="29.25" customHeight="1">
      <c r="B101" s="150"/>
      <c r="D101" s="161" t="s">
        <v>75</v>
      </c>
      <c r="E101" s="162" t="s">
        <v>146</v>
      </c>
      <c r="F101" s="162" t="s">
        <v>147</v>
      </c>
      <c r="I101" s="153"/>
      <c r="J101" s="163">
        <f>BK101</f>
        <v>0</v>
      </c>
      <c r="L101" s="150"/>
      <c r="M101" s="155"/>
      <c r="N101" s="156"/>
      <c r="O101" s="156"/>
      <c r="P101" s="157">
        <f>SUM(P102:P105)</f>
        <v>0</v>
      </c>
      <c r="Q101" s="156"/>
      <c r="R101" s="157">
        <f>SUM(R102:R105)</f>
        <v>6.3366105500000005</v>
      </c>
      <c r="S101" s="156"/>
      <c r="T101" s="158">
        <f>SUM(T102:T105)</f>
        <v>0</v>
      </c>
      <c r="AR101" s="151" t="s">
        <v>22</v>
      </c>
      <c r="AT101" s="159" t="s">
        <v>75</v>
      </c>
      <c r="AU101" s="159" t="s">
        <v>22</v>
      </c>
      <c r="AY101" s="151" t="s">
        <v>145</v>
      </c>
      <c r="BK101" s="160">
        <f>SUM(BK102:BK105)</f>
        <v>0</v>
      </c>
    </row>
    <row r="102" spans="2:65" s="1" customFormat="1" ht="22.5" customHeight="1">
      <c r="B102" s="164"/>
      <c r="C102" s="165" t="s">
        <v>84</v>
      </c>
      <c r="D102" s="165" t="s">
        <v>148</v>
      </c>
      <c r="E102" s="166" t="s">
        <v>695</v>
      </c>
      <c r="F102" s="167" t="s">
        <v>696</v>
      </c>
      <c r="G102" s="168" t="s">
        <v>151</v>
      </c>
      <c r="H102" s="169">
        <v>166.959</v>
      </c>
      <c r="I102" s="170"/>
      <c r="J102" s="171">
        <f>ROUND(I102*H102,2)</f>
        <v>0</v>
      </c>
      <c r="K102" s="167" t="s">
        <v>152</v>
      </c>
      <c r="L102" s="35"/>
      <c r="M102" s="172" t="s">
        <v>20</v>
      </c>
      <c r="N102" s="173" t="s">
        <v>47</v>
      </c>
      <c r="O102" s="36"/>
      <c r="P102" s="174">
        <f>O102*H102</f>
        <v>0</v>
      </c>
      <c r="Q102" s="174">
        <v>0.00735</v>
      </c>
      <c r="R102" s="174">
        <f>Q102*H102</f>
        <v>1.22714865</v>
      </c>
      <c r="S102" s="174">
        <v>0</v>
      </c>
      <c r="T102" s="175">
        <f>S102*H102</f>
        <v>0</v>
      </c>
      <c r="AR102" s="18" t="s">
        <v>153</v>
      </c>
      <c r="AT102" s="18" t="s">
        <v>148</v>
      </c>
      <c r="AU102" s="18" t="s">
        <v>84</v>
      </c>
      <c r="AY102" s="18" t="s">
        <v>145</v>
      </c>
      <c r="BE102" s="176">
        <f>IF(N102="základní",J102,0)</f>
        <v>0</v>
      </c>
      <c r="BF102" s="176">
        <f>IF(N102="snížená",J102,0)</f>
        <v>0</v>
      </c>
      <c r="BG102" s="176">
        <f>IF(N102="zákl. přenesená",J102,0)</f>
        <v>0</v>
      </c>
      <c r="BH102" s="176">
        <f>IF(N102="sníž. přenesená",J102,0)</f>
        <v>0</v>
      </c>
      <c r="BI102" s="176">
        <f>IF(N102="nulová",J102,0)</f>
        <v>0</v>
      </c>
      <c r="BJ102" s="18" t="s">
        <v>22</v>
      </c>
      <c r="BK102" s="176">
        <f>ROUND(I102*H102,2)</f>
        <v>0</v>
      </c>
      <c r="BL102" s="18" t="s">
        <v>153</v>
      </c>
      <c r="BM102" s="18" t="s">
        <v>697</v>
      </c>
    </row>
    <row r="103" spans="2:65" s="1" customFormat="1" ht="22.5" customHeight="1">
      <c r="B103" s="164"/>
      <c r="C103" s="165" t="s">
        <v>193</v>
      </c>
      <c r="D103" s="165" t="s">
        <v>148</v>
      </c>
      <c r="E103" s="166" t="s">
        <v>698</v>
      </c>
      <c r="F103" s="167" t="s">
        <v>699</v>
      </c>
      <c r="G103" s="168" t="s">
        <v>151</v>
      </c>
      <c r="H103" s="169">
        <v>166.959</v>
      </c>
      <c r="I103" s="170"/>
      <c r="J103" s="171">
        <f>ROUND(I103*H103,2)</f>
        <v>0</v>
      </c>
      <c r="K103" s="167" t="s">
        <v>152</v>
      </c>
      <c r="L103" s="35"/>
      <c r="M103" s="172" t="s">
        <v>20</v>
      </c>
      <c r="N103" s="173" t="s">
        <v>47</v>
      </c>
      <c r="O103" s="36"/>
      <c r="P103" s="174">
        <f>O103*H103</f>
        <v>0</v>
      </c>
      <c r="Q103" s="174">
        <v>0.0154</v>
      </c>
      <c r="R103" s="174">
        <f>Q103*H103</f>
        <v>2.5711686</v>
      </c>
      <c r="S103" s="174">
        <v>0</v>
      </c>
      <c r="T103" s="175">
        <f>S103*H103</f>
        <v>0</v>
      </c>
      <c r="AR103" s="18" t="s">
        <v>153</v>
      </c>
      <c r="AT103" s="18" t="s">
        <v>148</v>
      </c>
      <c r="AU103" s="18" t="s">
        <v>84</v>
      </c>
      <c r="AY103" s="18" t="s">
        <v>145</v>
      </c>
      <c r="BE103" s="176">
        <f>IF(N103="základní",J103,0)</f>
        <v>0</v>
      </c>
      <c r="BF103" s="176">
        <f>IF(N103="snížená",J103,0)</f>
        <v>0</v>
      </c>
      <c r="BG103" s="176">
        <f>IF(N103="zákl. přenesená",J103,0)</f>
        <v>0</v>
      </c>
      <c r="BH103" s="176">
        <f>IF(N103="sníž. přenesená",J103,0)</f>
        <v>0</v>
      </c>
      <c r="BI103" s="176">
        <f>IF(N103="nulová",J103,0)</f>
        <v>0</v>
      </c>
      <c r="BJ103" s="18" t="s">
        <v>22</v>
      </c>
      <c r="BK103" s="176">
        <f>ROUND(I103*H103,2)</f>
        <v>0</v>
      </c>
      <c r="BL103" s="18" t="s">
        <v>153</v>
      </c>
      <c r="BM103" s="18" t="s">
        <v>700</v>
      </c>
    </row>
    <row r="104" spans="2:65" s="1" customFormat="1" ht="31.5" customHeight="1">
      <c r="B104" s="164"/>
      <c r="C104" s="165" t="s">
        <v>153</v>
      </c>
      <c r="D104" s="165" t="s">
        <v>148</v>
      </c>
      <c r="E104" s="166" t="s">
        <v>701</v>
      </c>
      <c r="F104" s="167" t="s">
        <v>702</v>
      </c>
      <c r="G104" s="168" t="s">
        <v>151</v>
      </c>
      <c r="H104" s="169">
        <v>166.959</v>
      </c>
      <c r="I104" s="170"/>
      <c r="J104" s="171">
        <f>ROUND(I104*H104,2)</f>
        <v>0</v>
      </c>
      <c r="K104" s="167" t="s">
        <v>152</v>
      </c>
      <c r="L104" s="35"/>
      <c r="M104" s="172" t="s">
        <v>20</v>
      </c>
      <c r="N104" s="173" t="s">
        <v>47</v>
      </c>
      <c r="O104" s="36"/>
      <c r="P104" s="174">
        <f>O104*H104</f>
        <v>0</v>
      </c>
      <c r="Q104" s="174">
        <v>0.0079</v>
      </c>
      <c r="R104" s="174">
        <f>Q104*H104</f>
        <v>1.3189761000000002</v>
      </c>
      <c r="S104" s="174">
        <v>0</v>
      </c>
      <c r="T104" s="175">
        <f>S104*H104</f>
        <v>0</v>
      </c>
      <c r="AR104" s="18" t="s">
        <v>153</v>
      </c>
      <c r="AT104" s="18" t="s">
        <v>148</v>
      </c>
      <c r="AU104" s="18" t="s">
        <v>84</v>
      </c>
      <c r="AY104" s="18" t="s">
        <v>145</v>
      </c>
      <c r="BE104" s="176">
        <f>IF(N104="základní",J104,0)</f>
        <v>0</v>
      </c>
      <c r="BF104" s="176">
        <f>IF(N104="snížená",J104,0)</f>
        <v>0</v>
      </c>
      <c r="BG104" s="176">
        <f>IF(N104="zákl. přenesená",J104,0)</f>
        <v>0</v>
      </c>
      <c r="BH104" s="176">
        <f>IF(N104="sníž. přenesená",J104,0)</f>
        <v>0</v>
      </c>
      <c r="BI104" s="176">
        <f>IF(N104="nulová",J104,0)</f>
        <v>0</v>
      </c>
      <c r="BJ104" s="18" t="s">
        <v>22</v>
      </c>
      <c r="BK104" s="176">
        <f>ROUND(I104*H104,2)</f>
        <v>0</v>
      </c>
      <c r="BL104" s="18" t="s">
        <v>153</v>
      </c>
      <c r="BM104" s="18" t="s">
        <v>703</v>
      </c>
    </row>
    <row r="105" spans="2:65" s="1" customFormat="1" ht="22.5" customHeight="1">
      <c r="B105" s="164"/>
      <c r="C105" s="165" t="s">
        <v>216</v>
      </c>
      <c r="D105" s="165" t="s">
        <v>148</v>
      </c>
      <c r="E105" s="166" t="s">
        <v>564</v>
      </c>
      <c r="F105" s="167" t="s">
        <v>565</v>
      </c>
      <c r="G105" s="168" t="s">
        <v>151</v>
      </c>
      <c r="H105" s="169">
        <v>27.29</v>
      </c>
      <c r="I105" s="170"/>
      <c r="J105" s="171">
        <f>ROUND(I105*H105,2)</f>
        <v>0</v>
      </c>
      <c r="K105" s="167" t="s">
        <v>152</v>
      </c>
      <c r="L105" s="35"/>
      <c r="M105" s="172" t="s">
        <v>20</v>
      </c>
      <c r="N105" s="173" t="s">
        <v>47</v>
      </c>
      <c r="O105" s="36"/>
      <c r="P105" s="174">
        <f>O105*H105</f>
        <v>0</v>
      </c>
      <c r="Q105" s="174">
        <v>0.04468</v>
      </c>
      <c r="R105" s="174">
        <f>Q105*H105</f>
        <v>1.2193171999999999</v>
      </c>
      <c r="S105" s="174">
        <v>0</v>
      </c>
      <c r="T105" s="175">
        <f>S105*H105</f>
        <v>0</v>
      </c>
      <c r="AR105" s="18" t="s">
        <v>153</v>
      </c>
      <c r="AT105" s="18" t="s">
        <v>148</v>
      </c>
      <c r="AU105" s="18" t="s">
        <v>84</v>
      </c>
      <c r="AY105" s="18" t="s">
        <v>145</v>
      </c>
      <c r="BE105" s="176">
        <f>IF(N105="základní",J105,0)</f>
        <v>0</v>
      </c>
      <c r="BF105" s="176">
        <f>IF(N105="snížená",J105,0)</f>
        <v>0</v>
      </c>
      <c r="BG105" s="176">
        <f>IF(N105="zákl. přenesená",J105,0)</f>
        <v>0</v>
      </c>
      <c r="BH105" s="176">
        <f>IF(N105="sníž. přenesená",J105,0)</f>
        <v>0</v>
      </c>
      <c r="BI105" s="176">
        <f>IF(N105="nulová",J105,0)</f>
        <v>0</v>
      </c>
      <c r="BJ105" s="18" t="s">
        <v>22</v>
      </c>
      <c r="BK105" s="176">
        <f>ROUND(I105*H105,2)</f>
        <v>0</v>
      </c>
      <c r="BL105" s="18" t="s">
        <v>153</v>
      </c>
      <c r="BM105" s="18" t="s">
        <v>704</v>
      </c>
    </row>
    <row r="106" spans="2:63" s="10" customFormat="1" ht="29.25" customHeight="1">
      <c r="B106" s="150"/>
      <c r="D106" s="161" t="s">
        <v>75</v>
      </c>
      <c r="E106" s="162" t="s">
        <v>249</v>
      </c>
      <c r="F106" s="162" t="s">
        <v>259</v>
      </c>
      <c r="I106" s="153"/>
      <c r="J106" s="163">
        <f>BK106</f>
        <v>0</v>
      </c>
      <c r="L106" s="150"/>
      <c r="M106" s="155"/>
      <c r="N106" s="156"/>
      <c r="O106" s="156"/>
      <c r="P106" s="157">
        <f>SUM(P107:P139)</f>
        <v>0</v>
      </c>
      <c r="Q106" s="156"/>
      <c r="R106" s="157">
        <f>SUM(R107:R139)</f>
        <v>0.0110653</v>
      </c>
      <c r="S106" s="156"/>
      <c r="T106" s="158">
        <f>SUM(T107:T139)</f>
        <v>19.101326</v>
      </c>
      <c r="AR106" s="151" t="s">
        <v>22</v>
      </c>
      <c r="AT106" s="159" t="s">
        <v>75</v>
      </c>
      <c r="AU106" s="159" t="s">
        <v>22</v>
      </c>
      <c r="AY106" s="151" t="s">
        <v>145</v>
      </c>
      <c r="BK106" s="160">
        <f>SUM(BK107:BK139)</f>
        <v>0</v>
      </c>
    </row>
    <row r="107" spans="2:65" s="1" customFormat="1" ht="31.5" customHeight="1">
      <c r="B107" s="164"/>
      <c r="C107" s="165" t="s">
        <v>146</v>
      </c>
      <c r="D107" s="165" t="s">
        <v>148</v>
      </c>
      <c r="E107" s="166" t="s">
        <v>567</v>
      </c>
      <c r="F107" s="167" t="s">
        <v>568</v>
      </c>
      <c r="G107" s="168" t="s">
        <v>151</v>
      </c>
      <c r="H107" s="169">
        <v>65.09</v>
      </c>
      <c r="I107" s="170"/>
      <c r="J107" s="171">
        <f>ROUND(I107*H107,2)</f>
        <v>0</v>
      </c>
      <c r="K107" s="167" t="s">
        <v>152</v>
      </c>
      <c r="L107" s="35"/>
      <c r="M107" s="172" t="s">
        <v>20</v>
      </c>
      <c r="N107" s="173" t="s">
        <v>47</v>
      </c>
      <c r="O107" s="36"/>
      <c r="P107" s="174">
        <f>O107*H107</f>
        <v>0</v>
      </c>
      <c r="Q107" s="174">
        <v>0.00013</v>
      </c>
      <c r="R107" s="174">
        <f>Q107*H107</f>
        <v>0.008461699999999999</v>
      </c>
      <c r="S107" s="174">
        <v>0</v>
      </c>
      <c r="T107" s="175">
        <f>S107*H107</f>
        <v>0</v>
      </c>
      <c r="AR107" s="18" t="s">
        <v>153</v>
      </c>
      <c r="AT107" s="18" t="s">
        <v>148</v>
      </c>
      <c r="AU107" s="18" t="s">
        <v>84</v>
      </c>
      <c r="AY107" s="18" t="s">
        <v>145</v>
      </c>
      <c r="BE107" s="176">
        <f>IF(N107="základní",J107,0)</f>
        <v>0</v>
      </c>
      <c r="BF107" s="176">
        <f>IF(N107="snížená",J107,0)</f>
        <v>0</v>
      </c>
      <c r="BG107" s="176">
        <f>IF(N107="zákl. přenesená",J107,0)</f>
        <v>0</v>
      </c>
      <c r="BH107" s="176">
        <f>IF(N107="sníž. přenesená",J107,0)</f>
        <v>0</v>
      </c>
      <c r="BI107" s="176">
        <f>IF(N107="nulová",J107,0)</f>
        <v>0</v>
      </c>
      <c r="BJ107" s="18" t="s">
        <v>22</v>
      </c>
      <c r="BK107" s="176">
        <f>ROUND(I107*H107,2)</f>
        <v>0</v>
      </c>
      <c r="BL107" s="18" t="s">
        <v>153</v>
      </c>
      <c r="BM107" s="18" t="s">
        <v>705</v>
      </c>
    </row>
    <row r="108" spans="2:65" s="1" customFormat="1" ht="22.5" customHeight="1">
      <c r="B108" s="164"/>
      <c r="C108" s="165" t="s">
        <v>231</v>
      </c>
      <c r="D108" s="165" t="s">
        <v>148</v>
      </c>
      <c r="E108" s="166" t="s">
        <v>261</v>
      </c>
      <c r="F108" s="167" t="s">
        <v>262</v>
      </c>
      <c r="G108" s="168" t="s">
        <v>151</v>
      </c>
      <c r="H108" s="169">
        <v>65.09</v>
      </c>
      <c r="I108" s="170"/>
      <c r="J108" s="171">
        <f>ROUND(I108*H108,2)</f>
        <v>0</v>
      </c>
      <c r="K108" s="167" t="s">
        <v>152</v>
      </c>
      <c r="L108" s="35"/>
      <c r="M108" s="172" t="s">
        <v>20</v>
      </c>
      <c r="N108" s="173" t="s">
        <v>47</v>
      </c>
      <c r="O108" s="36"/>
      <c r="P108" s="174">
        <f>O108*H108</f>
        <v>0</v>
      </c>
      <c r="Q108" s="174">
        <v>4E-05</v>
      </c>
      <c r="R108" s="174">
        <f>Q108*H108</f>
        <v>0.0026036</v>
      </c>
      <c r="S108" s="174">
        <v>0</v>
      </c>
      <c r="T108" s="175">
        <f>S108*H108</f>
        <v>0</v>
      </c>
      <c r="AR108" s="18" t="s">
        <v>153</v>
      </c>
      <c r="AT108" s="18" t="s">
        <v>148</v>
      </c>
      <c r="AU108" s="18" t="s">
        <v>84</v>
      </c>
      <c r="AY108" s="18" t="s">
        <v>145</v>
      </c>
      <c r="BE108" s="176">
        <f>IF(N108="základní",J108,0)</f>
        <v>0</v>
      </c>
      <c r="BF108" s="176">
        <f>IF(N108="snížená",J108,0)</f>
        <v>0</v>
      </c>
      <c r="BG108" s="176">
        <f>IF(N108="zákl. přenesená",J108,0)</f>
        <v>0</v>
      </c>
      <c r="BH108" s="176">
        <f>IF(N108="sníž. přenesená",J108,0)</f>
        <v>0</v>
      </c>
      <c r="BI108" s="176">
        <f>IF(N108="nulová",J108,0)</f>
        <v>0</v>
      </c>
      <c r="BJ108" s="18" t="s">
        <v>22</v>
      </c>
      <c r="BK108" s="176">
        <f>ROUND(I108*H108,2)</f>
        <v>0</v>
      </c>
      <c r="BL108" s="18" t="s">
        <v>153</v>
      </c>
      <c r="BM108" s="18" t="s">
        <v>706</v>
      </c>
    </row>
    <row r="109" spans="2:51" s="11" customFormat="1" ht="22.5" customHeight="1">
      <c r="B109" s="177"/>
      <c r="D109" s="178" t="s">
        <v>155</v>
      </c>
      <c r="E109" s="179" t="s">
        <v>20</v>
      </c>
      <c r="F109" s="180" t="s">
        <v>707</v>
      </c>
      <c r="H109" s="181" t="s">
        <v>20</v>
      </c>
      <c r="I109" s="182"/>
      <c r="L109" s="177"/>
      <c r="M109" s="183"/>
      <c r="N109" s="184"/>
      <c r="O109" s="184"/>
      <c r="P109" s="184"/>
      <c r="Q109" s="184"/>
      <c r="R109" s="184"/>
      <c r="S109" s="184"/>
      <c r="T109" s="185"/>
      <c r="AT109" s="181" t="s">
        <v>155</v>
      </c>
      <c r="AU109" s="181" t="s">
        <v>84</v>
      </c>
      <c r="AV109" s="11" t="s">
        <v>22</v>
      </c>
      <c r="AW109" s="11" t="s">
        <v>39</v>
      </c>
      <c r="AX109" s="11" t="s">
        <v>76</v>
      </c>
      <c r="AY109" s="181" t="s">
        <v>145</v>
      </c>
    </row>
    <row r="110" spans="2:51" s="12" customFormat="1" ht="22.5" customHeight="1">
      <c r="B110" s="186"/>
      <c r="D110" s="178" t="s">
        <v>155</v>
      </c>
      <c r="E110" s="187" t="s">
        <v>20</v>
      </c>
      <c r="F110" s="188" t="s">
        <v>708</v>
      </c>
      <c r="H110" s="189">
        <v>44.35</v>
      </c>
      <c r="I110" s="190"/>
      <c r="L110" s="186"/>
      <c r="M110" s="191"/>
      <c r="N110" s="192"/>
      <c r="O110" s="192"/>
      <c r="P110" s="192"/>
      <c r="Q110" s="192"/>
      <c r="R110" s="192"/>
      <c r="S110" s="192"/>
      <c r="T110" s="193"/>
      <c r="AT110" s="187" t="s">
        <v>155</v>
      </c>
      <c r="AU110" s="187" t="s">
        <v>84</v>
      </c>
      <c r="AV110" s="12" t="s">
        <v>84</v>
      </c>
      <c r="AW110" s="12" t="s">
        <v>39</v>
      </c>
      <c r="AX110" s="12" t="s">
        <v>76</v>
      </c>
      <c r="AY110" s="187" t="s">
        <v>145</v>
      </c>
    </row>
    <row r="111" spans="2:51" s="11" customFormat="1" ht="22.5" customHeight="1">
      <c r="B111" s="177"/>
      <c r="D111" s="178" t="s">
        <v>155</v>
      </c>
      <c r="E111" s="179" t="s">
        <v>20</v>
      </c>
      <c r="F111" s="180" t="s">
        <v>691</v>
      </c>
      <c r="H111" s="181" t="s">
        <v>20</v>
      </c>
      <c r="I111" s="182"/>
      <c r="L111" s="177"/>
      <c r="M111" s="183"/>
      <c r="N111" s="184"/>
      <c r="O111" s="184"/>
      <c r="P111" s="184"/>
      <c r="Q111" s="184"/>
      <c r="R111" s="184"/>
      <c r="S111" s="184"/>
      <c r="T111" s="185"/>
      <c r="AT111" s="181" t="s">
        <v>155</v>
      </c>
      <c r="AU111" s="181" t="s">
        <v>84</v>
      </c>
      <c r="AV111" s="11" t="s">
        <v>22</v>
      </c>
      <c r="AW111" s="11" t="s">
        <v>39</v>
      </c>
      <c r="AX111" s="11" t="s">
        <v>76</v>
      </c>
      <c r="AY111" s="181" t="s">
        <v>145</v>
      </c>
    </row>
    <row r="112" spans="2:51" s="12" customFormat="1" ht="22.5" customHeight="1">
      <c r="B112" s="186"/>
      <c r="D112" s="178" t="s">
        <v>155</v>
      </c>
      <c r="E112" s="187" t="s">
        <v>20</v>
      </c>
      <c r="F112" s="188" t="s">
        <v>709</v>
      </c>
      <c r="H112" s="189">
        <v>8.32</v>
      </c>
      <c r="I112" s="190"/>
      <c r="L112" s="186"/>
      <c r="M112" s="191"/>
      <c r="N112" s="192"/>
      <c r="O112" s="192"/>
      <c r="P112" s="192"/>
      <c r="Q112" s="192"/>
      <c r="R112" s="192"/>
      <c r="S112" s="192"/>
      <c r="T112" s="193"/>
      <c r="AT112" s="187" t="s">
        <v>155</v>
      </c>
      <c r="AU112" s="187" t="s">
        <v>84</v>
      </c>
      <c r="AV112" s="12" t="s">
        <v>84</v>
      </c>
      <c r="AW112" s="12" t="s">
        <v>39</v>
      </c>
      <c r="AX112" s="12" t="s">
        <v>76</v>
      </c>
      <c r="AY112" s="187" t="s">
        <v>145</v>
      </c>
    </row>
    <row r="113" spans="2:51" s="11" customFormat="1" ht="22.5" customHeight="1">
      <c r="B113" s="177"/>
      <c r="D113" s="178" t="s">
        <v>155</v>
      </c>
      <c r="E113" s="179" t="s">
        <v>20</v>
      </c>
      <c r="F113" s="180" t="s">
        <v>710</v>
      </c>
      <c r="H113" s="181" t="s">
        <v>20</v>
      </c>
      <c r="I113" s="182"/>
      <c r="L113" s="177"/>
      <c r="M113" s="183"/>
      <c r="N113" s="184"/>
      <c r="O113" s="184"/>
      <c r="P113" s="184"/>
      <c r="Q113" s="184"/>
      <c r="R113" s="184"/>
      <c r="S113" s="184"/>
      <c r="T113" s="185"/>
      <c r="AT113" s="181" t="s">
        <v>155</v>
      </c>
      <c r="AU113" s="181" t="s">
        <v>84</v>
      </c>
      <c r="AV113" s="11" t="s">
        <v>22</v>
      </c>
      <c r="AW113" s="11" t="s">
        <v>39</v>
      </c>
      <c r="AX113" s="11" t="s">
        <v>76</v>
      </c>
      <c r="AY113" s="181" t="s">
        <v>145</v>
      </c>
    </row>
    <row r="114" spans="2:51" s="12" customFormat="1" ht="22.5" customHeight="1">
      <c r="B114" s="186"/>
      <c r="D114" s="178" t="s">
        <v>155</v>
      </c>
      <c r="E114" s="187" t="s">
        <v>20</v>
      </c>
      <c r="F114" s="188" t="s">
        <v>711</v>
      </c>
      <c r="H114" s="189">
        <v>4.41</v>
      </c>
      <c r="I114" s="190"/>
      <c r="L114" s="186"/>
      <c r="M114" s="191"/>
      <c r="N114" s="192"/>
      <c r="O114" s="192"/>
      <c r="P114" s="192"/>
      <c r="Q114" s="192"/>
      <c r="R114" s="192"/>
      <c r="S114" s="192"/>
      <c r="T114" s="193"/>
      <c r="AT114" s="187" t="s">
        <v>155</v>
      </c>
      <c r="AU114" s="187" t="s">
        <v>84</v>
      </c>
      <c r="AV114" s="12" t="s">
        <v>84</v>
      </c>
      <c r="AW114" s="12" t="s">
        <v>39</v>
      </c>
      <c r="AX114" s="12" t="s">
        <v>76</v>
      </c>
      <c r="AY114" s="187" t="s">
        <v>145</v>
      </c>
    </row>
    <row r="115" spans="2:51" s="11" customFormat="1" ht="22.5" customHeight="1">
      <c r="B115" s="177"/>
      <c r="D115" s="178" t="s">
        <v>155</v>
      </c>
      <c r="E115" s="179" t="s">
        <v>20</v>
      </c>
      <c r="F115" s="180" t="s">
        <v>693</v>
      </c>
      <c r="H115" s="181" t="s">
        <v>20</v>
      </c>
      <c r="I115" s="182"/>
      <c r="L115" s="177"/>
      <c r="M115" s="183"/>
      <c r="N115" s="184"/>
      <c r="O115" s="184"/>
      <c r="P115" s="184"/>
      <c r="Q115" s="184"/>
      <c r="R115" s="184"/>
      <c r="S115" s="184"/>
      <c r="T115" s="185"/>
      <c r="AT115" s="181" t="s">
        <v>155</v>
      </c>
      <c r="AU115" s="181" t="s">
        <v>84</v>
      </c>
      <c r="AV115" s="11" t="s">
        <v>22</v>
      </c>
      <c r="AW115" s="11" t="s">
        <v>39</v>
      </c>
      <c r="AX115" s="11" t="s">
        <v>76</v>
      </c>
      <c r="AY115" s="181" t="s">
        <v>145</v>
      </c>
    </row>
    <row r="116" spans="2:51" s="12" customFormat="1" ht="22.5" customHeight="1">
      <c r="B116" s="186"/>
      <c r="D116" s="178" t="s">
        <v>155</v>
      </c>
      <c r="E116" s="187" t="s">
        <v>20</v>
      </c>
      <c r="F116" s="188" t="s">
        <v>712</v>
      </c>
      <c r="H116" s="189">
        <v>8.01</v>
      </c>
      <c r="I116" s="190"/>
      <c r="L116" s="186"/>
      <c r="M116" s="191"/>
      <c r="N116" s="192"/>
      <c r="O116" s="192"/>
      <c r="P116" s="192"/>
      <c r="Q116" s="192"/>
      <c r="R116" s="192"/>
      <c r="S116" s="192"/>
      <c r="T116" s="193"/>
      <c r="AT116" s="187" t="s">
        <v>155</v>
      </c>
      <c r="AU116" s="187" t="s">
        <v>84</v>
      </c>
      <c r="AV116" s="12" t="s">
        <v>84</v>
      </c>
      <c r="AW116" s="12" t="s">
        <v>39</v>
      </c>
      <c r="AX116" s="12" t="s">
        <v>76</v>
      </c>
      <c r="AY116" s="187" t="s">
        <v>145</v>
      </c>
    </row>
    <row r="117" spans="2:51" s="13" customFormat="1" ht="22.5" customHeight="1">
      <c r="B117" s="194"/>
      <c r="D117" s="195" t="s">
        <v>155</v>
      </c>
      <c r="E117" s="196" t="s">
        <v>20</v>
      </c>
      <c r="F117" s="197" t="s">
        <v>176</v>
      </c>
      <c r="H117" s="198">
        <v>65.09</v>
      </c>
      <c r="I117" s="199"/>
      <c r="L117" s="194"/>
      <c r="M117" s="200"/>
      <c r="N117" s="201"/>
      <c r="O117" s="201"/>
      <c r="P117" s="201"/>
      <c r="Q117" s="201"/>
      <c r="R117" s="201"/>
      <c r="S117" s="201"/>
      <c r="T117" s="202"/>
      <c r="AT117" s="203" t="s">
        <v>155</v>
      </c>
      <c r="AU117" s="203" t="s">
        <v>84</v>
      </c>
      <c r="AV117" s="13" t="s">
        <v>153</v>
      </c>
      <c r="AW117" s="13" t="s">
        <v>39</v>
      </c>
      <c r="AX117" s="13" t="s">
        <v>22</v>
      </c>
      <c r="AY117" s="203" t="s">
        <v>145</v>
      </c>
    </row>
    <row r="118" spans="2:65" s="1" customFormat="1" ht="22.5" customHeight="1">
      <c r="B118" s="164"/>
      <c r="C118" s="165" t="s">
        <v>238</v>
      </c>
      <c r="D118" s="165" t="s">
        <v>148</v>
      </c>
      <c r="E118" s="166" t="s">
        <v>713</v>
      </c>
      <c r="F118" s="167" t="s">
        <v>714</v>
      </c>
      <c r="G118" s="168" t="s">
        <v>405</v>
      </c>
      <c r="H118" s="169">
        <v>8</v>
      </c>
      <c r="I118" s="170"/>
      <c r="J118" s="171">
        <f>ROUND(I118*H118,2)</f>
        <v>0</v>
      </c>
      <c r="K118" s="167" t="s">
        <v>152</v>
      </c>
      <c r="L118" s="35"/>
      <c r="M118" s="172" t="s">
        <v>20</v>
      </c>
      <c r="N118" s="173" t="s">
        <v>47</v>
      </c>
      <c r="O118" s="36"/>
      <c r="P118" s="174">
        <f>O118*H118</f>
        <v>0</v>
      </c>
      <c r="Q118" s="174">
        <v>0</v>
      </c>
      <c r="R118" s="174">
        <f>Q118*H118</f>
        <v>0</v>
      </c>
      <c r="S118" s="174">
        <v>0.004</v>
      </c>
      <c r="T118" s="175">
        <f>S118*H118</f>
        <v>0.032</v>
      </c>
      <c r="AR118" s="18" t="s">
        <v>153</v>
      </c>
      <c r="AT118" s="18" t="s">
        <v>148</v>
      </c>
      <c r="AU118" s="18" t="s">
        <v>84</v>
      </c>
      <c r="AY118" s="18" t="s">
        <v>145</v>
      </c>
      <c r="BE118" s="176">
        <f>IF(N118="základní",J118,0)</f>
        <v>0</v>
      </c>
      <c r="BF118" s="176">
        <f>IF(N118="snížená",J118,0)</f>
        <v>0</v>
      </c>
      <c r="BG118" s="176">
        <f>IF(N118="zákl. přenesená",J118,0)</f>
        <v>0</v>
      </c>
      <c r="BH118" s="176">
        <f>IF(N118="sníž. přenesená",J118,0)</f>
        <v>0</v>
      </c>
      <c r="BI118" s="176">
        <f>IF(N118="nulová",J118,0)</f>
        <v>0</v>
      </c>
      <c r="BJ118" s="18" t="s">
        <v>22</v>
      </c>
      <c r="BK118" s="176">
        <f>ROUND(I118*H118,2)</f>
        <v>0</v>
      </c>
      <c r="BL118" s="18" t="s">
        <v>153</v>
      </c>
      <c r="BM118" s="18" t="s">
        <v>715</v>
      </c>
    </row>
    <row r="119" spans="2:65" s="1" customFormat="1" ht="22.5" customHeight="1">
      <c r="B119" s="164"/>
      <c r="C119" s="165" t="s">
        <v>249</v>
      </c>
      <c r="D119" s="165" t="s">
        <v>148</v>
      </c>
      <c r="E119" s="166" t="s">
        <v>571</v>
      </c>
      <c r="F119" s="167" t="s">
        <v>572</v>
      </c>
      <c r="G119" s="168" t="s">
        <v>405</v>
      </c>
      <c r="H119" s="169">
        <v>3</v>
      </c>
      <c r="I119" s="170"/>
      <c r="J119" s="171">
        <f>ROUND(I119*H119,2)</f>
        <v>0</v>
      </c>
      <c r="K119" s="167" t="s">
        <v>152</v>
      </c>
      <c r="L119" s="35"/>
      <c r="M119" s="172" t="s">
        <v>20</v>
      </c>
      <c r="N119" s="173" t="s">
        <v>47</v>
      </c>
      <c r="O119" s="36"/>
      <c r="P119" s="174">
        <f>O119*H119</f>
        <v>0</v>
      </c>
      <c r="Q119" s="174">
        <v>0</v>
      </c>
      <c r="R119" s="174">
        <f>Q119*H119</f>
        <v>0</v>
      </c>
      <c r="S119" s="174">
        <v>0.012</v>
      </c>
      <c r="T119" s="175">
        <f>S119*H119</f>
        <v>0.036000000000000004</v>
      </c>
      <c r="AR119" s="18" t="s">
        <v>153</v>
      </c>
      <c r="AT119" s="18" t="s">
        <v>148</v>
      </c>
      <c r="AU119" s="18" t="s">
        <v>84</v>
      </c>
      <c r="AY119" s="18" t="s">
        <v>145</v>
      </c>
      <c r="BE119" s="176">
        <f>IF(N119="základní",J119,0)</f>
        <v>0</v>
      </c>
      <c r="BF119" s="176">
        <f>IF(N119="snížená",J119,0)</f>
        <v>0</v>
      </c>
      <c r="BG119" s="176">
        <f>IF(N119="zákl. přenesená",J119,0)</f>
        <v>0</v>
      </c>
      <c r="BH119" s="176">
        <f>IF(N119="sníž. přenesená",J119,0)</f>
        <v>0</v>
      </c>
      <c r="BI119" s="176">
        <f>IF(N119="nulová",J119,0)</f>
        <v>0</v>
      </c>
      <c r="BJ119" s="18" t="s">
        <v>22</v>
      </c>
      <c r="BK119" s="176">
        <f>ROUND(I119*H119,2)</f>
        <v>0</v>
      </c>
      <c r="BL119" s="18" t="s">
        <v>153</v>
      </c>
      <c r="BM119" s="18" t="s">
        <v>716</v>
      </c>
    </row>
    <row r="120" spans="2:65" s="1" customFormat="1" ht="22.5" customHeight="1">
      <c r="B120" s="164"/>
      <c r="C120" s="165" t="s">
        <v>27</v>
      </c>
      <c r="D120" s="165" t="s">
        <v>148</v>
      </c>
      <c r="E120" s="166" t="s">
        <v>574</v>
      </c>
      <c r="F120" s="167" t="s">
        <v>575</v>
      </c>
      <c r="G120" s="168" t="s">
        <v>395</v>
      </c>
      <c r="H120" s="169">
        <v>2</v>
      </c>
      <c r="I120" s="170"/>
      <c r="J120" s="171">
        <f>ROUND(I120*H120,2)</f>
        <v>0</v>
      </c>
      <c r="K120" s="167" t="s">
        <v>152</v>
      </c>
      <c r="L120" s="35"/>
      <c r="M120" s="172" t="s">
        <v>20</v>
      </c>
      <c r="N120" s="173" t="s">
        <v>47</v>
      </c>
      <c r="O120" s="36"/>
      <c r="P120" s="174">
        <f>O120*H120</f>
        <v>0</v>
      </c>
      <c r="Q120" s="174">
        <v>0</v>
      </c>
      <c r="R120" s="174">
        <f>Q120*H120</f>
        <v>0</v>
      </c>
      <c r="S120" s="174">
        <v>0</v>
      </c>
      <c r="T120" s="175">
        <f>S120*H120</f>
        <v>0</v>
      </c>
      <c r="AR120" s="18" t="s">
        <v>153</v>
      </c>
      <c r="AT120" s="18" t="s">
        <v>148</v>
      </c>
      <c r="AU120" s="18" t="s">
        <v>84</v>
      </c>
      <c r="AY120" s="18" t="s">
        <v>145</v>
      </c>
      <c r="BE120" s="176">
        <f>IF(N120="základní",J120,0)</f>
        <v>0</v>
      </c>
      <c r="BF120" s="176">
        <f>IF(N120="snížená",J120,0)</f>
        <v>0</v>
      </c>
      <c r="BG120" s="176">
        <f>IF(N120="zákl. přenesená",J120,0)</f>
        <v>0</v>
      </c>
      <c r="BH120" s="176">
        <f>IF(N120="sníž. přenesená",J120,0)</f>
        <v>0</v>
      </c>
      <c r="BI120" s="176">
        <f>IF(N120="nulová",J120,0)</f>
        <v>0</v>
      </c>
      <c r="BJ120" s="18" t="s">
        <v>22</v>
      </c>
      <c r="BK120" s="176">
        <f>ROUND(I120*H120,2)</f>
        <v>0</v>
      </c>
      <c r="BL120" s="18" t="s">
        <v>153</v>
      </c>
      <c r="BM120" s="18" t="s">
        <v>717</v>
      </c>
    </row>
    <row r="121" spans="2:65" s="1" customFormat="1" ht="22.5" customHeight="1">
      <c r="B121" s="164"/>
      <c r="C121" s="165" t="s">
        <v>260</v>
      </c>
      <c r="D121" s="165" t="s">
        <v>148</v>
      </c>
      <c r="E121" s="166" t="s">
        <v>295</v>
      </c>
      <c r="F121" s="167" t="s">
        <v>296</v>
      </c>
      <c r="G121" s="168" t="s">
        <v>151</v>
      </c>
      <c r="H121" s="169">
        <v>166.959</v>
      </c>
      <c r="I121" s="170"/>
      <c r="J121" s="171">
        <f>ROUND(I121*H121,2)</f>
        <v>0</v>
      </c>
      <c r="K121" s="167" t="s">
        <v>152</v>
      </c>
      <c r="L121" s="35"/>
      <c r="M121" s="172" t="s">
        <v>20</v>
      </c>
      <c r="N121" s="173" t="s">
        <v>47</v>
      </c>
      <c r="O121" s="36"/>
      <c r="P121" s="174">
        <f>O121*H121</f>
        <v>0</v>
      </c>
      <c r="Q121" s="174">
        <v>0</v>
      </c>
      <c r="R121" s="174">
        <f>Q121*H121</f>
        <v>0</v>
      </c>
      <c r="S121" s="174">
        <v>0.046</v>
      </c>
      <c r="T121" s="175">
        <f>S121*H121</f>
        <v>7.680114</v>
      </c>
      <c r="AR121" s="18" t="s">
        <v>153</v>
      </c>
      <c r="AT121" s="18" t="s">
        <v>148</v>
      </c>
      <c r="AU121" s="18" t="s">
        <v>84</v>
      </c>
      <c r="AY121" s="18" t="s">
        <v>145</v>
      </c>
      <c r="BE121" s="176">
        <f>IF(N121="základní",J121,0)</f>
        <v>0</v>
      </c>
      <c r="BF121" s="176">
        <f>IF(N121="snížená",J121,0)</f>
        <v>0</v>
      </c>
      <c r="BG121" s="176">
        <f>IF(N121="zákl. přenesená",J121,0)</f>
        <v>0</v>
      </c>
      <c r="BH121" s="176">
        <f>IF(N121="sníž. přenesená",J121,0)</f>
        <v>0</v>
      </c>
      <c r="BI121" s="176">
        <f>IF(N121="nulová",J121,0)</f>
        <v>0</v>
      </c>
      <c r="BJ121" s="18" t="s">
        <v>22</v>
      </c>
      <c r="BK121" s="176">
        <f>ROUND(I121*H121,2)</f>
        <v>0</v>
      </c>
      <c r="BL121" s="18" t="s">
        <v>153</v>
      </c>
      <c r="BM121" s="18" t="s">
        <v>718</v>
      </c>
    </row>
    <row r="122" spans="2:51" s="11" customFormat="1" ht="22.5" customHeight="1">
      <c r="B122" s="177"/>
      <c r="D122" s="178" t="s">
        <v>155</v>
      </c>
      <c r="E122" s="179" t="s">
        <v>20</v>
      </c>
      <c r="F122" s="180" t="s">
        <v>719</v>
      </c>
      <c r="H122" s="181" t="s">
        <v>20</v>
      </c>
      <c r="I122" s="182"/>
      <c r="L122" s="177"/>
      <c r="M122" s="183"/>
      <c r="N122" s="184"/>
      <c r="O122" s="184"/>
      <c r="P122" s="184"/>
      <c r="Q122" s="184"/>
      <c r="R122" s="184"/>
      <c r="S122" s="184"/>
      <c r="T122" s="185"/>
      <c r="AT122" s="181" t="s">
        <v>155</v>
      </c>
      <c r="AU122" s="181" t="s">
        <v>84</v>
      </c>
      <c r="AV122" s="11" t="s">
        <v>22</v>
      </c>
      <c r="AW122" s="11" t="s">
        <v>39</v>
      </c>
      <c r="AX122" s="11" t="s">
        <v>76</v>
      </c>
      <c r="AY122" s="181" t="s">
        <v>145</v>
      </c>
    </row>
    <row r="123" spans="2:51" s="12" customFormat="1" ht="22.5" customHeight="1">
      <c r="B123" s="186"/>
      <c r="D123" s="178" t="s">
        <v>155</v>
      </c>
      <c r="E123" s="187" t="s">
        <v>20</v>
      </c>
      <c r="F123" s="188" t="s">
        <v>720</v>
      </c>
      <c r="H123" s="189">
        <v>28.215</v>
      </c>
      <c r="I123" s="190"/>
      <c r="L123" s="186"/>
      <c r="M123" s="191"/>
      <c r="N123" s="192"/>
      <c r="O123" s="192"/>
      <c r="P123" s="192"/>
      <c r="Q123" s="192"/>
      <c r="R123" s="192"/>
      <c r="S123" s="192"/>
      <c r="T123" s="193"/>
      <c r="AT123" s="187" t="s">
        <v>155</v>
      </c>
      <c r="AU123" s="187" t="s">
        <v>84</v>
      </c>
      <c r="AV123" s="12" t="s">
        <v>84</v>
      </c>
      <c r="AW123" s="12" t="s">
        <v>39</v>
      </c>
      <c r="AX123" s="12" t="s">
        <v>76</v>
      </c>
      <c r="AY123" s="187" t="s">
        <v>145</v>
      </c>
    </row>
    <row r="124" spans="2:51" s="11" customFormat="1" ht="22.5" customHeight="1">
      <c r="B124" s="177"/>
      <c r="D124" s="178" t="s">
        <v>155</v>
      </c>
      <c r="E124" s="179" t="s">
        <v>20</v>
      </c>
      <c r="F124" s="180" t="s">
        <v>691</v>
      </c>
      <c r="H124" s="181" t="s">
        <v>20</v>
      </c>
      <c r="I124" s="182"/>
      <c r="L124" s="177"/>
      <c r="M124" s="183"/>
      <c r="N124" s="184"/>
      <c r="O124" s="184"/>
      <c r="P124" s="184"/>
      <c r="Q124" s="184"/>
      <c r="R124" s="184"/>
      <c r="S124" s="184"/>
      <c r="T124" s="185"/>
      <c r="AT124" s="181" t="s">
        <v>155</v>
      </c>
      <c r="AU124" s="181" t="s">
        <v>84</v>
      </c>
      <c r="AV124" s="11" t="s">
        <v>22</v>
      </c>
      <c r="AW124" s="11" t="s">
        <v>39</v>
      </c>
      <c r="AX124" s="11" t="s">
        <v>76</v>
      </c>
      <c r="AY124" s="181" t="s">
        <v>145</v>
      </c>
    </row>
    <row r="125" spans="2:51" s="12" customFormat="1" ht="22.5" customHeight="1">
      <c r="B125" s="186"/>
      <c r="D125" s="178" t="s">
        <v>155</v>
      </c>
      <c r="E125" s="187" t="s">
        <v>20</v>
      </c>
      <c r="F125" s="188" t="s">
        <v>721</v>
      </c>
      <c r="H125" s="189">
        <v>22.605</v>
      </c>
      <c r="I125" s="190"/>
      <c r="L125" s="186"/>
      <c r="M125" s="191"/>
      <c r="N125" s="192"/>
      <c r="O125" s="192"/>
      <c r="P125" s="192"/>
      <c r="Q125" s="192"/>
      <c r="R125" s="192"/>
      <c r="S125" s="192"/>
      <c r="T125" s="193"/>
      <c r="AT125" s="187" t="s">
        <v>155</v>
      </c>
      <c r="AU125" s="187" t="s">
        <v>84</v>
      </c>
      <c r="AV125" s="12" t="s">
        <v>84</v>
      </c>
      <c r="AW125" s="12" t="s">
        <v>39</v>
      </c>
      <c r="AX125" s="12" t="s">
        <v>76</v>
      </c>
      <c r="AY125" s="187" t="s">
        <v>145</v>
      </c>
    </row>
    <row r="126" spans="2:51" s="12" customFormat="1" ht="22.5" customHeight="1">
      <c r="B126" s="186"/>
      <c r="D126" s="178" t="s">
        <v>155</v>
      </c>
      <c r="E126" s="187" t="s">
        <v>20</v>
      </c>
      <c r="F126" s="188" t="s">
        <v>722</v>
      </c>
      <c r="H126" s="189">
        <v>22.605</v>
      </c>
      <c r="I126" s="190"/>
      <c r="L126" s="186"/>
      <c r="M126" s="191"/>
      <c r="N126" s="192"/>
      <c r="O126" s="192"/>
      <c r="P126" s="192"/>
      <c r="Q126" s="192"/>
      <c r="R126" s="192"/>
      <c r="S126" s="192"/>
      <c r="T126" s="193"/>
      <c r="AT126" s="187" t="s">
        <v>155</v>
      </c>
      <c r="AU126" s="187" t="s">
        <v>84</v>
      </c>
      <c r="AV126" s="12" t="s">
        <v>84</v>
      </c>
      <c r="AW126" s="12" t="s">
        <v>39</v>
      </c>
      <c r="AX126" s="12" t="s">
        <v>76</v>
      </c>
      <c r="AY126" s="187" t="s">
        <v>145</v>
      </c>
    </row>
    <row r="127" spans="2:51" s="12" customFormat="1" ht="22.5" customHeight="1">
      <c r="B127" s="186"/>
      <c r="D127" s="178" t="s">
        <v>155</v>
      </c>
      <c r="E127" s="187" t="s">
        <v>20</v>
      </c>
      <c r="F127" s="188" t="s">
        <v>723</v>
      </c>
      <c r="H127" s="189">
        <v>13.86</v>
      </c>
      <c r="I127" s="190"/>
      <c r="L127" s="186"/>
      <c r="M127" s="191"/>
      <c r="N127" s="192"/>
      <c r="O127" s="192"/>
      <c r="P127" s="192"/>
      <c r="Q127" s="192"/>
      <c r="R127" s="192"/>
      <c r="S127" s="192"/>
      <c r="T127" s="193"/>
      <c r="AT127" s="187" t="s">
        <v>155</v>
      </c>
      <c r="AU127" s="187" t="s">
        <v>84</v>
      </c>
      <c r="AV127" s="12" t="s">
        <v>84</v>
      </c>
      <c r="AW127" s="12" t="s">
        <v>39</v>
      </c>
      <c r="AX127" s="12" t="s">
        <v>76</v>
      </c>
      <c r="AY127" s="187" t="s">
        <v>145</v>
      </c>
    </row>
    <row r="128" spans="2:51" s="12" customFormat="1" ht="22.5" customHeight="1">
      <c r="B128" s="186"/>
      <c r="D128" s="178" t="s">
        <v>155</v>
      </c>
      <c r="E128" s="187" t="s">
        <v>20</v>
      </c>
      <c r="F128" s="188" t="s">
        <v>723</v>
      </c>
      <c r="H128" s="189">
        <v>13.86</v>
      </c>
      <c r="I128" s="190"/>
      <c r="L128" s="186"/>
      <c r="M128" s="191"/>
      <c r="N128" s="192"/>
      <c r="O128" s="192"/>
      <c r="P128" s="192"/>
      <c r="Q128" s="192"/>
      <c r="R128" s="192"/>
      <c r="S128" s="192"/>
      <c r="T128" s="193"/>
      <c r="AT128" s="187" t="s">
        <v>155</v>
      </c>
      <c r="AU128" s="187" t="s">
        <v>84</v>
      </c>
      <c r="AV128" s="12" t="s">
        <v>84</v>
      </c>
      <c r="AW128" s="12" t="s">
        <v>39</v>
      </c>
      <c r="AX128" s="12" t="s">
        <v>76</v>
      </c>
      <c r="AY128" s="187" t="s">
        <v>145</v>
      </c>
    </row>
    <row r="129" spans="2:51" s="12" customFormat="1" ht="22.5" customHeight="1">
      <c r="B129" s="186"/>
      <c r="D129" s="178" t="s">
        <v>155</v>
      </c>
      <c r="E129" s="187" t="s">
        <v>20</v>
      </c>
      <c r="F129" s="188" t="s">
        <v>724</v>
      </c>
      <c r="H129" s="189">
        <v>-8.274</v>
      </c>
      <c r="I129" s="190"/>
      <c r="L129" s="186"/>
      <c r="M129" s="191"/>
      <c r="N129" s="192"/>
      <c r="O129" s="192"/>
      <c r="P129" s="192"/>
      <c r="Q129" s="192"/>
      <c r="R129" s="192"/>
      <c r="S129" s="192"/>
      <c r="T129" s="193"/>
      <c r="AT129" s="187" t="s">
        <v>155</v>
      </c>
      <c r="AU129" s="187" t="s">
        <v>84</v>
      </c>
      <c r="AV129" s="12" t="s">
        <v>84</v>
      </c>
      <c r="AW129" s="12" t="s">
        <v>39</v>
      </c>
      <c r="AX129" s="12" t="s">
        <v>76</v>
      </c>
      <c r="AY129" s="187" t="s">
        <v>145</v>
      </c>
    </row>
    <row r="130" spans="2:51" s="11" customFormat="1" ht="22.5" customHeight="1">
      <c r="B130" s="177"/>
      <c r="D130" s="178" t="s">
        <v>155</v>
      </c>
      <c r="E130" s="179" t="s">
        <v>20</v>
      </c>
      <c r="F130" s="180" t="s">
        <v>710</v>
      </c>
      <c r="H130" s="181" t="s">
        <v>20</v>
      </c>
      <c r="I130" s="182"/>
      <c r="L130" s="177"/>
      <c r="M130" s="183"/>
      <c r="N130" s="184"/>
      <c r="O130" s="184"/>
      <c r="P130" s="184"/>
      <c r="Q130" s="184"/>
      <c r="R130" s="184"/>
      <c r="S130" s="184"/>
      <c r="T130" s="185"/>
      <c r="AT130" s="181" t="s">
        <v>155</v>
      </c>
      <c r="AU130" s="181" t="s">
        <v>84</v>
      </c>
      <c r="AV130" s="11" t="s">
        <v>22</v>
      </c>
      <c r="AW130" s="11" t="s">
        <v>39</v>
      </c>
      <c r="AX130" s="11" t="s">
        <v>76</v>
      </c>
      <c r="AY130" s="181" t="s">
        <v>145</v>
      </c>
    </row>
    <row r="131" spans="2:51" s="12" customFormat="1" ht="22.5" customHeight="1">
      <c r="B131" s="186"/>
      <c r="D131" s="178" t="s">
        <v>155</v>
      </c>
      <c r="E131" s="187" t="s">
        <v>20</v>
      </c>
      <c r="F131" s="188" t="s">
        <v>725</v>
      </c>
      <c r="H131" s="189">
        <v>15.675</v>
      </c>
      <c r="I131" s="190"/>
      <c r="L131" s="186"/>
      <c r="M131" s="191"/>
      <c r="N131" s="192"/>
      <c r="O131" s="192"/>
      <c r="P131" s="192"/>
      <c r="Q131" s="192"/>
      <c r="R131" s="192"/>
      <c r="S131" s="192"/>
      <c r="T131" s="193"/>
      <c r="AT131" s="187" t="s">
        <v>155</v>
      </c>
      <c r="AU131" s="187" t="s">
        <v>84</v>
      </c>
      <c r="AV131" s="12" t="s">
        <v>84</v>
      </c>
      <c r="AW131" s="12" t="s">
        <v>39</v>
      </c>
      <c r="AX131" s="12" t="s">
        <v>76</v>
      </c>
      <c r="AY131" s="187" t="s">
        <v>145</v>
      </c>
    </row>
    <row r="132" spans="2:51" s="12" customFormat="1" ht="22.5" customHeight="1">
      <c r="B132" s="186"/>
      <c r="D132" s="178" t="s">
        <v>155</v>
      </c>
      <c r="E132" s="187" t="s">
        <v>20</v>
      </c>
      <c r="F132" s="188" t="s">
        <v>726</v>
      </c>
      <c r="H132" s="189">
        <v>-1.182</v>
      </c>
      <c r="I132" s="190"/>
      <c r="L132" s="186"/>
      <c r="M132" s="191"/>
      <c r="N132" s="192"/>
      <c r="O132" s="192"/>
      <c r="P132" s="192"/>
      <c r="Q132" s="192"/>
      <c r="R132" s="192"/>
      <c r="S132" s="192"/>
      <c r="T132" s="193"/>
      <c r="AT132" s="187" t="s">
        <v>155</v>
      </c>
      <c r="AU132" s="187" t="s">
        <v>84</v>
      </c>
      <c r="AV132" s="12" t="s">
        <v>84</v>
      </c>
      <c r="AW132" s="12" t="s">
        <v>39</v>
      </c>
      <c r="AX132" s="12" t="s">
        <v>76</v>
      </c>
      <c r="AY132" s="187" t="s">
        <v>145</v>
      </c>
    </row>
    <row r="133" spans="2:51" s="11" customFormat="1" ht="22.5" customHeight="1">
      <c r="B133" s="177"/>
      <c r="D133" s="178" t="s">
        <v>155</v>
      </c>
      <c r="E133" s="179" t="s">
        <v>20</v>
      </c>
      <c r="F133" s="180" t="s">
        <v>693</v>
      </c>
      <c r="H133" s="181" t="s">
        <v>20</v>
      </c>
      <c r="I133" s="182"/>
      <c r="L133" s="177"/>
      <c r="M133" s="183"/>
      <c r="N133" s="184"/>
      <c r="O133" s="184"/>
      <c r="P133" s="184"/>
      <c r="Q133" s="184"/>
      <c r="R133" s="184"/>
      <c r="S133" s="184"/>
      <c r="T133" s="185"/>
      <c r="AT133" s="181" t="s">
        <v>155</v>
      </c>
      <c r="AU133" s="181" t="s">
        <v>84</v>
      </c>
      <c r="AV133" s="11" t="s">
        <v>22</v>
      </c>
      <c r="AW133" s="11" t="s">
        <v>39</v>
      </c>
      <c r="AX133" s="11" t="s">
        <v>76</v>
      </c>
      <c r="AY133" s="181" t="s">
        <v>145</v>
      </c>
    </row>
    <row r="134" spans="2:51" s="12" customFormat="1" ht="22.5" customHeight="1">
      <c r="B134" s="186"/>
      <c r="D134" s="178" t="s">
        <v>155</v>
      </c>
      <c r="E134" s="187" t="s">
        <v>20</v>
      </c>
      <c r="F134" s="188" t="s">
        <v>721</v>
      </c>
      <c r="H134" s="189">
        <v>22.605</v>
      </c>
      <c r="I134" s="190"/>
      <c r="L134" s="186"/>
      <c r="M134" s="191"/>
      <c r="N134" s="192"/>
      <c r="O134" s="192"/>
      <c r="P134" s="192"/>
      <c r="Q134" s="192"/>
      <c r="R134" s="192"/>
      <c r="S134" s="192"/>
      <c r="T134" s="193"/>
      <c r="AT134" s="187" t="s">
        <v>155</v>
      </c>
      <c r="AU134" s="187" t="s">
        <v>84</v>
      </c>
      <c r="AV134" s="12" t="s">
        <v>84</v>
      </c>
      <c r="AW134" s="12" t="s">
        <v>39</v>
      </c>
      <c r="AX134" s="12" t="s">
        <v>76</v>
      </c>
      <c r="AY134" s="187" t="s">
        <v>145</v>
      </c>
    </row>
    <row r="135" spans="2:51" s="12" customFormat="1" ht="22.5" customHeight="1">
      <c r="B135" s="186"/>
      <c r="D135" s="178" t="s">
        <v>155</v>
      </c>
      <c r="E135" s="187" t="s">
        <v>20</v>
      </c>
      <c r="F135" s="188" t="s">
        <v>727</v>
      </c>
      <c r="H135" s="189">
        <v>25.41</v>
      </c>
      <c r="I135" s="190"/>
      <c r="L135" s="186"/>
      <c r="M135" s="191"/>
      <c r="N135" s="192"/>
      <c r="O135" s="192"/>
      <c r="P135" s="192"/>
      <c r="Q135" s="192"/>
      <c r="R135" s="192"/>
      <c r="S135" s="192"/>
      <c r="T135" s="193"/>
      <c r="AT135" s="187" t="s">
        <v>155</v>
      </c>
      <c r="AU135" s="187" t="s">
        <v>84</v>
      </c>
      <c r="AV135" s="12" t="s">
        <v>84</v>
      </c>
      <c r="AW135" s="12" t="s">
        <v>39</v>
      </c>
      <c r="AX135" s="12" t="s">
        <v>76</v>
      </c>
      <c r="AY135" s="187" t="s">
        <v>145</v>
      </c>
    </row>
    <row r="136" spans="2:51" s="12" customFormat="1" ht="22.5" customHeight="1">
      <c r="B136" s="186"/>
      <c r="D136" s="178" t="s">
        <v>155</v>
      </c>
      <c r="E136" s="187" t="s">
        <v>20</v>
      </c>
      <c r="F136" s="188" t="s">
        <v>728</v>
      </c>
      <c r="H136" s="189">
        <v>17.49</v>
      </c>
      <c r="I136" s="190"/>
      <c r="L136" s="186"/>
      <c r="M136" s="191"/>
      <c r="N136" s="192"/>
      <c r="O136" s="192"/>
      <c r="P136" s="192"/>
      <c r="Q136" s="192"/>
      <c r="R136" s="192"/>
      <c r="S136" s="192"/>
      <c r="T136" s="193"/>
      <c r="AT136" s="187" t="s">
        <v>155</v>
      </c>
      <c r="AU136" s="187" t="s">
        <v>84</v>
      </c>
      <c r="AV136" s="12" t="s">
        <v>84</v>
      </c>
      <c r="AW136" s="12" t="s">
        <v>39</v>
      </c>
      <c r="AX136" s="12" t="s">
        <v>76</v>
      </c>
      <c r="AY136" s="187" t="s">
        <v>145</v>
      </c>
    </row>
    <row r="137" spans="2:51" s="12" customFormat="1" ht="22.5" customHeight="1">
      <c r="B137" s="186"/>
      <c r="D137" s="178" t="s">
        <v>155</v>
      </c>
      <c r="E137" s="187" t="s">
        <v>20</v>
      </c>
      <c r="F137" s="188" t="s">
        <v>729</v>
      </c>
      <c r="H137" s="189">
        <v>-5.91</v>
      </c>
      <c r="I137" s="190"/>
      <c r="L137" s="186"/>
      <c r="M137" s="191"/>
      <c r="N137" s="192"/>
      <c r="O137" s="192"/>
      <c r="P137" s="192"/>
      <c r="Q137" s="192"/>
      <c r="R137" s="192"/>
      <c r="S137" s="192"/>
      <c r="T137" s="193"/>
      <c r="AT137" s="187" t="s">
        <v>155</v>
      </c>
      <c r="AU137" s="187" t="s">
        <v>84</v>
      </c>
      <c r="AV137" s="12" t="s">
        <v>84</v>
      </c>
      <c r="AW137" s="12" t="s">
        <v>39</v>
      </c>
      <c r="AX137" s="12" t="s">
        <v>76</v>
      </c>
      <c r="AY137" s="187" t="s">
        <v>145</v>
      </c>
    </row>
    <row r="138" spans="2:51" s="13" customFormat="1" ht="22.5" customHeight="1">
      <c r="B138" s="194"/>
      <c r="D138" s="195" t="s">
        <v>155</v>
      </c>
      <c r="E138" s="196" t="s">
        <v>20</v>
      </c>
      <c r="F138" s="197" t="s">
        <v>176</v>
      </c>
      <c r="H138" s="198">
        <v>166.959</v>
      </c>
      <c r="I138" s="199"/>
      <c r="L138" s="194"/>
      <c r="M138" s="200"/>
      <c r="N138" s="201"/>
      <c r="O138" s="201"/>
      <c r="P138" s="201"/>
      <c r="Q138" s="201"/>
      <c r="R138" s="201"/>
      <c r="S138" s="201"/>
      <c r="T138" s="202"/>
      <c r="AT138" s="203" t="s">
        <v>155</v>
      </c>
      <c r="AU138" s="203" t="s">
        <v>84</v>
      </c>
      <c r="AV138" s="13" t="s">
        <v>153</v>
      </c>
      <c r="AW138" s="13" t="s">
        <v>39</v>
      </c>
      <c r="AX138" s="13" t="s">
        <v>22</v>
      </c>
      <c r="AY138" s="203" t="s">
        <v>145</v>
      </c>
    </row>
    <row r="139" spans="2:65" s="1" customFormat="1" ht="22.5" customHeight="1">
      <c r="B139" s="164"/>
      <c r="C139" s="165" t="s">
        <v>237</v>
      </c>
      <c r="D139" s="165" t="s">
        <v>148</v>
      </c>
      <c r="E139" s="166" t="s">
        <v>303</v>
      </c>
      <c r="F139" s="167" t="s">
        <v>304</v>
      </c>
      <c r="G139" s="168" t="s">
        <v>151</v>
      </c>
      <c r="H139" s="169">
        <v>166.959</v>
      </c>
      <c r="I139" s="170"/>
      <c r="J139" s="171">
        <f>ROUND(I139*H139,2)</f>
        <v>0</v>
      </c>
      <c r="K139" s="167" t="s">
        <v>152</v>
      </c>
      <c r="L139" s="35"/>
      <c r="M139" s="172" t="s">
        <v>20</v>
      </c>
      <c r="N139" s="173" t="s">
        <v>47</v>
      </c>
      <c r="O139" s="36"/>
      <c r="P139" s="174">
        <f>O139*H139</f>
        <v>0</v>
      </c>
      <c r="Q139" s="174">
        <v>0</v>
      </c>
      <c r="R139" s="174">
        <f>Q139*H139</f>
        <v>0</v>
      </c>
      <c r="S139" s="174">
        <v>0.068</v>
      </c>
      <c r="T139" s="175">
        <f>S139*H139</f>
        <v>11.353212000000001</v>
      </c>
      <c r="AR139" s="18" t="s">
        <v>153</v>
      </c>
      <c r="AT139" s="18" t="s">
        <v>148</v>
      </c>
      <c r="AU139" s="18" t="s">
        <v>84</v>
      </c>
      <c r="AY139" s="18" t="s">
        <v>145</v>
      </c>
      <c r="BE139" s="176">
        <f>IF(N139="základní",J139,0)</f>
        <v>0</v>
      </c>
      <c r="BF139" s="176">
        <f>IF(N139="snížená",J139,0)</f>
        <v>0</v>
      </c>
      <c r="BG139" s="176">
        <f>IF(N139="zákl. přenesená",J139,0)</f>
        <v>0</v>
      </c>
      <c r="BH139" s="176">
        <f>IF(N139="sníž. přenesená",J139,0)</f>
        <v>0</v>
      </c>
      <c r="BI139" s="176">
        <f>IF(N139="nulová",J139,0)</f>
        <v>0</v>
      </c>
      <c r="BJ139" s="18" t="s">
        <v>22</v>
      </c>
      <c r="BK139" s="176">
        <f>ROUND(I139*H139,2)</f>
        <v>0</v>
      </c>
      <c r="BL139" s="18" t="s">
        <v>153</v>
      </c>
      <c r="BM139" s="18" t="s">
        <v>730</v>
      </c>
    </row>
    <row r="140" spans="2:63" s="10" customFormat="1" ht="29.25" customHeight="1">
      <c r="B140" s="150"/>
      <c r="D140" s="161" t="s">
        <v>75</v>
      </c>
      <c r="E140" s="162" t="s">
        <v>309</v>
      </c>
      <c r="F140" s="162" t="s">
        <v>310</v>
      </c>
      <c r="I140" s="153"/>
      <c r="J140" s="163">
        <f>BK140</f>
        <v>0</v>
      </c>
      <c r="L140" s="150"/>
      <c r="M140" s="155"/>
      <c r="N140" s="156"/>
      <c r="O140" s="156"/>
      <c r="P140" s="157">
        <f>SUM(P141:P145)</f>
        <v>0</v>
      </c>
      <c r="Q140" s="156"/>
      <c r="R140" s="157">
        <f>SUM(R141:R145)</f>
        <v>0</v>
      </c>
      <c r="S140" s="156"/>
      <c r="T140" s="158">
        <f>SUM(T141:T145)</f>
        <v>0</v>
      </c>
      <c r="AR140" s="151" t="s">
        <v>22</v>
      </c>
      <c r="AT140" s="159" t="s">
        <v>75</v>
      </c>
      <c r="AU140" s="159" t="s">
        <v>22</v>
      </c>
      <c r="AY140" s="151" t="s">
        <v>145</v>
      </c>
      <c r="BK140" s="160">
        <f>SUM(BK141:BK145)</f>
        <v>0</v>
      </c>
    </row>
    <row r="141" spans="2:65" s="1" customFormat="1" ht="22.5" customHeight="1">
      <c r="B141" s="164"/>
      <c r="C141" s="165" t="s">
        <v>281</v>
      </c>
      <c r="D141" s="165" t="s">
        <v>148</v>
      </c>
      <c r="E141" s="166" t="s">
        <v>312</v>
      </c>
      <c r="F141" s="167" t="s">
        <v>313</v>
      </c>
      <c r="G141" s="168" t="s">
        <v>255</v>
      </c>
      <c r="H141" s="169">
        <v>21.371</v>
      </c>
      <c r="I141" s="170"/>
      <c r="J141" s="171">
        <f>ROUND(I141*H141,2)</f>
        <v>0</v>
      </c>
      <c r="K141" s="167" t="s">
        <v>152</v>
      </c>
      <c r="L141" s="35"/>
      <c r="M141" s="172" t="s">
        <v>20</v>
      </c>
      <c r="N141" s="173" t="s">
        <v>47</v>
      </c>
      <c r="O141" s="36"/>
      <c r="P141" s="174">
        <f>O141*H141</f>
        <v>0</v>
      </c>
      <c r="Q141" s="174">
        <v>0</v>
      </c>
      <c r="R141" s="174">
        <f>Q141*H141</f>
        <v>0</v>
      </c>
      <c r="S141" s="174">
        <v>0</v>
      </c>
      <c r="T141" s="175">
        <f>S141*H141</f>
        <v>0</v>
      </c>
      <c r="AR141" s="18" t="s">
        <v>153</v>
      </c>
      <c r="AT141" s="18" t="s">
        <v>148</v>
      </c>
      <c r="AU141" s="18" t="s">
        <v>84</v>
      </c>
      <c r="AY141" s="18" t="s">
        <v>145</v>
      </c>
      <c r="BE141" s="176">
        <f>IF(N141="základní",J141,0)</f>
        <v>0</v>
      </c>
      <c r="BF141" s="176">
        <f>IF(N141="snížená",J141,0)</f>
        <v>0</v>
      </c>
      <c r="BG141" s="176">
        <f>IF(N141="zákl. přenesená",J141,0)</f>
        <v>0</v>
      </c>
      <c r="BH141" s="176">
        <f>IF(N141="sníž. přenesená",J141,0)</f>
        <v>0</v>
      </c>
      <c r="BI141" s="176">
        <f>IF(N141="nulová",J141,0)</f>
        <v>0</v>
      </c>
      <c r="BJ141" s="18" t="s">
        <v>22</v>
      </c>
      <c r="BK141" s="176">
        <f>ROUND(I141*H141,2)</f>
        <v>0</v>
      </c>
      <c r="BL141" s="18" t="s">
        <v>153</v>
      </c>
      <c r="BM141" s="18" t="s">
        <v>731</v>
      </c>
    </row>
    <row r="142" spans="2:65" s="1" customFormat="1" ht="31.5" customHeight="1">
      <c r="B142" s="164"/>
      <c r="C142" s="165" t="s">
        <v>285</v>
      </c>
      <c r="D142" s="165" t="s">
        <v>148</v>
      </c>
      <c r="E142" s="166" t="s">
        <v>319</v>
      </c>
      <c r="F142" s="167" t="s">
        <v>320</v>
      </c>
      <c r="G142" s="168" t="s">
        <v>255</v>
      </c>
      <c r="H142" s="169">
        <v>21.371</v>
      </c>
      <c r="I142" s="170"/>
      <c r="J142" s="171">
        <f>ROUND(I142*H142,2)</f>
        <v>0</v>
      </c>
      <c r="K142" s="167" t="s">
        <v>152</v>
      </c>
      <c r="L142" s="35"/>
      <c r="M142" s="172" t="s">
        <v>20</v>
      </c>
      <c r="N142" s="173" t="s">
        <v>47</v>
      </c>
      <c r="O142" s="36"/>
      <c r="P142" s="174">
        <f>O142*H142</f>
        <v>0</v>
      </c>
      <c r="Q142" s="174">
        <v>0</v>
      </c>
      <c r="R142" s="174">
        <f>Q142*H142</f>
        <v>0</v>
      </c>
      <c r="S142" s="174">
        <v>0</v>
      </c>
      <c r="T142" s="175">
        <f>S142*H142</f>
        <v>0</v>
      </c>
      <c r="AR142" s="18" t="s">
        <v>153</v>
      </c>
      <c r="AT142" s="18" t="s">
        <v>148</v>
      </c>
      <c r="AU142" s="18" t="s">
        <v>84</v>
      </c>
      <c r="AY142" s="18" t="s">
        <v>145</v>
      </c>
      <c r="BE142" s="176">
        <f>IF(N142="základní",J142,0)</f>
        <v>0</v>
      </c>
      <c r="BF142" s="176">
        <f>IF(N142="snížená",J142,0)</f>
        <v>0</v>
      </c>
      <c r="BG142" s="176">
        <f>IF(N142="zákl. přenesená",J142,0)</f>
        <v>0</v>
      </c>
      <c r="BH142" s="176">
        <f>IF(N142="sníž. přenesená",J142,0)</f>
        <v>0</v>
      </c>
      <c r="BI142" s="176">
        <f>IF(N142="nulová",J142,0)</f>
        <v>0</v>
      </c>
      <c r="BJ142" s="18" t="s">
        <v>22</v>
      </c>
      <c r="BK142" s="176">
        <f>ROUND(I142*H142,2)</f>
        <v>0</v>
      </c>
      <c r="BL142" s="18" t="s">
        <v>153</v>
      </c>
      <c r="BM142" s="18" t="s">
        <v>732</v>
      </c>
    </row>
    <row r="143" spans="2:65" s="1" customFormat="1" ht="22.5" customHeight="1">
      <c r="B143" s="164"/>
      <c r="C143" s="165" t="s">
        <v>8</v>
      </c>
      <c r="D143" s="165" t="s">
        <v>148</v>
      </c>
      <c r="E143" s="166" t="s">
        <v>315</v>
      </c>
      <c r="F143" s="167" t="s">
        <v>316</v>
      </c>
      <c r="G143" s="168" t="s">
        <v>255</v>
      </c>
      <c r="H143" s="169">
        <v>299.194</v>
      </c>
      <c r="I143" s="170"/>
      <c r="J143" s="171">
        <f>ROUND(I143*H143,2)</f>
        <v>0</v>
      </c>
      <c r="K143" s="167" t="s">
        <v>152</v>
      </c>
      <c r="L143" s="35"/>
      <c r="M143" s="172" t="s">
        <v>20</v>
      </c>
      <c r="N143" s="173" t="s">
        <v>47</v>
      </c>
      <c r="O143" s="36"/>
      <c r="P143" s="174">
        <f>O143*H143</f>
        <v>0</v>
      </c>
      <c r="Q143" s="174">
        <v>0</v>
      </c>
      <c r="R143" s="174">
        <f>Q143*H143</f>
        <v>0</v>
      </c>
      <c r="S143" s="174">
        <v>0</v>
      </c>
      <c r="T143" s="175">
        <f>S143*H143</f>
        <v>0</v>
      </c>
      <c r="AR143" s="18" t="s">
        <v>153</v>
      </c>
      <c r="AT143" s="18" t="s">
        <v>148</v>
      </c>
      <c r="AU143" s="18" t="s">
        <v>84</v>
      </c>
      <c r="AY143" s="18" t="s">
        <v>145</v>
      </c>
      <c r="BE143" s="176">
        <f>IF(N143="základní",J143,0)</f>
        <v>0</v>
      </c>
      <c r="BF143" s="176">
        <f>IF(N143="snížená",J143,0)</f>
        <v>0</v>
      </c>
      <c r="BG143" s="176">
        <f>IF(N143="zákl. přenesená",J143,0)</f>
        <v>0</v>
      </c>
      <c r="BH143" s="176">
        <f>IF(N143="sníž. přenesená",J143,0)</f>
        <v>0</v>
      </c>
      <c r="BI143" s="176">
        <f>IF(N143="nulová",J143,0)</f>
        <v>0</v>
      </c>
      <c r="BJ143" s="18" t="s">
        <v>22</v>
      </c>
      <c r="BK143" s="176">
        <f>ROUND(I143*H143,2)</f>
        <v>0</v>
      </c>
      <c r="BL143" s="18" t="s">
        <v>153</v>
      </c>
      <c r="BM143" s="18" t="s">
        <v>733</v>
      </c>
    </row>
    <row r="144" spans="2:51" s="12" customFormat="1" ht="22.5" customHeight="1">
      <c r="B144" s="186"/>
      <c r="D144" s="195" t="s">
        <v>155</v>
      </c>
      <c r="F144" s="213" t="s">
        <v>734</v>
      </c>
      <c r="H144" s="214">
        <v>299.194</v>
      </c>
      <c r="I144" s="190"/>
      <c r="L144" s="186"/>
      <c r="M144" s="191"/>
      <c r="N144" s="192"/>
      <c r="O144" s="192"/>
      <c r="P144" s="192"/>
      <c r="Q144" s="192"/>
      <c r="R144" s="192"/>
      <c r="S144" s="192"/>
      <c r="T144" s="193"/>
      <c r="AT144" s="187" t="s">
        <v>155</v>
      </c>
      <c r="AU144" s="187" t="s">
        <v>84</v>
      </c>
      <c r="AV144" s="12" t="s">
        <v>84</v>
      </c>
      <c r="AW144" s="12" t="s">
        <v>4</v>
      </c>
      <c r="AX144" s="12" t="s">
        <v>22</v>
      </c>
      <c r="AY144" s="187" t="s">
        <v>145</v>
      </c>
    </row>
    <row r="145" spans="2:65" s="1" customFormat="1" ht="22.5" customHeight="1">
      <c r="B145" s="164"/>
      <c r="C145" s="165" t="s">
        <v>294</v>
      </c>
      <c r="D145" s="165" t="s">
        <v>148</v>
      </c>
      <c r="E145" s="166" t="s">
        <v>323</v>
      </c>
      <c r="F145" s="167" t="s">
        <v>324</v>
      </c>
      <c r="G145" s="168" t="s">
        <v>255</v>
      </c>
      <c r="H145" s="169">
        <v>21.371</v>
      </c>
      <c r="I145" s="170"/>
      <c r="J145" s="171">
        <f>ROUND(I145*H145,2)</f>
        <v>0</v>
      </c>
      <c r="K145" s="167" t="s">
        <v>152</v>
      </c>
      <c r="L145" s="35"/>
      <c r="M145" s="172" t="s">
        <v>20</v>
      </c>
      <c r="N145" s="173" t="s">
        <v>47</v>
      </c>
      <c r="O145" s="36"/>
      <c r="P145" s="174">
        <f>O145*H145</f>
        <v>0</v>
      </c>
      <c r="Q145" s="174">
        <v>0</v>
      </c>
      <c r="R145" s="174">
        <f>Q145*H145</f>
        <v>0</v>
      </c>
      <c r="S145" s="174">
        <v>0</v>
      </c>
      <c r="T145" s="175">
        <f>S145*H145</f>
        <v>0</v>
      </c>
      <c r="AR145" s="18" t="s">
        <v>153</v>
      </c>
      <c r="AT145" s="18" t="s">
        <v>148</v>
      </c>
      <c r="AU145" s="18" t="s">
        <v>84</v>
      </c>
      <c r="AY145" s="18" t="s">
        <v>145</v>
      </c>
      <c r="BE145" s="176">
        <f>IF(N145="základní",J145,0)</f>
        <v>0</v>
      </c>
      <c r="BF145" s="176">
        <f>IF(N145="snížená",J145,0)</f>
        <v>0</v>
      </c>
      <c r="BG145" s="176">
        <f>IF(N145="zákl. přenesená",J145,0)</f>
        <v>0</v>
      </c>
      <c r="BH145" s="176">
        <f>IF(N145="sníž. přenesená",J145,0)</f>
        <v>0</v>
      </c>
      <c r="BI145" s="176">
        <f>IF(N145="nulová",J145,0)</f>
        <v>0</v>
      </c>
      <c r="BJ145" s="18" t="s">
        <v>22</v>
      </c>
      <c r="BK145" s="176">
        <f>ROUND(I145*H145,2)</f>
        <v>0</v>
      </c>
      <c r="BL145" s="18" t="s">
        <v>153</v>
      </c>
      <c r="BM145" s="18" t="s">
        <v>735</v>
      </c>
    </row>
    <row r="146" spans="2:63" s="10" customFormat="1" ht="29.25" customHeight="1">
      <c r="B146" s="150"/>
      <c r="D146" s="161" t="s">
        <v>75</v>
      </c>
      <c r="E146" s="162" t="s">
        <v>326</v>
      </c>
      <c r="F146" s="162" t="s">
        <v>327</v>
      </c>
      <c r="I146" s="153"/>
      <c r="J146" s="163">
        <f>BK146</f>
        <v>0</v>
      </c>
      <c r="L146" s="150"/>
      <c r="M146" s="155"/>
      <c r="N146" s="156"/>
      <c r="O146" s="156"/>
      <c r="P146" s="157">
        <f>P147</f>
        <v>0</v>
      </c>
      <c r="Q146" s="156"/>
      <c r="R146" s="157">
        <f>R147</f>
        <v>0</v>
      </c>
      <c r="S146" s="156"/>
      <c r="T146" s="158">
        <f>T147</f>
        <v>0</v>
      </c>
      <c r="AR146" s="151" t="s">
        <v>22</v>
      </c>
      <c r="AT146" s="159" t="s">
        <v>75</v>
      </c>
      <c r="AU146" s="159" t="s">
        <v>22</v>
      </c>
      <c r="AY146" s="151" t="s">
        <v>145</v>
      </c>
      <c r="BK146" s="160">
        <f>BK147</f>
        <v>0</v>
      </c>
    </row>
    <row r="147" spans="2:65" s="1" customFormat="1" ht="22.5" customHeight="1">
      <c r="B147" s="164"/>
      <c r="C147" s="165" t="s">
        <v>302</v>
      </c>
      <c r="D147" s="165" t="s">
        <v>148</v>
      </c>
      <c r="E147" s="166" t="s">
        <v>583</v>
      </c>
      <c r="F147" s="167" t="s">
        <v>584</v>
      </c>
      <c r="G147" s="168" t="s">
        <v>255</v>
      </c>
      <c r="H147" s="169">
        <v>6.697</v>
      </c>
      <c r="I147" s="170"/>
      <c r="J147" s="171">
        <f>ROUND(I147*H147,2)</f>
        <v>0</v>
      </c>
      <c r="K147" s="167" t="s">
        <v>152</v>
      </c>
      <c r="L147" s="35"/>
      <c r="M147" s="172" t="s">
        <v>20</v>
      </c>
      <c r="N147" s="173" t="s">
        <v>47</v>
      </c>
      <c r="O147" s="36"/>
      <c r="P147" s="174">
        <f>O147*H147</f>
        <v>0</v>
      </c>
      <c r="Q147" s="174">
        <v>0</v>
      </c>
      <c r="R147" s="174">
        <f>Q147*H147</f>
        <v>0</v>
      </c>
      <c r="S147" s="174">
        <v>0</v>
      </c>
      <c r="T147" s="175">
        <f>S147*H147</f>
        <v>0</v>
      </c>
      <c r="AR147" s="18" t="s">
        <v>153</v>
      </c>
      <c r="AT147" s="18" t="s">
        <v>148</v>
      </c>
      <c r="AU147" s="18" t="s">
        <v>84</v>
      </c>
      <c r="AY147" s="18" t="s">
        <v>145</v>
      </c>
      <c r="BE147" s="176">
        <f>IF(N147="základní",J147,0)</f>
        <v>0</v>
      </c>
      <c r="BF147" s="176">
        <f>IF(N147="snížená",J147,0)</f>
        <v>0</v>
      </c>
      <c r="BG147" s="176">
        <f>IF(N147="zákl. přenesená",J147,0)</f>
        <v>0</v>
      </c>
      <c r="BH147" s="176">
        <f>IF(N147="sníž. přenesená",J147,0)</f>
        <v>0</v>
      </c>
      <c r="BI147" s="176">
        <f>IF(N147="nulová",J147,0)</f>
        <v>0</v>
      </c>
      <c r="BJ147" s="18" t="s">
        <v>22</v>
      </c>
      <c r="BK147" s="176">
        <f>ROUND(I147*H147,2)</f>
        <v>0</v>
      </c>
      <c r="BL147" s="18" t="s">
        <v>153</v>
      </c>
      <c r="BM147" s="18" t="s">
        <v>736</v>
      </c>
    </row>
    <row r="148" spans="2:63" s="10" customFormat="1" ht="36.75" customHeight="1">
      <c r="B148" s="150"/>
      <c r="D148" s="151" t="s">
        <v>75</v>
      </c>
      <c r="E148" s="152" t="s">
        <v>332</v>
      </c>
      <c r="F148" s="152" t="s">
        <v>333</v>
      </c>
      <c r="I148" s="153"/>
      <c r="J148" s="154">
        <f>BK148</f>
        <v>0</v>
      </c>
      <c r="L148" s="150"/>
      <c r="M148" s="155"/>
      <c r="N148" s="156"/>
      <c r="O148" s="156"/>
      <c r="P148" s="157">
        <f>P149+P164+P210+P263+P290</f>
        <v>0</v>
      </c>
      <c r="Q148" s="156"/>
      <c r="R148" s="157">
        <f>R149+R164+R210+R263+R290</f>
        <v>2.98169915</v>
      </c>
      <c r="S148" s="156"/>
      <c r="T148" s="158">
        <f>T149+T164+T210+T263+T290</f>
        <v>2.2697092999999997</v>
      </c>
      <c r="AR148" s="151" t="s">
        <v>84</v>
      </c>
      <c r="AT148" s="159" t="s">
        <v>75</v>
      </c>
      <c r="AU148" s="159" t="s">
        <v>76</v>
      </c>
      <c r="AY148" s="151" t="s">
        <v>145</v>
      </c>
      <c r="BK148" s="160">
        <f>BK149+BK164+BK210+BK263+BK290</f>
        <v>0</v>
      </c>
    </row>
    <row r="149" spans="2:63" s="10" customFormat="1" ht="19.5" customHeight="1">
      <c r="B149" s="150"/>
      <c r="D149" s="161" t="s">
        <v>75</v>
      </c>
      <c r="E149" s="162" t="s">
        <v>586</v>
      </c>
      <c r="F149" s="162" t="s">
        <v>587</v>
      </c>
      <c r="I149" s="153"/>
      <c r="J149" s="163">
        <f>BK149</f>
        <v>0</v>
      </c>
      <c r="L149" s="150"/>
      <c r="M149" s="155"/>
      <c r="N149" s="156"/>
      <c r="O149" s="156"/>
      <c r="P149" s="157">
        <f>SUM(P150:P163)</f>
        <v>0</v>
      </c>
      <c r="Q149" s="156"/>
      <c r="R149" s="157">
        <f>SUM(R150:R163)</f>
        <v>0.26717310000000005</v>
      </c>
      <c r="S149" s="156"/>
      <c r="T149" s="158">
        <f>SUM(T150:T163)</f>
        <v>0</v>
      </c>
      <c r="AR149" s="151" t="s">
        <v>84</v>
      </c>
      <c r="AT149" s="159" t="s">
        <v>75</v>
      </c>
      <c r="AU149" s="159" t="s">
        <v>22</v>
      </c>
      <c r="AY149" s="151" t="s">
        <v>145</v>
      </c>
      <c r="BK149" s="160">
        <f>SUM(BK150:BK163)</f>
        <v>0</v>
      </c>
    </row>
    <row r="150" spans="2:65" s="1" customFormat="1" ht="31.5" customHeight="1">
      <c r="B150" s="164"/>
      <c r="C150" s="165" t="s">
        <v>230</v>
      </c>
      <c r="D150" s="165" t="s">
        <v>148</v>
      </c>
      <c r="E150" s="166" t="s">
        <v>588</v>
      </c>
      <c r="F150" s="167" t="s">
        <v>589</v>
      </c>
      <c r="G150" s="168" t="s">
        <v>151</v>
      </c>
      <c r="H150" s="169">
        <v>27.29</v>
      </c>
      <c r="I150" s="170"/>
      <c r="J150" s="171">
        <f>ROUND(I150*H150,2)</f>
        <v>0</v>
      </c>
      <c r="K150" s="167" t="s">
        <v>152</v>
      </c>
      <c r="L150" s="35"/>
      <c r="M150" s="172" t="s">
        <v>20</v>
      </c>
      <c r="N150" s="173" t="s">
        <v>47</v>
      </c>
      <c r="O150" s="36"/>
      <c r="P150" s="174">
        <f>O150*H150</f>
        <v>0</v>
      </c>
      <c r="Q150" s="174">
        <v>0.00139</v>
      </c>
      <c r="R150" s="174">
        <f>Q150*H150</f>
        <v>0.0379331</v>
      </c>
      <c r="S150" s="174">
        <v>0</v>
      </c>
      <c r="T150" s="175">
        <f>S150*H150</f>
        <v>0</v>
      </c>
      <c r="AR150" s="18" t="s">
        <v>294</v>
      </c>
      <c r="AT150" s="18" t="s">
        <v>148</v>
      </c>
      <c r="AU150" s="18" t="s">
        <v>84</v>
      </c>
      <c r="AY150" s="18" t="s">
        <v>145</v>
      </c>
      <c r="BE150" s="176">
        <f>IF(N150="základní",J150,0)</f>
        <v>0</v>
      </c>
      <c r="BF150" s="176">
        <f>IF(N150="snížená",J150,0)</f>
        <v>0</v>
      </c>
      <c r="BG150" s="176">
        <f>IF(N150="zákl. přenesená",J150,0)</f>
        <v>0</v>
      </c>
      <c r="BH150" s="176">
        <f>IF(N150="sníž. přenesená",J150,0)</f>
        <v>0</v>
      </c>
      <c r="BI150" s="176">
        <f>IF(N150="nulová",J150,0)</f>
        <v>0</v>
      </c>
      <c r="BJ150" s="18" t="s">
        <v>22</v>
      </c>
      <c r="BK150" s="176">
        <f>ROUND(I150*H150,2)</f>
        <v>0</v>
      </c>
      <c r="BL150" s="18" t="s">
        <v>294</v>
      </c>
      <c r="BM150" s="18" t="s">
        <v>737</v>
      </c>
    </row>
    <row r="151" spans="2:51" s="11" customFormat="1" ht="22.5" customHeight="1">
      <c r="B151" s="177"/>
      <c r="D151" s="178" t="s">
        <v>155</v>
      </c>
      <c r="E151" s="179" t="s">
        <v>20</v>
      </c>
      <c r="F151" s="180" t="s">
        <v>719</v>
      </c>
      <c r="H151" s="181" t="s">
        <v>20</v>
      </c>
      <c r="I151" s="182"/>
      <c r="L151" s="177"/>
      <c r="M151" s="183"/>
      <c r="N151" s="184"/>
      <c r="O151" s="184"/>
      <c r="P151" s="184"/>
      <c r="Q151" s="184"/>
      <c r="R151" s="184"/>
      <c r="S151" s="184"/>
      <c r="T151" s="185"/>
      <c r="AT151" s="181" t="s">
        <v>155</v>
      </c>
      <c r="AU151" s="181" t="s">
        <v>84</v>
      </c>
      <c r="AV151" s="11" t="s">
        <v>22</v>
      </c>
      <c r="AW151" s="11" t="s">
        <v>39</v>
      </c>
      <c r="AX151" s="11" t="s">
        <v>76</v>
      </c>
      <c r="AY151" s="181" t="s">
        <v>145</v>
      </c>
    </row>
    <row r="152" spans="2:51" s="12" customFormat="1" ht="22.5" customHeight="1">
      <c r="B152" s="186"/>
      <c r="D152" s="178" t="s">
        <v>155</v>
      </c>
      <c r="E152" s="187" t="s">
        <v>20</v>
      </c>
      <c r="F152" s="188" t="s">
        <v>738</v>
      </c>
      <c r="H152" s="189">
        <v>6.55</v>
      </c>
      <c r="I152" s="190"/>
      <c r="L152" s="186"/>
      <c r="M152" s="191"/>
      <c r="N152" s="192"/>
      <c r="O152" s="192"/>
      <c r="P152" s="192"/>
      <c r="Q152" s="192"/>
      <c r="R152" s="192"/>
      <c r="S152" s="192"/>
      <c r="T152" s="193"/>
      <c r="AT152" s="187" t="s">
        <v>155</v>
      </c>
      <c r="AU152" s="187" t="s">
        <v>84</v>
      </c>
      <c r="AV152" s="12" t="s">
        <v>84</v>
      </c>
      <c r="AW152" s="12" t="s">
        <v>39</v>
      </c>
      <c r="AX152" s="12" t="s">
        <v>76</v>
      </c>
      <c r="AY152" s="187" t="s">
        <v>145</v>
      </c>
    </row>
    <row r="153" spans="2:51" s="11" customFormat="1" ht="22.5" customHeight="1">
      <c r="B153" s="177"/>
      <c r="D153" s="178" t="s">
        <v>155</v>
      </c>
      <c r="E153" s="179" t="s">
        <v>20</v>
      </c>
      <c r="F153" s="180" t="s">
        <v>691</v>
      </c>
      <c r="H153" s="181" t="s">
        <v>20</v>
      </c>
      <c r="I153" s="182"/>
      <c r="L153" s="177"/>
      <c r="M153" s="183"/>
      <c r="N153" s="184"/>
      <c r="O153" s="184"/>
      <c r="P153" s="184"/>
      <c r="Q153" s="184"/>
      <c r="R153" s="184"/>
      <c r="S153" s="184"/>
      <c r="T153" s="185"/>
      <c r="AT153" s="181" t="s">
        <v>155</v>
      </c>
      <c r="AU153" s="181" t="s">
        <v>84</v>
      </c>
      <c r="AV153" s="11" t="s">
        <v>22</v>
      </c>
      <c r="AW153" s="11" t="s">
        <v>39</v>
      </c>
      <c r="AX153" s="11" t="s">
        <v>76</v>
      </c>
      <c r="AY153" s="181" t="s">
        <v>145</v>
      </c>
    </row>
    <row r="154" spans="2:51" s="12" customFormat="1" ht="22.5" customHeight="1">
      <c r="B154" s="186"/>
      <c r="D154" s="178" t="s">
        <v>155</v>
      </c>
      <c r="E154" s="187" t="s">
        <v>20</v>
      </c>
      <c r="F154" s="188" t="s">
        <v>709</v>
      </c>
      <c r="H154" s="189">
        <v>8.32</v>
      </c>
      <c r="I154" s="190"/>
      <c r="L154" s="186"/>
      <c r="M154" s="191"/>
      <c r="N154" s="192"/>
      <c r="O154" s="192"/>
      <c r="P154" s="192"/>
      <c r="Q154" s="192"/>
      <c r="R154" s="192"/>
      <c r="S154" s="192"/>
      <c r="T154" s="193"/>
      <c r="AT154" s="187" t="s">
        <v>155</v>
      </c>
      <c r="AU154" s="187" t="s">
        <v>84</v>
      </c>
      <c r="AV154" s="12" t="s">
        <v>84</v>
      </c>
      <c r="AW154" s="12" t="s">
        <v>39</v>
      </c>
      <c r="AX154" s="12" t="s">
        <v>76</v>
      </c>
      <c r="AY154" s="187" t="s">
        <v>145</v>
      </c>
    </row>
    <row r="155" spans="2:51" s="11" customFormat="1" ht="22.5" customHeight="1">
      <c r="B155" s="177"/>
      <c r="D155" s="178" t="s">
        <v>155</v>
      </c>
      <c r="E155" s="179" t="s">
        <v>20</v>
      </c>
      <c r="F155" s="180" t="s">
        <v>710</v>
      </c>
      <c r="H155" s="181" t="s">
        <v>20</v>
      </c>
      <c r="I155" s="182"/>
      <c r="L155" s="177"/>
      <c r="M155" s="183"/>
      <c r="N155" s="184"/>
      <c r="O155" s="184"/>
      <c r="P155" s="184"/>
      <c r="Q155" s="184"/>
      <c r="R155" s="184"/>
      <c r="S155" s="184"/>
      <c r="T155" s="185"/>
      <c r="AT155" s="181" t="s">
        <v>155</v>
      </c>
      <c r="AU155" s="181" t="s">
        <v>84</v>
      </c>
      <c r="AV155" s="11" t="s">
        <v>22</v>
      </c>
      <c r="AW155" s="11" t="s">
        <v>39</v>
      </c>
      <c r="AX155" s="11" t="s">
        <v>76</v>
      </c>
      <c r="AY155" s="181" t="s">
        <v>145</v>
      </c>
    </row>
    <row r="156" spans="2:51" s="12" customFormat="1" ht="22.5" customHeight="1">
      <c r="B156" s="186"/>
      <c r="D156" s="178" t="s">
        <v>155</v>
      </c>
      <c r="E156" s="187" t="s">
        <v>20</v>
      </c>
      <c r="F156" s="188" t="s">
        <v>711</v>
      </c>
      <c r="H156" s="189">
        <v>4.41</v>
      </c>
      <c r="I156" s="190"/>
      <c r="L156" s="186"/>
      <c r="M156" s="191"/>
      <c r="N156" s="192"/>
      <c r="O156" s="192"/>
      <c r="P156" s="192"/>
      <c r="Q156" s="192"/>
      <c r="R156" s="192"/>
      <c r="S156" s="192"/>
      <c r="T156" s="193"/>
      <c r="AT156" s="187" t="s">
        <v>155</v>
      </c>
      <c r="AU156" s="187" t="s">
        <v>84</v>
      </c>
      <c r="AV156" s="12" t="s">
        <v>84</v>
      </c>
      <c r="AW156" s="12" t="s">
        <v>39</v>
      </c>
      <c r="AX156" s="12" t="s">
        <v>76</v>
      </c>
      <c r="AY156" s="187" t="s">
        <v>145</v>
      </c>
    </row>
    <row r="157" spans="2:51" s="11" customFormat="1" ht="22.5" customHeight="1">
      <c r="B157" s="177"/>
      <c r="D157" s="178" t="s">
        <v>155</v>
      </c>
      <c r="E157" s="179" t="s">
        <v>20</v>
      </c>
      <c r="F157" s="180" t="s">
        <v>693</v>
      </c>
      <c r="H157" s="181" t="s">
        <v>20</v>
      </c>
      <c r="I157" s="182"/>
      <c r="L157" s="177"/>
      <c r="M157" s="183"/>
      <c r="N157" s="184"/>
      <c r="O157" s="184"/>
      <c r="P157" s="184"/>
      <c r="Q157" s="184"/>
      <c r="R157" s="184"/>
      <c r="S157" s="184"/>
      <c r="T157" s="185"/>
      <c r="AT157" s="181" t="s">
        <v>155</v>
      </c>
      <c r="AU157" s="181" t="s">
        <v>84</v>
      </c>
      <c r="AV157" s="11" t="s">
        <v>22</v>
      </c>
      <c r="AW157" s="11" t="s">
        <v>39</v>
      </c>
      <c r="AX157" s="11" t="s">
        <v>76</v>
      </c>
      <c r="AY157" s="181" t="s">
        <v>145</v>
      </c>
    </row>
    <row r="158" spans="2:51" s="12" customFormat="1" ht="22.5" customHeight="1">
      <c r="B158" s="186"/>
      <c r="D158" s="178" t="s">
        <v>155</v>
      </c>
      <c r="E158" s="187" t="s">
        <v>20</v>
      </c>
      <c r="F158" s="188" t="s">
        <v>712</v>
      </c>
      <c r="H158" s="189">
        <v>8.01</v>
      </c>
      <c r="I158" s="190"/>
      <c r="L158" s="186"/>
      <c r="M158" s="191"/>
      <c r="N158" s="192"/>
      <c r="O158" s="192"/>
      <c r="P158" s="192"/>
      <c r="Q158" s="192"/>
      <c r="R158" s="192"/>
      <c r="S158" s="192"/>
      <c r="T158" s="193"/>
      <c r="AT158" s="187" t="s">
        <v>155</v>
      </c>
      <c r="AU158" s="187" t="s">
        <v>84</v>
      </c>
      <c r="AV158" s="12" t="s">
        <v>84</v>
      </c>
      <c r="AW158" s="12" t="s">
        <v>39</v>
      </c>
      <c r="AX158" s="12" t="s">
        <v>76</v>
      </c>
      <c r="AY158" s="187" t="s">
        <v>145</v>
      </c>
    </row>
    <row r="159" spans="2:51" s="13" customFormat="1" ht="22.5" customHeight="1">
      <c r="B159" s="194"/>
      <c r="D159" s="195" t="s">
        <v>155</v>
      </c>
      <c r="E159" s="196" t="s">
        <v>20</v>
      </c>
      <c r="F159" s="197" t="s">
        <v>176</v>
      </c>
      <c r="H159" s="198">
        <v>27.29</v>
      </c>
      <c r="I159" s="199"/>
      <c r="L159" s="194"/>
      <c r="M159" s="200"/>
      <c r="N159" s="201"/>
      <c r="O159" s="201"/>
      <c r="P159" s="201"/>
      <c r="Q159" s="201"/>
      <c r="R159" s="201"/>
      <c r="S159" s="201"/>
      <c r="T159" s="202"/>
      <c r="AT159" s="203" t="s">
        <v>155</v>
      </c>
      <c r="AU159" s="203" t="s">
        <v>84</v>
      </c>
      <c r="AV159" s="13" t="s">
        <v>153</v>
      </c>
      <c r="AW159" s="13" t="s">
        <v>39</v>
      </c>
      <c r="AX159" s="13" t="s">
        <v>22</v>
      </c>
      <c r="AY159" s="203" t="s">
        <v>145</v>
      </c>
    </row>
    <row r="160" spans="2:65" s="1" customFormat="1" ht="22.5" customHeight="1">
      <c r="B160" s="164"/>
      <c r="C160" s="215" t="s">
        <v>311</v>
      </c>
      <c r="D160" s="215" t="s">
        <v>352</v>
      </c>
      <c r="E160" s="216" t="s">
        <v>593</v>
      </c>
      <c r="F160" s="217" t="s">
        <v>594</v>
      </c>
      <c r="G160" s="218" t="s">
        <v>151</v>
      </c>
      <c r="H160" s="219">
        <v>28.655</v>
      </c>
      <c r="I160" s="220"/>
      <c r="J160" s="221">
        <f>ROUND(I160*H160,2)</f>
        <v>0</v>
      </c>
      <c r="K160" s="217" t="s">
        <v>20</v>
      </c>
      <c r="L160" s="222"/>
      <c r="M160" s="223" t="s">
        <v>20</v>
      </c>
      <c r="N160" s="224" t="s">
        <v>47</v>
      </c>
      <c r="O160" s="36"/>
      <c r="P160" s="174">
        <f>O160*H160</f>
        <v>0</v>
      </c>
      <c r="Q160" s="174">
        <v>0.008</v>
      </c>
      <c r="R160" s="174">
        <f>Q160*H160</f>
        <v>0.22924000000000003</v>
      </c>
      <c r="S160" s="174">
        <v>0</v>
      </c>
      <c r="T160" s="175">
        <f>S160*H160</f>
        <v>0</v>
      </c>
      <c r="AR160" s="18" t="s">
        <v>356</v>
      </c>
      <c r="AT160" s="18" t="s">
        <v>352</v>
      </c>
      <c r="AU160" s="18" t="s">
        <v>84</v>
      </c>
      <c r="AY160" s="18" t="s">
        <v>145</v>
      </c>
      <c r="BE160" s="176">
        <f>IF(N160="základní",J160,0)</f>
        <v>0</v>
      </c>
      <c r="BF160" s="176">
        <f>IF(N160="snížená",J160,0)</f>
        <v>0</v>
      </c>
      <c r="BG160" s="176">
        <f>IF(N160="zákl. přenesená",J160,0)</f>
        <v>0</v>
      </c>
      <c r="BH160" s="176">
        <f>IF(N160="sníž. přenesená",J160,0)</f>
        <v>0</v>
      </c>
      <c r="BI160" s="176">
        <f>IF(N160="nulová",J160,0)</f>
        <v>0</v>
      </c>
      <c r="BJ160" s="18" t="s">
        <v>22</v>
      </c>
      <c r="BK160" s="176">
        <f>ROUND(I160*H160,2)</f>
        <v>0</v>
      </c>
      <c r="BL160" s="18" t="s">
        <v>294</v>
      </c>
      <c r="BM160" s="18" t="s">
        <v>739</v>
      </c>
    </row>
    <row r="161" spans="2:51" s="12" customFormat="1" ht="22.5" customHeight="1">
      <c r="B161" s="186"/>
      <c r="D161" s="195" t="s">
        <v>155</v>
      </c>
      <c r="F161" s="213" t="s">
        <v>740</v>
      </c>
      <c r="H161" s="214">
        <v>28.655</v>
      </c>
      <c r="I161" s="190"/>
      <c r="L161" s="186"/>
      <c r="M161" s="191"/>
      <c r="N161" s="192"/>
      <c r="O161" s="192"/>
      <c r="P161" s="192"/>
      <c r="Q161" s="192"/>
      <c r="R161" s="192"/>
      <c r="S161" s="192"/>
      <c r="T161" s="193"/>
      <c r="AT161" s="187" t="s">
        <v>155</v>
      </c>
      <c r="AU161" s="187" t="s">
        <v>84</v>
      </c>
      <c r="AV161" s="12" t="s">
        <v>84</v>
      </c>
      <c r="AW161" s="12" t="s">
        <v>4</v>
      </c>
      <c r="AX161" s="12" t="s">
        <v>22</v>
      </c>
      <c r="AY161" s="187" t="s">
        <v>145</v>
      </c>
    </row>
    <row r="162" spans="2:65" s="1" customFormat="1" ht="22.5" customHeight="1">
      <c r="B162" s="164"/>
      <c r="C162" s="165" t="s">
        <v>265</v>
      </c>
      <c r="D162" s="165" t="s">
        <v>148</v>
      </c>
      <c r="E162" s="166" t="s">
        <v>597</v>
      </c>
      <c r="F162" s="167" t="s">
        <v>598</v>
      </c>
      <c r="G162" s="168" t="s">
        <v>255</v>
      </c>
      <c r="H162" s="169">
        <v>0.267</v>
      </c>
      <c r="I162" s="170"/>
      <c r="J162" s="171">
        <f>ROUND(I162*H162,2)</f>
        <v>0</v>
      </c>
      <c r="K162" s="167" t="s">
        <v>152</v>
      </c>
      <c r="L162" s="35"/>
      <c r="M162" s="172" t="s">
        <v>20</v>
      </c>
      <c r="N162" s="173" t="s">
        <v>47</v>
      </c>
      <c r="O162" s="36"/>
      <c r="P162" s="174">
        <f>O162*H162</f>
        <v>0</v>
      </c>
      <c r="Q162" s="174">
        <v>0</v>
      </c>
      <c r="R162" s="174">
        <f>Q162*H162</f>
        <v>0</v>
      </c>
      <c r="S162" s="174">
        <v>0</v>
      </c>
      <c r="T162" s="175">
        <f>S162*H162</f>
        <v>0</v>
      </c>
      <c r="AR162" s="18" t="s">
        <v>294</v>
      </c>
      <c r="AT162" s="18" t="s">
        <v>148</v>
      </c>
      <c r="AU162" s="18" t="s">
        <v>84</v>
      </c>
      <c r="AY162" s="18" t="s">
        <v>145</v>
      </c>
      <c r="BE162" s="176">
        <f>IF(N162="základní",J162,0)</f>
        <v>0</v>
      </c>
      <c r="BF162" s="176">
        <f>IF(N162="snížená",J162,0)</f>
        <v>0</v>
      </c>
      <c r="BG162" s="176">
        <f>IF(N162="zákl. přenesená",J162,0)</f>
        <v>0</v>
      </c>
      <c r="BH162" s="176">
        <f>IF(N162="sníž. přenesená",J162,0)</f>
        <v>0</v>
      </c>
      <c r="BI162" s="176">
        <f>IF(N162="nulová",J162,0)</f>
        <v>0</v>
      </c>
      <c r="BJ162" s="18" t="s">
        <v>22</v>
      </c>
      <c r="BK162" s="176">
        <f>ROUND(I162*H162,2)</f>
        <v>0</v>
      </c>
      <c r="BL162" s="18" t="s">
        <v>294</v>
      </c>
      <c r="BM162" s="18" t="s">
        <v>741</v>
      </c>
    </row>
    <row r="163" spans="2:65" s="1" customFormat="1" ht="22.5" customHeight="1">
      <c r="B163" s="164"/>
      <c r="C163" s="165" t="s">
        <v>7</v>
      </c>
      <c r="D163" s="165" t="s">
        <v>148</v>
      </c>
      <c r="E163" s="166" t="s">
        <v>600</v>
      </c>
      <c r="F163" s="167" t="s">
        <v>601</v>
      </c>
      <c r="G163" s="168" t="s">
        <v>255</v>
      </c>
      <c r="H163" s="169">
        <v>0.267</v>
      </c>
      <c r="I163" s="170"/>
      <c r="J163" s="171">
        <f>ROUND(I163*H163,2)</f>
        <v>0</v>
      </c>
      <c r="K163" s="167" t="s">
        <v>152</v>
      </c>
      <c r="L163" s="35"/>
      <c r="M163" s="172" t="s">
        <v>20</v>
      </c>
      <c r="N163" s="173" t="s">
        <v>47</v>
      </c>
      <c r="O163" s="36"/>
      <c r="P163" s="174">
        <f>O163*H163</f>
        <v>0</v>
      </c>
      <c r="Q163" s="174">
        <v>0</v>
      </c>
      <c r="R163" s="174">
        <f>Q163*H163</f>
        <v>0</v>
      </c>
      <c r="S163" s="174">
        <v>0</v>
      </c>
      <c r="T163" s="175">
        <f>S163*H163</f>
        <v>0</v>
      </c>
      <c r="AR163" s="18" t="s">
        <v>294</v>
      </c>
      <c r="AT163" s="18" t="s">
        <v>148</v>
      </c>
      <c r="AU163" s="18" t="s">
        <v>84</v>
      </c>
      <c r="AY163" s="18" t="s">
        <v>145</v>
      </c>
      <c r="BE163" s="176">
        <f>IF(N163="základní",J163,0)</f>
        <v>0</v>
      </c>
      <c r="BF163" s="176">
        <f>IF(N163="snížená",J163,0)</f>
        <v>0</v>
      </c>
      <c r="BG163" s="176">
        <f>IF(N163="zákl. přenesená",J163,0)</f>
        <v>0</v>
      </c>
      <c r="BH163" s="176">
        <f>IF(N163="sníž. přenesená",J163,0)</f>
        <v>0</v>
      </c>
      <c r="BI163" s="176">
        <f>IF(N163="nulová",J163,0)</f>
        <v>0</v>
      </c>
      <c r="BJ163" s="18" t="s">
        <v>22</v>
      </c>
      <c r="BK163" s="176">
        <f>ROUND(I163*H163,2)</f>
        <v>0</v>
      </c>
      <c r="BL163" s="18" t="s">
        <v>294</v>
      </c>
      <c r="BM163" s="18" t="s">
        <v>742</v>
      </c>
    </row>
    <row r="164" spans="2:63" s="10" customFormat="1" ht="29.25" customHeight="1">
      <c r="B164" s="150"/>
      <c r="D164" s="161" t="s">
        <v>75</v>
      </c>
      <c r="E164" s="162" t="s">
        <v>390</v>
      </c>
      <c r="F164" s="162" t="s">
        <v>391</v>
      </c>
      <c r="I164" s="153"/>
      <c r="J164" s="163">
        <f>BK164</f>
        <v>0</v>
      </c>
      <c r="L164" s="150"/>
      <c r="M164" s="155"/>
      <c r="N164" s="156"/>
      <c r="O164" s="156"/>
      <c r="P164" s="157">
        <f>SUM(P165:P209)</f>
        <v>0</v>
      </c>
      <c r="Q164" s="156"/>
      <c r="R164" s="157">
        <f>SUM(R165:R209)</f>
        <v>0.8604309</v>
      </c>
      <c r="S164" s="156"/>
      <c r="T164" s="158">
        <f>SUM(T165:T209)</f>
        <v>2.2697092999999997</v>
      </c>
      <c r="AR164" s="151" t="s">
        <v>84</v>
      </c>
      <c r="AT164" s="159" t="s">
        <v>75</v>
      </c>
      <c r="AU164" s="159" t="s">
        <v>22</v>
      </c>
      <c r="AY164" s="151" t="s">
        <v>145</v>
      </c>
      <c r="BK164" s="160">
        <f>SUM(BK165:BK209)</f>
        <v>0</v>
      </c>
    </row>
    <row r="165" spans="2:65" s="1" customFormat="1" ht="22.5" customHeight="1">
      <c r="B165" s="164"/>
      <c r="C165" s="165" t="s">
        <v>322</v>
      </c>
      <c r="D165" s="165" t="s">
        <v>148</v>
      </c>
      <c r="E165" s="166" t="s">
        <v>603</v>
      </c>
      <c r="F165" s="167" t="s">
        <v>604</v>
      </c>
      <c r="G165" s="168" t="s">
        <v>151</v>
      </c>
      <c r="H165" s="169">
        <v>27.29</v>
      </c>
      <c r="I165" s="170"/>
      <c r="J165" s="171">
        <f>ROUND(I165*H165,2)</f>
        <v>0</v>
      </c>
      <c r="K165" s="167" t="s">
        <v>152</v>
      </c>
      <c r="L165" s="35"/>
      <c r="M165" s="172" t="s">
        <v>20</v>
      </c>
      <c r="N165" s="173" t="s">
        <v>47</v>
      </c>
      <c r="O165" s="36"/>
      <c r="P165" s="174">
        <f>O165*H165</f>
        <v>0</v>
      </c>
      <c r="Q165" s="174">
        <v>0</v>
      </c>
      <c r="R165" s="174">
        <f>Q165*H165</f>
        <v>0</v>
      </c>
      <c r="S165" s="174">
        <v>0.08317</v>
      </c>
      <c r="T165" s="175">
        <f>S165*H165</f>
        <v>2.2697092999999997</v>
      </c>
      <c r="AR165" s="18" t="s">
        <v>294</v>
      </c>
      <c r="AT165" s="18" t="s">
        <v>148</v>
      </c>
      <c r="AU165" s="18" t="s">
        <v>84</v>
      </c>
      <c r="AY165" s="18" t="s">
        <v>145</v>
      </c>
      <c r="BE165" s="176">
        <f>IF(N165="základní",J165,0)</f>
        <v>0</v>
      </c>
      <c r="BF165" s="176">
        <f>IF(N165="snížená",J165,0)</f>
        <v>0</v>
      </c>
      <c r="BG165" s="176">
        <f>IF(N165="zákl. přenesená",J165,0)</f>
        <v>0</v>
      </c>
      <c r="BH165" s="176">
        <f>IF(N165="sníž. přenesená",J165,0)</f>
        <v>0</v>
      </c>
      <c r="BI165" s="176">
        <f>IF(N165="nulová",J165,0)</f>
        <v>0</v>
      </c>
      <c r="BJ165" s="18" t="s">
        <v>22</v>
      </c>
      <c r="BK165" s="176">
        <f>ROUND(I165*H165,2)</f>
        <v>0</v>
      </c>
      <c r="BL165" s="18" t="s">
        <v>294</v>
      </c>
      <c r="BM165" s="18" t="s">
        <v>743</v>
      </c>
    </row>
    <row r="166" spans="2:51" s="11" customFormat="1" ht="22.5" customHeight="1">
      <c r="B166" s="177"/>
      <c r="D166" s="178" t="s">
        <v>155</v>
      </c>
      <c r="E166" s="179" t="s">
        <v>20</v>
      </c>
      <c r="F166" s="180" t="s">
        <v>719</v>
      </c>
      <c r="H166" s="181" t="s">
        <v>20</v>
      </c>
      <c r="I166" s="182"/>
      <c r="L166" s="177"/>
      <c r="M166" s="183"/>
      <c r="N166" s="184"/>
      <c r="O166" s="184"/>
      <c r="P166" s="184"/>
      <c r="Q166" s="184"/>
      <c r="R166" s="184"/>
      <c r="S166" s="184"/>
      <c r="T166" s="185"/>
      <c r="AT166" s="181" t="s">
        <v>155</v>
      </c>
      <c r="AU166" s="181" t="s">
        <v>84</v>
      </c>
      <c r="AV166" s="11" t="s">
        <v>22</v>
      </c>
      <c r="AW166" s="11" t="s">
        <v>39</v>
      </c>
      <c r="AX166" s="11" t="s">
        <v>76</v>
      </c>
      <c r="AY166" s="181" t="s">
        <v>145</v>
      </c>
    </row>
    <row r="167" spans="2:51" s="12" customFormat="1" ht="22.5" customHeight="1">
      <c r="B167" s="186"/>
      <c r="D167" s="178" t="s">
        <v>155</v>
      </c>
      <c r="E167" s="187" t="s">
        <v>20</v>
      </c>
      <c r="F167" s="188" t="s">
        <v>738</v>
      </c>
      <c r="H167" s="189">
        <v>6.55</v>
      </c>
      <c r="I167" s="190"/>
      <c r="L167" s="186"/>
      <c r="M167" s="191"/>
      <c r="N167" s="192"/>
      <c r="O167" s="192"/>
      <c r="P167" s="192"/>
      <c r="Q167" s="192"/>
      <c r="R167" s="192"/>
      <c r="S167" s="192"/>
      <c r="T167" s="193"/>
      <c r="AT167" s="187" t="s">
        <v>155</v>
      </c>
      <c r="AU167" s="187" t="s">
        <v>84</v>
      </c>
      <c r="AV167" s="12" t="s">
        <v>84</v>
      </c>
      <c r="AW167" s="12" t="s">
        <v>39</v>
      </c>
      <c r="AX167" s="12" t="s">
        <v>76</v>
      </c>
      <c r="AY167" s="187" t="s">
        <v>145</v>
      </c>
    </row>
    <row r="168" spans="2:51" s="11" customFormat="1" ht="22.5" customHeight="1">
      <c r="B168" s="177"/>
      <c r="D168" s="178" t="s">
        <v>155</v>
      </c>
      <c r="E168" s="179" t="s">
        <v>20</v>
      </c>
      <c r="F168" s="180" t="s">
        <v>691</v>
      </c>
      <c r="H168" s="181" t="s">
        <v>20</v>
      </c>
      <c r="I168" s="182"/>
      <c r="L168" s="177"/>
      <c r="M168" s="183"/>
      <c r="N168" s="184"/>
      <c r="O168" s="184"/>
      <c r="P168" s="184"/>
      <c r="Q168" s="184"/>
      <c r="R168" s="184"/>
      <c r="S168" s="184"/>
      <c r="T168" s="185"/>
      <c r="AT168" s="181" t="s">
        <v>155</v>
      </c>
      <c r="AU168" s="181" t="s">
        <v>84</v>
      </c>
      <c r="AV168" s="11" t="s">
        <v>22</v>
      </c>
      <c r="AW168" s="11" t="s">
        <v>39</v>
      </c>
      <c r="AX168" s="11" t="s">
        <v>76</v>
      </c>
      <c r="AY168" s="181" t="s">
        <v>145</v>
      </c>
    </row>
    <row r="169" spans="2:51" s="12" customFormat="1" ht="22.5" customHeight="1">
      <c r="B169" s="186"/>
      <c r="D169" s="178" t="s">
        <v>155</v>
      </c>
      <c r="E169" s="187" t="s">
        <v>20</v>
      </c>
      <c r="F169" s="188" t="s">
        <v>709</v>
      </c>
      <c r="H169" s="189">
        <v>8.32</v>
      </c>
      <c r="I169" s="190"/>
      <c r="L169" s="186"/>
      <c r="M169" s="191"/>
      <c r="N169" s="192"/>
      <c r="O169" s="192"/>
      <c r="P169" s="192"/>
      <c r="Q169" s="192"/>
      <c r="R169" s="192"/>
      <c r="S169" s="192"/>
      <c r="T169" s="193"/>
      <c r="AT169" s="187" t="s">
        <v>155</v>
      </c>
      <c r="AU169" s="187" t="s">
        <v>84</v>
      </c>
      <c r="AV169" s="12" t="s">
        <v>84</v>
      </c>
      <c r="AW169" s="12" t="s">
        <v>39</v>
      </c>
      <c r="AX169" s="12" t="s">
        <v>76</v>
      </c>
      <c r="AY169" s="187" t="s">
        <v>145</v>
      </c>
    </row>
    <row r="170" spans="2:51" s="11" customFormat="1" ht="22.5" customHeight="1">
      <c r="B170" s="177"/>
      <c r="D170" s="178" t="s">
        <v>155</v>
      </c>
      <c r="E170" s="179" t="s">
        <v>20</v>
      </c>
      <c r="F170" s="180" t="s">
        <v>710</v>
      </c>
      <c r="H170" s="181" t="s">
        <v>20</v>
      </c>
      <c r="I170" s="182"/>
      <c r="L170" s="177"/>
      <c r="M170" s="183"/>
      <c r="N170" s="184"/>
      <c r="O170" s="184"/>
      <c r="P170" s="184"/>
      <c r="Q170" s="184"/>
      <c r="R170" s="184"/>
      <c r="S170" s="184"/>
      <c r="T170" s="185"/>
      <c r="AT170" s="181" t="s">
        <v>155</v>
      </c>
      <c r="AU170" s="181" t="s">
        <v>84</v>
      </c>
      <c r="AV170" s="11" t="s">
        <v>22</v>
      </c>
      <c r="AW170" s="11" t="s">
        <v>39</v>
      </c>
      <c r="AX170" s="11" t="s">
        <v>76</v>
      </c>
      <c r="AY170" s="181" t="s">
        <v>145</v>
      </c>
    </row>
    <row r="171" spans="2:51" s="12" customFormat="1" ht="22.5" customHeight="1">
      <c r="B171" s="186"/>
      <c r="D171" s="178" t="s">
        <v>155</v>
      </c>
      <c r="E171" s="187" t="s">
        <v>20</v>
      </c>
      <c r="F171" s="188" t="s">
        <v>711</v>
      </c>
      <c r="H171" s="189">
        <v>4.41</v>
      </c>
      <c r="I171" s="190"/>
      <c r="L171" s="186"/>
      <c r="M171" s="191"/>
      <c r="N171" s="192"/>
      <c r="O171" s="192"/>
      <c r="P171" s="192"/>
      <c r="Q171" s="192"/>
      <c r="R171" s="192"/>
      <c r="S171" s="192"/>
      <c r="T171" s="193"/>
      <c r="AT171" s="187" t="s">
        <v>155</v>
      </c>
      <c r="AU171" s="187" t="s">
        <v>84</v>
      </c>
      <c r="AV171" s="12" t="s">
        <v>84</v>
      </c>
      <c r="AW171" s="12" t="s">
        <v>39</v>
      </c>
      <c r="AX171" s="12" t="s">
        <v>76</v>
      </c>
      <c r="AY171" s="187" t="s">
        <v>145</v>
      </c>
    </row>
    <row r="172" spans="2:51" s="11" customFormat="1" ht="22.5" customHeight="1">
      <c r="B172" s="177"/>
      <c r="D172" s="178" t="s">
        <v>155</v>
      </c>
      <c r="E172" s="179" t="s">
        <v>20</v>
      </c>
      <c r="F172" s="180" t="s">
        <v>693</v>
      </c>
      <c r="H172" s="181" t="s">
        <v>20</v>
      </c>
      <c r="I172" s="182"/>
      <c r="L172" s="177"/>
      <c r="M172" s="183"/>
      <c r="N172" s="184"/>
      <c r="O172" s="184"/>
      <c r="P172" s="184"/>
      <c r="Q172" s="184"/>
      <c r="R172" s="184"/>
      <c r="S172" s="184"/>
      <c r="T172" s="185"/>
      <c r="AT172" s="181" t="s">
        <v>155</v>
      </c>
      <c r="AU172" s="181" t="s">
        <v>84</v>
      </c>
      <c r="AV172" s="11" t="s">
        <v>22</v>
      </c>
      <c r="AW172" s="11" t="s">
        <v>39</v>
      </c>
      <c r="AX172" s="11" t="s">
        <v>76</v>
      </c>
      <c r="AY172" s="181" t="s">
        <v>145</v>
      </c>
    </row>
    <row r="173" spans="2:51" s="12" customFormat="1" ht="22.5" customHeight="1">
      <c r="B173" s="186"/>
      <c r="D173" s="178" t="s">
        <v>155</v>
      </c>
      <c r="E173" s="187" t="s">
        <v>20</v>
      </c>
      <c r="F173" s="188" t="s">
        <v>712</v>
      </c>
      <c r="H173" s="189">
        <v>8.01</v>
      </c>
      <c r="I173" s="190"/>
      <c r="L173" s="186"/>
      <c r="M173" s="191"/>
      <c r="N173" s="192"/>
      <c r="O173" s="192"/>
      <c r="P173" s="192"/>
      <c r="Q173" s="192"/>
      <c r="R173" s="192"/>
      <c r="S173" s="192"/>
      <c r="T173" s="193"/>
      <c r="AT173" s="187" t="s">
        <v>155</v>
      </c>
      <c r="AU173" s="187" t="s">
        <v>84</v>
      </c>
      <c r="AV173" s="12" t="s">
        <v>84</v>
      </c>
      <c r="AW173" s="12" t="s">
        <v>39</v>
      </c>
      <c r="AX173" s="12" t="s">
        <v>76</v>
      </c>
      <c r="AY173" s="187" t="s">
        <v>145</v>
      </c>
    </row>
    <row r="174" spans="2:51" s="13" customFormat="1" ht="22.5" customHeight="1">
      <c r="B174" s="194"/>
      <c r="D174" s="195" t="s">
        <v>155</v>
      </c>
      <c r="E174" s="196" t="s">
        <v>20</v>
      </c>
      <c r="F174" s="197" t="s">
        <v>176</v>
      </c>
      <c r="H174" s="198">
        <v>27.29</v>
      </c>
      <c r="I174" s="199"/>
      <c r="L174" s="194"/>
      <c r="M174" s="200"/>
      <c r="N174" s="201"/>
      <c r="O174" s="201"/>
      <c r="P174" s="201"/>
      <c r="Q174" s="201"/>
      <c r="R174" s="201"/>
      <c r="S174" s="201"/>
      <c r="T174" s="202"/>
      <c r="AT174" s="203" t="s">
        <v>155</v>
      </c>
      <c r="AU174" s="203" t="s">
        <v>84</v>
      </c>
      <c r="AV174" s="13" t="s">
        <v>153</v>
      </c>
      <c r="AW174" s="13" t="s">
        <v>39</v>
      </c>
      <c r="AX174" s="13" t="s">
        <v>22</v>
      </c>
      <c r="AY174" s="203" t="s">
        <v>145</v>
      </c>
    </row>
    <row r="175" spans="2:65" s="1" customFormat="1" ht="31.5" customHeight="1">
      <c r="B175" s="164"/>
      <c r="C175" s="165" t="s">
        <v>328</v>
      </c>
      <c r="D175" s="165" t="s">
        <v>148</v>
      </c>
      <c r="E175" s="166" t="s">
        <v>410</v>
      </c>
      <c r="F175" s="167" t="s">
        <v>411</v>
      </c>
      <c r="G175" s="168" t="s">
        <v>151</v>
      </c>
      <c r="H175" s="169">
        <v>27.29</v>
      </c>
      <c r="I175" s="170"/>
      <c r="J175" s="171">
        <f>ROUND(I175*H175,2)</f>
        <v>0</v>
      </c>
      <c r="K175" s="167" t="s">
        <v>152</v>
      </c>
      <c r="L175" s="35"/>
      <c r="M175" s="172" t="s">
        <v>20</v>
      </c>
      <c r="N175" s="173" t="s">
        <v>47</v>
      </c>
      <c r="O175" s="36"/>
      <c r="P175" s="174">
        <f>O175*H175</f>
        <v>0</v>
      </c>
      <c r="Q175" s="174">
        <v>0.00392</v>
      </c>
      <c r="R175" s="174">
        <f>Q175*H175</f>
        <v>0.1069768</v>
      </c>
      <c r="S175" s="174">
        <v>0</v>
      </c>
      <c r="T175" s="175">
        <f>S175*H175</f>
        <v>0</v>
      </c>
      <c r="AR175" s="18" t="s">
        <v>294</v>
      </c>
      <c r="AT175" s="18" t="s">
        <v>148</v>
      </c>
      <c r="AU175" s="18" t="s">
        <v>84</v>
      </c>
      <c r="AY175" s="18" t="s">
        <v>145</v>
      </c>
      <c r="BE175" s="176">
        <f>IF(N175="základní",J175,0)</f>
        <v>0</v>
      </c>
      <c r="BF175" s="176">
        <f>IF(N175="snížená",J175,0)</f>
        <v>0</v>
      </c>
      <c r="BG175" s="176">
        <f>IF(N175="zákl. přenesená",J175,0)</f>
        <v>0</v>
      </c>
      <c r="BH175" s="176">
        <f>IF(N175="sníž. přenesená",J175,0)</f>
        <v>0</v>
      </c>
      <c r="BI175" s="176">
        <f>IF(N175="nulová",J175,0)</f>
        <v>0</v>
      </c>
      <c r="BJ175" s="18" t="s">
        <v>22</v>
      </c>
      <c r="BK175" s="176">
        <f>ROUND(I175*H175,2)</f>
        <v>0</v>
      </c>
      <c r="BL175" s="18" t="s">
        <v>294</v>
      </c>
      <c r="BM175" s="18" t="s">
        <v>744</v>
      </c>
    </row>
    <row r="176" spans="2:51" s="11" customFormat="1" ht="22.5" customHeight="1">
      <c r="B176" s="177"/>
      <c r="D176" s="178" t="s">
        <v>155</v>
      </c>
      <c r="E176" s="179" t="s">
        <v>20</v>
      </c>
      <c r="F176" s="180" t="s">
        <v>719</v>
      </c>
      <c r="H176" s="181" t="s">
        <v>20</v>
      </c>
      <c r="I176" s="182"/>
      <c r="L176" s="177"/>
      <c r="M176" s="183"/>
      <c r="N176" s="184"/>
      <c r="O176" s="184"/>
      <c r="P176" s="184"/>
      <c r="Q176" s="184"/>
      <c r="R176" s="184"/>
      <c r="S176" s="184"/>
      <c r="T176" s="185"/>
      <c r="AT176" s="181" t="s">
        <v>155</v>
      </c>
      <c r="AU176" s="181" t="s">
        <v>84</v>
      </c>
      <c r="AV176" s="11" t="s">
        <v>22</v>
      </c>
      <c r="AW176" s="11" t="s">
        <v>39</v>
      </c>
      <c r="AX176" s="11" t="s">
        <v>76</v>
      </c>
      <c r="AY176" s="181" t="s">
        <v>145</v>
      </c>
    </row>
    <row r="177" spans="2:51" s="12" customFormat="1" ht="22.5" customHeight="1">
      <c r="B177" s="186"/>
      <c r="D177" s="178" t="s">
        <v>155</v>
      </c>
      <c r="E177" s="187" t="s">
        <v>20</v>
      </c>
      <c r="F177" s="188" t="s">
        <v>738</v>
      </c>
      <c r="H177" s="189">
        <v>6.55</v>
      </c>
      <c r="I177" s="190"/>
      <c r="L177" s="186"/>
      <c r="M177" s="191"/>
      <c r="N177" s="192"/>
      <c r="O177" s="192"/>
      <c r="P177" s="192"/>
      <c r="Q177" s="192"/>
      <c r="R177" s="192"/>
      <c r="S177" s="192"/>
      <c r="T177" s="193"/>
      <c r="AT177" s="187" t="s">
        <v>155</v>
      </c>
      <c r="AU177" s="187" t="s">
        <v>84</v>
      </c>
      <c r="AV177" s="12" t="s">
        <v>84</v>
      </c>
      <c r="AW177" s="12" t="s">
        <v>39</v>
      </c>
      <c r="AX177" s="12" t="s">
        <v>76</v>
      </c>
      <c r="AY177" s="187" t="s">
        <v>145</v>
      </c>
    </row>
    <row r="178" spans="2:51" s="11" customFormat="1" ht="22.5" customHeight="1">
      <c r="B178" s="177"/>
      <c r="D178" s="178" t="s">
        <v>155</v>
      </c>
      <c r="E178" s="179" t="s">
        <v>20</v>
      </c>
      <c r="F178" s="180" t="s">
        <v>691</v>
      </c>
      <c r="H178" s="181" t="s">
        <v>20</v>
      </c>
      <c r="I178" s="182"/>
      <c r="L178" s="177"/>
      <c r="M178" s="183"/>
      <c r="N178" s="184"/>
      <c r="O178" s="184"/>
      <c r="P178" s="184"/>
      <c r="Q178" s="184"/>
      <c r="R178" s="184"/>
      <c r="S178" s="184"/>
      <c r="T178" s="185"/>
      <c r="AT178" s="181" t="s">
        <v>155</v>
      </c>
      <c r="AU178" s="181" t="s">
        <v>84</v>
      </c>
      <c r="AV178" s="11" t="s">
        <v>22</v>
      </c>
      <c r="AW178" s="11" t="s">
        <v>39</v>
      </c>
      <c r="AX178" s="11" t="s">
        <v>76</v>
      </c>
      <c r="AY178" s="181" t="s">
        <v>145</v>
      </c>
    </row>
    <row r="179" spans="2:51" s="12" customFormat="1" ht="22.5" customHeight="1">
      <c r="B179" s="186"/>
      <c r="D179" s="178" t="s">
        <v>155</v>
      </c>
      <c r="E179" s="187" t="s">
        <v>20</v>
      </c>
      <c r="F179" s="188" t="s">
        <v>709</v>
      </c>
      <c r="H179" s="189">
        <v>8.32</v>
      </c>
      <c r="I179" s="190"/>
      <c r="L179" s="186"/>
      <c r="M179" s="191"/>
      <c r="N179" s="192"/>
      <c r="O179" s="192"/>
      <c r="P179" s="192"/>
      <c r="Q179" s="192"/>
      <c r="R179" s="192"/>
      <c r="S179" s="192"/>
      <c r="T179" s="193"/>
      <c r="AT179" s="187" t="s">
        <v>155</v>
      </c>
      <c r="AU179" s="187" t="s">
        <v>84</v>
      </c>
      <c r="AV179" s="12" t="s">
        <v>84</v>
      </c>
      <c r="AW179" s="12" t="s">
        <v>39</v>
      </c>
      <c r="AX179" s="12" t="s">
        <v>76</v>
      </c>
      <c r="AY179" s="187" t="s">
        <v>145</v>
      </c>
    </row>
    <row r="180" spans="2:51" s="11" customFormat="1" ht="22.5" customHeight="1">
      <c r="B180" s="177"/>
      <c r="D180" s="178" t="s">
        <v>155</v>
      </c>
      <c r="E180" s="179" t="s">
        <v>20</v>
      </c>
      <c r="F180" s="180" t="s">
        <v>710</v>
      </c>
      <c r="H180" s="181" t="s">
        <v>20</v>
      </c>
      <c r="I180" s="182"/>
      <c r="L180" s="177"/>
      <c r="M180" s="183"/>
      <c r="N180" s="184"/>
      <c r="O180" s="184"/>
      <c r="P180" s="184"/>
      <c r="Q180" s="184"/>
      <c r="R180" s="184"/>
      <c r="S180" s="184"/>
      <c r="T180" s="185"/>
      <c r="AT180" s="181" t="s">
        <v>155</v>
      </c>
      <c r="AU180" s="181" t="s">
        <v>84</v>
      </c>
      <c r="AV180" s="11" t="s">
        <v>22</v>
      </c>
      <c r="AW180" s="11" t="s">
        <v>39</v>
      </c>
      <c r="AX180" s="11" t="s">
        <v>76</v>
      </c>
      <c r="AY180" s="181" t="s">
        <v>145</v>
      </c>
    </row>
    <row r="181" spans="2:51" s="12" customFormat="1" ht="22.5" customHeight="1">
      <c r="B181" s="186"/>
      <c r="D181" s="178" t="s">
        <v>155</v>
      </c>
      <c r="E181" s="187" t="s">
        <v>20</v>
      </c>
      <c r="F181" s="188" t="s">
        <v>711</v>
      </c>
      <c r="H181" s="189">
        <v>4.41</v>
      </c>
      <c r="I181" s="190"/>
      <c r="L181" s="186"/>
      <c r="M181" s="191"/>
      <c r="N181" s="192"/>
      <c r="O181" s="192"/>
      <c r="P181" s="192"/>
      <c r="Q181" s="192"/>
      <c r="R181" s="192"/>
      <c r="S181" s="192"/>
      <c r="T181" s="193"/>
      <c r="AT181" s="187" t="s">
        <v>155</v>
      </c>
      <c r="AU181" s="187" t="s">
        <v>84</v>
      </c>
      <c r="AV181" s="12" t="s">
        <v>84</v>
      </c>
      <c r="AW181" s="12" t="s">
        <v>39</v>
      </c>
      <c r="AX181" s="12" t="s">
        <v>76</v>
      </c>
      <c r="AY181" s="187" t="s">
        <v>145</v>
      </c>
    </row>
    <row r="182" spans="2:51" s="11" customFormat="1" ht="22.5" customHeight="1">
      <c r="B182" s="177"/>
      <c r="D182" s="178" t="s">
        <v>155</v>
      </c>
      <c r="E182" s="179" t="s">
        <v>20</v>
      </c>
      <c r="F182" s="180" t="s">
        <v>693</v>
      </c>
      <c r="H182" s="181" t="s">
        <v>20</v>
      </c>
      <c r="I182" s="182"/>
      <c r="L182" s="177"/>
      <c r="M182" s="183"/>
      <c r="N182" s="184"/>
      <c r="O182" s="184"/>
      <c r="P182" s="184"/>
      <c r="Q182" s="184"/>
      <c r="R182" s="184"/>
      <c r="S182" s="184"/>
      <c r="T182" s="185"/>
      <c r="AT182" s="181" t="s">
        <v>155</v>
      </c>
      <c r="AU182" s="181" t="s">
        <v>84</v>
      </c>
      <c r="AV182" s="11" t="s">
        <v>22</v>
      </c>
      <c r="AW182" s="11" t="s">
        <v>39</v>
      </c>
      <c r="AX182" s="11" t="s">
        <v>76</v>
      </c>
      <c r="AY182" s="181" t="s">
        <v>145</v>
      </c>
    </row>
    <row r="183" spans="2:51" s="12" customFormat="1" ht="22.5" customHeight="1">
      <c r="B183" s="186"/>
      <c r="D183" s="178" t="s">
        <v>155</v>
      </c>
      <c r="E183" s="187" t="s">
        <v>20</v>
      </c>
      <c r="F183" s="188" t="s">
        <v>712</v>
      </c>
      <c r="H183" s="189">
        <v>8.01</v>
      </c>
      <c r="I183" s="190"/>
      <c r="L183" s="186"/>
      <c r="M183" s="191"/>
      <c r="N183" s="192"/>
      <c r="O183" s="192"/>
      <c r="P183" s="192"/>
      <c r="Q183" s="192"/>
      <c r="R183" s="192"/>
      <c r="S183" s="192"/>
      <c r="T183" s="193"/>
      <c r="AT183" s="187" t="s">
        <v>155</v>
      </c>
      <c r="AU183" s="187" t="s">
        <v>84</v>
      </c>
      <c r="AV183" s="12" t="s">
        <v>84</v>
      </c>
      <c r="AW183" s="12" t="s">
        <v>39</v>
      </c>
      <c r="AX183" s="12" t="s">
        <v>76</v>
      </c>
      <c r="AY183" s="187" t="s">
        <v>145</v>
      </c>
    </row>
    <row r="184" spans="2:51" s="13" customFormat="1" ht="22.5" customHeight="1">
      <c r="B184" s="194"/>
      <c r="D184" s="195" t="s">
        <v>155</v>
      </c>
      <c r="E184" s="196" t="s">
        <v>20</v>
      </c>
      <c r="F184" s="197" t="s">
        <v>176</v>
      </c>
      <c r="H184" s="198">
        <v>27.29</v>
      </c>
      <c r="I184" s="199"/>
      <c r="L184" s="194"/>
      <c r="M184" s="200"/>
      <c r="N184" s="201"/>
      <c r="O184" s="201"/>
      <c r="P184" s="201"/>
      <c r="Q184" s="201"/>
      <c r="R184" s="201"/>
      <c r="S184" s="201"/>
      <c r="T184" s="202"/>
      <c r="AT184" s="203" t="s">
        <v>155</v>
      </c>
      <c r="AU184" s="203" t="s">
        <v>84</v>
      </c>
      <c r="AV184" s="13" t="s">
        <v>153</v>
      </c>
      <c r="AW184" s="13" t="s">
        <v>39</v>
      </c>
      <c r="AX184" s="13" t="s">
        <v>22</v>
      </c>
      <c r="AY184" s="203" t="s">
        <v>145</v>
      </c>
    </row>
    <row r="185" spans="2:65" s="1" customFormat="1" ht="22.5" customHeight="1">
      <c r="B185" s="164"/>
      <c r="C185" s="215" t="s">
        <v>336</v>
      </c>
      <c r="D185" s="215" t="s">
        <v>352</v>
      </c>
      <c r="E185" s="216" t="s">
        <v>607</v>
      </c>
      <c r="F185" s="217" t="s">
        <v>608</v>
      </c>
      <c r="G185" s="218" t="s">
        <v>151</v>
      </c>
      <c r="H185" s="219">
        <v>30.019</v>
      </c>
      <c r="I185" s="220"/>
      <c r="J185" s="221">
        <f>ROUND(I185*H185,2)</f>
        <v>0</v>
      </c>
      <c r="K185" s="217" t="s">
        <v>20</v>
      </c>
      <c r="L185" s="222"/>
      <c r="M185" s="223" t="s">
        <v>20</v>
      </c>
      <c r="N185" s="224" t="s">
        <v>47</v>
      </c>
      <c r="O185" s="36"/>
      <c r="P185" s="174">
        <f>O185*H185</f>
        <v>0</v>
      </c>
      <c r="Q185" s="174">
        <v>0.0129</v>
      </c>
      <c r="R185" s="174">
        <f>Q185*H185</f>
        <v>0.38724509999999995</v>
      </c>
      <c r="S185" s="174">
        <v>0</v>
      </c>
      <c r="T185" s="175">
        <f>S185*H185</f>
        <v>0</v>
      </c>
      <c r="AR185" s="18" t="s">
        <v>356</v>
      </c>
      <c r="AT185" s="18" t="s">
        <v>352</v>
      </c>
      <c r="AU185" s="18" t="s">
        <v>84</v>
      </c>
      <c r="AY185" s="18" t="s">
        <v>145</v>
      </c>
      <c r="BE185" s="176">
        <f>IF(N185="základní",J185,0)</f>
        <v>0</v>
      </c>
      <c r="BF185" s="176">
        <f>IF(N185="snížená",J185,0)</f>
        <v>0</v>
      </c>
      <c r="BG185" s="176">
        <f>IF(N185="zákl. přenesená",J185,0)</f>
        <v>0</v>
      </c>
      <c r="BH185" s="176">
        <f>IF(N185="sníž. přenesená",J185,0)</f>
        <v>0</v>
      </c>
      <c r="BI185" s="176">
        <f>IF(N185="nulová",J185,0)</f>
        <v>0</v>
      </c>
      <c r="BJ185" s="18" t="s">
        <v>22</v>
      </c>
      <c r="BK185" s="176">
        <f>ROUND(I185*H185,2)</f>
        <v>0</v>
      </c>
      <c r="BL185" s="18" t="s">
        <v>294</v>
      </c>
      <c r="BM185" s="18" t="s">
        <v>745</v>
      </c>
    </row>
    <row r="186" spans="2:51" s="12" customFormat="1" ht="22.5" customHeight="1">
      <c r="B186" s="186"/>
      <c r="D186" s="195" t="s">
        <v>155</v>
      </c>
      <c r="F186" s="213" t="s">
        <v>746</v>
      </c>
      <c r="H186" s="214">
        <v>30.019</v>
      </c>
      <c r="I186" s="190"/>
      <c r="L186" s="186"/>
      <c r="M186" s="191"/>
      <c r="N186" s="192"/>
      <c r="O186" s="192"/>
      <c r="P186" s="192"/>
      <c r="Q186" s="192"/>
      <c r="R186" s="192"/>
      <c r="S186" s="192"/>
      <c r="T186" s="193"/>
      <c r="AT186" s="187" t="s">
        <v>155</v>
      </c>
      <c r="AU186" s="187" t="s">
        <v>84</v>
      </c>
      <c r="AV186" s="12" t="s">
        <v>84</v>
      </c>
      <c r="AW186" s="12" t="s">
        <v>4</v>
      </c>
      <c r="AX186" s="12" t="s">
        <v>22</v>
      </c>
      <c r="AY186" s="187" t="s">
        <v>145</v>
      </c>
    </row>
    <row r="187" spans="2:65" s="1" customFormat="1" ht="22.5" customHeight="1">
      <c r="B187" s="164"/>
      <c r="C187" s="165" t="s">
        <v>340</v>
      </c>
      <c r="D187" s="165" t="s">
        <v>148</v>
      </c>
      <c r="E187" s="166" t="s">
        <v>420</v>
      </c>
      <c r="F187" s="167" t="s">
        <v>421</v>
      </c>
      <c r="G187" s="168" t="s">
        <v>151</v>
      </c>
      <c r="H187" s="169">
        <v>27.29</v>
      </c>
      <c r="I187" s="170"/>
      <c r="J187" s="171">
        <f>ROUND(I187*H187,2)</f>
        <v>0</v>
      </c>
      <c r="K187" s="167" t="s">
        <v>152</v>
      </c>
      <c r="L187" s="35"/>
      <c r="M187" s="172" t="s">
        <v>20</v>
      </c>
      <c r="N187" s="173" t="s">
        <v>47</v>
      </c>
      <c r="O187" s="36"/>
      <c r="P187" s="174">
        <f>O187*H187</f>
        <v>0</v>
      </c>
      <c r="Q187" s="174">
        <v>0.0003</v>
      </c>
      <c r="R187" s="174">
        <f>Q187*H187</f>
        <v>0.008187</v>
      </c>
      <c r="S187" s="174">
        <v>0</v>
      </c>
      <c r="T187" s="175">
        <f>S187*H187</f>
        <v>0</v>
      </c>
      <c r="AR187" s="18" t="s">
        <v>294</v>
      </c>
      <c r="AT187" s="18" t="s">
        <v>148</v>
      </c>
      <c r="AU187" s="18" t="s">
        <v>84</v>
      </c>
      <c r="AY187" s="18" t="s">
        <v>145</v>
      </c>
      <c r="BE187" s="176">
        <f>IF(N187="základní",J187,0)</f>
        <v>0</v>
      </c>
      <c r="BF187" s="176">
        <f>IF(N187="snížená",J187,0)</f>
        <v>0</v>
      </c>
      <c r="BG187" s="176">
        <f>IF(N187="zákl. přenesená",J187,0)</f>
        <v>0</v>
      </c>
      <c r="BH187" s="176">
        <f>IF(N187="sníž. přenesená",J187,0)</f>
        <v>0</v>
      </c>
      <c r="BI187" s="176">
        <f>IF(N187="nulová",J187,0)</f>
        <v>0</v>
      </c>
      <c r="BJ187" s="18" t="s">
        <v>22</v>
      </c>
      <c r="BK187" s="176">
        <f>ROUND(I187*H187,2)</f>
        <v>0</v>
      </c>
      <c r="BL187" s="18" t="s">
        <v>294</v>
      </c>
      <c r="BM187" s="18" t="s">
        <v>747</v>
      </c>
    </row>
    <row r="188" spans="2:65" s="1" customFormat="1" ht="22.5" customHeight="1">
      <c r="B188" s="164"/>
      <c r="C188" s="165" t="s">
        <v>344</v>
      </c>
      <c r="D188" s="165" t="s">
        <v>148</v>
      </c>
      <c r="E188" s="166" t="s">
        <v>424</v>
      </c>
      <c r="F188" s="167" t="s">
        <v>425</v>
      </c>
      <c r="G188" s="168" t="s">
        <v>395</v>
      </c>
      <c r="H188" s="169">
        <v>59.25</v>
      </c>
      <c r="I188" s="170"/>
      <c r="J188" s="171">
        <f>ROUND(I188*H188,2)</f>
        <v>0</v>
      </c>
      <c r="K188" s="167" t="s">
        <v>152</v>
      </c>
      <c r="L188" s="35"/>
      <c r="M188" s="172" t="s">
        <v>20</v>
      </c>
      <c r="N188" s="173" t="s">
        <v>47</v>
      </c>
      <c r="O188" s="36"/>
      <c r="P188" s="174">
        <f>O188*H188</f>
        <v>0</v>
      </c>
      <c r="Q188" s="174">
        <v>3E-05</v>
      </c>
      <c r="R188" s="174">
        <f>Q188*H188</f>
        <v>0.0017775</v>
      </c>
      <c r="S188" s="174">
        <v>0</v>
      </c>
      <c r="T188" s="175">
        <f>S188*H188</f>
        <v>0</v>
      </c>
      <c r="AR188" s="18" t="s">
        <v>294</v>
      </c>
      <c r="AT188" s="18" t="s">
        <v>148</v>
      </c>
      <c r="AU188" s="18" t="s">
        <v>84</v>
      </c>
      <c r="AY188" s="18" t="s">
        <v>145</v>
      </c>
      <c r="BE188" s="176">
        <f>IF(N188="základní",J188,0)</f>
        <v>0</v>
      </c>
      <c r="BF188" s="176">
        <f>IF(N188="snížená",J188,0)</f>
        <v>0</v>
      </c>
      <c r="BG188" s="176">
        <f>IF(N188="zákl. přenesená",J188,0)</f>
        <v>0</v>
      </c>
      <c r="BH188" s="176">
        <f>IF(N188="sníž. přenesená",J188,0)</f>
        <v>0</v>
      </c>
      <c r="BI188" s="176">
        <f>IF(N188="nulová",J188,0)</f>
        <v>0</v>
      </c>
      <c r="BJ188" s="18" t="s">
        <v>22</v>
      </c>
      <c r="BK188" s="176">
        <f>ROUND(I188*H188,2)</f>
        <v>0</v>
      </c>
      <c r="BL188" s="18" t="s">
        <v>294</v>
      </c>
      <c r="BM188" s="18" t="s">
        <v>748</v>
      </c>
    </row>
    <row r="189" spans="2:51" s="11" customFormat="1" ht="22.5" customHeight="1">
      <c r="B189" s="177"/>
      <c r="D189" s="178" t="s">
        <v>155</v>
      </c>
      <c r="E189" s="179" t="s">
        <v>20</v>
      </c>
      <c r="F189" s="180" t="s">
        <v>719</v>
      </c>
      <c r="H189" s="181" t="s">
        <v>20</v>
      </c>
      <c r="I189" s="182"/>
      <c r="L189" s="177"/>
      <c r="M189" s="183"/>
      <c r="N189" s="184"/>
      <c r="O189" s="184"/>
      <c r="P189" s="184"/>
      <c r="Q189" s="184"/>
      <c r="R189" s="184"/>
      <c r="S189" s="184"/>
      <c r="T189" s="185"/>
      <c r="AT189" s="181" t="s">
        <v>155</v>
      </c>
      <c r="AU189" s="181" t="s">
        <v>84</v>
      </c>
      <c r="AV189" s="11" t="s">
        <v>22</v>
      </c>
      <c r="AW189" s="11" t="s">
        <v>39</v>
      </c>
      <c r="AX189" s="11" t="s">
        <v>76</v>
      </c>
      <c r="AY189" s="181" t="s">
        <v>145</v>
      </c>
    </row>
    <row r="190" spans="2:51" s="12" customFormat="1" ht="22.5" customHeight="1">
      <c r="B190" s="186"/>
      <c r="D190" s="178" t="s">
        <v>155</v>
      </c>
      <c r="E190" s="187" t="s">
        <v>20</v>
      </c>
      <c r="F190" s="188" t="s">
        <v>749</v>
      </c>
      <c r="H190" s="189">
        <v>12.55</v>
      </c>
      <c r="I190" s="190"/>
      <c r="L190" s="186"/>
      <c r="M190" s="191"/>
      <c r="N190" s="192"/>
      <c r="O190" s="192"/>
      <c r="P190" s="192"/>
      <c r="Q190" s="192"/>
      <c r="R190" s="192"/>
      <c r="S190" s="192"/>
      <c r="T190" s="193"/>
      <c r="AT190" s="187" t="s">
        <v>155</v>
      </c>
      <c r="AU190" s="187" t="s">
        <v>84</v>
      </c>
      <c r="AV190" s="12" t="s">
        <v>84</v>
      </c>
      <c r="AW190" s="12" t="s">
        <v>39</v>
      </c>
      <c r="AX190" s="12" t="s">
        <v>76</v>
      </c>
      <c r="AY190" s="187" t="s">
        <v>145</v>
      </c>
    </row>
    <row r="191" spans="2:51" s="11" customFormat="1" ht="22.5" customHeight="1">
      <c r="B191" s="177"/>
      <c r="D191" s="178" t="s">
        <v>155</v>
      </c>
      <c r="E191" s="179" t="s">
        <v>20</v>
      </c>
      <c r="F191" s="180" t="s">
        <v>691</v>
      </c>
      <c r="H191" s="181" t="s">
        <v>20</v>
      </c>
      <c r="I191" s="182"/>
      <c r="L191" s="177"/>
      <c r="M191" s="183"/>
      <c r="N191" s="184"/>
      <c r="O191" s="184"/>
      <c r="P191" s="184"/>
      <c r="Q191" s="184"/>
      <c r="R191" s="184"/>
      <c r="S191" s="184"/>
      <c r="T191" s="185"/>
      <c r="AT191" s="181" t="s">
        <v>155</v>
      </c>
      <c r="AU191" s="181" t="s">
        <v>84</v>
      </c>
      <c r="AV191" s="11" t="s">
        <v>22</v>
      </c>
      <c r="AW191" s="11" t="s">
        <v>39</v>
      </c>
      <c r="AX191" s="11" t="s">
        <v>76</v>
      </c>
      <c r="AY191" s="181" t="s">
        <v>145</v>
      </c>
    </row>
    <row r="192" spans="2:51" s="12" customFormat="1" ht="22.5" customHeight="1">
      <c r="B192" s="186"/>
      <c r="D192" s="178" t="s">
        <v>155</v>
      </c>
      <c r="E192" s="187" t="s">
        <v>20</v>
      </c>
      <c r="F192" s="188" t="s">
        <v>750</v>
      </c>
      <c r="H192" s="189">
        <v>6.85</v>
      </c>
      <c r="I192" s="190"/>
      <c r="L192" s="186"/>
      <c r="M192" s="191"/>
      <c r="N192" s="192"/>
      <c r="O192" s="192"/>
      <c r="P192" s="192"/>
      <c r="Q192" s="192"/>
      <c r="R192" s="192"/>
      <c r="S192" s="192"/>
      <c r="T192" s="193"/>
      <c r="AT192" s="187" t="s">
        <v>155</v>
      </c>
      <c r="AU192" s="187" t="s">
        <v>84</v>
      </c>
      <c r="AV192" s="12" t="s">
        <v>84</v>
      </c>
      <c r="AW192" s="12" t="s">
        <v>39</v>
      </c>
      <c r="AX192" s="12" t="s">
        <v>76</v>
      </c>
      <c r="AY192" s="187" t="s">
        <v>145</v>
      </c>
    </row>
    <row r="193" spans="2:51" s="12" customFormat="1" ht="22.5" customHeight="1">
      <c r="B193" s="186"/>
      <c r="D193" s="178" t="s">
        <v>155</v>
      </c>
      <c r="E193" s="187" t="s">
        <v>20</v>
      </c>
      <c r="F193" s="188" t="s">
        <v>751</v>
      </c>
      <c r="H193" s="189">
        <v>6.85</v>
      </c>
      <c r="I193" s="190"/>
      <c r="L193" s="186"/>
      <c r="M193" s="191"/>
      <c r="N193" s="192"/>
      <c r="O193" s="192"/>
      <c r="P193" s="192"/>
      <c r="Q193" s="192"/>
      <c r="R193" s="192"/>
      <c r="S193" s="192"/>
      <c r="T193" s="193"/>
      <c r="AT193" s="187" t="s">
        <v>155</v>
      </c>
      <c r="AU193" s="187" t="s">
        <v>84</v>
      </c>
      <c r="AV193" s="12" t="s">
        <v>84</v>
      </c>
      <c r="AW193" s="12" t="s">
        <v>39</v>
      </c>
      <c r="AX193" s="12" t="s">
        <v>76</v>
      </c>
      <c r="AY193" s="187" t="s">
        <v>145</v>
      </c>
    </row>
    <row r="194" spans="2:51" s="12" customFormat="1" ht="22.5" customHeight="1">
      <c r="B194" s="186"/>
      <c r="D194" s="178" t="s">
        <v>155</v>
      </c>
      <c r="E194" s="187" t="s">
        <v>20</v>
      </c>
      <c r="F194" s="188" t="s">
        <v>752</v>
      </c>
      <c r="H194" s="189">
        <v>4.2</v>
      </c>
      <c r="I194" s="190"/>
      <c r="L194" s="186"/>
      <c r="M194" s="191"/>
      <c r="N194" s="192"/>
      <c r="O194" s="192"/>
      <c r="P194" s="192"/>
      <c r="Q194" s="192"/>
      <c r="R194" s="192"/>
      <c r="S194" s="192"/>
      <c r="T194" s="193"/>
      <c r="AT194" s="187" t="s">
        <v>155</v>
      </c>
      <c r="AU194" s="187" t="s">
        <v>84</v>
      </c>
      <c r="AV194" s="12" t="s">
        <v>84</v>
      </c>
      <c r="AW194" s="12" t="s">
        <v>39</v>
      </c>
      <c r="AX194" s="12" t="s">
        <v>76</v>
      </c>
      <c r="AY194" s="187" t="s">
        <v>145</v>
      </c>
    </row>
    <row r="195" spans="2:51" s="12" customFormat="1" ht="22.5" customHeight="1">
      <c r="B195" s="186"/>
      <c r="D195" s="178" t="s">
        <v>155</v>
      </c>
      <c r="E195" s="187" t="s">
        <v>20</v>
      </c>
      <c r="F195" s="188" t="s">
        <v>752</v>
      </c>
      <c r="H195" s="189">
        <v>4.2</v>
      </c>
      <c r="I195" s="190"/>
      <c r="L195" s="186"/>
      <c r="M195" s="191"/>
      <c r="N195" s="192"/>
      <c r="O195" s="192"/>
      <c r="P195" s="192"/>
      <c r="Q195" s="192"/>
      <c r="R195" s="192"/>
      <c r="S195" s="192"/>
      <c r="T195" s="193"/>
      <c r="AT195" s="187" t="s">
        <v>155</v>
      </c>
      <c r="AU195" s="187" t="s">
        <v>84</v>
      </c>
      <c r="AV195" s="12" t="s">
        <v>84</v>
      </c>
      <c r="AW195" s="12" t="s">
        <v>39</v>
      </c>
      <c r="AX195" s="12" t="s">
        <v>76</v>
      </c>
      <c r="AY195" s="187" t="s">
        <v>145</v>
      </c>
    </row>
    <row r="196" spans="2:51" s="11" customFormat="1" ht="22.5" customHeight="1">
      <c r="B196" s="177"/>
      <c r="D196" s="178" t="s">
        <v>155</v>
      </c>
      <c r="E196" s="179" t="s">
        <v>20</v>
      </c>
      <c r="F196" s="180" t="s">
        <v>710</v>
      </c>
      <c r="H196" s="181" t="s">
        <v>20</v>
      </c>
      <c r="I196" s="182"/>
      <c r="L196" s="177"/>
      <c r="M196" s="183"/>
      <c r="N196" s="184"/>
      <c r="O196" s="184"/>
      <c r="P196" s="184"/>
      <c r="Q196" s="184"/>
      <c r="R196" s="184"/>
      <c r="S196" s="184"/>
      <c r="T196" s="185"/>
      <c r="AT196" s="181" t="s">
        <v>155</v>
      </c>
      <c r="AU196" s="181" t="s">
        <v>84</v>
      </c>
      <c r="AV196" s="11" t="s">
        <v>22</v>
      </c>
      <c r="AW196" s="11" t="s">
        <v>39</v>
      </c>
      <c r="AX196" s="11" t="s">
        <v>76</v>
      </c>
      <c r="AY196" s="181" t="s">
        <v>145</v>
      </c>
    </row>
    <row r="197" spans="2:51" s="12" customFormat="1" ht="22.5" customHeight="1">
      <c r="B197" s="186"/>
      <c r="D197" s="178" t="s">
        <v>155</v>
      </c>
      <c r="E197" s="187" t="s">
        <v>20</v>
      </c>
      <c r="F197" s="188" t="s">
        <v>753</v>
      </c>
      <c r="H197" s="189">
        <v>4.75</v>
      </c>
      <c r="I197" s="190"/>
      <c r="L197" s="186"/>
      <c r="M197" s="191"/>
      <c r="N197" s="192"/>
      <c r="O197" s="192"/>
      <c r="P197" s="192"/>
      <c r="Q197" s="192"/>
      <c r="R197" s="192"/>
      <c r="S197" s="192"/>
      <c r="T197" s="193"/>
      <c r="AT197" s="187" t="s">
        <v>155</v>
      </c>
      <c r="AU197" s="187" t="s">
        <v>84</v>
      </c>
      <c r="AV197" s="12" t="s">
        <v>84</v>
      </c>
      <c r="AW197" s="12" t="s">
        <v>39</v>
      </c>
      <c r="AX197" s="12" t="s">
        <v>76</v>
      </c>
      <c r="AY197" s="187" t="s">
        <v>145</v>
      </c>
    </row>
    <row r="198" spans="2:51" s="11" customFormat="1" ht="22.5" customHeight="1">
      <c r="B198" s="177"/>
      <c r="D198" s="178" t="s">
        <v>155</v>
      </c>
      <c r="E198" s="179" t="s">
        <v>20</v>
      </c>
      <c r="F198" s="180" t="s">
        <v>693</v>
      </c>
      <c r="H198" s="181" t="s">
        <v>20</v>
      </c>
      <c r="I198" s="182"/>
      <c r="L198" s="177"/>
      <c r="M198" s="183"/>
      <c r="N198" s="184"/>
      <c r="O198" s="184"/>
      <c r="P198" s="184"/>
      <c r="Q198" s="184"/>
      <c r="R198" s="184"/>
      <c r="S198" s="184"/>
      <c r="T198" s="185"/>
      <c r="AT198" s="181" t="s">
        <v>155</v>
      </c>
      <c r="AU198" s="181" t="s">
        <v>84</v>
      </c>
      <c r="AV198" s="11" t="s">
        <v>22</v>
      </c>
      <c r="AW198" s="11" t="s">
        <v>39</v>
      </c>
      <c r="AX198" s="11" t="s">
        <v>76</v>
      </c>
      <c r="AY198" s="181" t="s">
        <v>145</v>
      </c>
    </row>
    <row r="199" spans="2:51" s="12" customFormat="1" ht="22.5" customHeight="1">
      <c r="B199" s="186"/>
      <c r="D199" s="178" t="s">
        <v>155</v>
      </c>
      <c r="E199" s="187" t="s">
        <v>20</v>
      </c>
      <c r="F199" s="188" t="s">
        <v>750</v>
      </c>
      <c r="H199" s="189">
        <v>6.85</v>
      </c>
      <c r="I199" s="190"/>
      <c r="L199" s="186"/>
      <c r="M199" s="191"/>
      <c r="N199" s="192"/>
      <c r="O199" s="192"/>
      <c r="P199" s="192"/>
      <c r="Q199" s="192"/>
      <c r="R199" s="192"/>
      <c r="S199" s="192"/>
      <c r="T199" s="193"/>
      <c r="AT199" s="187" t="s">
        <v>155</v>
      </c>
      <c r="AU199" s="187" t="s">
        <v>84</v>
      </c>
      <c r="AV199" s="12" t="s">
        <v>84</v>
      </c>
      <c r="AW199" s="12" t="s">
        <v>39</v>
      </c>
      <c r="AX199" s="12" t="s">
        <v>76</v>
      </c>
      <c r="AY199" s="187" t="s">
        <v>145</v>
      </c>
    </row>
    <row r="200" spans="2:51" s="12" customFormat="1" ht="22.5" customHeight="1">
      <c r="B200" s="186"/>
      <c r="D200" s="178" t="s">
        <v>155</v>
      </c>
      <c r="E200" s="187" t="s">
        <v>20</v>
      </c>
      <c r="F200" s="188" t="s">
        <v>754</v>
      </c>
      <c r="H200" s="189">
        <v>7.7</v>
      </c>
      <c r="I200" s="190"/>
      <c r="L200" s="186"/>
      <c r="M200" s="191"/>
      <c r="N200" s="192"/>
      <c r="O200" s="192"/>
      <c r="P200" s="192"/>
      <c r="Q200" s="192"/>
      <c r="R200" s="192"/>
      <c r="S200" s="192"/>
      <c r="T200" s="193"/>
      <c r="AT200" s="187" t="s">
        <v>155</v>
      </c>
      <c r="AU200" s="187" t="s">
        <v>84</v>
      </c>
      <c r="AV200" s="12" t="s">
        <v>84</v>
      </c>
      <c r="AW200" s="12" t="s">
        <v>39</v>
      </c>
      <c r="AX200" s="12" t="s">
        <v>76</v>
      </c>
      <c r="AY200" s="187" t="s">
        <v>145</v>
      </c>
    </row>
    <row r="201" spans="2:51" s="12" customFormat="1" ht="22.5" customHeight="1">
      <c r="B201" s="186"/>
      <c r="D201" s="178" t="s">
        <v>155</v>
      </c>
      <c r="E201" s="187" t="s">
        <v>20</v>
      </c>
      <c r="F201" s="188" t="s">
        <v>755</v>
      </c>
      <c r="H201" s="189">
        <v>5.3</v>
      </c>
      <c r="I201" s="190"/>
      <c r="L201" s="186"/>
      <c r="M201" s="191"/>
      <c r="N201" s="192"/>
      <c r="O201" s="192"/>
      <c r="P201" s="192"/>
      <c r="Q201" s="192"/>
      <c r="R201" s="192"/>
      <c r="S201" s="192"/>
      <c r="T201" s="193"/>
      <c r="AT201" s="187" t="s">
        <v>155</v>
      </c>
      <c r="AU201" s="187" t="s">
        <v>84</v>
      </c>
      <c r="AV201" s="12" t="s">
        <v>84</v>
      </c>
      <c r="AW201" s="12" t="s">
        <v>39</v>
      </c>
      <c r="AX201" s="12" t="s">
        <v>76</v>
      </c>
      <c r="AY201" s="187" t="s">
        <v>145</v>
      </c>
    </row>
    <row r="202" spans="2:51" s="13" customFormat="1" ht="22.5" customHeight="1">
      <c r="B202" s="194"/>
      <c r="D202" s="195" t="s">
        <v>155</v>
      </c>
      <c r="E202" s="196" t="s">
        <v>20</v>
      </c>
      <c r="F202" s="197" t="s">
        <v>176</v>
      </c>
      <c r="H202" s="198">
        <v>59.25</v>
      </c>
      <c r="I202" s="199"/>
      <c r="L202" s="194"/>
      <c r="M202" s="200"/>
      <c r="N202" s="201"/>
      <c r="O202" s="201"/>
      <c r="P202" s="201"/>
      <c r="Q202" s="201"/>
      <c r="R202" s="201"/>
      <c r="S202" s="201"/>
      <c r="T202" s="202"/>
      <c r="AT202" s="203" t="s">
        <v>155</v>
      </c>
      <c r="AU202" s="203" t="s">
        <v>84</v>
      </c>
      <c r="AV202" s="13" t="s">
        <v>153</v>
      </c>
      <c r="AW202" s="13" t="s">
        <v>39</v>
      </c>
      <c r="AX202" s="13" t="s">
        <v>22</v>
      </c>
      <c r="AY202" s="203" t="s">
        <v>145</v>
      </c>
    </row>
    <row r="203" spans="2:65" s="1" customFormat="1" ht="22.5" customHeight="1">
      <c r="B203" s="164"/>
      <c r="C203" s="165" t="s">
        <v>351</v>
      </c>
      <c r="D203" s="165" t="s">
        <v>148</v>
      </c>
      <c r="E203" s="166" t="s">
        <v>756</v>
      </c>
      <c r="F203" s="167" t="s">
        <v>757</v>
      </c>
      <c r="G203" s="168" t="s">
        <v>395</v>
      </c>
      <c r="H203" s="169">
        <v>2</v>
      </c>
      <c r="I203" s="170"/>
      <c r="J203" s="171">
        <f>ROUND(I203*H203,2)</f>
        <v>0</v>
      </c>
      <c r="K203" s="167" t="s">
        <v>152</v>
      </c>
      <c r="L203" s="35"/>
      <c r="M203" s="172" t="s">
        <v>20</v>
      </c>
      <c r="N203" s="173" t="s">
        <v>47</v>
      </c>
      <c r="O203" s="36"/>
      <c r="P203" s="174">
        <f>O203*H203</f>
        <v>0</v>
      </c>
      <c r="Q203" s="174">
        <v>0</v>
      </c>
      <c r="R203" s="174">
        <f>Q203*H203</f>
        <v>0</v>
      </c>
      <c r="S203" s="174">
        <v>0</v>
      </c>
      <c r="T203" s="175">
        <f>S203*H203</f>
        <v>0</v>
      </c>
      <c r="AR203" s="18" t="s">
        <v>294</v>
      </c>
      <c r="AT203" s="18" t="s">
        <v>148</v>
      </c>
      <c r="AU203" s="18" t="s">
        <v>84</v>
      </c>
      <c r="AY203" s="18" t="s">
        <v>145</v>
      </c>
      <c r="BE203" s="176">
        <f>IF(N203="základní",J203,0)</f>
        <v>0</v>
      </c>
      <c r="BF203" s="176">
        <f>IF(N203="snížená",J203,0)</f>
        <v>0</v>
      </c>
      <c r="BG203" s="176">
        <f>IF(N203="zákl. přenesená",J203,0)</f>
        <v>0</v>
      </c>
      <c r="BH203" s="176">
        <f>IF(N203="sníž. přenesená",J203,0)</f>
        <v>0</v>
      </c>
      <c r="BI203" s="176">
        <f>IF(N203="nulová",J203,0)</f>
        <v>0</v>
      </c>
      <c r="BJ203" s="18" t="s">
        <v>22</v>
      </c>
      <c r="BK203" s="176">
        <f>ROUND(I203*H203,2)</f>
        <v>0</v>
      </c>
      <c r="BL203" s="18" t="s">
        <v>294</v>
      </c>
      <c r="BM203" s="18" t="s">
        <v>758</v>
      </c>
    </row>
    <row r="204" spans="2:65" s="1" customFormat="1" ht="22.5" customHeight="1">
      <c r="B204" s="164"/>
      <c r="C204" s="215" t="s">
        <v>360</v>
      </c>
      <c r="D204" s="215" t="s">
        <v>352</v>
      </c>
      <c r="E204" s="216" t="s">
        <v>759</v>
      </c>
      <c r="F204" s="217" t="s">
        <v>760</v>
      </c>
      <c r="G204" s="218" t="s">
        <v>395</v>
      </c>
      <c r="H204" s="219">
        <v>2.75</v>
      </c>
      <c r="I204" s="220"/>
      <c r="J204" s="221">
        <f>ROUND(I204*H204,2)</f>
        <v>0</v>
      </c>
      <c r="K204" s="217" t="s">
        <v>20</v>
      </c>
      <c r="L204" s="222"/>
      <c r="M204" s="223" t="s">
        <v>20</v>
      </c>
      <c r="N204" s="224" t="s">
        <v>47</v>
      </c>
      <c r="O204" s="36"/>
      <c r="P204" s="174">
        <f>O204*H204</f>
        <v>0</v>
      </c>
      <c r="Q204" s="174">
        <v>4E-05</v>
      </c>
      <c r="R204" s="174">
        <f>Q204*H204</f>
        <v>0.00011</v>
      </c>
      <c r="S204" s="174">
        <v>0</v>
      </c>
      <c r="T204" s="175">
        <f>S204*H204</f>
        <v>0</v>
      </c>
      <c r="AR204" s="18" t="s">
        <v>356</v>
      </c>
      <c r="AT204" s="18" t="s">
        <v>352</v>
      </c>
      <c r="AU204" s="18" t="s">
        <v>84</v>
      </c>
      <c r="AY204" s="18" t="s">
        <v>145</v>
      </c>
      <c r="BE204" s="176">
        <f>IF(N204="základní",J204,0)</f>
        <v>0</v>
      </c>
      <c r="BF204" s="176">
        <f>IF(N204="snížená",J204,0)</f>
        <v>0</v>
      </c>
      <c r="BG204" s="176">
        <f>IF(N204="zákl. přenesená",J204,0)</f>
        <v>0</v>
      </c>
      <c r="BH204" s="176">
        <f>IF(N204="sníž. přenesená",J204,0)</f>
        <v>0</v>
      </c>
      <c r="BI204" s="176">
        <f>IF(N204="nulová",J204,0)</f>
        <v>0</v>
      </c>
      <c r="BJ204" s="18" t="s">
        <v>22</v>
      </c>
      <c r="BK204" s="176">
        <f>ROUND(I204*H204,2)</f>
        <v>0</v>
      </c>
      <c r="BL204" s="18" t="s">
        <v>294</v>
      </c>
      <c r="BM204" s="18" t="s">
        <v>761</v>
      </c>
    </row>
    <row r="205" spans="2:51" s="12" customFormat="1" ht="22.5" customHeight="1">
      <c r="B205" s="186"/>
      <c r="D205" s="195" t="s">
        <v>155</v>
      </c>
      <c r="F205" s="213" t="s">
        <v>762</v>
      </c>
      <c r="H205" s="214">
        <v>2.75</v>
      </c>
      <c r="I205" s="190"/>
      <c r="L205" s="186"/>
      <c r="M205" s="191"/>
      <c r="N205" s="192"/>
      <c r="O205" s="192"/>
      <c r="P205" s="192"/>
      <c r="Q205" s="192"/>
      <c r="R205" s="192"/>
      <c r="S205" s="192"/>
      <c r="T205" s="193"/>
      <c r="AT205" s="187" t="s">
        <v>155</v>
      </c>
      <c r="AU205" s="187" t="s">
        <v>84</v>
      </c>
      <c r="AV205" s="12" t="s">
        <v>84</v>
      </c>
      <c r="AW205" s="12" t="s">
        <v>4</v>
      </c>
      <c r="AX205" s="12" t="s">
        <v>22</v>
      </c>
      <c r="AY205" s="187" t="s">
        <v>145</v>
      </c>
    </row>
    <row r="206" spans="2:65" s="1" customFormat="1" ht="22.5" customHeight="1">
      <c r="B206" s="164"/>
      <c r="C206" s="165" t="s">
        <v>364</v>
      </c>
      <c r="D206" s="165" t="s">
        <v>148</v>
      </c>
      <c r="E206" s="166" t="s">
        <v>614</v>
      </c>
      <c r="F206" s="167" t="s">
        <v>615</v>
      </c>
      <c r="G206" s="168" t="s">
        <v>151</v>
      </c>
      <c r="H206" s="169">
        <v>27.29</v>
      </c>
      <c r="I206" s="170"/>
      <c r="J206" s="171">
        <f>ROUND(I206*H206,2)</f>
        <v>0</v>
      </c>
      <c r="K206" s="167" t="s">
        <v>20</v>
      </c>
      <c r="L206" s="35"/>
      <c r="M206" s="172" t="s">
        <v>20</v>
      </c>
      <c r="N206" s="173" t="s">
        <v>47</v>
      </c>
      <c r="O206" s="36"/>
      <c r="P206" s="174">
        <f>O206*H206</f>
        <v>0</v>
      </c>
      <c r="Q206" s="174">
        <v>0.00535</v>
      </c>
      <c r="R206" s="174">
        <f>Q206*H206</f>
        <v>0.14600149999999998</v>
      </c>
      <c r="S206" s="174">
        <v>0</v>
      </c>
      <c r="T206" s="175">
        <f>S206*H206</f>
        <v>0</v>
      </c>
      <c r="AR206" s="18" t="s">
        <v>294</v>
      </c>
      <c r="AT206" s="18" t="s">
        <v>148</v>
      </c>
      <c r="AU206" s="18" t="s">
        <v>84</v>
      </c>
      <c r="AY206" s="18" t="s">
        <v>145</v>
      </c>
      <c r="BE206" s="176">
        <f>IF(N206="základní",J206,0)</f>
        <v>0</v>
      </c>
      <c r="BF206" s="176">
        <f>IF(N206="snížená",J206,0)</f>
        <v>0</v>
      </c>
      <c r="BG206" s="176">
        <f>IF(N206="zákl. přenesená",J206,0)</f>
        <v>0</v>
      </c>
      <c r="BH206" s="176">
        <f>IF(N206="sníž. přenesená",J206,0)</f>
        <v>0</v>
      </c>
      <c r="BI206" s="176">
        <f>IF(N206="nulová",J206,0)</f>
        <v>0</v>
      </c>
      <c r="BJ206" s="18" t="s">
        <v>22</v>
      </c>
      <c r="BK206" s="176">
        <f>ROUND(I206*H206,2)</f>
        <v>0</v>
      </c>
      <c r="BL206" s="18" t="s">
        <v>294</v>
      </c>
      <c r="BM206" s="18" t="s">
        <v>763</v>
      </c>
    </row>
    <row r="207" spans="2:65" s="1" customFormat="1" ht="22.5" customHeight="1">
      <c r="B207" s="164"/>
      <c r="C207" s="165" t="s">
        <v>368</v>
      </c>
      <c r="D207" s="165" t="s">
        <v>148</v>
      </c>
      <c r="E207" s="166" t="s">
        <v>617</v>
      </c>
      <c r="F207" s="167" t="s">
        <v>618</v>
      </c>
      <c r="G207" s="168" t="s">
        <v>151</v>
      </c>
      <c r="H207" s="169">
        <v>27.29</v>
      </c>
      <c r="I207" s="170"/>
      <c r="J207" s="171">
        <f>ROUND(I207*H207,2)</f>
        <v>0</v>
      </c>
      <c r="K207" s="167" t="s">
        <v>152</v>
      </c>
      <c r="L207" s="35"/>
      <c r="M207" s="172" t="s">
        <v>20</v>
      </c>
      <c r="N207" s="173" t="s">
        <v>47</v>
      </c>
      <c r="O207" s="36"/>
      <c r="P207" s="174">
        <f>O207*H207</f>
        <v>0</v>
      </c>
      <c r="Q207" s="174">
        <v>0.0077</v>
      </c>
      <c r="R207" s="174">
        <f>Q207*H207</f>
        <v>0.210133</v>
      </c>
      <c r="S207" s="174">
        <v>0</v>
      </c>
      <c r="T207" s="175">
        <f>S207*H207</f>
        <v>0</v>
      </c>
      <c r="AR207" s="18" t="s">
        <v>294</v>
      </c>
      <c r="AT207" s="18" t="s">
        <v>148</v>
      </c>
      <c r="AU207" s="18" t="s">
        <v>84</v>
      </c>
      <c r="AY207" s="18" t="s">
        <v>145</v>
      </c>
      <c r="BE207" s="176">
        <f>IF(N207="základní",J207,0)</f>
        <v>0</v>
      </c>
      <c r="BF207" s="176">
        <f>IF(N207="snížená",J207,0)</f>
        <v>0</v>
      </c>
      <c r="BG207" s="176">
        <f>IF(N207="zákl. přenesená",J207,0)</f>
        <v>0</v>
      </c>
      <c r="BH207" s="176">
        <f>IF(N207="sníž. přenesená",J207,0)</f>
        <v>0</v>
      </c>
      <c r="BI207" s="176">
        <f>IF(N207="nulová",J207,0)</f>
        <v>0</v>
      </c>
      <c r="BJ207" s="18" t="s">
        <v>22</v>
      </c>
      <c r="BK207" s="176">
        <f>ROUND(I207*H207,2)</f>
        <v>0</v>
      </c>
      <c r="BL207" s="18" t="s">
        <v>294</v>
      </c>
      <c r="BM207" s="18" t="s">
        <v>764</v>
      </c>
    </row>
    <row r="208" spans="2:65" s="1" customFormat="1" ht="22.5" customHeight="1">
      <c r="B208" s="164"/>
      <c r="C208" s="165" t="s">
        <v>374</v>
      </c>
      <c r="D208" s="165" t="s">
        <v>148</v>
      </c>
      <c r="E208" s="166" t="s">
        <v>428</v>
      </c>
      <c r="F208" s="167" t="s">
        <v>429</v>
      </c>
      <c r="G208" s="168" t="s">
        <v>255</v>
      </c>
      <c r="H208" s="169">
        <v>0.86</v>
      </c>
      <c r="I208" s="170"/>
      <c r="J208" s="171">
        <f>ROUND(I208*H208,2)</f>
        <v>0</v>
      </c>
      <c r="K208" s="167" t="s">
        <v>152</v>
      </c>
      <c r="L208" s="35"/>
      <c r="M208" s="172" t="s">
        <v>20</v>
      </c>
      <c r="N208" s="173" t="s">
        <v>47</v>
      </c>
      <c r="O208" s="36"/>
      <c r="P208" s="174">
        <f>O208*H208</f>
        <v>0</v>
      </c>
      <c r="Q208" s="174">
        <v>0</v>
      </c>
      <c r="R208" s="174">
        <f>Q208*H208</f>
        <v>0</v>
      </c>
      <c r="S208" s="174">
        <v>0</v>
      </c>
      <c r="T208" s="175">
        <f>S208*H208</f>
        <v>0</v>
      </c>
      <c r="AR208" s="18" t="s">
        <v>294</v>
      </c>
      <c r="AT208" s="18" t="s">
        <v>148</v>
      </c>
      <c r="AU208" s="18" t="s">
        <v>84</v>
      </c>
      <c r="AY208" s="18" t="s">
        <v>145</v>
      </c>
      <c r="BE208" s="176">
        <f>IF(N208="základní",J208,0)</f>
        <v>0</v>
      </c>
      <c r="BF208" s="176">
        <f>IF(N208="snížená",J208,0)</f>
        <v>0</v>
      </c>
      <c r="BG208" s="176">
        <f>IF(N208="zákl. přenesená",J208,0)</f>
        <v>0</v>
      </c>
      <c r="BH208" s="176">
        <f>IF(N208="sníž. přenesená",J208,0)</f>
        <v>0</v>
      </c>
      <c r="BI208" s="176">
        <f>IF(N208="nulová",J208,0)</f>
        <v>0</v>
      </c>
      <c r="BJ208" s="18" t="s">
        <v>22</v>
      </c>
      <c r="BK208" s="176">
        <f>ROUND(I208*H208,2)</f>
        <v>0</v>
      </c>
      <c r="BL208" s="18" t="s">
        <v>294</v>
      </c>
      <c r="BM208" s="18" t="s">
        <v>765</v>
      </c>
    </row>
    <row r="209" spans="2:65" s="1" customFormat="1" ht="22.5" customHeight="1">
      <c r="B209" s="164"/>
      <c r="C209" s="165" t="s">
        <v>356</v>
      </c>
      <c r="D209" s="165" t="s">
        <v>148</v>
      </c>
      <c r="E209" s="166" t="s">
        <v>432</v>
      </c>
      <c r="F209" s="167" t="s">
        <v>433</v>
      </c>
      <c r="G209" s="168" t="s">
        <v>255</v>
      </c>
      <c r="H209" s="169">
        <v>0.86</v>
      </c>
      <c r="I209" s="170"/>
      <c r="J209" s="171">
        <f>ROUND(I209*H209,2)</f>
        <v>0</v>
      </c>
      <c r="K209" s="167" t="s">
        <v>152</v>
      </c>
      <c r="L209" s="35"/>
      <c r="M209" s="172" t="s">
        <v>20</v>
      </c>
      <c r="N209" s="173" t="s">
        <v>47</v>
      </c>
      <c r="O209" s="36"/>
      <c r="P209" s="174">
        <f>O209*H209</f>
        <v>0</v>
      </c>
      <c r="Q209" s="174">
        <v>0</v>
      </c>
      <c r="R209" s="174">
        <f>Q209*H209</f>
        <v>0</v>
      </c>
      <c r="S209" s="174">
        <v>0</v>
      </c>
      <c r="T209" s="175">
        <f>S209*H209</f>
        <v>0</v>
      </c>
      <c r="AR209" s="18" t="s">
        <v>294</v>
      </c>
      <c r="AT209" s="18" t="s">
        <v>148</v>
      </c>
      <c r="AU209" s="18" t="s">
        <v>84</v>
      </c>
      <c r="AY209" s="18" t="s">
        <v>145</v>
      </c>
      <c r="BE209" s="176">
        <f>IF(N209="základní",J209,0)</f>
        <v>0</v>
      </c>
      <c r="BF209" s="176">
        <f>IF(N209="snížená",J209,0)</f>
        <v>0</v>
      </c>
      <c r="BG209" s="176">
        <f>IF(N209="zákl. přenesená",J209,0)</f>
        <v>0</v>
      </c>
      <c r="BH209" s="176">
        <f>IF(N209="sníž. přenesená",J209,0)</f>
        <v>0</v>
      </c>
      <c r="BI209" s="176">
        <f>IF(N209="nulová",J209,0)</f>
        <v>0</v>
      </c>
      <c r="BJ209" s="18" t="s">
        <v>22</v>
      </c>
      <c r="BK209" s="176">
        <f>ROUND(I209*H209,2)</f>
        <v>0</v>
      </c>
      <c r="BL209" s="18" t="s">
        <v>294</v>
      </c>
      <c r="BM209" s="18" t="s">
        <v>766</v>
      </c>
    </row>
    <row r="210" spans="2:63" s="10" customFormat="1" ht="29.25" customHeight="1">
      <c r="B210" s="150"/>
      <c r="D210" s="161" t="s">
        <v>75</v>
      </c>
      <c r="E210" s="162" t="s">
        <v>435</v>
      </c>
      <c r="F210" s="162" t="s">
        <v>436</v>
      </c>
      <c r="I210" s="153"/>
      <c r="J210" s="163">
        <f>BK210</f>
        <v>0</v>
      </c>
      <c r="L210" s="150"/>
      <c r="M210" s="155"/>
      <c r="N210" s="156"/>
      <c r="O210" s="156"/>
      <c r="P210" s="157">
        <f>SUM(P211:P262)</f>
        <v>0</v>
      </c>
      <c r="Q210" s="156"/>
      <c r="R210" s="157">
        <f>SUM(R211:R262)</f>
        <v>1.8158677</v>
      </c>
      <c r="S210" s="156"/>
      <c r="T210" s="158">
        <f>SUM(T211:T262)</f>
        <v>0</v>
      </c>
      <c r="AR210" s="151" t="s">
        <v>84</v>
      </c>
      <c r="AT210" s="159" t="s">
        <v>75</v>
      </c>
      <c r="AU210" s="159" t="s">
        <v>22</v>
      </c>
      <c r="AY210" s="151" t="s">
        <v>145</v>
      </c>
      <c r="BK210" s="160">
        <f>SUM(BK211:BK262)</f>
        <v>0</v>
      </c>
    </row>
    <row r="211" spans="2:65" s="1" customFormat="1" ht="31.5" customHeight="1">
      <c r="B211" s="164"/>
      <c r="C211" s="165" t="s">
        <v>382</v>
      </c>
      <c r="D211" s="165" t="s">
        <v>148</v>
      </c>
      <c r="E211" s="166" t="s">
        <v>622</v>
      </c>
      <c r="F211" s="167" t="s">
        <v>623</v>
      </c>
      <c r="G211" s="168" t="s">
        <v>151</v>
      </c>
      <c r="H211" s="169">
        <v>95.134</v>
      </c>
      <c r="I211" s="170"/>
      <c r="J211" s="171">
        <f>ROUND(I211*H211,2)</f>
        <v>0</v>
      </c>
      <c r="K211" s="167" t="s">
        <v>152</v>
      </c>
      <c r="L211" s="35"/>
      <c r="M211" s="172" t="s">
        <v>20</v>
      </c>
      <c r="N211" s="173" t="s">
        <v>47</v>
      </c>
      <c r="O211" s="36"/>
      <c r="P211" s="174">
        <f>O211*H211</f>
        <v>0</v>
      </c>
      <c r="Q211" s="174">
        <v>0.0031</v>
      </c>
      <c r="R211" s="174">
        <f>Q211*H211</f>
        <v>0.2949154</v>
      </c>
      <c r="S211" s="174">
        <v>0</v>
      </c>
      <c r="T211" s="175">
        <f>S211*H211</f>
        <v>0</v>
      </c>
      <c r="AR211" s="18" t="s">
        <v>294</v>
      </c>
      <c r="AT211" s="18" t="s">
        <v>148</v>
      </c>
      <c r="AU211" s="18" t="s">
        <v>84</v>
      </c>
      <c r="AY211" s="18" t="s">
        <v>145</v>
      </c>
      <c r="BE211" s="176">
        <f>IF(N211="základní",J211,0)</f>
        <v>0</v>
      </c>
      <c r="BF211" s="176">
        <f>IF(N211="snížená",J211,0)</f>
        <v>0</v>
      </c>
      <c r="BG211" s="176">
        <f>IF(N211="zákl. přenesená",J211,0)</f>
        <v>0</v>
      </c>
      <c r="BH211" s="176">
        <f>IF(N211="sníž. přenesená",J211,0)</f>
        <v>0</v>
      </c>
      <c r="BI211" s="176">
        <f>IF(N211="nulová",J211,0)</f>
        <v>0</v>
      </c>
      <c r="BJ211" s="18" t="s">
        <v>22</v>
      </c>
      <c r="BK211" s="176">
        <f>ROUND(I211*H211,2)</f>
        <v>0</v>
      </c>
      <c r="BL211" s="18" t="s">
        <v>294</v>
      </c>
      <c r="BM211" s="18" t="s">
        <v>767</v>
      </c>
    </row>
    <row r="212" spans="2:51" s="11" customFormat="1" ht="22.5" customHeight="1">
      <c r="B212" s="177"/>
      <c r="D212" s="178" t="s">
        <v>155</v>
      </c>
      <c r="E212" s="179" t="s">
        <v>20</v>
      </c>
      <c r="F212" s="180" t="s">
        <v>719</v>
      </c>
      <c r="H212" s="181" t="s">
        <v>20</v>
      </c>
      <c r="I212" s="182"/>
      <c r="L212" s="177"/>
      <c r="M212" s="183"/>
      <c r="N212" s="184"/>
      <c r="O212" s="184"/>
      <c r="P212" s="184"/>
      <c r="Q212" s="184"/>
      <c r="R212" s="184"/>
      <c r="S212" s="184"/>
      <c r="T212" s="185"/>
      <c r="AT212" s="181" t="s">
        <v>155</v>
      </c>
      <c r="AU212" s="181" t="s">
        <v>84</v>
      </c>
      <c r="AV212" s="11" t="s">
        <v>22</v>
      </c>
      <c r="AW212" s="11" t="s">
        <v>39</v>
      </c>
      <c r="AX212" s="11" t="s">
        <v>76</v>
      </c>
      <c r="AY212" s="181" t="s">
        <v>145</v>
      </c>
    </row>
    <row r="213" spans="2:51" s="12" customFormat="1" ht="22.5" customHeight="1">
      <c r="B213" s="186"/>
      <c r="D213" s="178" t="s">
        <v>155</v>
      </c>
      <c r="E213" s="187" t="s">
        <v>20</v>
      </c>
      <c r="F213" s="188" t="s">
        <v>768</v>
      </c>
      <c r="H213" s="189">
        <v>17.1</v>
      </c>
      <c r="I213" s="190"/>
      <c r="L213" s="186"/>
      <c r="M213" s="191"/>
      <c r="N213" s="192"/>
      <c r="O213" s="192"/>
      <c r="P213" s="192"/>
      <c r="Q213" s="192"/>
      <c r="R213" s="192"/>
      <c r="S213" s="192"/>
      <c r="T213" s="193"/>
      <c r="AT213" s="187" t="s">
        <v>155</v>
      </c>
      <c r="AU213" s="187" t="s">
        <v>84</v>
      </c>
      <c r="AV213" s="12" t="s">
        <v>84</v>
      </c>
      <c r="AW213" s="12" t="s">
        <v>39</v>
      </c>
      <c r="AX213" s="12" t="s">
        <v>76</v>
      </c>
      <c r="AY213" s="187" t="s">
        <v>145</v>
      </c>
    </row>
    <row r="214" spans="2:51" s="11" customFormat="1" ht="22.5" customHeight="1">
      <c r="B214" s="177"/>
      <c r="D214" s="178" t="s">
        <v>155</v>
      </c>
      <c r="E214" s="179" t="s">
        <v>20</v>
      </c>
      <c r="F214" s="180" t="s">
        <v>691</v>
      </c>
      <c r="H214" s="181" t="s">
        <v>20</v>
      </c>
      <c r="I214" s="182"/>
      <c r="L214" s="177"/>
      <c r="M214" s="183"/>
      <c r="N214" s="184"/>
      <c r="O214" s="184"/>
      <c r="P214" s="184"/>
      <c r="Q214" s="184"/>
      <c r="R214" s="184"/>
      <c r="S214" s="184"/>
      <c r="T214" s="185"/>
      <c r="AT214" s="181" t="s">
        <v>155</v>
      </c>
      <c r="AU214" s="181" t="s">
        <v>84</v>
      </c>
      <c r="AV214" s="11" t="s">
        <v>22</v>
      </c>
      <c r="AW214" s="11" t="s">
        <v>39</v>
      </c>
      <c r="AX214" s="11" t="s">
        <v>76</v>
      </c>
      <c r="AY214" s="181" t="s">
        <v>145</v>
      </c>
    </row>
    <row r="215" spans="2:51" s="12" customFormat="1" ht="22.5" customHeight="1">
      <c r="B215" s="186"/>
      <c r="D215" s="178" t="s">
        <v>155</v>
      </c>
      <c r="E215" s="187" t="s">
        <v>20</v>
      </c>
      <c r="F215" s="188" t="s">
        <v>769</v>
      </c>
      <c r="H215" s="189">
        <v>13.7</v>
      </c>
      <c r="I215" s="190"/>
      <c r="L215" s="186"/>
      <c r="M215" s="191"/>
      <c r="N215" s="192"/>
      <c r="O215" s="192"/>
      <c r="P215" s="192"/>
      <c r="Q215" s="192"/>
      <c r="R215" s="192"/>
      <c r="S215" s="192"/>
      <c r="T215" s="193"/>
      <c r="AT215" s="187" t="s">
        <v>155</v>
      </c>
      <c r="AU215" s="187" t="s">
        <v>84</v>
      </c>
      <c r="AV215" s="12" t="s">
        <v>84</v>
      </c>
      <c r="AW215" s="12" t="s">
        <v>39</v>
      </c>
      <c r="AX215" s="12" t="s">
        <v>76</v>
      </c>
      <c r="AY215" s="187" t="s">
        <v>145</v>
      </c>
    </row>
    <row r="216" spans="2:51" s="12" customFormat="1" ht="22.5" customHeight="1">
      <c r="B216" s="186"/>
      <c r="D216" s="178" t="s">
        <v>155</v>
      </c>
      <c r="E216" s="187" t="s">
        <v>20</v>
      </c>
      <c r="F216" s="188" t="s">
        <v>770</v>
      </c>
      <c r="H216" s="189">
        <v>13.7</v>
      </c>
      <c r="I216" s="190"/>
      <c r="L216" s="186"/>
      <c r="M216" s="191"/>
      <c r="N216" s="192"/>
      <c r="O216" s="192"/>
      <c r="P216" s="192"/>
      <c r="Q216" s="192"/>
      <c r="R216" s="192"/>
      <c r="S216" s="192"/>
      <c r="T216" s="193"/>
      <c r="AT216" s="187" t="s">
        <v>155</v>
      </c>
      <c r="AU216" s="187" t="s">
        <v>84</v>
      </c>
      <c r="AV216" s="12" t="s">
        <v>84</v>
      </c>
      <c r="AW216" s="12" t="s">
        <v>39</v>
      </c>
      <c r="AX216" s="12" t="s">
        <v>76</v>
      </c>
      <c r="AY216" s="187" t="s">
        <v>145</v>
      </c>
    </row>
    <row r="217" spans="2:51" s="12" customFormat="1" ht="22.5" customHeight="1">
      <c r="B217" s="186"/>
      <c r="D217" s="178" t="s">
        <v>155</v>
      </c>
      <c r="E217" s="187" t="s">
        <v>20</v>
      </c>
      <c r="F217" s="188" t="s">
        <v>771</v>
      </c>
      <c r="H217" s="189">
        <v>8.4</v>
      </c>
      <c r="I217" s="190"/>
      <c r="L217" s="186"/>
      <c r="M217" s="191"/>
      <c r="N217" s="192"/>
      <c r="O217" s="192"/>
      <c r="P217" s="192"/>
      <c r="Q217" s="192"/>
      <c r="R217" s="192"/>
      <c r="S217" s="192"/>
      <c r="T217" s="193"/>
      <c r="AT217" s="187" t="s">
        <v>155</v>
      </c>
      <c r="AU217" s="187" t="s">
        <v>84</v>
      </c>
      <c r="AV217" s="12" t="s">
        <v>84</v>
      </c>
      <c r="AW217" s="12" t="s">
        <v>39</v>
      </c>
      <c r="AX217" s="12" t="s">
        <v>76</v>
      </c>
      <c r="AY217" s="187" t="s">
        <v>145</v>
      </c>
    </row>
    <row r="218" spans="2:51" s="12" customFormat="1" ht="22.5" customHeight="1">
      <c r="B218" s="186"/>
      <c r="D218" s="178" t="s">
        <v>155</v>
      </c>
      <c r="E218" s="187" t="s">
        <v>20</v>
      </c>
      <c r="F218" s="188" t="s">
        <v>771</v>
      </c>
      <c r="H218" s="189">
        <v>8.4</v>
      </c>
      <c r="I218" s="190"/>
      <c r="L218" s="186"/>
      <c r="M218" s="191"/>
      <c r="N218" s="192"/>
      <c r="O218" s="192"/>
      <c r="P218" s="192"/>
      <c r="Q218" s="192"/>
      <c r="R218" s="192"/>
      <c r="S218" s="192"/>
      <c r="T218" s="193"/>
      <c r="AT218" s="187" t="s">
        <v>155</v>
      </c>
      <c r="AU218" s="187" t="s">
        <v>84</v>
      </c>
      <c r="AV218" s="12" t="s">
        <v>84</v>
      </c>
      <c r="AW218" s="12" t="s">
        <v>39</v>
      </c>
      <c r="AX218" s="12" t="s">
        <v>76</v>
      </c>
      <c r="AY218" s="187" t="s">
        <v>145</v>
      </c>
    </row>
    <row r="219" spans="2:51" s="12" customFormat="1" ht="22.5" customHeight="1">
      <c r="B219" s="186"/>
      <c r="D219" s="178" t="s">
        <v>155</v>
      </c>
      <c r="E219" s="187" t="s">
        <v>20</v>
      </c>
      <c r="F219" s="188" t="s">
        <v>724</v>
      </c>
      <c r="H219" s="189">
        <v>-8.274</v>
      </c>
      <c r="I219" s="190"/>
      <c r="L219" s="186"/>
      <c r="M219" s="191"/>
      <c r="N219" s="192"/>
      <c r="O219" s="192"/>
      <c r="P219" s="192"/>
      <c r="Q219" s="192"/>
      <c r="R219" s="192"/>
      <c r="S219" s="192"/>
      <c r="T219" s="193"/>
      <c r="AT219" s="187" t="s">
        <v>155</v>
      </c>
      <c r="AU219" s="187" t="s">
        <v>84</v>
      </c>
      <c r="AV219" s="12" t="s">
        <v>84</v>
      </c>
      <c r="AW219" s="12" t="s">
        <v>39</v>
      </c>
      <c r="AX219" s="12" t="s">
        <v>76</v>
      </c>
      <c r="AY219" s="187" t="s">
        <v>145</v>
      </c>
    </row>
    <row r="220" spans="2:51" s="11" customFormat="1" ht="22.5" customHeight="1">
      <c r="B220" s="177"/>
      <c r="D220" s="178" t="s">
        <v>155</v>
      </c>
      <c r="E220" s="179" t="s">
        <v>20</v>
      </c>
      <c r="F220" s="180" t="s">
        <v>710</v>
      </c>
      <c r="H220" s="181" t="s">
        <v>20</v>
      </c>
      <c r="I220" s="182"/>
      <c r="L220" s="177"/>
      <c r="M220" s="183"/>
      <c r="N220" s="184"/>
      <c r="O220" s="184"/>
      <c r="P220" s="184"/>
      <c r="Q220" s="184"/>
      <c r="R220" s="184"/>
      <c r="S220" s="184"/>
      <c r="T220" s="185"/>
      <c r="AT220" s="181" t="s">
        <v>155</v>
      </c>
      <c r="AU220" s="181" t="s">
        <v>84</v>
      </c>
      <c r="AV220" s="11" t="s">
        <v>22</v>
      </c>
      <c r="AW220" s="11" t="s">
        <v>39</v>
      </c>
      <c r="AX220" s="11" t="s">
        <v>76</v>
      </c>
      <c r="AY220" s="181" t="s">
        <v>145</v>
      </c>
    </row>
    <row r="221" spans="2:51" s="12" customFormat="1" ht="22.5" customHeight="1">
      <c r="B221" s="186"/>
      <c r="D221" s="178" t="s">
        <v>155</v>
      </c>
      <c r="E221" s="187" t="s">
        <v>20</v>
      </c>
      <c r="F221" s="188" t="s">
        <v>772</v>
      </c>
      <c r="H221" s="189">
        <v>9.5</v>
      </c>
      <c r="I221" s="190"/>
      <c r="L221" s="186"/>
      <c r="M221" s="191"/>
      <c r="N221" s="192"/>
      <c r="O221" s="192"/>
      <c r="P221" s="192"/>
      <c r="Q221" s="192"/>
      <c r="R221" s="192"/>
      <c r="S221" s="192"/>
      <c r="T221" s="193"/>
      <c r="AT221" s="187" t="s">
        <v>155</v>
      </c>
      <c r="AU221" s="187" t="s">
        <v>84</v>
      </c>
      <c r="AV221" s="12" t="s">
        <v>84</v>
      </c>
      <c r="AW221" s="12" t="s">
        <v>39</v>
      </c>
      <c r="AX221" s="12" t="s">
        <v>76</v>
      </c>
      <c r="AY221" s="187" t="s">
        <v>145</v>
      </c>
    </row>
    <row r="222" spans="2:51" s="12" customFormat="1" ht="22.5" customHeight="1">
      <c r="B222" s="186"/>
      <c r="D222" s="178" t="s">
        <v>155</v>
      </c>
      <c r="E222" s="187" t="s">
        <v>20</v>
      </c>
      <c r="F222" s="188" t="s">
        <v>726</v>
      </c>
      <c r="H222" s="189">
        <v>-1.182</v>
      </c>
      <c r="I222" s="190"/>
      <c r="L222" s="186"/>
      <c r="M222" s="191"/>
      <c r="N222" s="192"/>
      <c r="O222" s="192"/>
      <c r="P222" s="192"/>
      <c r="Q222" s="192"/>
      <c r="R222" s="192"/>
      <c r="S222" s="192"/>
      <c r="T222" s="193"/>
      <c r="AT222" s="187" t="s">
        <v>155</v>
      </c>
      <c r="AU222" s="187" t="s">
        <v>84</v>
      </c>
      <c r="AV222" s="12" t="s">
        <v>84</v>
      </c>
      <c r="AW222" s="12" t="s">
        <v>39</v>
      </c>
      <c r="AX222" s="12" t="s">
        <v>76</v>
      </c>
      <c r="AY222" s="187" t="s">
        <v>145</v>
      </c>
    </row>
    <row r="223" spans="2:51" s="11" customFormat="1" ht="22.5" customHeight="1">
      <c r="B223" s="177"/>
      <c r="D223" s="178" t="s">
        <v>155</v>
      </c>
      <c r="E223" s="179" t="s">
        <v>20</v>
      </c>
      <c r="F223" s="180" t="s">
        <v>693</v>
      </c>
      <c r="H223" s="181" t="s">
        <v>20</v>
      </c>
      <c r="I223" s="182"/>
      <c r="L223" s="177"/>
      <c r="M223" s="183"/>
      <c r="N223" s="184"/>
      <c r="O223" s="184"/>
      <c r="P223" s="184"/>
      <c r="Q223" s="184"/>
      <c r="R223" s="184"/>
      <c r="S223" s="184"/>
      <c r="T223" s="185"/>
      <c r="AT223" s="181" t="s">
        <v>155</v>
      </c>
      <c r="AU223" s="181" t="s">
        <v>84</v>
      </c>
      <c r="AV223" s="11" t="s">
        <v>22</v>
      </c>
      <c r="AW223" s="11" t="s">
        <v>39</v>
      </c>
      <c r="AX223" s="11" t="s">
        <v>76</v>
      </c>
      <c r="AY223" s="181" t="s">
        <v>145</v>
      </c>
    </row>
    <row r="224" spans="2:51" s="12" customFormat="1" ht="22.5" customHeight="1">
      <c r="B224" s="186"/>
      <c r="D224" s="178" t="s">
        <v>155</v>
      </c>
      <c r="E224" s="187" t="s">
        <v>20</v>
      </c>
      <c r="F224" s="188" t="s">
        <v>769</v>
      </c>
      <c r="H224" s="189">
        <v>13.7</v>
      </c>
      <c r="I224" s="190"/>
      <c r="L224" s="186"/>
      <c r="M224" s="191"/>
      <c r="N224" s="192"/>
      <c r="O224" s="192"/>
      <c r="P224" s="192"/>
      <c r="Q224" s="192"/>
      <c r="R224" s="192"/>
      <c r="S224" s="192"/>
      <c r="T224" s="193"/>
      <c r="AT224" s="187" t="s">
        <v>155</v>
      </c>
      <c r="AU224" s="187" t="s">
        <v>84</v>
      </c>
      <c r="AV224" s="12" t="s">
        <v>84</v>
      </c>
      <c r="AW224" s="12" t="s">
        <v>39</v>
      </c>
      <c r="AX224" s="12" t="s">
        <v>76</v>
      </c>
      <c r="AY224" s="187" t="s">
        <v>145</v>
      </c>
    </row>
    <row r="225" spans="2:51" s="12" customFormat="1" ht="22.5" customHeight="1">
      <c r="B225" s="186"/>
      <c r="D225" s="178" t="s">
        <v>155</v>
      </c>
      <c r="E225" s="187" t="s">
        <v>20</v>
      </c>
      <c r="F225" s="188" t="s">
        <v>773</v>
      </c>
      <c r="H225" s="189">
        <v>15.4</v>
      </c>
      <c r="I225" s="190"/>
      <c r="L225" s="186"/>
      <c r="M225" s="191"/>
      <c r="N225" s="192"/>
      <c r="O225" s="192"/>
      <c r="P225" s="192"/>
      <c r="Q225" s="192"/>
      <c r="R225" s="192"/>
      <c r="S225" s="192"/>
      <c r="T225" s="193"/>
      <c r="AT225" s="187" t="s">
        <v>155</v>
      </c>
      <c r="AU225" s="187" t="s">
        <v>84</v>
      </c>
      <c r="AV225" s="12" t="s">
        <v>84</v>
      </c>
      <c r="AW225" s="12" t="s">
        <v>39</v>
      </c>
      <c r="AX225" s="12" t="s">
        <v>76</v>
      </c>
      <c r="AY225" s="187" t="s">
        <v>145</v>
      </c>
    </row>
    <row r="226" spans="2:51" s="12" customFormat="1" ht="22.5" customHeight="1">
      <c r="B226" s="186"/>
      <c r="D226" s="178" t="s">
        <v>155</v>
      </c>
      <c r="E226" s="187" t="s">
        <v>20</v>
      </c>
      <c r="F226" s="188" t="s">
        <v>774</v>
      </c>
      <c r="H226" s="189">
        <v>10.6</v>
      </c>
      <c r="I226" s="190"/>
      <c r="L226" s="186"/>
      <c r="M226" s="191"/>
      <c r="N226" s="192"/>
      <c r="O226" s="192"/>
      <c r="P226" s="192"/>
      <c r="Q226" s="192"/>
      <c r="R226" s="192"/>
      <c r="S226" s="192"/>
      <c r="T226" s="193"/>
      <c r="AT226" s="187" t="s">
        <v>155</v>
      </c>
      <c r="AU226" s="187" t="s">
        <v>84</v>
      </c>
      <c r="AV226" s="12" t="s">
        <v>84</v>
      </c>
      <c r="AW226" s="12" t="s">
        <v>39</v>
      </c>
      <c r="AX226" s="12" t="s">
        <v>76</v>
      </c>
      <c r="AY226" s="187" t="s">
        <v>145</v>
      </c>
    </row>
    <row r="227" spans="2:51" s="12" customFormat="1" ht="22.5" customHeight="1">
      <c r="B227" s="186"/>
      <c r="D227" s="178" t="s">
        <v>155</v>
      </c>
      <c r="E227" s="187" t="s">
        <v>20</v>
      </c>
      <c r="F227" s="188" t="s">
        <v>729</v>
      </c>
      <c r="H227" s="189">
        <v>-5.91</v>
      </c>
      <c r="I227" s="190"/>
      <c r="L227" s="186"/>
      <c r="M227" s="191"/>
      <c r="N227" s="192"/>
      <c r="O227" s="192"/>
      <c r="P227" s="192"/>
      <c r="Q227" s="192"/>
      <c r="R227" s="192"/>
      <c r="S227" s="192"/>
      <c r="T227" s="193"/>
      <c r="AT227" s="187" t="s">
        <v>155</v>
      </c>
      <c r="AU227" s="187" t="s">
        <v>84</v>
      </c>
      <c r="AV227" s="12" t="s">
        <v>84</v>
      </c>
      <c r="AW227" s="12" t="s">
        <v>39</v>
      </c>
      <c r="AX227" s="12" t="s">
        <v>76</v>
      </c>
      <c r="AY227" s="187" t="s">
        <v>145</v>
      </c>
    </row>
    <row r="228" spans="2:51" s="13" customFormat="1" ht="22.5" customHeight="1">
      <c r="B228" s="194"/>
      <c r="D228" s="195" t="s">
        <v>155</v>
      </c>
      <c r="E228" s="196" t="s">
        <v>20</v>
      </c>
      <c r="F228" s="197" t="s">
        <v>176</v>
      </c>
      <c r="H228" s="198">
        <v>95.134</v>
      </c>
      <c r="I228" s="199"/>
      <c r="L228" s="194"/>
      <c r="M228" s="200"/>
      <c r="N228" s="201"/>
      <c r="O228" s="201"/>
      <c r="P228" s="201"/>
      <c r="Q228" s="201"/>
      <c r="R228" s="201"/>
      <c r="S228" s="201"/>
      <c r="T228" s="202"/>
      <c r="AT228" s="203" t="s">
        <v>155</v>
      </c>
      <c r="AU228" s="203" t="s">
        <v>84</v>
      </c>
      <c r="AV228" s="13" t="s">
        <v>153</v>
      </c>
      <c r="AW228" s="13" t="s">
        <v>39</v>
      </c>
      <c r="AX228" s="13" t="s">
        <v>22</v>
      </c>
      <c r="AY228" s="203" t="s">
        <v>145</v>
      </c>
    </row>
    <row r="229" spans="2:65" s="1" customFormat="1" ht="22.5" customHeight="1">
      <c r="B229" s="164"/>
      <c r="C229" s="215" t="s">
        <v>386</v>
      </c>
      <c r="D229" s="215" t="s">
        <v>352</v>
      </c>
      <c r="E229" s="216" t="s">
        <v>626</v>
      </c>
      <c r="F229" s="217" t="s">
        <v>627</v>
      </c>
      <c r="G229" s="218" t="s">
        <v>151</v>
      </c>
      <c r="H229" s="219">
        <v>104.647</v>
      </c>
      <c r="I229" s="220"/>
      <c r="J229" s="221">
        <f>ROUND(I229*H229,2)</f>
        <v>0</v>
      </c>
      <c r="K229" s="217" t="s">
        <v>20</v>
      </c>
      <c r="L229" s="222"/>
      <c r="M229" s="223" t="s">
        <v>20</v>
      </c>
      <c r="N229" s="224" t="s">
        <v>47</v>
      </c>
      <c r="O229" s="36"/>
      <c r="P229" s="174">
        <f>O229*H229</f>
        <v>0</v>
      </c>
      <c r="Q229" s="174">
        <v>0.0118</v>
      </c>
      <c r="R229" s="174">
        <f>Q229*H229</f>
        <v>1.2348346000000001</v>
      </c>
      <c r="S229" s="174">
        <v>0</v>
      </c>
      <c r="T229" s="175">
        <f>S229*H229</f>
        <v>0</v>
      </c>
      <c r="AR229" s="18" t="s">
        <v>356</v>
      </c>
      <c r="AT229" s="18" t="s">
        <v>352</v>
      </c>
      <c r="AU229" s="18" t="s">
        <v>84</v>
      </c>
      <c r="AY229" s="18" t="s">
        <v>145</v>
      </c>
      <c r="BE229" s="176">
        <f>IF(N229="základní",J229,0)</f>
        <v>0</v>
      </c>
      <c r="BF229" s="176">
        <f>IF(N229="snížená",J229,0)</f>
        <v>0</v>
      </c>
      <c r="BG229" s="176">
        <f>IF(N229="zákl. přenesená",J229,0)</f>
        <v>0</v>
      </c>
      <c r="BH229" s="176">
        <f>IF(N229="sníž. přenesená",J229,0)</f>
        <v>0</v>
      </c>
      <c r="BI229" s="176">
        <f>IF(N229="nulová",J229,0)</f>
        <v>0</v>
      </c>
      <c r="BJ229" s="18" t="s">
        <v>22</v>
      </c>
      <c r="BK229" s="176">
        <f>ROUND(I229*H229,2)</f>
        <v>0</v>
      </c>
      <c r="BL229" s="18" t="s">
        <v>294</v>
      </c>
      <c r="BM229" s="18" t="s">
        <v>775</v>
      </c>
    </row>
    <row r="230" spans="2:51" s="12" customFormat="1" ht="22.5" customHeight="1">
      <c r="B230" s="186"/>
      <c r="D230" s="195" t="s">
        <v>155</v>
      </c>
      <c r="F230" s="213" t="s">
        <v>776</v>
      </c>
      <c r="H230" s="214">
        <v>104.647</v>
      </c>
      <c r="I230" s="190"/>
      <c r="L230" s="186"/>
      <c r="M230" s="191"/>
      <c r="N230" s="192"/>
      <c r="O230" s="192"/>
      <c r="P230" s="192"/>
      <c r="Q230" s="192"/>
      <c r="R230" s="192"/>
      <c r="S230" s="192"/>
      <c r="T230" s="193"/>
      <c r="AT230" s="187" t="s">
        <v>155</v>
      </c>
      <c r="AU230" s="187" t="s">
        <v>84</v>
      </c>
      <c r="AV230" s="12" t="s">
        <v>84</v>
      </c>
      <c r="AW230" s="12" t="s">
        <v>4</v>
      </c>
      <c r="AX230" s="12" t="s">
        <v>22</v>
      </c>
      <c r="AY230" s="187" t="s">
        <v>145</v>
      </c>
    </row>
    <row r="231" spans="2:65" s="1" customFormat="1" ht="22.5" customHeight="1">
      <c r="B231" s="164"/>
      <c r="C231" s="165" t="s">
        <v>392</v>
      </c>
      <c r="D231" s="165" t="s">
        <v>148</v>
      </c>
      <c r="E231" s="166" t="s">
        <v>467</v>
      </c>
      <c r="F231" s="167" t="s">
        <v>468</v>
      </c>
      <c r="G231" s="168" t="s">
        <v>151</v>
      </c>
      <c r="H231" s="169">
        <v>95.134</v>
      </c>
      <c r="I231" s="170"/>
      <c r="J231" s="171">
        <f>ROUND(I231*H231,2)</f>
        <v>0</v>
      </c>
      <c r="K231" s="167" t="s">
        <v>152</v>
      </c>
      <c r="L231" s="35"/>
      <c r="M231" s="172" t="s">
        <v>20</v>
      </c>
      <c r="N231" s="173" t="s">
        <v>47</v>
      </c>
      <c r="O231" s="36"/>
      <c r="P231" s="174">
        <f>O231*H231</f>
        <v>0</v>
      </c>
      <c r="Q231" s="174">
        <v>0.0003</v>
      </c>
      <c r="R231" s="174">
        <f>Q231*H231</f>
        <v>0.028540199999999998</v>
      </c>
      <c r="S231" s="174">
        <v>0</v>
      </c>
      <c r="T231" s="175">
        <f>S231*H231</f>
        <v>0</v>
      </c>
      <c r="AR231" s="18" t="s">
        <v>294</v>
      </c>
      <c r="AT231" s="18" t="s">
        <v>148</v>
      </c>
      <c r="AU231" s="18" t="s">
        <v>84</v>
      </c>
      <c r="AY231" s="18" t="s">
        <v>145</v>
      </c>
      <c r="BE231" s="176">
        <f>IF(N231="základní",J231,0)</f>
        <v>0</v>
      </c>
      <c r="BF231" s="176">
        <f>IF(N231="snížená",J231,0)</f>
        <v>0</v>
      </c>
      <c r="BG231" s="176">
        <f>IF(N231="zákl. přenesená",J231,0)</f>
        <v>0</v>
      </c>
      <c r="BH231" s="176">
        <f>IF(N231="sníž. přenesená",J231,0)</f>
        <v>0</v>
      </c>
      <c r="BI231" s="176">
        <f>IF(N231="nulová",J231,0)</f>
        <v>0</v>
      </c>
      <c r="BJ231" s="18" t="s">
        <v>22</v>
      </c>
      <c r="BK231" s="176">
        <f>ROUND(I231*H231,2)</f>
        <v>0</v>
      </c>
      <c r="BL231" s="18" t="s">
        <v>294</v>
      </c>
      <c r="BM231" s="18" t="s">
        <v>777</v>
      </c>
    </row>
    <row r="232" spans="2:65" s="1" customFormat="1" ht="22.5" customHeight="1">
      <c r="B232" s="164"/>
      <c r="C232" s="165" t="s">
        <v>402</v>
      </c>
      <c r="D232" s="165" t="s">
        <v>148</v>
      </c>
      <c r="E232" s="166" t="s">
        <v>471</v>
      </c>
      <c r="F232" s="167" t="s">
        <v>472</v>
      </c>
      <c r="G232" s="168" t="s">
        <v>395</v>
      </c>
      <c r="H232" s="169">
        <v>124</v>
      </c>
      <c r="I232" s="170"/>
      <c r="J232" s="171">
        <f>ROUND(I232*H232,2)</f>
        <v>0</v>
      </c>
      <c r="K232" s="167" t="s">
        <v>152</v>
      </c>
      <c r="L232" s="35"/>
      <c r="M232" s="172" t="s">
        <v>20</v>
      </c>
      <c r="N232" s="173" t="s">
        <v>47</v>
      </c>
      <c r="O232" s="36"/>
      <c r="P232" s="174">
        <f>O232*H232</f>
        <v>0</v>
      </c>
      <c r="Q232" s="174">
        <v>3E-05</v>
      </c>
      <c r="R232" s="174">
        <f>Q232*H232</f>
        <v>0.00372</v>
      </c>
      <c r="S232" s="174">
        <v>0</v>
      </c>
      <c r="T232" s="175">
        <f>S232*H232</f>
        <v>0</v>
      </c>
      <c r="AR232" s="18" t="s">
        <v>294</v>
      </c>
      <c r="AT232" s="18" t="s">
        <v>148</v>
      </c>
      <c r="AU232" s="18" t="s">
        <v>84</v>
      </c>
      <c r="AY232" s="18" t="s">
        <v>145</v>
      </c>
      <c r="BE232" s="176">
        <f>IF(N232="základní",J232,0)</f>
        <v>0</v>
      </c>
      <c r="BF232" s="176">
        <f>IF(N232="snížená",J232,0)</f>
        <v>0</v>
      </c>
      <c r="BG232" s="176">
        <f>IF(N232="zákl. přenesená",J232,0)</f>
        <v>0</v>
      </c>
      <c r="BH232" s="176">
        <f>IF(N232="sníž. přenesená",J232,0)</f>
        <v>0</v>
      </c>
      <c r="BI232" s="176">
        <f>IF(N232="nulová",J232,0)</f>
        <v>0</v>
      </c>
      <c r="BJ232" s="18" t="s">
        <v>22</v>
      </c>
      <c r="BK232" s="176">
        <f>ROUND(I232*H232,2)</f>
        <v>0</v>
      </c>
      <c r="BL232" s="18" t="s">
        <v>294</v>
      </c>
      <c r="BM232" s="18" t="s">
        <v>778</v>
      </c>
    </row>
    <row r="233" spans="2:51" s="12" customFormat="1" ht="22.5" customHeight="1">
      <c r="B233" s="186"/>
      <c r="D233" s="195" t="s">
        <v>155</v>
      </c>
      <c r="E233" s="212" t="s">
        <v>20</v>
      </c>
      <c r="F233" s="213" t="s">
        <v>779</v>
      </c>
      <c r="H233" s="214">
        <v>124</v>
      </c>
      <c r="I233" s="190"/>
      <c r="L233" s="186"/>
      <c r="M233" s="191"/>
      <c r="N233" s="192"/>
      <c r="O233" s="192"/>
      <c r="P233" s="192"/>
      <c r="Q233" s="192"/>
      <c r="R233" s="192"/>
      <c r="S233" s="192"/>
      <c r="T233" s="193"/>
      <c r="AT233" s="187" t="s">
        <v>155</v>
      </c>
      <c r="AU233" s="187" t="s">
        <v>84</v>
      </c>
      <c r="AV233" s="12" t="s">
        <v>84</v>
      </c>
      <c r="AW233" s="12" t="s">
        <v>39</v>
      </c>
      <c r="AX233" s="12" t="s">
        <v>22</v>
      </c>
      <c r="AY233" s="187" t="s">
        <v>145</v>
      </c>
    </row>
    <row r="234" spans="2:65" s="1" customFormat="1" ht="22.5" customHeight="1">
      <c r="B234" s="164"/>
      <c r="C234" s="165" t="s">
        <v>409</v>
      </c>
      <c r="D234" s="165" t="s">
        <v>148</v>
      </c>
      <c r="E234" s="166" t="s">
        <v>635</v>
      </c>
      <c r="F234" s="167" t="s">
        <v>615</v>
      </c>
      <c r="G234" s="168" t="s">
        <v>151</v>
      </c>
      <c r="H234" s="169">
        <v>47.45</v>
      </c>
      <c r="I234" s="170"/>
      <c r="J234" s="171">
        <f>ROUND(I234*H234,2)</f>
        <v>0</v>
      </c>
      <c r="K234" s="167" t="s">
        <v>20</v>
      </c>
      <c r="L234" s="35"/>
      <c r="M234" s="172" t="s">
        <v>20</v>
      </c>
      <c r="N234" s="173" t="s">
        <v>47</v>
      </c>
      <c r="O234" s="36"/>
      <c r="P234" s="174">
        <f>O234*H234</f>
        <v>0</v>
      </c>
      <c r="Q234" s="174">
        <v>0.00535</v>
      </c>
      <c r="R234" s="174">
        <f>Q234*H234</f>
        <v>0.2538575</v>
      </c>
      <c r="S234" s="174">
        <v>0</v>
      </c>
      <c r="T234" s="175">
        <f>S234*H234</f>
        <v>0</v>
      </c>
      <c r="AR234" s="18" t="s">
        <v>294</v>
      </c>
      <c r="AT234" s="18" t="s">
        <v>148</v>
      </c>
      <c r="AU234" s="18" t="s">
        <v>84</v>
      </c>
      <c r="AY234" s="18" t="s">
        <v>145</v>
      </c>
      <c r="BE234" s="176">
        <f>IF(N234="základní",J234,0)</f>
        <v>0</v>
      </c>
      <c r="BF234" s="176">
        <f>IF(N234="snížená",J234,0)</f>
        <v>0</v>
      </c>
      <c r="BG234" s="176">
        <f>IF(N234="zákl. přenesená",J234,0)</f>
        <v>0</v>
      </c>
      <c r="BH234" s="176">
        <f>IF(N234="sníž. přenesená",J234,0)</f>
        <v>0</v>
      </c>
      <c r="BI234" s="176">
        <f>IF(N234="nulová",J234,0)</f>
        <v>0</v>
      </c>
      <c r="BJ234" s="18" t="s">
        <v>22</v>
      </c>
      <c r="BK234" s="176">
        <f>ROUND(I234*H234,2)</f>
        <v>0</v>
      </c>
      <c r="BL234" s="18" t="s">
        <v>294</v>
      </c>
      <c r="BM234" s="18" t="s">
        <v>780</v>
      </c>
    </row>
    <row r="235" spans="2:51" s="11" customFormat="1" ht="22.5" customHeight="1">
      <c r="B235" s="177"/>
      <c r="D235" s="178" t="s">
        <v>155</v>
      </c>
      <c r="E235" s="179" t="s">
        <v>20</v>
      </c>
      <c r="F235" s="180" t="s">
        <v>781</v>
      </c>
      <c r="H235" s="181" t="s">
        <v>20</v>
      </c>
      <c r="I235" s="182"/>
      <c r="L235" s="177"/>
      <c r="M235" s="183"/>
      <c r="N235" s="184"/>
      <c r="O235" s="184"/>
      <c r="P235" s="184"/>
      <c r="Q235" s="184"/>
      <c r="R235" s="184"/>
      <c r="S235" s="184"/>
      <c r="T235" s="185"/>
      <c r="AT235" s="181" t="s">
        <v>155</v>
      </c>
      <c r="AU235" s="181" t="s">
        <v>84</v>
      </c>
      <c r="AV235" s="11" t="s">
        <v>22</v>
      </c>
      <c r="AW235" s="11" t="s">
        <v>39</v>
      </c>
      <c r="AX235" s="11" t="s">
        <v>76</v>
      </c>
      <c r="AY235" s="181" t="s">
        <v>145</v>
      </c>
    </row>
    <row r="236" spans="2:51" s="11" customFormat="1" ht="22.5" customHeight="1">
      <c r="B236" s="177"/>
      <c r="D236" s="178" t="s">
        <v>155</v>
      </c>
      <c r="E236" s="179" t="s">
        <v>20</v>
      </c>
      <c r="F236" s="180" t="s">
        <v>719</v>
      </c>
      <c r="H236" s="181" t="s">
        <v>20</v>
      </c>
      <c r="I236" s="182"/>
      <c r="L236" s="177"/>
      <c r="M236" s="183"/>
      <c r="N236" s="184"/>
      <c r="O236" s="184"/>
      <c r="P236" s="184"/>
      <c r="Q236" s="184"/>
      <c r="R236" s="184"/>
      <c r="S236" s="184"/>
      <c r="T236" s="185"/>
      <c r="AT236" s="181" t="s">
        <v>155</v>
      </c>
      <c r="AU236" s="181" t="s">
        <v>84</v>
      </c>
      <c r="AV236" s="11" t="s">
        <v>22</v>
      </c>
      <c r="AW236" s="11" t="s">
        <v>39</v>
      </c>
      <c r="AX236" s="11" t="s">
        <v>76</v>
      </c>
      <c r="AY236" s="181" t="s">
        <v>145</v>
      </c>
    </row>
    <row r="237" spans="2:51" s="12" customFormat="1" ht="22.5" customHeight="1">
      <c r="B237" s="186"/>
      <c r="D237" s="178" t="s">
        <v>155</v>
      </c>
      <c r="E237" s="187" t="s">
        <v>20</v>
      </c>
      <c r="F237" s="188" t="s">
        <v>782</v>
      </c>
      <c r="H237" s="189">
        <v>8.55</v>
      </c>
      <c r="I237" s="190"/>
      <c r="L237" s="186"/>
      <c r="M237" s="191"/>
      <c r="N237" s="192"/>
      <c r="O237" s="192"/>
      <c r="P237" s="192"/>
      <c r="Q237" s="192"/>
      <c r="R237" s="192"/>
      <c r="S237" s="192"/>
      <c r="T237" s="193"/>
      <c r="AT237" s="187" t="s">
        <v>155</v>
      </c>
      <c r="AU237" s="187" t="s">
        <v>84</v>
      </c>
      <c r="AV237" s="12" t="s">
        <v>84</v>
      </c>
      <c r="AW237" s="12" t="s">
        <v>39</v>
      </c>
      <c r="AX237" s="12" t="s">
        <v>76</v>
      </c>
      <c r="AY237" s="187" t="s">
        <v>145</v>
      </c>
    </row>
    <row r="238" spans="2:51" s="11" customFormat="1" ht="22.5" customHeight="1">
      <c r="B238" s="177"/>
      <c r="D238" s="178" t="s">
        <v>155</v>
      </c>
      <c r="E238" s="179" t="s">
        <v>20</v>
      </c>
      <c r="F238" s="180" t="s">
        <v>691</v>
      </c>
      <c r="H238" s="181" t="s">
        <v>20</v>
      </c>
      <c r="I238" s="182"/>
      <c r="L238" s="177"/>
      <c r="M238" s="183"/>
      <c r="N238" s="184"/>
      <c r="O238" s="184"/>
      <c r="P238" s="184"/>
      <c r="Q238" s="184"/>
      <c r="R238" s="184"/>
      <c r="S238" s="184"/>
      <c r="T238" s="185"/>
      <c r="AT238" s="181" t="s">
        <v>155</v>
      </c>
      <c r="AU238" s="181" t="s">
        <v>84</v>
      </c>
      <c r="AV238" s="11" t="s">
        <v>22</v>
      </c>
      <c r="AW238" s="11" t="s">
        <v>39</v>
      </c>
      <c r="AX238" s="11" t="s">
        <v>76</v>
      </c>
      <c r="AY238" s="181" t="s">
        <v>145</v>
      </c>
    </row>
    <row r="239" spans="2:51" s="12" customFormat="1" ht="22.5" customHeight="1">
      <c r="B239" s="186"/>
      <c r="D239" s="178" t="s">
        <v>155</v>
      </c>
      <c r="E239" s="187" t="s">
        <v>20</v>
      </c>
      <c r="F239" s="188" t="s">
        <v>783</v>
      </c>
      <c r="H239" s="189">
        <v>6.85</v>
      </c>
      <c r="I239" s="190"/>
      <c r="L239" s="186"/>
      <c r="M239" s="191"/>
      <c r="N239" s="192"/>
      <c r="O239" s="192"/>
      <c r="P239" s="192"/>
      <c r="Q239" s="192"/>
      <c r="R239" s="192"/>
      <c r="S239" s="192"/>
      <c r="T239" s="193"/>
      <c r="AT239" s="187" t="s">
        <v>155</v>
      </c>
      <c r="AU239" s="187" t="s">
        <v>84</v>
      </c>
      <c r="AV239" s="12" t="s">
        <v>84</v>
      </c>
      <c r="AW239" s="12" t="s">
        <v>39</v>
      </c>
      <c r="AX239" s="12" t="s">
        <v>76</v>
      </c>
      <c r="AY239" s="187" t="s">
        <v>145</v>
      </c>
    </row>
    <row r="240" spans="2:51" s="12" customFormat="1" ht="22.5" customHeight="1">
      <c r="B240" s="186"/>
      <c r="D240" s="178" t="s">
        <v>155</v>
      </c>
      <c r="E240" s="187" t="s">
        <v>20</v>
      </c>
      <c r="F240" s="188" t="s">
        <v>784</v>
      </c>
      <c r="H240" s="189">
        <v>6.85</v>
      </c>
      <c r="I240" s="190"/>
      <c r="L240" s="186"/>
      <c r="M240" s="191"/>
      <c r="N240" s="192"/>
      <c r="O240" s="192"/>
      <c r="P240" s="192"/>
      <c r="Q240" s="192"/>
      <c r="R240" s="192"/>
      <c r="S240" s="192"/>
      <c r="T240" s="193"/>
      <c r="AT240" s="187" t="s">
        <v>155</v>
      </c>
      <c r="AU240" s="187" t="s">
        <v>84</v>
      </c>
      <c r="AV240" s="12" t="s">
        <v>84</v>
      </c>
      <c r="AW240" s="12" t="s">
        <v>39</v>
      </c>
      <c r="AX240" s="12" t="s">
        <v>76</v>
      </c>
      <c r="AY240" s="187" t="s">
        <v>145</v>
      </c>
    </row>
    <row r="241" spans="2:51" s="12" customFormat="1" ht="22.5" customHeight="1">
      <c r="B241" s="186"/>
      <c r="D241" s="178" t="s">
        <v>155</v>
      </c>
      <c r="E241" s="187" t="s">
        <v>20</v>
      </c>
      <c r="F241" s="188" t="s">
        <v>785</v>
      </c>
      <c r="H241" s="189">
        <v>4.2</v>
      </c>
      <c r="I241" s="190"/>
      <c r="L241" s="186"/>
      <c r="M241" s="191"/>
      <c r="N241" s="192"/>
      <c r="O241" s="192"/>
      <c r="P241" s="192"/>
      <c r="Q241" s="192"/>
      <c r="R241" s="192"/>
      <c r="S241" s="192"/>
      <c r="T241" s="193"/>
      <c r="AT241" s="187" t="s">
        <v>155</v>
      </c>
      <c r="AU241" s="187" t="s">
        <v>84</v>
      </c>
      <c r="AV241" s="12" t="s">
        <v>84</v>
      </c>
      <c r="AW241" s="12" t="s">
        <v>39</v>
      </c>
      <c r="AX241" s="12" t="s">
        <v>76</v>
      </c>
      <c r="AY241" s="187" t="s">
        <v>145</v>
      </c>
    </row>
    <row r="242" spans="2:51" s="12" customFormat="1" ht="22.5" customHeight="1">
      <c r="B242" s="186"/>
      <c r="D242" s="178" t="s">
        <v>155</v>
      </c>
      <c r="E242" s="187" t="s">
        <v>20</v>
      </c>
      <c r="F242" s="188" t="s">
        <v>785</v>
      </c>
      <c r="H242" s="189">
        <v>4.2</v>
      </c>
      <c r="I242" s="190"/>
      <c r="L242" s="186"/>
      <c r="M242" s="191"/>
      <c r="N242" s="192"/>
      <c r="O242" s="192"/>
      <c r="P242" s="192"/>
      <c r="Q242" s="192"/>
      <c r="R242" s="192"/>
      <c r="S242" s="192"/>
      <c r="T242" s="193"/>
      <c r="AT242" s="187" t="s">
        <v>155</v>
      </c>
      <c r="AU242" s="187" t="s">
        <v>84</v>
      </c>
      <c r="AV242" s="12" t="s">
        <v>84</v>
      </c>
      <c r="AW242" s="12" t="s">
        <v>39</v>
      </c>
      <c r="AX242" s="12" t="s">
        <v>76</v>
      </c>
      <c r="AY242" s="187" t="s">
        <v>145</v>
      </c>
    </row>
    <row r="243" spans="2:51" s="12" customFormat="1" ht="22.5" customHeight="1">
      <c r="B243" s="186"/>
      <c r="D243" s="178" t="s">
        <v>155</v>
      </c>
      <c r="E243" s="187" t="s">
        <v>20</v>
      </c>
      <c r="F243" s="188" t="s">
        <v>786</v>
      </c>
      <c r="H243" s="189">
        <v>-4.2</v>
      </c>
      <c r="I243" s="190"/>
      <c r="L243" s="186"/>
      <c r="M243" s="191"/>
      <c r="N243" s="192"/>
      <c r="O243" s="192"/>
      <c r="P243" s="192"/>
      <c r="Q243" s="192"/>
      <c r="R243" s="192"/>
      <c r="S243" s="192"/>
      <c r="T243" s="193"/>
      <c r="AT243" s="187" t="s">
        <v>155</v>
      </c>
      <c r="AU243" s="187" t="s">
        <v>84</v>
      </c>
      <c r="AV243" s="12" t="s">
        <v>84</v>
      </c>
      <c r="AW243" s="12" t="s">
        <v>39</v>
      </c>
      <c r="AX243" s="12" t="s">
        <v>76</v>
      </c>
      <c r="AY243" s="187" t="s">
        <v>145</v>
      </c>
    </row>
    <row r="244" spans="2:51" s="11" customFormat="1" ht="22.5" customHeight="1">
      <c r="B244" s="177"/>
      <c r="D244" s="178" t="s">
        <v>155</v>
      </c>
      <c r="E244" s="179" t="s">
        <v>20</v>
      </c>
      <c r="F244" s="180" t="s">
        <v>710</v>
      </c>
      <c r="H244" s="181" t="s">
        <v>20</v>
      </c>
      <c r="I244" s="182"/>
      <c r="L244" s="177"/>
      <c r="M244" s="183"/>
      <c r="N244" s="184"/>
      <c r="O244" s="184"/>
      <c r="P244" s="184"/>
      <c r="Q244" s="184"/>
      <c r="R244" s="184"/>
      <c r="S244" s="184"/>
      <c r="T244" s="185"/>
      <c r="AT244" s="181" t="s">
        <v>155</v>
      </c>
      <c r="AU244" s="181" t="s">
        <v>84</v>
      </c>
      <c r="AV244" s="11" t="s">
        <v>22</v>
      </c>
      <c r="AW244" s="11" t="s">
        <v>39</v>
      </c>
      <c r="AX244" s="11" t="s">
        <v>76</v>
      </c>
      <c r="AY244" s="181" t="s">
        <v>145</v>
      </c>
    </row>
    <row r="245" spans="2:51" s="12" customFormat="1" ht="22.5" customHeight="1">
      <c r="B245" s="186"/>
      <c r="D245" s="178" t="s">
        <v>155</v>
      </c>
      <c r="E245" s="187" t="s">
        <v>20</v>
      </c>
      <c r="F245" s="188" t="s">
        <v>787</v>
      </c>
      <c r="H245" s="189">
        <v>4.75</v>
      </c>
      <c r="I245" s="190"/>
      <c r="L245" s="186"/>
      <c r="M245" s="191"/>
      <c r="N245" s="192"/>
      <c r="O245" s="192"/>
      <c r="P245" s="192"/>
      <c r="Q245" s="192"/>
      <c r="R245" s="192"/>
      <c r="S245" s="192"/>
      <c r="T245" s="193"/>
      <c r="AT245" s="187" t="s">
        <v>155</v>
      </c>
      <c r="AU245" s="187" t="s">
        <v>84</v>
      </c>
      <c r="AV245" s="12" t="s">
        <v>84</v>
      </c>
      <c r="AW245" s="12" t="s">
        <v>39</v>
      </c>
      <c r="AX245" s="12" t="s">
        <v>76</v>
      </c>
      <c r="AY245" s="187" t="s">
        <v>145</v>
      </c>
    </row>
    <row r="246" spans="2:51" s="12" customFormat="1" ht="22.5" customHeight="1">
      <c r="B246" s="186"/>
      <c r="D246" s="178" t="s">
        <v>155</v>
      </c>
      <c r="E246" s="187" t="s">
        <v>20</v>
      </c>
      <c r="F246" s="188" t="s">
        <v>788</v>
      </c>
      <c r="H246" s="189">
        <v>-0.6</v>
      </c>
      <c r="I246" s="190"/>
      <c r="L246" s="186"/>
      <c r="M246" s="191"/>
      <c r="N246" s="192"/>
      <c r="O246" s="192"/>
      <c r="P246" s="192"/>
      <c r="Q246" s="192"/>
      <c r="R246" s="192"/>
      <c r="S246" s="192"/>
      <c r="T246" s="193"/>
      <c r="AT246" s="187" t="s">
        <v>155</v>
      </c>
      <c r="AU246" s="187" t="s">
        <v>84</v>
      </c>
      <c r="AV246" s="12" t="s">
        <v>84</v>
      </c>
      <c r="AW246" s="12" t="s">
        <v>39</v>
      </c>
      <c r="AX246" s="12" t="s">
        <v>76</v>
      </c>
      <c r="AY246" s="187" t="s">
        <v>145</v>
      </c>
    </row>
    <row r="247" spans="2:51" s="11" customFormat="1" ht="22.5" customHeight="1">
      <c r="B247" s="177"/>
      <c r="D247" s="178" t="s">
        <v>155</v>
      </c>
      <c r="E247" s="179" t="s">
        <v>20</v>
      </c>
      <c r="F247" s="180" t="s">
        <v>693</v>
      </c>
      <c r="H247" s="181" t="s">
        <v>20</v>
      </c>
      <c r="I247" s="182"/>
      <c r="L247" s="177"/>
      <c r="M247" s="183"/>
      <c r="N247" s="184"/>
      <c r="O247" s="184"/>
      <c r="P247" s="184"/>
      <c r="Q247" s="184"/>
      <c r="R247" s="184"/>
      <c r="S247" s="184"/>
      <c r="T247" s="185"/>
      <c r="AT247" s="181" t="s">
        <v>155</v>
      </c>
      <c r="AU247" s="181" t="s">
        <v>84</v>
      </c>
      <c r="AV247" s="11" t="s">
        <v>22</v>
      </c>
      <c r="AW247" s="11" t="s">
        <v>39</v>
      </c>
      <c r="AX247" s="11" t="s">
        <v>76</v>
      </c>
      <c r="AY247" s="181" t="s">
        <v>145</v>
      </c>
    </row>
    <row r="248" spans="2:51" s="12" customFormat="1" ht="22.5" customHeight="1">
      <c r="B248" s="186"/>
      <c r="D248" s="178" t="s">
        <v>155</v>
      </c>
      <c r="E248" s="187" t="s">
        <v>20</v>
      </c>
      <c r="F248" s="188" t="s">
        <v>783</v>
      </c>
      <c r="H248" s="189">
        <v>6.85</v>
      </c>
      <c r="I248" s="190"/>
      <c r="L248" s="186"/>
      <c r="M248" s="191"/>
      <c r="N248" s="192"/>
      <c r="O248" s="192"/>
      <c r="P248" s="192"/>
      <c r="Q248" s="192"/>
      <c r="R248" s="192"/>
      <c r="S248" s="192"/>
      <c r="T248" s="193"/>
      <c r="AT248" s="187" t="s">
        <v>155</v>
      </c>
      <c r="AU248" s="187" t="s">
        <v>84</v>
      </c>
      <c r="AV248" s="12" t="s">
        <v>84</v>
      </c>
      <c r="AW248" s="12" t="s">
        <v>39</v>
      </c>
      <c r="AX248" s="12" t="s">
        <v>76</v>
      </c>
      <c r="AY248" s="187" t="s">
        <v>145</v>
      </c>
    </row>
    <row r="249" spans="2:51" s="12" customFormat="1" ht="22.5" customHeight="1">
      <c r="B249" s="186"/>
      <c r="D249" s="178" t="s">
        <v>155</v>
      </c>
      <c r="E249" s="187" t="s">
        <v>20</v>
      </c>
      <c r="F249" s="188" t="s">
        <v>789</v>
      </c>
      <c r="H249" s="189">
        <v>7.7</v>
      </c>
      <c r="I249" s="190"/>
      <c r="L249" s="186"/>
      <c r="M249" s="191"/>
      <c r="N249" s="192"/>
      <c r="O249" s="192"/>
      <c r="P249" s="192"/>
      <c r="Q249" s="192"/>
      <c r="R249" s="192"/>
      <c r="S249" s="192"/>
      <c r="T249" s="193"/>
      <c r="AT249" s="187" t="s">
        <v>155</v>
      </c>
      <c r="AU249" s="187" t="s">
        <v>84</v>
      </c>
      <c r="AV249" s="12" t="s">
        <v>84</v>
      </c>
      <c r="AW249" s="12" t="s">
        <v>39</v>
      </c>
      <c r="AX249" s="12" t="s">
        <v>76</v>
      </c>
      <c r="AY249" s="187" t="s">
        <v>145</v>
      </c>
    </row>
    <row r="250" spans="2:51" s="12" customFormat="1" ht="22.5" customHeight="1">
      <c r="B250" s="186"/>
      <c r="D250" s="178" t="s">
        <v>155</v>
      </c>
      <c r="E250" s="187" t="s">
        <v>20</v>
      </c>
      <c r="F250" s="188" t="s">
        <v>790</v>
      </c>
      <c r="H250" s="189">
        <v>5.3</v>
      </c>
      <c r="I250" s="190"/>
      <c r="L250" s="186"/>
      <c r="M250" s="191"/>
      <c r="N250" s="192"/>
      <c r="O250" s="192"/>
      <c r="P250" s="192"/>
      <c r="Q250" s="192"/>
      <c r="R250" s="192"/>
      <c r="S250" s="192"/>
      <c r="T250" s="193"/>
      <c r="AT250" s="187" t="s">
        <v>155</v>
      </c>
      <c r="AU250" s="187" t="s">
        <v>84</v>
      </c>
      <c r="AV250" s="12" t="s">
        <v>84</v>
      </c>
      <c r="AW250" s="12" t="s">
        <v>39</v>
      </c>
      <c r="AX250" s="12" t="s">
        <v>76</v>
      </c>
      <c r="AY250" s="187" t="s">
        <v>145</v>
      </c>
    </row>
    <row r="251" spans="2:51" s="12" customFormat="1" ht="22.5" customHeight="1">
      <c r="B251" s="186"/>
      <c r="D251" s="178" t="s">
        <v>155</v>
      </c>
      <c r="E251" s="187" t="s">
        <v>20</v>
      </c>
      <c r="F251" s="188" t="s">
        <v>791</v>
      </c>
      <c r="H251" s="189">
        <v>-3</v>
      </c>
      <c r="I251" s="190"/>
      <c r="L251" s="186"/>
      <c r="M251" s="191"/>
      <c r="N251" s="192"/>
      <c r="O251" s="192"/>
      <c r="P251" s="192"/>
      <c r="Q251" s="192"/>
      <c r="R251" s="192"/>
      <c r="S251" s="192"/>
      <c r="T251" s="193"/>
      <c r="AT251" s="187" t="s">
        <v>155</v>
      </c>
      <c r="AU251" s="187" t="s">
        <v>84</v>
      </c>
      <c r="AV251" s="12" t="s">
        <v>84</v>
      </c>
      <c r="AW251" s="12" t="s">
        <v>39</v>
      </c>
      <c r="AX251" s="12" t="s">
        <v>76</v>
      </c>
      <c r="AY251" s="187" t="s">
        <v>145</v>
      </c>
    </row>
    <row r="252" spans="2:51" s="13" customFormat="1" ht="22.5" customHeight="1">
      <c r="B252" s="194"/>
      <c r="D252" s="195" t="s">
        <v>155</v>
      </c>
      <c r="E252" s="196" t="s">
        <v>20</v>
      </c>
      <c r="F252" s="197" t="s">
        <v>176</v>
      </c>
      <c r="H252" s="198">
        <v>47.45</v>
      </c>
      <c r="I252" s="199"/>
      <c r="L252" s="194"/>
      <c r="M252" s="200"/>
      <c r="N252" s="201"/>
      <c r="O252" s="201"/>
      <c r="P252" s="201"/>
      <c r="Q252" s="201"/>
      <c r="R252" s="201"/>
      <c r="S252" s="201"/>
      <c r="T252" s="202"/>
      <c r="AT252" s="203" t="s">
        <v>155</v>
      </c>
      <c r="AU252" s="203" t="s">
        <v>84</v>
      </c>
      <c r="AV252" s="13" t="s">
        <v>153</v>
      </c>
      <c r="AW252" s="13" t="s">
        <v>39</v>
      </c>
      <c r="AX252" s="13" t="s">
        <v>22</v>
      </c>
      <c r="AY252" s="203" t="s">
        <v>145</v>
      </c>
    </row>
    <row r="253" spans="2:65" s="1" customFormat="1" ht="22.5" customHeight="1">
      <c r="B253" s="164"/>
      <c r="C253" s="165" t="s">
        <v>414</v>
      </c>
      <c r="D253" s="165" t="s">
        <v>148</v>
      </c>
      <c r="E253" s="166" t="s">
        <v>640</v>
      </c>
      <c r="F253" s="167" t="s">
        <v>792</v>
      </c>
      <c r="G253" s="168" t="s">
        <v>642</v>
      </c>
      <c r="H253" s="169">
        <v>6.7</v>
      </c>
      <c r="I253" s="170"/>
      <c r="J253" s="171">
        <f>ROUND(I253*H253,2)</f>
        <v>0</v>
      </c>
      <c r="K253" s="167" t="s">
        <v>20</v>
      </c>
      <c r="L253" s="35"/>
      <c r="M253" s="172" t="s">
        <v>20</v>
      </c>
      <c r="N253" s="173" t="s">
        <v>47</v>
      </c>
      <c r="O253" s="36"/>
      <c r="P253" s="174">
        <f>O253*H253</f>
        <v>0</v>
      </c>
      <c r="Q253" s="174">
        <v>0</v>
      </c>
      <c r="R253" s="174">
        <f>Q253*H253</f>
        <v>0</v>
      </c>
      <c r="S253" s="174">
        <v>0</v>
      </c>
      <c r="T253" s="175">
        <f>S253*H253</f>
        <v>0</v>
      </c>
      <c r="AR253" s="18" t="s">
        <v>294</v>
      </c>
      <c r="AT253" s="18" t="s">
        <v>148</v>
      </c>
      <c r="AU253" s="18" t="s">
        <v>84</v>
      </c>
      <c r="AY253" s="18" t="s">
        <v>145</v>
      </c>
      <c r="BE253" s="176">
        <f>IF(N253="základní",J253,0)</f>
        <v>0</v>
      </c>
      <c r="BF253" s="176">
        <f>IF(N253="snížená",J253,0)</f>
        <v>0</v>
      </c>
      <c r="BG253" s="176">
        <f>IF(N253="zákl. přenesená",J253,0)</f>
        <v>0</v>
      </c>
      <c r="BH253" s="176">
        <f>IF(N253="sníž. přenesená",J253,0)</f>
        <v>0</v>
      </c>
      <c r="BI253" s="176">
        <f>IF(N253="nulová",J253,0)</f>
        <v>0</v>
      </c>
      <c r="BJ253" s="18" t="s">
        <v>22</v>
      </c>
      <c r="BK253" s="176">
        <f>ROUND(I253*H253,2)</f>
        <v>0</v>
      </c>
      <c r="BL253" s="18" t="s">
        <v>294</v>
      </c>
      <c r="BM253" s="18" t="s">
        <v>793</v>
      </c>
    </row>
    <row r="254" spans="2:51" s="11" customFormat="1" ht="22.5" customHeight="1">
      <c r="B254" s="177"/>
      <c r="D254" s="178" t="s">
        <v>155</v>
      </c>
      <c r="E254" s="179" t="s">
        <v>20</v>
      </c>
      <c r="F254" s="180" t="s">
        <v>719</v>
      </c>
      <c r="H254" s="181" t="s">
        <v>20</v>
      </c>
      <c r="I254" s="182"/>
      <c r="L254" s="177"/>
      <c r="M254" s="183"/>
      <c r="N254" s="184"/>
      <c r="O254" s="184"/>
      <c r="P254" s="184"/>
      <c r="Q254" s="184"/>
      <c r="R254" s="184"/>
      <c r="S254" s="184"/>
      <c r="T254" s="185"/>
      <c r="AT254" s="181" t="s">
        <v>155</v>
      </c>
      <c r="AU254" s="181" t="s">
        <v>84</v>
      </c>
      <c r="AV254" s="11" t="s">
        <v>22</v>
      </c>
      <c r="AW254" s="11" t="s">
        <v>39</v>
      </c>
      <c r="AX254" s="11" t="s">
        <v>76</v>
      </c>
      <c r="AY254" s="181" t="s">
        <v>145</v>
      </c>
    </row>
    <row r="255" spans="2:51" s="12" customFormat="1" ht="22.5" customHeight="1">
      <c r="B255" s="186"/>
      <c r="D255" s="178" t="s">
        <v>155</v>
      </c>
      <c r="E255" s="187" t="s">
        <v>20</v>
      </c>
      <c r="F255" s="188" t="s">
        <v>153</v>
      </c>
      <c r="H255" s="189">
        <v>4</v>
      </c>
      <c r="I255" s="190"/>
      <c r="L255" s="186"/>
      <c r="M255" s="191"/>
      <c r="N255" s="192"/>
      <c r="O255" s="192"/>
      <c r="P255" s="192"/>
      <c r="Q255" s="192"/>
      <c r="R255" s="192"/>
      <c r="S255" s="192"/>
      <c r="T255" s="193"/>
      <c r="AT255" s="187" t="s">
        <v>155</v>
      </c>
      <c r="AU255" s="187" t="s">
        <v>84</v>
      </c>
      <c r="AV255" s="12" t="s">
        <v>84</v>
      </c>
      <c r="AW255" s="12" t="s">
        <v>39</v>
      </c>
      <c r="AX255" s="12" t="s">
        <v>76</v>
      </c>
      <c r="AY255" s="187" t="s">
        <v>145</v>
      </c>
    </row>
    <row r="256" spans="2:51" s="11" customFormat="1" ht="22.5" customHeight="1">
      <c r="B256" s="177"/>
      <c r="D256" s="178" t="s">
        <v>155</v>
      </c>
      <c r="E256" s="179" t="s">
        <v>20</v>
      </c>
      <c r="F256" s="180" t="s">
        <v>691</v>
      </c>
      <c r="H256" s="181" t="s">
        <v>20</v>
      </c>
      <c r="I256" s="182"/>
      <c r="L256" s="177"/>
      <c r="M256" s="183"/>
      <c r="N256" s="184"/>
      <c r="O256" s="184"/>
      <c r="P256" s="184"/>
      <c r="Q256" s="184"/>
      <c r="R256" s="184"/>
      <c r="S256" s="184"/>
      <c r="T256" s="185"/>
      <c r="AT256" s="181" t="s">
        <v>155</v>
      </c>
      <c r="AU256" s="181" t="s">
        <v>84</v>
      </c>
      <c r="AV256" s="11" t="s">
        <v>22</v>
      </c>
      <c r="AW256" s="11" t="s">
        <v>39</v>
      </c>
      <c r="AX256" s="11" t="s">
        <v>76</v>
      </c>
      <c r="AY256" s="181" t="s">
        <v>145</v>
      </c>
    </row>
    <row r="257" spans="2:51" s="12" customFormat="1" ht="22.5" customHeight="1">
      <c r="B257" s="186"/>
      <c r="D257" s="178" t="s">
        <v>155</v>
      </c>
      <c r="E257" s="187" t="s">
        <v>20</v>
      </c>
      <c r="F257" s="188" t="s">
        <v>794</v>
      </c>
      <c r="H257" s="189">
        <v>1.8</v>
      </c>
      <c r="I257" s="190"/>
      <c r="L257" s="186"/>
      <c r="M257" s="191"/>
      <c r="N257" s="192"/>
      <c r="O257" s="192"/>
      <c r="P257" s="192"/>
      <c r="Q257" s="192"/>
      <c r="R257" s="192"/>
      <c r="S257" s="192"/>
      <c r="T257" s="193"/>
      <c r="AT257" s="187" t="s">
        <v>155</v>
      </c>
      <c r="AU257" s="187" t="s">
        <v>84</v>
      </c>
      <c r="AV257" s="12" t="s">
        <v>84</v>
      </c>
      <c r="AW257" s="12" t="s">
        <v>39</v>
      </c>
      <c r="AX257" s="12" t="s">
        <v>76</v>
      </c>
      <c r="AY257" s="187" t="s">
        <v>145</v>
      </c>
    </row>
    <row r="258" spans="2:51" s="11" customFormat="1" ht="22.5" customHeight="1">
      <c r="B258" s="177"/>
      <c r="D258" s="178" t="s">
        <v>155</v>
      </c>
      <c r="E258" s="179" t="s">
        <v>20</v>
      </c>
      <c r="F258" s="180" t="s">
        <v>693</v>
      </c>
      <c r="H258" s="181" t="s">
        <v>20</v>
      </c>
      <c r="I258" s="182"/>
      <c r="L258" s="177"/>
      <c r="M258" s="183"/>
      <c r="N258" s="184"/>
      <c r="O258" s="184"/>
      <c r="P258" s="184"/>
      <c r="Q258" s="184"/>
      <c r="R258" s="184"/>
      <c r="S258" s="184"/>
      <c r="T258" s="185"/>
      <c r="AT258" s="181" t="s">
        <v>155</v>
      </c>
      <c r="AU258" s="181" t="s">
        <v>84</v>
      </c>
      <c r="AV258" s="11" t="s">
        <v>22</v>
      </c>
      <c r="AW258" s="11" t="s">
        <v>39</v>
      </c>
      <c r="AX258" s="11" t="s">
        <v>76</v>
      </c>
      <c r="AY258" s="181" t="s">
        <v>145</v>
      </c>
    </row>
    <row r="259" spans="2:51" s="12" customFormat="1" ht="22.5" customHeight="1">
      <c r="B259" s="186"/>
      <c r="D259" s="178" t="s">
        <v>155</v>
      </c>
      <c r="E259" s="187" t="s">
        <v>20</v>
      </c>
      <c r="F259" s="188" t="s">
        <v>795</v>
      </c>
      <c r="H259" s="189">
        <v>0.9</v>
      </c>
      <c r="I259" s="190"/>
      <c r="L259" s="186"/>
      <c r="M259" s="191"/>
      <c r="N259" s="192"/>
      <c r="O259" s="192"/>
      <c r="P259" s="192"/>
      <c r="Q259" s="192"/>
      <c r="R259" s="192"/>
      <c r="S259" s="192"/>
      <c r="T259" s="193"/>
      <c r="AT259" s="187" t="s">
        <v>155</v>
      </c>
      <c r="AU259" s="187" t="s">
        <v>84</v>
      </c>
      <c r="AV259" s="12" t="s">
        <v>84</v>
      </c>
      <c r="AW259" s="12" t="s">
        <v>39</v>
      </c>
      <c r="AX259" s="12" t="s">
        <v>76</v>
      </c>
      <c r="AY259" s="187" t="s">
        <v>145</v>
      </c>
    </row>
    <row r="260" spans="2:51" s="13" customFormat="1" ht="22.5" customHeight="1">
      <c r="B260" s="194"/>
      <c r="D260" s="195" t="s">
        <v>155</v>
      </c>
      <c r="E260" s="196" t="s">
        <v>20</v>
      </c>
      <c r="F260" s="197" t="s">
        <v>176</v>
      </c>
      <c r="H260" s="198">
        <v>6.7</v>
      </c>
      <c r="I260" s="199"/>
      <c r="L260" s="194"/>
      <c r="M260" s="200"/>
      <c r="N260" s="201"/>
      <c r="O260" s="201"/>
      <c r="P260" s="201"/>
      <c r="Q260" s="201"/>
      <c r="R260" s="201"/>
      <c r="S260" s="201"/>
      <c r="T260" s="202"/>
      <c r="AT260" s="203" t="s">
        <v>155</v>
      </c>
      <c r="AU260" s="203" t="s">
        <v>84</v>
      </c>
      <c r="AV260" s="13" t="s">
        <v>153</v>
      </c>
      <c r="AW260" s="13" t="s">
        <v>39</v>
      </c>
      <c r="AX260" s="13" t="s">
        <v>22</v>
      </c>
      <c r="AY260" s="203" t="s">
        <v>145</v>
      </c>
    </row>
    <row r="261" spans="2:65" s="1" customFormat="1" ht="22.5" customHeight="1">
      <c r="B261" s="164"/>
      <c r="C261" s="165" t="s">
        <v>419</v>
      </c>
      <c r="D261" s="165" t="s">
        <v>148</v>
      </c>
      <c r="E261" s="166" t="s">
        <v>480</v>
      </c>
      <c r="F261" s="167" t="s">
        <v>481</v>
      </c>
      <c r="G261" s="168" t="s">
        <v>255</v>
      </c>
      <c r="H261" s="169">
        <v>1.816</v>
      </c>
      <c r="I261" s="170"/>
      <c r="J261" s="171">
        <f>ROUND(I261*H261,2)</f>
        <v>0</v>
      </c>
      <c r="K261" s="167" t="s">
        <v>152</v>
      </c>
      <c r="L261" s="35"/>
      <c r="M261" s="172" t="s">
        <v>20</v>
      </c>
      <c r="N261" s="173" t="s">
        <v>47</v>
      </c>
      <c r="O261" s="36"/>
      <c r="P261" s="174">
        <f>O261*H261</f>
        <v>0</v>
      </c>
      <c r="Q261" s="174">
        <v>0</v>
      </c>
      <c r="R261" s="174">
        <f>Q261*H261</f>
        <v>0</v>
      </c>
      <c r="S261" s="174">
        <v>0</v>
      </c>
      <c r="T261" s="175">
        <f>S261*H261</f>
        <v>0</v>
      </c>
      <c r="AR261" s="18" t="s">
        <v>294</v>
      </c>
      <c r="AT261" s="18" t="s">
        <v>148</v>
      </c>
      <c r="AU261" s="18" t="s">
        <v>84</v>
      </c>
      <c r="AY261" s="18" t="s">
        <v>145</v>
      </c>
      <c r="BE261" s="176">
        <f>IF(N261="základní",J261,0)</f>
        <v>0</v>
      </c>
      <c r="BF261" s="176">
        <f>IF(N261="snížená",J261,0)</f>
        <v>0</v>
      </c>
      <c r="BG261" s="176">
        <f>IF(N261="zákl. přenesená",J261,0)</f>
        <v>0</v>
      </c>
      <c r="BH261" s="176">
        <f>IF(N261="sníž. přenesená",J261,0)</f>
        <v>0</v>
      </c>
      <c r="BI261" s="176">
        <f>IF(N261="nulová",J261,0)</f>
        <v>0</v>
      </c>
      <c r="BJ261" s="18" t="s">
        <v>22</v>
      </c>
      <c r="BK261" s="176">
        <f>ROUND(I261*H261,2)</f>
        <v>0</v>
      </c>
      <c r="BL261" s="18" t="s">
        <v>294</v>
      </c>
      <c r="BM261" s="18" t="s">
        <v>796</v>
      </c>
    </row>
    <row r="262" spans="2:65" s="1" customFormat="1" ht="22.5" customHeight="1">
      <c r="B262" s="164"/>
      <c r="C262" s="165" t="s">
        <v>423</v>
      </c>
      <c r="D262" s="165" t="s">
        <v>148</v>
      </c>
      <c r="E262" s="166" t="s">
        <v>484</v>
      </c>
      <c r="F262" s="167" t="s">
        <v>485</v>
      </c>
      <c r="G262" s="168" t="s">
        <v>255</v>
      </c>
      <c r="H262" s="169">
        <v>1.816</v>
      </c>
      <c r="I262" s="170"/>
      <c r="J262" s="171">
        <f>ROUND(I262*H262,2)</f>
        <v>0</v>
      </c>
      <c r="K262" s="167" t="s">
        <v>152</v>
      </c>
      <c r="L262" s="35"/>
      <c r="M262" s="172" t="s">
        <v>20</v>
      </c>
      <c r="N262" s="173" t="s">
        <v>47</v>
      </c>
      <c r="O262" s="36"/>
      <c r="P262" s="174">
        <f>O262*H262</f>
        <v>0</v>
      </c>
      <c r="Q262" s="174">
        <v>0</v>
      </c>
      <c r="R262" s="174">
        <f>Q262*H262</f>
        <v>0</v>
      </c>
      <c r="S262" s="174">
        <v>0</v>
      </c>
      <c r="T262" s="175">
        <f>S262*H262</f>
        <v>0</v>
      </c>
      <c r="AR262" s="18" t="s">
        <v>294</v>
      </c>
      <c r="AT262" s="18" t="s">
        <v>148</v>
      </c>
      <c r="AU262" s="18" t="s">
        <v>84</v>
      </c>
      <c r="AY262" s="18" t="s">
        <v>145</v>
      </c>
      <c r="BE262" s="176">
        <f>IF(N262="základní",J262,0)</f>
        <v>0</v>
      </c>
      <c r="BF262" s="176">
        <f>IF(N262="snížená",J262,0)</f>
        <v>0</v>
      </c>
      <c r="BG262" s="176">
        <f>IF(N262="zákl. přenesená",J262,0)</f>
        <v>0</v>
      </c>
      <c r="BH262" s="176">
        <f>IF(N262="sníž. přenesená",J262,0)</f>
        <v>0</v>
      </c>
      <c r="BI262" s="176">
        <f>IF(N262="nulová",J262,0)</f>
        <v>0</v>
      </c>
      <c r="BJ262" s="18" t="s">
        <v>22</v>
      </c>
      <c r="BK262" s="176">
        <f>ROUND(I262*H262,2)</f>
        <v>0</v>
      </c>
      <c r="BL262" s="18" t="s">
        <v>294</v>
      </c>
      <c r="BM262" s="18" t="s">
        <v>797</v>
      </c>
    </row>
    <row r="263" spans="2:63" s="10" customFormat="1" ht="29.25" customHeight="1">
      <c r="B263" s="150"/>
      <c r="D263" s="161" t="s">
        <v>75</v>
      </c>
      <c r="E263" s="162" t="s">
        <v>487</v>
      </c>
      <c r="F263" s="162" t="s">
        <v>488</v>
      </c>
      <c r="I263" s="153"/>
      <c r="J263" s="163">
        <f>BK263</f>
        <v>0</v>
      </c>
      <c r="L263" s="150"/>
      <c r="M263" s="155"/>
      <c r="N263" s="156"/>
      <c r="O263" s="156"/>
      <c r="P263" s="157">
        <f>SUM(P264:P289)</f>
        <v>0</v>
      </c>
      <c r="Q263" s="156"/>
      <c r="R263" s="157">
        <f>SUM(R264:R289)</f>
        <v>0.038227449999999996</v>
      </c>
      <c r="S263" s="156"/>
      <c r="T263" s="158">
        <f>SUM(T264:T289)</f>
        <v>0</v>
      </c>
      <c r="AR263" s="151" t="s">
        <v>84</v>
      </c>
      <c r="AT263" s="159" t="s">
        <v>75</v>
      </c>
      <c r="AU263" s="159" t="s">
        <v>22</v>
      </c>
      <c r="AY263" s="151" t="s">
        <v>145</v>
      </c>
      <c r="BK263" s="160">
        <f>SUM(BK264:BK289)</f>
        <v>0</v>
      </c>
    </row>
    <row r="264" spans="2:65" s="1" customFormat="1" ht="22.5" customHeight="1">
      <c r="B264" s="164"/>
      <c r="C264" s="165" t="s">
        <v>427</v>
      </c>
      <c r="D264" s="165" t="s">
        <v>148</v>
      </c>
      <c r="E264" s="166" t="s">
        <v>650</v>
      </c>
      <c r="F264" s="167" t="s">
        <v>651</v>
      </c>
      <c r="G264" s="168" t="s">
        <v>151</v>
      </c>
      <c r="H264" s="169">
        <v>81.335</v>
      </c>
      <c r="I264" s="170"/>
      <c r="J264" s="171">
        <f>ROUND(I264*H264,2)</f>
        <v>0</v>
      </c>
      <c r="K264" s="167" t="s">
        <v>152</v>
      </c>
      <c r="L264" s="35"/>
      <c r="M264" s="172" t="s">
        <v>20</v>
      </c>
      <c r="N264" s="173" t="s">
        <v>47</v>
      </c>
      <c r="O264" s="36"/>
      <c r="P264" s="174">
        <f>O264*H264</f>
        <v>0</v>
      </c>
      <c r="Q264" s="174">
        <v>0.0002</v>
      </c>
      <c r="R264" s="174">
        <f>Q264*H264</f>
        <v>0.016267</v>
      </c>
      <c r="S264" s="174">
        <v>0</v>
      </c>
      <c r="T264" s="175">
        <f>S264*H264</f>
        <v>0</v>
      </c>
      <c r="AR264" s="18" t="s">
        <v>294</v>
      </c>
      <c r="AT264" s="18" t="s">
        <v>148</v>
      </c>
      <c r="AU264" s="18" t="s">
        <v>84</v>
      </c>
      <c r="AY264" s="18" t="s">
        <v>145</v>
      </c>
      <c r="BE264" s="176">
        <f>IF(N264="základní",J264,0)</f>
        <v>0</v>
      </c>
      <c r="BF264" s="176">
        <f>IF(N264="snížená",J264,0)</f>
        <v>0</v>
      </c>
      <c r="BG264" s="176">
        <f>IF(N264="zákl. přenesená",J264,0)</f>
        <v>0</v>
      </c>
      <c r="BH264" s="176">
        <f>IF(N264="sníž. přenesená",J264,0)</f>
        <v>0</v>
      </c>
      <c r="BI264" s="176">
        <f>IF(N264="nulová",J264,0)</f>
        <v>0</v>
      </c>
      <c r="BJ264" s="18" t="s">
        <v>22</v>
      </c>
      <c r="BK264" s="176">
        <f>ROUND(I264*H264,2)</f>
        <v>0</v>
      </c>
      <c r="BL264" s="18" t="s">
        <v>294</v>
      </c>
      <c r="BM264" s="18" t="s">
        <v>798</v>
      </c>
    </row>
    <row r="265" spans="2:51" s="11" customFormat="1" ht="22.5" customHeight="1">
      <c r="B265" s="177"/>
      <c r="D265" s="178" t="s">
        <v>155</v>
      </c>
      <c r="E265" s="179" t="s">
        <v>20</v>
      </c>
      <c r="F265" s="180" t="s">
        <v>799</v>
      </c>
      <c r="H265" s="181" t="s">
        <v>20</v>
      </c>
      <c r="I265" s="182"/>
      <c r="L265" s="177"/>
      <c r="M265" s="183"/>
      <c r="N265" s="184"/>
      <c r="O265" s="184"/>
      <c r="P265" s="184"/>
      <c r="Q265" s="184"/>
      <c r="R265" s="184"/>
      <c r="S265" s="184"/>
      <c r="T265" s="185"/>
      <c r="AT265" s="181" t="s">
        <v>155</v>
      </c>
      <c r="AU265" s="181" t="s">
        <v>84</v>
      </c>
      <c r="AV265" s="11" t="s">
        <v>22</v>
      </c>
      <c r="AW265" s="11" t="s">
        <v>39</v>
      </c>
      <c r="AX265" s="11" t="s">
        <v>76</v>
      </c>
      <c r="AY265" s="181" t="s">
        <v>145</v>
      </c>
    </row>
    <row r="266" spans="2:51" s="11" customFormat="1" ht="22.5" customHeight="1">
      <c r="B266" s="177"/>
      <c r="D266" s="178" t="s">
        <v>155</v>
      </c>
      <c r="E266" s="179" t="s">
        <v>20</v>
      </c>
      <c r="F266" s="180" t="s">
        <v>719</v>
      </c>
      <c r="H266" s="181" t="s">
        <v>20</v>
      </c>
      <c r="I266" s="182"/>
      <c r="L266" s="177"/>
      <c r="M266" s="183"/>
      <c r="N266" s="184"/>
      <c r="O266" s="184"/>
      <c r="P266" s="184"/>
      <c r="Q266" s="184"/>
      <c r="R266" s="184"/>
      <c r="S266" s="184"/>
      <c r="T266" s="185"/>
      <c r="AT266" s="181" t="s">
        <v>155</v>
      </c>
      <c r="AU266" s="181" t="s">
        <v>84</v>
      </c>
      <c r="AV266" s="11" t="s">
        <v>22</v>
      </c>
      <c r="AW266" s="11" t="s">
        <v>39</v>
      </c>
      <c r="AX266" s="11" t="s">
        <v>76</v>
      </c>
      <c r="AY266" s="181" t="s">
        <v>145</v>
      </c>
    </row>
    <row r="267" spans="2:51" s="12" customFormat="1" ht="22.5" customHeight="1">
      <c r="B267" s="186"/>
      <c r="D267" s="178" t="s">
        <v>155</v>
      </c>
      <c r="E267" s="187" t="s">
        <v>20</v>
      </c>
      <c r="F267" s="188" t="s">
        <v>782</v>
      </c>
      <c r="H267" s="189">
        <v>8.55</v>
      </c>
      <c r="I267" s="190"/>
      <c r="L267" s="186"/>
      <c r="M267" s="191"/>
      <c r="N267" s="192"/>
      <c r="O267" s="192"/>
      <c r="P267" s="192"/>
      <c r="Q267" s="192"/>
      <c r="R267" s="192"/>
      <c r="S267" s="192"/>
      <c r="T267" s="193"/>
      <c r="AT267" s="187" t="s">
        <v>155</v>
      </c>
      <c r="AU267" s="187" t="s">
        <v>84</v>
      </c>
      <c r="AV267" s="12" t="s">
        <v>84</v>
      </c>
      <c r="AW267" s="12" t="s">
        <v>39</v>
      </c>
      <c r="AX267" s="12" t="s">
        <v>76</v>
      </c>
      <c r="AY267" s="187" t="s">
        <v>145</v>
      </c>
    </row>
    <row r="268" spans="2:51" s="12" customFormat="1" ht="22.5" customHeight="1">
      <c r="B268" s="186"/>
      <c r="D268" s="178" t="s">
        <v>155</v>
      </c>
      <c r="E268" s="187" t="s">
        <v>20</v>
      </c>
      <c r="F268" s="188" t="s">
        <v>800</v>
      </c>
      <c r="H268" s="189">
        <v>-1.08</v>
      </c>
      <c r="I268" s="190"/>
      <c r="L268" s="186"/>
      <c r="M268" s="191"/>
      <c r="N268" s="192"/>
      <c r="O268" s="192"/>
      <c r="P268" s="192"/>
      <c r="Q268" s="192"/>
      <c r="R268" s="192"/>
      <c r="S268" s="192"/>
      <c r="T268" s="193"/>
      <c r="AT268" s="187" t="s">
        <v>155</v>
      </c>
      <c r="AU268" s="187" t="s">
        <v>84</v>
      </c>
      <c r="AV268" s="12" t="s">
        <v>84</v>
      </c>
      <c r="AW268" s="12" t="s">
        <v>39</v>
      </c>
      <c r="AX268" s="12" t="s">
        <v>76</v>
      </c>
      <c r="AY268" s="187" t="s">
        <v>145</v>
      </c>
    </row>
    <row r="269" spans="2:51" s="12" customFormat="1" ht="22.5" customHeight="1">
      <c r="B269" s="186"/>
      <c r="D269" s="178" t="s">
        <v>155</v>
      </c>
      <c r="E269" s="187" t="s">
        <v>20</v>
      </c>
      <c r="F269" s="188" t="s">
        <v>801</v>
      </c>
      <c r="H269" s="189">
        <v>1.2</v>
      </c>
      <c r="I269" s="190"/>
      <c r="L269" s="186"/>
      <c r="M269" s="191"/>
      <c r="N269" s="192"/>
      <c r="O269" s="192"/>
      <c r="P269" s="192"/>
      <c r="Q269" s="192"/>
      <c r="R269" s="192"/>
      <c r="S269" s="192"/>
      <c r="T269" s="193"/>
      <c r="AT269" s="187" t="s">
        <v>155</v>
      </c>
      <c r="AU269" s="187" t="s">
        <v>84</v>
      </c>
      <c r="AV269" s="12" t="s">
        <v>84</v>
      </c>
      <c r="AW269" s="12" t="s">
        <v>39</v>
      </c>
      <c r="AX269" s="12" t="s">
        <v>76</v>
      </c>
      <c r="AY269" s="187" t="s">
        <v>145</v>
      </c>
    </row>
    <row r="270" spans="2:51" s="11" customFormat="1" ht="22.5" customHeight="1">
      <c r="B270" s="177"/>
      <c r="D270" s="178" t="s">
        <v>155</v>
      </c>
      <c r="E270" s="179" t="s">
        <v>20</v>
      </c>
      <c r="F270" s="180" t="s">
        <v>691</v>
      </c>
      <c r="H270" s="181" t="s">
        <v>20</v>
      </c>
      <c r="I270" s="182"/>
      <c r="L270" s="177"/>
      <c r="M270" s="183"/>
      <c r="N270" s="184"/>
      <c r="O270" s="184"/>
      <c r="P270" s="184"/>
      <c r="Q270" s="184"/>
      <c r="R270" s="184"/>
      <c r="S270" s="184"/>
      <c r="T270" s="185"/>
      <c r="AT270" s="181" t="s">
        <v>155</v>
      </c>
      <c r="AU270" s="181" t="s">
        <v>84</v>
      </c>
      <c r="AV270" s="11" t="s">
        <v>22</v>
      </c>
      <c r="AW270" s="11" t="s">
        <v>39</v>
      </c>
      <c r="AX270" s="11" t="s">
        <v>76</v>
      </c>
      <c r="AY270" s="181" t="s">
        <v>145</v>
      </c>
    </row>
    <row r="271" spans="2:51" s="12" customFormat="1" ht="22.5" customHeight="1">
      <c r="B271" s="186"/>
      <c r="D271" s="178" t="s">
        <v>155</v>
      </c>
      <c r="E271" s="187" t="s">
        <v>20</v>
      </c>
      <c r="F271" s="188" t="s">
        <v>783</v>
      </c>
      <c r="H271" s="189">
        <v>6.85</v>
      </c>
      <c r="I271" s="190"/>
      <c r="L271" s="186"/>
      <c r="M271" s="191"/>
      <c r="N271" s="192"/>
      <c r="O271" s="192"/>
      <c r="P271" s="192"/>
      <c r="Q271" s="192"/>
      <c r="R271" s="192"/>
      <c r="S271" s="192"/>
      <c r="T271" s="193"/>
      <c r="AT271" s="187" t="s">
        <v>155</v>
      </c>
      <c r="AU271" s="187" t="s">
        <v>84</v>
      </c>
      <c r="AV271" s="12" t="s">
        <v>84</v>
      </c>
      <c r="AW271" s="12" t="s">
        <v>39</v>
      </c>
      <c r="AX271" s="12" t="s">
        <v>76</v>
      </c>
      <c r="AY271" s="187" t="s">
        <v>145</v>
      </c>
    </row>
    <row r="272" spans="2:51" s="12" customFormat="1" ht="22.5" customHeight="1">
      <c r="B272" s="186"/>
      <c r="D272" s="178" t="s">
        <v>155</v>
      </c>
      <c r="E272" s="187" t="s">
        <v>20</v>
      </c>
      <c r="F272" s="188" t="s">
        <v>784</v>
      </c>
      <c r="H272" s="189">
        <v>6.85</v>
      </c>
      <c r="I272" s="190"/>
      <c r="L272" s="186"/>
      <c r="M272" s="191"/>
      <c r="N272" s="192"/>
      <c r="O272" s="192"/>
      <c r="P272" s="192"/>
      <c r="Q272" s="192"/>
      <c r="R272" s="192"/>
      <c r="S272" s="192"/>
      <c r="T272" s="193"/>
      <c r="AT272" s="187" t="s">
        <v>155</v>
      </c>
      <c r="AU272" s="187" t="s">
        <v>84</v>
      </c>
      <c r="AV272" s="12" t="s">
        <v>84</v>
      </c>
      <c r="AW272" s="12" t="s">
        <v>39</v>
      </c>
      <c r="AX272" s="12" t="s">
        <v>76</v>
      </c>
      <c r="AY272" s="187" t="s">
        <v>145</v>
      </c>
    </row>
    <row r="273" spans="2:51" s="12" customFormat="1" ht="22.5" customHeight="1">
      <c r="B273" s="186"/>
      <c r="D273" s="178" t="s">
        <v>155</v>
      </c>
      <c r="E273" s="187" t="s">
        <v>20</v>
      </c>
      <c r="F273" s="188" t="s">
        <v>785</v>
      </c>
      <c r="H273" s="189">
        <v>4.2</v>
      </c>
      <c r="I273" s="190"/>
      <c r="L273" s="186"/>
      <c r="M273" s="191"/>
      <c r="N273" s="192"/>
      <c r="O273" s="192"/>
      <c r="P273" s="192"/>
      <c r="Q273" s="192"/>
      <c r="R273" s="192"/>
      <c r="S273" s="192"/>
      <c r="T273" s="193"/>
      <c r="AT273" s="187" t="s">
        <v>155</v>
      </c>
      <c r="AU273" s="187" t="s">
        <v>84</v>
      </c>
      <c r="AV273" s="12" t="s">
        <v>84</v>
      </c>
      <c r="AW273" s="12" t="s">
        <v>39</v>
      </c>
      <c r="AX273" s="12" t="s">
        <v>76</v>
      </c>
      <c r="AY273" s="187" t="s">
        <v>145</v>
      </c>
    </row>
    <row r="274" spans="2:51" s="12" customFormat="1" ht="22.5" customHeight="1">
      <c r="B274" s="186"/>
      <c r="D274" s="178" t="s">
        <v>155</v>
      </c>
      <c r="E274" s="187" t="s">
        <v>20</v>
      </c>
      <c r="F274" s="188" t="s">
        <v>785</v>
      </c>
      <c r="H274" s="189">
        <v>4.2</v>
      </c>
      <c r="I274" s="190"/>
      <c r="L274" s="186"/>
      <c r="M274" s="191"/>
      <c r="N274" s="192"/>
      <c r="O274" s="192"/>
      <c r="P274" s="192"/>
      <c r="Q274" s="192"/>
      <c r="R274" s="192"/>
      <c r="S274" s="192"/>
      <c r="T274" s="193"/>
      <c r="AT274" s="187" t="s">
        <v>155</v>
      </c>
      <c r="AU274" s="187" t="s">
        <v>84</v>
      </c>
      <c r="AV274" s="12" t="s">
        <v>84</v>
      </c>
      <c r="AW274" s="12" t="s">
        <v>39</v>
      </c>
      <c r="AX274" s="12" t="s">
        <v>76</v>
      </c>
      <c r="AY274" s="187" t="s">
        <v>145</v>
      </c>
    </row>
    <row r="275" spans="2:51" s="12" customFormat="1" ht="22.5" customHeight="1">
      <c r="B275" s="186"/>
      <c r="D275" s="178" t="s">
        <v>155</v>
      </c>
      <c r="E275" s="187" t="s">
        <v>20</v>
      </c>
      <c r="F275" s="188" t="s">
        <v>800</v>
      </c>
      <c r="H275" s="189">
        <v>-1.08</v>
      </c>
      <c r="I275" s="190"/>
      <c r="L275" s="186"/>
      <c r="M275" s="191"/>
      <c r="N275" s="192"/>
      <c r="O275" s="192"/>
      <c r="P275" s="192"/>
      <c r="Q275" s="192"/>
      <c r="R275" s="192"/>
      <c r="S275" s="192"/>
      <c r="T275" s="193"/>
      <c r="AT275" s="187" t="s">
        <v>155</v>
      </c>
      <c r="AU275" s="187" t="s">
        <v>84</v>
      </c>
      <c r="AV275" s="12" t="s">
        <v>84</v>
      </c>
      <c r="AW275" s="12" t="s">
        <v>39</v>
      </c>
      <c r="AX275" s="12" t="s">
        <v>76</v>
      </c>
      <c r="AY275" s="187" t="s">
        <v>145</v>
      </c>
    </row>
    <row r="276" spans="2:51" s="12" customFormat="1" ht="22.5" customHeight="1">
      <c r="B276" s="186"/>
      <c r="D276" s="178" t="s">
        <v>155</v>
      </c>
      <c r="E276" s="187" t="s">
        <v>20</v>
      </c>
      <c r="F276" s="188" t="s">
        <v>801</v>
      </c>
      <c r="H276" s="189">
        <v>1.2</v>
      </c>
      <c r="I276" s="190"/>
      <c r="L276" s="186"/>
      <c r="M276" s="191"/>
      <c r="N276" s="192"/>
      <c r="O276" s="192"/>
      <c r="P276" s="192"/>
      <c r="Q276" s="192"/>
      <c r="R276" s="192"/>
      <c r="S276" s="192"/>
      <c r="T276" s="193"/>
      <c r="AT276" s="187" t="s">
        <v>155</v>
      </c>
      <c r="AU276" s="187" t="s">
        <v>84</v>
      </c>
      <c r="AV276" s="12" t="s">
        <v>84</v>
      </c>
      <c r="AW276" s="12" t="s">
        <v>39</v>
      </c>
      <c r="AX276" s="12" t="s">
        <v>76</v>
      </c>
      <c r="AY276" s="187" t="s">
        <v>145</v>
      </c>
    </row>
    <row r="277" spans="2:51" s="11" customFormat="1" ht="22.5" customHeight="1">
      <c r="B277" s="177"/>
      <c r="D277" s="178" t="s">
        <v>155</v>
      </c>
      <c r="E277" s="179" t="s">
        <v>20</v>
      </c>
      <c r="F277" s="180" t="s">
        <v>710</v>
      </c>
      <c r="H277" s="181" t="s">
        <v>20</v>
      </c>
      <c r="I277" s="182"/>
      <c r="L277" s="177"/>
      <c r="M277" s="183"/>
      <c r="N277" s="184"/>
      <c r="O277" s="184"/>
      <c r="P277" s="184"/>
      <c r="Q277" s="184"/>
      <c r="R277" s="184"/>
      <c r="S277" s="184"/>
      <c r="T277" s="185"/>
      <c r="AT277" s="181" t="s">
        <v>155</v>
      </c>
      <c r="AU277" s="181" t="s">
        <v>84</v>
      </c>
      <c r="AV277" s="11" t="s">
        <v>22</v>
      </c>
      <c r="AW277" s="11" t="s">
        <v>39</v>
      </c>
      <c r="AX277" s="11" t="s">
        <v>76</v>
      </c>
      <c r="AY277" s="181" t="s">
        <v>145</v>
      </c>
    </row>
    <row r="278" spans="2:51" s="12" customFormat="1" ht="22.5" customHeight="1">
      <c r="B278" s="186"/>
      <c r="D278" s="178" t="s">
        <v>155</v>
      </c>
      <c r="E278" s="187" t="s">
        <v>20</v>
      </c>
      <c r="F278" s="188" t="s">
        <v>787</v>
      </c>
      <c r="H278" s="189">
        <v>4.75</v>
      </c>
      <c r="I278" s="190"/>
      <c r="L278" s="186"/>
      <c r="M278" s="191"/>
      <c r="N278" s="192"/>
      <c r="O278" s="192"/>
      <c r="P278" s="192"/>
      <c r="Q278" s="192"/>
      <c r="R278" s="192"/>
      <c r="S278" s="192"/>
      <c r="T278" s="193"/>
      <c r="AT278" s="187" t="s">
        <v>155</v>
      </c>
      <c r="AU278" s="187" t="s">
        <v>84</v>
      </c>
      <c r="AV278" s="12" t="s">
        <v>84</v>
      </c>
      <c r="AW278" s="12" t="s">
        <v>39</v>
      </c>
      <c r="AX278" s="12" t="s">
        <v>76</v>
      </c>
      <c r="AY278" s="187" t="s">
        <v>145</v>
      </c>
    </row>
    <row r="279" spans="2:51" s="11" customFormat="1" ht="22.5" customHeight="1">
      <c r="B279" s="177"/>
      <c r="D279" s="178" t="s">
        <v>155</v>
      </c>
      <c r="E279" s="179" t="s">
        <v>20</v>
      </c>
      <c r="F279" s="180" t="s">
        <v>693</v>
      </c>
      <c r="H279" s="181" t="s">
        <v>20</v>
      </c>
      <c r="I279" s="182"/>
      <c r="L279" s="177"/>
      <c r="M279" s="183"/>
      <c r="N279" s="184"/>
      <c r="O279" s="184"/>
      <c r="P279" s="184"/>
      <c r="Q279" s="184"/>
      <c r="R279" s="184"/>
      <c r="S279" s="184"/>
      <c r="T279" s="185"/>
      <c r="AT279" s="181" t="s">
        <v>155</v>
      </c>
      <c r="AU279" s="181" t="s">
        <v>84</v>
      </c>
      <c r="AV279" s="11" t="s">
        <v>22</v>
      </c>
      <c r="AW279" s="11" t="s">
        <v>39</v>
      </c>
      <c r="AX279" s="11" t="s">
        <v>76</v>
      </c>
      <c r="AY279" s="181" t="s">
        <v>145</v>
      </c>
    </row>
    <row r="280" spans="2:51" s="12" customFormat="1" ht="22.5" customHeight="1">
      <c r="B280" s="186"/>
      <c r="D280" s="178" t="s">
        <v>155</v>
      </c>
      <c r="E280" s="187" t="s">
        <v>20</v>
      </c>
      <c r="F280" s="188" t="s">
        <v>783</v>
      </c>
      <c r="H280" s="189">
        <v>6.85</v>
      </c>
      <c r="I280" s="190"/>
      <c r="L280" s="186"/>
      <c r="M280" s="191"/>
      <c r="N280" s="192"/>
      <c r="O280" s="192"/>
      <c r="P280" s="192"/>
      <c r="Q280" s="192"/>
      <c r="R280" s="192"/>
      <c r="S280" s="192"/>
      <c r="T280" s="193"/>
      <c r="AT280" s="187" t="s">
        <v>155</v>
      </c>
      <c r="AU280" s="187" t="s">
        <v>84</v>
      </c>
      <c r="AV280" s="12" t="s">
        <v>84</v>
      </c>
      <c r="AW280" s="12" t="s">
        <v>39</v>
      </c>
      <c r="AX280" s="12" t="s">
        <v>76</v>
      </c>
      <c r="AY280" s="187" t="s">
        <v>145</v>
      </c>
    </row>
    <row r="281" spans="2:51" s="12" customFormat="1" ht="22.5" customHeight="1">
      <c r="B281" s="186"/>
      <c r="D281" s="178" t="s">
        <v>155</v>
      </c>
      <c r="E281" s="187" t="s">
        <v>20</v>
      </c>
      <c r="F281" s="188" t="s">
        <v>789</v>
      </c>
      <c r="H281" s="189">
        <v>7.7</v>
      </c>
      <c r="I281" s="190"/>
      <c r="L281" s="186"/>
      <c r="M281" s="191"/>
      <c r="N281" s="192"/>
      <c r="O281" s="192"/>
      <c r="P281" s="192"/>
      <c r="Q281" s="192"/>
      <c r="R281" s="192"/>
      <c r="S281" s="192"/>
      <c r="T281" s="193"/>
      <c r="AT281" s="187" t="s">
        <v>155</v>
      </c>
      <c r="AU281" s="187" t="s">
        <v>84</v>
      </c>
      <c r="AV281" s="12" t="s">
        <v>84</v>
      </c>
      <c r="AW281" s="12" t="s">
        <v>39</v>
      </c>
      <c r="AX281" s="12" t="s">
        <v>76</v>
      </c>
      <c r="AY281" s="187" t="s">
        <v>145</v>
      </c>
    </row>
    <row r="282" spans="2:51" s="12" customFormat="1" ht="22.5" customHeight="1">
      <c r="B282" s="186"/>
      <c r="D282" s="178" t="s">
        <v>155</v>
      </c>
      <c r="E282" s="187" t="s">
        <v>20</v>
      </c>
      <c r="F282" s="188" t="s">
        <v>790</v>
      </c>
      <c r="H282" s="189">
        <v>5.3</v>
      </c>
      <c r="I282" s="190"/>
      <c r="L282" s="186"/>
      <c r="M282" s="191"/>
      <c r="N282" s="192"/>
      <c r="O282" s="192"/>
      <c r="P282" s="192"/>
      <c r="Q282" s="192"/>
      <c r="R282" s="192"/>
      <c r="S282" s="192"/>
      <c r="T282" s="193"/>
      <c r="AT282" s="187" t="s">
        <v>155</v>
      </c>
      <c r="AU282" s="187" t="s">
        <v>84</v>
      </c>
      <c r="AV282" s="12" t="s">
        <v>84</v>
      </c>
      <c r="AW282" s="12" t="s">
        <v>39</v>
      </c>
      <c r="AX282" s="12" t="s">
        <v>76</v>
      </c>
      <c r="AY282" s="187" t="s">
        <v>145</v>
      </c>
    </row>
    <row r="283" spans="2:51" s="12" customFormat="1" ht="22.5" customHeight="1">
      <c r="B283" s="186"/>
      <c r="D283" s="178" t="s">
        <v>155</v>
      </c>
      <c r="E283" s="187" t="s">
        <v>20</v>
      </c>
      <c r="F283" s="188" t="s">
        <v>800</v>
      </c>
      <c r="H283" s="189">
        <v>-1.08</v>
      </c>
      <c r="I283" s="190"/>
      <c r="L283" s="186"/>
      <c r="M283" s="191"/>
      <c r="N283" s="192"/>
      <c r="O283" s="192"/>
      <c r="P283" s="192"/>
      <c r="Q283" s="192"/>
      <c r="R283" s="192"/>
      <c r="S283" s="192"/>
      <c r="T283" s="193"/>
      <c r="AT283" s="187" t="s">
        <v>155</v>
      </c>
      <c r="AU283" s="187" t="s">
        <v>84</v>
      </c>
      <c r="AV283" s="12" t="s">
        <v>84</v>
      </c>
      <c r="AW283" s="12" t="s">
        <v>39</v>
      </c>
      <c r="AX283" s="12" t="s">
        <v>76</v>
      </c>
      <c r="AY283" s="187" t="s">
        <v>145</v>
      </c>
    </row>
    <row r="284" spans="2:51" s="12" customFormat="1" ht="22.5" customHeight="1">
      <c r="B284" s="186"/>
      <c r="D284" s="178" t="s">
        <v>155</v>
      </c>
      <c r="E284" s="187" t="s">
        <v>20</v>
      </c>
      <c r="F284" s="188" t="s">
        <v>801</v>
      </c>
      <c r="H284" s="189">
        <v>1.2</v>
      </c>
      <c r="I284" s="190"/>
      <c r="L284" s="186"/>
      <c r="M284" s="191"/>
      <c r="N284" s="192"/>
      <c r="O284" s="192"/>
      <c r="P284" s="192"/>
      <c r="Q284" s="192"/>
      <c r="R284" s="192"/>
      <c r="S284" s="192"/>
      <c r="T284" s="193"/>
      <c r="AT284" s="187" t="s">
        <v>155</v>
      </c>
      <c r="AU284" s="187" t="s">
        <v>84</v>
      </c>
      <c r="AV284" s="12" t="s">
        <v>84</v>
      </c>
      <c r="AW284" s="12" t="s">
        <v>39</v>
      </c>
      <c r="AX284" s="12" t="s">
        <v>76</v>
      </c>
      <c r="AY284" s="187" t="s">
        <v>145</v>
      </c>
    </row>
    <row r="285" spans="2:51" s="11" customFormat="1" ht="22.5" customHeight="1">
      <c r="B285" s="177"/>
      <c r="D285" s="178" t="s">
        <v>155</v>
      </c>
      <c r="E285" s="179" t="s">
        <v>20</v>
      </c>
      <c r="F285" s="180" t="s">
        <v>802</v>
      </c>
      <c r="H285" s="181" t="s">
        <v>20</v>
      </c>
      <c r="I285" s="182"/>
      <c r="L285" s="177"/>
      <c r="M285" s="183"/>
      <c r="N285" s="184"/>
      <c r="O285" s="184"/>
      <c r="P285" s="184"/>
      <c r="Q285" s="184"/>
      <c r="R285" s="184"/>
      <c r="S285" s="184"/>
      <c r="T285" s="185"/>
      <c r="AT285" s="181" t="s">
        <v>155</v>
      </c>
      <c r="AU285" s="181" t="s">
        <v>84</v>
      </c>
      <c r="AV285" s="11" t="s">
        <v>22</v>
      </c>
      <c r="AW285" s="11" t="s">
        <v>39</v>
      </c>
      <c r="AX285" s="11" t="s">
        <v>76</v>
      </c>
      <c r="AY285" s="181" t="s">
        <v>145</v>
      </c>
    </row>
    <row r="286" spans="2:51" s="12" customFormat="1" ht="22.5" customHeight="1">
      <c r="B286" s="186"/>
      <c r="D286" s="178" t="s">
        <v>155</v>
      </c>
      <c r="E286" s="187" t="s">
        <v>20</v>
      </c>
      <c r="F286" s="188" t="s">
        <v>803</v>
      </c>
      <c r="H286" s="189">
        <v>18.675</v>
      </c>
      <c r="I286" s="190"/>
      <c r="L286" s="186"/>
      <c r="M286" s="191"/>
      <c r="N286" s="192"/>
      <c r="O286" s="192"/>
      <c r="P286" s="192"/>
      <c r="Q286" s="192"/>
      <c r="R286" s="192"/>
      <c r="S286" s="192"/>
      <c r="T286" s="193"/>
      <c r="AT286" s="187" t="s">
        <v>155</v>
      </c>
      <c r="AU286" s="187" t="s">
        <v>84</v>
      </c>
      <c r="AV286" s="12" t="s">
        <v>84</v>
      </c>
      <c r="AW286" s="12" t="s">
        <v>39</v>
      </c>
      <c r="AX286" s="12" t="s">
        <v>76</v>
      </c>
      <c r="AY286" s="187" t="s">
        <v>145</v>
      </c>
    </row>
    <row r="287" spans="2:51" s="12" customFormat="1" ht="22.5" customHeight="1">
      <c r="B287" s="186"/>
      <c r="D287" s="178" t="s">
        <v>155</v>
      </c>
      <c r="E287" s="187" t="s">
        <v>20</v>
      </c>
      <c r="F287" s="188" t="s">
        <v>804</v>
      </c>
      <c r="H287" s="189">
        <v>7.05</v>
      </c>
      <c r="I287" s="190"/>
      <c r="L287" s="186"/>
      <c r="M287" s="191"/>
      <c r="N287" s="192"/>
      <c r="O287" s="192"/>
      <c r="P287" s="192"/>
      <c r="Q287" s="192"/>
      <c r="R287" s="192"/>
      <c r="S287" s="192"/>
      <c r="T287" s="193"/>
      <c r="AT287" s="187" t="s">
        <v>155</v>
      </c>
      <c r="AU287" s="187" t="s">
        <v>84</v>
      </c>
      <c r="AV287" s="12" t="s">
        <v>84</v>
      </c>
      <c r="AW287" s="12" t="s">
        <v>39</v>
      </c>
      <c r="AX287" s="12" t="s">
        <v>76</v>
      </c>
      <c r="AY287" s="187" t="s">
        <v>145</v>
      </c>
    </row>
    <row r="288" spans="2:51" s="13" customFormat="1" ht="22.5" customHeight="1">
      <c r="B288" s="194"/>
      <c r="D288" s="195" t="s">
        <v>155</v>
      </c>
      <c r="E288" s="196" t="s">
        <v>20</v>
      </c>
      <c r="F288" s="197" t="s">
        <v>176</v>
      </c>
      <c r="H288" s="198">
        <v>81.335</v>
      </c>
      <c r="I288" s="199"/>
      <c r="L288" s="194"/>
      <c r="M288" s="200"/>
      <c r="N288" s="201"/>
      <c r="O288" s="201"/>
      <c r="P288" s="201"/>
      <c r="Q288" s="201"/>
      <c r="R288" s="201"/>
      <c r="S288" s="201"/>
      <c r="T288" s="202"/>
      <c r="AT288" s="203" t="s">
        <v>155</v>
      </c>
      <c r="AU288" s="203" t="s">
        <v>84</v>
      </c>
      <c r="AV288" s="13" t="s">
        <v>153</v>
      </c>
      <c r="AW288" s="13" t="s">
        <v>39</v>
      </c>
      <c r="AX288" s="13" t="s">
        <v>22</v>
      </c>
      <c r="AY288" s="203" t="s">
        <v>145</v>
      </c>
    </row>
    <row r="289" spans="2:65" s="1" customFormat="1" ht="31.5" customHeight="1">
      <c r="B289" s="164"/>
      <c r="C289" s="165" t="s">
        <v>431</v>
      </c>
      <c r="D289" s="165" t="s">
        <v>148</v>
      </c>
      <c r="E289" s="166" t="s">
        <v>501</v>
      </c>
      <c r="F289" s="167" t="s">
        <v>502</v>
      </c>
      <c r="G289" s="168" t="s">
        <v>151</v>
      </c>
      <c r="H289" s="169">
        <v>81.335</v>
      </c>
      <c r="I289" s="170"/>
      <c r="J289" s="171">
        <f>ROUND(I289*H289,2)</f>
        <v>0</v>
      </c>
      <c r="K289" s="167" t="s">
        <v>152</v>
      </c>
      <c r="L289" s="35"/>
      <c r="M289" s="172" t="s">
        <v>20</v>
      </c>
      <c r="N289" s="173" t="s">
        <v>47</v>
      </c>
      <c r="O289" s="36"/>
      <c r="P289" s="174">
        <f>O289*H289</f>
        <v>0</v>
      </c>
      <c r="Q289" s="174">
        <v>0.00027</v>
      </c>
      <c r="R289" s="174">
        <f>Q289*H289</f>
        <v>0.02196045</v>
      </c>
      <c r="S289" s="174">
        <v>0</v>
      </c>
      <c r="T289" s="175">
        <f>S289*H289</f>
        <v>0</v>
      </c>
      <c r="AR289" s="18" t="s">
        <v>294</v>
      </c>
      <c r="AT289" s="18" t="s">
        <v>148</v>
      </c>
      <c r="AU289" s="18" t="s">
        <v>84</v>
      </c>
      <c r="AY289" s="18" t="s">
        <v>145</v>
      </c>
      <c r="BE289" s="176">
        <f>IF(N289="základní",J289,0)</f>
        <v>0</v>
      </c>
      <c r="BF289" s="176">
        <f>IF(N289="snížená",J289,0)</f>
        <v>0</v>
      </c>
      <c r="BG289" s="176">
        <f>IF(N289="zákl. přenesená",J289,0)</f>
        <v>0</v>
      </c>
      <c r="BH289" s="176">
        <f>IF(N289="sníž. přenesená",J289,0)</f>
        <v>0</v>
      </c>
      <c r="BI289" s="176">
        <f>IF(N289="nulová",J289,0)</f>
        <v>0</v>
      </c>
      <c r="BJ289" s="18" t="s">
        <v>22</v>
      </c>
      <c r="BK289" s="176">
        <f>ROUND(I289*H289,2)</f>
        <v>0</v>
      </c>
      <c r="BL289" s="18" t="s">
        <v>294</v>
      </c>
      <c r="BM289" s="18" t="s">
        <v>805</v>
      </c>
    </row>
    <row r="290" spans="2:63" s="10" customFormat="1" ht="29.25" customHeight="1">
      <c r="B290" s="150"/>
      <c r="D290" s="161" t="s">
        <v>75</v>
      </c>
      <c r="E290" s="162" t="s">
        <v>657</v>
      </c>
      <c r="F290" s="162" t="s">
        <v>658</v>
      </c>
      <c r="I290" s="153"/>
      <c r="J290" s="163">
        <f>BK290</f>
        <v>0</v>
      </c>
      <c r="L290" s="150"/>
      <c r="M290" s="155"/>
      <c r="N290" s="156"/>
      <c r="O290" s="156"/>
      <c r="P290" s="157">
        <f>SUM(P291:P297)</f>
        <v>0</v>
      </c>
      <c r="Q290" s="156"/>
      <c r="R290" s="157">
        <f>SUM(R291:R297)</f>
        <v>0</v>
      </c>
      <c r="S290" s="156"/>
      <c r="T290" s="158">
        <f>SUM(T291:T297)</f>
        <v>0</v>
      </c>
      <c r="AR290" s="151" t="s">
        <v>153</v>
      </c>
      <c r="AT290" s="159" t="s">
        <v>75</v>
      </c>
      <c r="AU290" s="159" t="s">
        <v>22</v>
      </c>
      <c r="AY290" s="151" t="s">
        <v>145</v>
      </c>
      <c r="BK290" s="160">
        <f>SUM(BK291:BK297)</f>
        <v>0</v>
      </c>
    </row>
    <row r="291" spans="2:65" s="1" customFormat="1" ht="44.25" customHeight="1">
      <c r="B291" s="164"/>
      <c r="C291" s="165" t="s">
        <v>437</v>
      </c>
      <c r="D291" s="165" t="s">
        <v>148</v>
      </c>
      <c r="E291" s="166" t="s">
        <v>806</v>
      </c>
      <c r="F291" s="167" t="s">
        <v>807</v>
      </c>
      <c r="G291" s="168" t="s">
        <v>219</v>
      </c>
      <c r="H291" s="169">
        <v>1</v>
      </c>
      <c r="I291" s="170"/>
      <c r="J291" s="171">
        <f aca="true" t="shared" si="0" ref="J291:J297">ROUND(I291*H291,2)</f>
        <v>0</v>
      </c>
      <c r="K291" s="167" t="s">
        <v>20</v>
      </c>
      <c r="L291" s="35"/>
      <c r="M291" s="172" t="s">
        <v>20</v>
      </c>
      <c r="N291" s="173" t="s">
        <v>47</v>
      </c>
      <c r="O291" s="36"/>
      <c r="P291" s="174">
        <f aca="true" t="shared" si="1" ref="P291:P297">O291*H291</f>
        <v>0</v>
      </c>
      <c r="Q291" s="174">
        <v>0</v>
      </c>
      <c r="R291" s="174">
        <f aca="true" t="shared" si="2" ref="R291:R297">Q291*H291</f>
        <v>0</v>
      </c>
      <c r="S291" s="174">
        <v>0</v>
      </c>
      <c r="T291" s="175">
        <f aca="true" t="shared" si="3" ref="T291:T297">S291*H291</f>
        <v>0</v>
      </c>
      <c r="AR291" s="18" t="s">
        <v>661</v>
      </c>
      <c r="AT291" s="18" t="s">
        <v>148</v>
      </c>
      <c r="AU291" s="18" t="s">
        <v>84</v>
      </c>
      <c r="AY291" s="18" t="s">
        <v>145</v>
      </c>
      <c r="BE291" s="176">
        <f aca="true" t="shared" si="4" ref="BE291:BE297">IF(N291="základní",J291,0)</f>
        <v>0</v>
      </c>
      <c r="BF291" s="176">
        <f aca="true" t="shared" si="5" ref="BF291:BF297">IF(N291="snížená",J291,0)</f>
        <v>0</v>
      </c>
      <c r="BG291" s="176">
        <f aca="true" t="shared" si="6" ref="BG291:BG297">IF(N291="zákl. přenesená",J291,0)</f>
        <v>0</v>
      </c>
      <c r="BH291" s="176">
        <f aca="true" t="shared" si="7" ref="BH291:BH297">IF(N291="sníž. přenesená",J291,0)</f>
        <v>0</v>
      </c>
      <c r="BI291" s="176">
        <f aca="true" t="shared" si="8" ref="BI291:BI297">IF(N291="nulová",J291,0)</f>
        <v>0</v>
      </c>
      <c r="BJ291" s="18" t="s">
        <v>22</v>
      </c>
      <c r="BK291" s="176">
        <f aca="true" t="shared" si="9" ref="BK291:BK297">ROUND(I291*H291,2)</f>
        <v>0</v>
      </c>
      <c r="BL291" s="18" t="s">
        <v>661</v>
      </c>
      <c r="BM291" s="18" t="s">
        <v>808</v>
      </c>
    </row>
    <row r="292" spans="2:65" s="1" customFormat="1" ht="44.25" customHeight="1">
      <c r="B292" s="164"/>
      <c r="C292" s="165" t="s">
        <v>441</v>
      </c>
      <c r="D292" s="165" t="s">
        <v>148</v>
      </c>
      <c r="E292" s="166" t="s">
        <v>809</v>
      </c>
      <c r="F292" s="167" t="s">
        <v>810</v>
      </c>
      <c r="G292" s="168" t="s">
        <v>219</v>
      </c>
      <c r="H292" s="169">
        <v>1</v>
      </c>
      <c r="I292" s="170"/>
      <c r="J292" s="171">
        <f t="shared" si="0"/>
        <v>0</v>
      </c>
      <c r="K292" s="167" t="s">
        <v>20</v>
      </c>
      <c r="L292" s="35"/>
      <c r="M292" s="172" t="s">
        <v>20</v>
      </c>
      <c r="N292" s="173" t="s">
        <v>47</v>
      </c>
      <c r="O292" s="36"/>
      <c r="P292" s="174">
        <f t="shared" si="1"/>
        <v>0</v>
      </c>
      <c r="Q292" s="174">
        <v>0</v>
      </c>
      <c r="R292" s="174">
        <f t="shared" si="2"/>
        <v>0</v>
      </c>
      <c r="S292" s="174">
        <v>0</v>
      </c>
      <c r="T292" s="175">
        <f t="shared" si="3"/>
        <v>0</v>
      </c>
      <c r="AR292" s="18" t="s">
        <v>661</v>
      </c>
      <c r="AT292" s="18" t="s">
        <v>148</v>
      </c>
      <c r="AU292" s="18" t="s">
        <v>84</v>
      </c>
      <c r="AY292" s="18" t="s">
        <v>145</v>
      </c>
      <c r="BE292" s="176">
        <f t="shared" si="4"/>
        <v>0</v>
      </c>
      <c r="BF292" s="176">
        <f t="shared" si="5"/>
        <v>0</v>
      </c>
      <c r="BG292" s="176">
        <f t="shared" si="6"/>
        <v>0</v>
      </c>
      <c r="BH292" s="176">
        <f t="shared" si="7"/>
        <v>0</v>
      </c>
      <c r="BI292" s="176">
        <f t="shared" si="8"/>
        <v>0</v>
      </c>
      <c r="BJ292" s="18" t="s">
        <v>22</v>
      </c>
      <c r="BK292" s="176">
        <f t="shared" si="9"/>
        <v>0</v>
      </c>
      <c r="BL292" s="18" t="s">
        <v>661</v>
      </c>
      <c r="BM292" s="18" t="s">
        <v>811</v>
      </c>
    </row>
    <row r="293" spans="2:65" s="1" customFormat="1" ht="31.5" customHeight="1">
      <c r="B293" s="164"/>
      <c r="C293" s="165" t="s">
        <v>457</v>
      </c>
      <c r="D293" s="165" t="s">
        <v>148</v>
      </c>
      <c r="E293" s="166" t="s">
        <v>812</v>
      </c>
      <c r="F293" s="167" t="s">
        <v>813</v>
      </c>
      <c r="G293" s="168" t="s">
        <v>219</v>
      </c>
      <c r="H293" s="169">
        <v>1</v>
      </c>
      <c r="I293" s="170"/>
      <c r="J293" s="171">
        <f t="shared" si="0"/>
        <v>0</v>
      </c>
      <c r="K293" s="167" t="s">
        <v>20</v>
      </c>
      <c r="L293" s="35"/>
      <c r="M293" s="172" t="s">
        <v>20</v>
      </c>
      <c r="N293" s="173" t="s">
        <v>47</v>
      </c>
      <c r="O293" s="36"/>
      <c r="P293" s="174">
        <f t="shared" si="1"/>
        <v>0</v>
      </c>
      <c r="Q293" s="174">
        <v>0</v>
      </c>
      <c r="R293" s="174">
        <f t="shared" si="2"/>
        <v>0</v>
      </c>
      <c r="S293" s="174">
        <v>0</v>
      </c>
      <c r="T293" s="175">
        <f t="shared" si="3"/>
        <v>0</v>
      </c>
      <c r="AR293" s="18" t="s">
        <v>661</v>
      </c>
      <c r="AT293" s="18" t="s">
        <v>148</v>
      </c>
      <c r="AU293" s="18" t="s">
        <v>84</v>
      </c>
      <c r="AY293" s="18" t="s">
        <v>145</v>
      </c>
      <c r="BE293" s="176">
        <f t="shared" si="4"/>
        <v>0</v>
      </c>
      <c r="BF293" s="176">
        <f t="shared" si="5"/>
        <v>0</v>
      </c>
      <c r="BG293" s="176">
        <f t="shared" si="6"/>
        <v>0</v>
      </c>
      <c r="BH293" s="176">
        <f t="shared" si="7"/>
        <v>0</v>
      </c>
      <c r="BI293" s="176">
        <f t="shared" si="8"/>
        <v>0</v>
      </c>
      <c r="BJ293" s="18" t="s">
        <v>22</v>
      </c>
      <c r="BK293" s="176">
        <f t="shared" si="9"/>
        <v>0</v>
      </c>
      <c r="BL293" s="18" t="s">
        <v>661</v>
      </c>
      <c r="BM293" s="18" t="s">
        <v>814</v>
      </c>
    </row>
    <row r="294" spans="2:65" s="1" customFormat="1" ht="22.5" customHeight="1">
      <c r="B294" s="164"/>
      <c r="C294" s="165" t="s">
        <v>462</v>
      </c>
      <c r="D294" s="165" t="s">
        <v>148</v>
      </c>
      <c r="E294" s="166" t="s">
        <v>815</v>
      </c>
      <c r="F294" s="167" t="s">
        <v>676</v>
      </c>
      <c r="G294" s="168" t="s">
        <v>219</v>
      </c>
      <c r="H294" s="169">
        <v>1</v>
      </c>
      <c r="I294" s="170"/>
      <c r="J294" s="171">
        <f t="shared" si="0"/>
        <v>0</v>
      </c>
      <c r="K294" s="167" t="s">
        <v>20</v>
      </c>
      <c r="L294" s="35"/>
      <c r="M294" s="172" t="s">
        <v>20</v>
      </c>
      <c r="N294" s="173" t="s">
        <v>47</v>
      </c>
      <c r="O294" s="36"/>
      <c r="P294" s="174">
        <f t="shared" si="1"/>
        <v>0</v>
      </c>
      <c r="Q294" s="174">
        <v>0</v>
      </c>
      <c r="R294" s="174">
        <f t="shared" si="2"/>
        <v>0</v>
      </c>
      <c r="S294" s="174">
        <v>0</v>
      </c>
      <c r="T294" s="175">
        <f t="shared" si="3"/>
        <v>0</v>
      </c>
      <c r="AR294" s="18" t="s">
        <v>661</v>
      </c>
      <c r="AT294" s="18" t="s">
        <v>148</v>
      </c>
      <c r="AU294" s="18" t="s">
        <v>84</v>
      </c>
      <c r="AY294" s="18" t="s">
        <v>145</v>
      </c>
      <c r="BE294" s="176">
        <f t="shared" si="4"/>
        <v>0</v>
      </c>
      <c r="BF294" s="176">
        <f t="shared" si="5"/>
        <v>0</v>
      </c>
      <c r="BG294" s="176">
        <f t="shared" si="6"/>
        <v>0</v>
      </c>
      <c r="BH294" s="176">
        <f t="shared" si="7"/>
        <v>0</v>
      </c>
      <c r="BI294" s="176">
        <f t="shared" si="8"/>
        <v>0</v>
      </c>
      <c r="BJ294" s="18" t="s">
        <v>22</v>
      </c>
      <c r="BK294" s="176">
        <f t="shared" si="9"/>
        <v>0</v>
      </c>
      <c r="BL294" s="18" t="s">
        <v>661</v>
      </c>
      <c r="BM294" s="18" t="s">
        <v>816</v>
      </c>
    </row>
    <row r="295" spans="2:65" s="1" customFormat="1" ht="22.5" customHeight="1">
      <c r="B295" s="164"/>
      <c r="C295" s="165" t="s">
        <v>466</v>
      </c>
      <c r="D295" s="165" t="s">
        <v>148</v>
      </c>
      <c r="E295" s="166" t="s">
        <v>817</v>
      </c>
      <c r="F295" s="167" t="s">
        <v>682</v>
      </c>
      <c r="G295" s="168" t="s">
        <v>219</v>
      </c>
      <c r="H295" s="169">
        <v>8</v>
      </c>
      <c r="I295" s="170"/>
      <c r="J295" s="171">
        <f t="shared" si="0"/>
        <v>0</v>
      </c>
      <c r="K295" s="167" t="s">
        <v>20</v>
      </c>
      <c r="L295" s="35"/>
      <c r="M295" s="172" t="s">
        <v>20</v>
      </c>
      <c r="N295" s="173" t="s">
        <v>47</v>
      </c>
      <c r="O295" s="36"/>
      <c r="P295" s="174">
        <f t="shared" si="1"/>
        <v>0</v>
      </c>
      <c r="Q295" s="174">
        <v>0</v>
      </c>
      <c r="R295" s="174">
        <f t="shared" si="2"/>
        <v>0</v>
      </c>
      <c r="S295" s="174">
        <v>0</v>
      </c>
      <c r="T295" s="175">
        <f t="shared" si="3"/>
        <v>0</v>
      </c>
      <c r="AR295" s="18" t="s">
        <v>661</v>
      </c>
      <c r="AT295" s="18" t="s">
        <v>148</v>
      </c>
      <c r="AU295" s="18" t="s">
        <v>84</v>
      </c>
      <c r="AY295" s="18" t="s">
        <v>145</v>
      </c>
      <c r="BE295" s="176">
        <f t="shared" si="4"/>
        <v>0</v>
      </c>
      <c r="BF295" s="176">
        <f t="shared" si="5"/>
        <v>0</v>
      </c>
      <c r="BG295" s="176">
        <f t="shared" si="6"/>
        <v>0</v>
      </c>
      <c r="BH295" s="176">
        <f t="shared" si="7"/>
        <v>0</v>
      </c>
      <c r="BI295" s="176">
        <f t="shared" si="8"/>
        <v>0</v>
      </c>
      <c r="BJ295" s="18" t="s">
        <v>22</v>
      </c>
      <c r="BK295" s="176">
        <f t="shared" si="9"/>
        <v>0</v>
      </c>
      <c r="BL295" s="18" t="s">
        <v>661</v>
      </c>
      <c r="BM295" s="18" t="s">
        <v>818</v>
      </c>
    </row>
    <row r="296" spans="2:65" s="1" customFormat="1" ht="22.5" customHeight="1">
      <c r="B296" s="164"/>
      <c r="C296" s="165" t="s">
        <v>470</v>
      </c>
      <c r="D296" s="165" t="s">
        <v>148</v>
      </c>
      <c r="E296" s="166" t="s">
        <v>819</v>
      </c>
      <c r="F296" s="167" t="s">
        <v>820</v>
      </c>
      <c r="G296" s="168" t="s">
        <v>219</v>
      </c>
      <c r="H296" s="169">
        <v>3</v>
      </c>
      <c r="I296" s="170"/>
      <c r="J296" s="171">
        <f t="shared" si="0"/>
        <v>0</v>
      </c>
      <c r="K296" s="167" t="s">
        <v>20</v>
      </c>
      <c r="L296" s="35"/>
      <c r="M296" s="172" t="s">
        <v>20</v>
      </c>
      <c r="N296" s="173" t="s">
        <v>47</v>
      </c>
      <c r="O296" s="36"/>
      <c r="P296" s="174">
        <f t="shared" si="1"/>
        <v>0</v>
      </c>
      <c r="Q296" s="174">
        <v>0</v>
      </c>
      <c r="R296" s="174">
        <f t="shared" si="2"/>
        <v>0</v>
      </c>
      <c r="S296" s="174">
        <v>0</v>
      </c>
      <c r="T296" s="175">
        <f t="shared" si="3"/>
        <v>0</v>
      </c>
      <c r="AR296" s="18" t="s">
        <v>661</v>
      </c>
      <c r="AT296" s="18" t="s">
        <v>148</v>
      </c>
      <c r="AU296" s="18" t="s">
        <v>84</v>
      </c>
      <c r="AY296" s="18" t="s">
        <v>145</v>
      </c>
      <c r="BE296" s="176">
        <f t="shared" si="4"/>
        <v>0</v>
      </c>
      <c r="BF296" s="176">
        <f t="shared" si="5"/>
        <v>0</v>
      </c>
      <c r="BG296" s="176">
        <f t="shared" si="6"/>
        <v>0</v>
      </c>
      <c r="BH296" s="176">
        <f t="shared" si="7"/>
        <v>0</v>
      </c>
      <c r="BI296" s="176">
        <f t="shared" si="8"/>
        <v>0</v>
      </c>
      <c r="BJ296" s="18" t="s">
        <v>22</v>
      </c>
      <c r="BK296" s="176">
        <f t="shared" si="9"/>
        <v>0</v>
      </c>
      <c r="BL296" s="18" t="s">
        <v>661</v>
      </c>
      <c r="BM296" s="18" t="s">
        <v>821</v>
      </c>
    </row>
    <row r="297" spans="2:65" s="1" customFormat="1" ht="22.5" customHeight="1">
      <c r="B297" s="164"/>
      <c r="C297" s="165" t="s">
        <v>479</v>
      </c>
      <c r="D297" s="165" t="s">
        <v>148</v>
      </c>
      <c r="E297" s="166" t="s">
        <v>822</v>
      </c>
      <c r="F297" s="167" t="s">
        <v>823</v>
      </c>
      <c r="G297" s="168" t="s">
        <v>219</v>
      </c>
      <c r="H297" s="169">
        <v>1</v>
      </c>
      <c r="I297" s="170"/>
      <c r="J297" s="171">
        <f t="shared" si="0"/>
        <v>0</v>
      </c>
      <c r="K297" s="167" t="s">
        <v>20</v>
      </c>
      <c r="L297" s="35"/>
      <c r="M297" s="172" t="s">
        <v>20</v>
      </c>
      <c r="N297" s="173" t="s">
        <v>47</v>
      </c>
      <c r="O297" s="36"/>
      <c r="P297" s="174">
        <f t="shared" si="1"/>
        <v>0</v>
      </c>
      <c r="Q297" s="174">
        <v>0</v>
      </c>
      <c r="R297" s="174">
        <f t="shared" si="2"/>
        <v>0</v>
      </c>
      <c r="S297" s="174">
        <v>0</v>
      </c>
      <c r="T297" s="175">
        <f t="shared" si="3"/>
        <v>0</v>
      </c>
      <c r="AR297" s="18" t="s">
        <v>661</v>
      </c>
      <c r="AT297" s="18" t="s">
        <v>148</v>
      </c>
      <c r="AU297" s="18" t="s">
        <v>84</v>
      </c>
      <c r="AY297" s="18" t="s">
        <v>145</v>
      </c>
      <c r="BE297" s="176">
        <f t="shared" si="4"/>
        <v>0</v>
      </c>
      <c r="BF297" s="176">
        <f t="shared" si="5"/>
        <v>0</v>
      </c>
      <c r="BG297" s="176">
        <f t="shared" si="6"/>
        <v>0</v>
      </c>
      <c r="BH297" s="176">
        <f t="shared" si="7"/>
        <v>0</v>
      </c>
      <c r="BI297" s="176">
        <f t="shared" si="8"/>
        <v>0</v>
      </c>
      <c r="BJ297" s="18" t="s">
        <v>22</v>
      </c>
      <c r="BK297" s="176">
        <f t="shared" si="9"/>
        <v>0</v>
      </c>
      <c r="BL297" s="18" t="s">
        <v>661</v>
      </c>
      <c r="BM297" s="18" t="s">
        <v>824</v>
      </c>
    </row>
    <row r="298" spans="2:63" s="10" customFormat="1" ht="36.75" customHeight="1">
      <c r="B298" s="150"/>
      <c r="D298" s="151" t="s">
        <v>75</v>
      </c>
      <c r="E298" s="152" t="s">
        <v>520</v>
      </c>
      <c r="F298" s="152" t="s">
        <v>521</v>
      </c>
      <c r="I298" s="153"/>
      <c r="J298" s="154">
        <f>BK298</f>
        <v>0</v>
      </c>
      <c r="L298" s="150"/>
      <c r="M298" s="155"/>
      <c r="N298" s="156"/>
      <c r="O298" s="156"/>
      <c r="P298" s="157">
        <f>P299+P301</f>
        <v>0</v>
      </c>
      <c r="Q298" s="156"/>
      <c r="R298" s="157">
        <f>R299+R301</f>
        <v>0</v>
      </c>
      <c r="S298" s="156"/>
      <c r="T298" s="158">
        <f>T299+T301</f>
        <v>0</v>
      </c>
      <c r="AR298" s="151" t="s">
        <v>216</v>
      </c>
      <c r="AT298" s="159" t="s">
        <v>75</v>
      </c>
      <c r="AU298" s="159" t="s">
        <v>76</v>
      </c>
      <c r="AY298" s="151" t="s">
        <v>145</v>
      </c>
      <c r="BK298" s="160">
        <f>BK299+BK301</f>
        <v>0</v>
      </c>
    </row>
    <row r="299" spans="2:63" s="10" customFormat="1" ht="19.5" customHeight="1">
      <c r="B299" s="150"/>
      <c r="D299" s="161" t="s">
        <v>75</v>
      </c>
      <c r="E299" s="162" t="s">
        <v>522</v>
      </c>
      <c r="F299" s="162" t="s">
        <v>523</v>
      </c>
      <c r="I299" s="153"/>
      <c r="J299" s="163">
        <f>BK299</f>
        <v>0</v>
      </c>
      <c r="L299" s="150"/>
      <c r="M299" s="155"/>
      <c r="N299" s="156"/>
      <c r="O299" s="156"/>
      <c r="P299" s="157">
        <f>P300</f>
        <v>0</v>
      </c>
      <c r="Q299" s="156"/>
      <c r="R299" s="157">
        <f>R300</f>
        <v>0</v>
      </c>
      <c r="S299" s="156"/>
      <c r="T299" s="158">
        <f>T300</f>
        <v>0</v>
      </c>
      <c r="AR299" s="151" t="s">
        <v>216</v>
      </c>
      <c r="AT299" s="159" t="s">
        <v>75</v>
      </c>
      <c r="AU299" s="159" t="s">
        <v>22</v>
      </c>
      <c r="AY299" s="151" t="s">
        <v>145</v>
      </c>
      <c r="BK299" s="160">
        <f>BK300</f>
        <v>0</v>
      </c>
    </row>
    <row r="300" spans="2:65" s="1" customFormat="1" ht="22.5" customHeight="1">
      <c r="B300" s="164"/>
      <c r="C300" s="165" t="s">
        <v>483</v>
      </c>
      <c r="D300" s="165" t="s">
        <v>148</v>
      </c>
      <c r="E300" s="166" t="s">
        <v>525</v>
      </c>
      <c r="F300" s="167" t="s">
        <v>523</v>
      </c>
      <c r="G300" s="168" t="s">
        <v>526</v>
      </c>
      <c r="H300" s="228"/>
      <c r="I300" s="170"/>
      <c r="J300" s="171">
        <f>ROUND(I300*H300,2)</f>
        <v>0</v>
      </c>
      <c r="K300" s="167" t="s">
        <v>152</v>
      </c>
      <c r="L300" s="35"/>
      <c r="M300" s="172" t="s">
        <v>20</v>
      </c>
      <c r="N300" s="173" t="s">
        <v>47</v>
      </c>
      <c r="O300" s="36"/>
      <c r="P300" s="174">
        <f>O300*H300</f>
        <v>0</v>
      </c>
      <c r="Q300" s="174">
        <v>0</v>
      </c>
      <c r="R300" s="174">
        <f>Q300*H300</f>
        <v>0</v>
      </c>
      <c r="S300" s="174">
        <v>0</v>
      </c>
      <c r="T300" s="175">
        <f>S300*H300</f>
        <v>0</v>
      </c>
      <c r="AR300" s="18" t="s">
        <v>527</v>
      </c>
      <c r="AT300" s="18" t="s">
        <v>148</v>
      </c>
      <c r="AU300" s="18" t="s">
        <v>84</v>
      </c>
      <c r="AY300" s="18" t="s">
        <v>145</v>
      </c>
      <c r="BE300" s="176">
        <f>IF(N300="základní",J300,0)</f>
        <v>0</v>
      </c>
      <c r="BF300" s="176">
        <f>IF(N300="snížená",J300,0)</f>
        <v>0</v>
      </c>
      <c r="BG300" s="176">
        <f>IF(N300="zákl. přenesená",J300,0)</f>
        <v>0</v>
      </c>
      <c r="BH300" s="176">
        <f>IF(N300="sníž. přenesená",J300,0)</f>
        <v>0</v>
      </c>
      <c r="BI300" s="176">
        <f>IF(N300="nulová",J300,0)</f>
        <v>0</v>
      </c>
      <c r="BJ300" s="18" t="s">
        <v>22</v>
      </c>
      <c r="BK300" s="176">
        <f>ROUND(I300*H300,2)</f>
        <v>0</v>
      </c>
      <c r="BL300" s="18" t="s">
        <v>527</v>
      </c>
      <c r="BM300" s="18" t="s">
        <v>825</v>
      </c>
    </row>
    <row r="301" spans="2:63" s="10" customFormat="1" ht="29.25" customHeight="1">
      <c r="B301" s="150"/>
      <c r="D301" s="161" t="s">
        <v>75</v>
      </c>
      <c r="E301" s="162" t="s">
        <v>529</v>
      </c>
      <c r="F301" s="162" t="s">
        <v>530</v>
      </c>
      <c r="I301" s="153"/>
      <c r="J301" s="163">
        <f>BK301</f>
        <v>0</v>
      </c>
      <c r="L301" s="150"/>
      <c r="M301" s="155"/>
      <c r="N301" s="156"/>
      <c r="O301" s="156"/>
      <c r="P301" s="157">
        <f>P302</f>
        <v>0</v>
      </c>
      <c r="Q301" s="156"/>
      <c r="R301" s="157">
        <f>R302</f>
        <v>0</v>
      </c>
      <c r="S301" s="156"/>
      <c r="T301" s="158">
        <f>T302</f>
        <v>0</v>
      </c>
      <c r="AR301" s="151" t="s">
        <v>216</v>
      </c>
      <c r="AT301" s="159" t="s">
        <v>75</v>
      </c>
      <c r="AU301" s="159" t="s">
        <v>22</v>
      </c>
      <c r="AY301" s="151" t="s">
        <v>145</v>
      </c>
      <c r="BK301" s="160">
        <f>BK302</f>
        <v>0</v>
      </c>
    </row>
    <row r="302" spans="2:65" s="1" customFormat="1" ht="22.5" customHeight="1">
      <c r="B302" s="164"/>
      <c r="C302" s="165" t="s">
        <v>489</v>
      </c>
      <c r="D302" s="165" t="s">
        <v>148</v>
      </c>
      <c r="E302" s="166" t="s">
        <v>532</v>
      </c>
      <c r="F302" s="167" t="s">
        <v>530</v>
      </c>
      <c r="G302" s="168" t="s">
        <v>526</v>
      </c>
      <c r="H302" s="228"/>
      <c r="I302" s="170"/>
      <c r="J302" s="171">
        <f>ROUND(I302*H302,2)</f>
        <v>0</v>
      </c>
      <c r="K302" s="167" t="s">
        <v>152</v>
      </c>
      <c r="L302" s="35"/>
      <c r="M302" s="172" t="s">
        <v>20</v>
      </c>
      <c r="N302" s="229" t="s">
        <v>47</v>
      </c>
      <c r="O302" s="230"/>
      <c r="P302" s="231">
        <f>O302*H302</f>
        <v>0</v>
      </c>
      <c r="Q302" s="231">
        <v>0</v>
      </c>
      <c r="R302" s="231">
        <f>Q302*H302</f>
        <v>0</v>
      </c>
      <c r="S302" s="231">
        <v>0</v>
      </c>
      <c r="T302" s="232">
        <f>S302*H302</f>
        <v>0</v>
      </c>
      <c r="AR302" s="18" t="s">
        <v>527</v>
      </c>
      <c r="AT302" s="18" t="s">
        <v>148</v>
      </c>
      <c r="AU302" s="18" t="s">
        <v>84</v>
      </c>
      <c r="AY302" s="18" t="s">
        <v>145</v>
      </c>
      <c r="BE302" s="176">
        <f>IF(N302="základní",J302,0)</f>
        <v>0</v>
      </c>
      <c r="BF302" s="176">
        <f>IF(N302="snížená",J302,0)</f>
        <v>0</v>
      </c>
      <c r="BG302" s="176">
        <f>IF(N302="zákl. přenesená",J302,0)</f>
        <v>0</v>
      </c>
      <c r="BH302" s="176">
        <f>IF(N302="sníž. přenesená",J302,0)</f>
        <v>0</v>
      </c>
      <c r="BI302" s="176">
        <f>IF(N302="nulová",J302,0)</f>
        <v>0</v>
      </c>
      <c r="BJ302" s="18" t="s">
        <v>22</v>
      </c>
      <c r="BK302" s="176">
        <f>ROUND(I302*H302,2)</f>
        <v>0</v>
      </c>
      <c r="BL302" s="18" t="s">
        <v>527</v>
      </c>
      <c r="BM302" s="18" t="s">
        <v>826</v>
      </c>
    </row>
    <row r="303" spans="2:12" s="1" customFormat="1" ht="6.75" customHeight="1">
      <c r="B303" s="50"/>
      <c r="C303" s="51"/>
      <c r="D303" s="51"/>
      <c r="E303" s="51"/>
      <c r="F303" s="51"/>
      <c r="G303" s="51"/>
      <c r="H303" s="51"/>
      <c r="I303" s="116"/>
      <c r="J303" s="51"/>
      <c r="K303" s="51"/>
      <c r="L303" s="35"/>
    </row>
    <row r="493" ht="13.5">
      <c r="AT493" s="233"/>
    </row>
  </sheetData>
  <sheetProtection password="CC35" sheet="1" objects="1" scenarios="1" formatColumns="0" formatRows="0" sort="0" autoFilter="0"/>
  <autoFilter ref="C90:K90"/>
  <mergeCells count="9">
    <mergeCell ref="E83:H83"/>
    <mergeCell ref="G1:H1"/>
    <mergeCell ref="L2:V2"/>
    <mergeCell ref="E7:H7"/>
    <mergeCell ref="E9:H9"/>
    <mergeCell ref="E24:H24"/>
    <mergeCell ref="E45:H45"/>
    <mergeCell ref="E47:H47"/>
    <mergeCell ref="E81:H81"/>
  </mergeCells>
  <hyperlinks>
    <hyperlink ref="F1:G1" location="C2" tooltip="Krycí list soupisu" display="1) Krycí list soupisu"/>
    <hyperlink ref="G1:H1" location="C54" tooltip="Rekapitulace" display="2) Rekapitulace"/>
    <hyperlink ref="J1" location="C90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93"/>
  <sheetViews>
    <sheetView showGridLines="0" zoomScalePageLayoutView="0" workbookViewId="0" topLeftCell="A1">
      <pane ySplit="1" topLeftCell="A200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6"/>
      <c r="B1" s="239"/>
      <c r="C1" s="239"/>
      <c r="D1" s="238" t="s">
        <v>1</v>
      </c>
      <c r="E1" s="239"/>
      <c r="F1" s="240" t="s">
        <v>1580</v>
      </c>
      <c r="G1" s="364" t="s">
        <v>1581</v>
      </c>
      <c r="H1" s="364"/>
      <c r="I1" s="245"/>
      <c r="J1" s="240" t="s">
        <v>1582</v>
      </c>
      <c r="K1" s="238" t="s">
        <v>106</v>
      </c>
      <c r="L1" s="240" t="s">
        <v>1583</v>
      </c>
      <c r="M1" s="240"/>
      <c r="N1" s="240"/>
      <c r="O1" s="240"/>
      <c r="P1" s="240"/>
      <c r="Q1" s="240"/>
      <c r="R1" s="240"/>
      <c r="S1" s="240"/>
      <c r="T1" s="240"/>
      <c r="U1" s="236"/>
      <c r="V1" s="23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8" t="s">
        <v>93</v>
      </c>
    </row>
    <row r="3" spans="2:46" ht="6.75" customHeight="1">
      <c r="B3" s="19"/>
      <c r="C3" s="20"/>
      <c r="D3" s="20"/>
      <c r="E3" s="20"/>
      <c r="F3" s="20"/>
      <c r="G3" s="20"/>
      <c r="H3" s="20"/>
      <c r="I3" s="93"/>
      <c r="J3" s="20"/>
      <c r="K3" s="21"/>
      <c r="AT3" s="18" t="s">
        <v>84</v>
      </c>
    </row>
    <row r="4" spans="2:46" ht="36.75" customHeight="1">
      <c r="B4" s="22"/>
      <c r="C4" s="23"/>
      <c r="D4" s="24" t="s">
        <v>107</v>
      </c>
      <c r="E4" s="23"/>
      <c r="F4" s="23"/>
      <c r="G4" s="23"/>
      <c r="H4" s="23"/>
      <c r="I4" s="94"/>
      <c r="J4" s="23"/>
      <c r="K4" s="25"/>
      <c r="M4" s="26" t="s">
        <v>10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4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94"/>
      <c r="J6" s="23"/>
      <c r="K6" s="25"/>
    </row>
    <row r="7" spans="2:11" ht="22.5" customHeight="1">
      <c r="B7" s="22"/>
      <c r="C7" s="23"/>
      <c r="D7" s="23"/>
      <c r="E7" s="365" t="str">
        <f>'Rekapitulace stavby'!K6</f>
        <v>III etapa - stavební úpravy č.p. 1473, Kostelec nad Orlicí - II</v>
      </c>
      <c r="F7" s="333"/>
      <c r="G7" s="333"/>
      <c r="H7" s="333"/>
      <c r="I7" s="94"/>
      <c r="J7" s="23"/>
      <c r="K7" s="25"/>
    </row>
    <row r="8" spans="2:11" s="1" customFormat="1" ht="15">
      <c r="B8" s="35"/>
      <c r="C8" s="36"/>
      <c r="D8" s="31" t="s">
        <v>108</v>
      </c>
      <c r="E8" s="36"/>
      <c r="F8" s="36"/>
      <c r="G8" s="36"/>
      <c r="H8" s="36"/>
      <c r="I8" s="95"/>
      <c r="J8" s="36"/>
      <c r="K8" s="39"/>
    </row>
    <row r="9" spans="2:11" s="1" customFormat="1" ht="36.75" customHeight="1">
      <c r="B9" s="35"/>
      <c r="C9" s="36"/>
      <c r="D9" s="36"/>
      <c r="E9" s="366" t="s">
        <v>827</v>
      </c>
      <c r="F9" s="340"/>
      <c r="G9" s="340"/>
      <c r="H9" s="340"/>
      <c r="I9" s="95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5"/>
      <c r="J10" s="36"/>
      <c r="K10" s="39"/>
    </row>
    <row r="11" spans="2:11" s="1" customFormat="1" ht="14.2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96" t="s">
        <v>21</v>
      </c>
      <c r="J11" s="29" t="s">
        <v>20</v>
      </c>
      <c r="K11" s="39"/>
    </row>
    <row r="12" spans="2:11" s="1" customFormat="1" ht="14.25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96" t="s">
        <v>25</v>
      </c>
      <c r="J12" s="97" t="str">
        <f>'Rekapitulace stavby'!AN8</f>
        <v>29.6.2016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5"/>
      <c r="J13" s="36"/>
      <c r="K13" s="39"/>
    </row>
    <row r="14" spans="2:11" s="1" customFormat="1" ht="14.25" customHeight="1">
      <c r="B14" s="35"/>
      <c r="C14" s="36"/>
      <c r="D14" s="31" t="s">
        <v>29</v>
      </c>
      <c r="E14" s="36"/>
      <c r="F14" s="36"/>
      <c r="G14" s="36"/>
      <c r="H14" s="36"/>
      <c r="I14" s="96" t="s">
        <v>30</v>
      </c>
      <c r="J14" s="29" t="s">
        <v>20</v>
      </c>
      <c r="K14" s="39"/>
    </row>
    <row r="15" spans="2:11" s="1" customFormat="1" ht="18" customHeight="1">
      <c r="B15" s="35"/>
      <c r="C15" s="36"/>
      <c r="D15" s="36"/>
      <c r="E15" s="29" t="s">
        <v>31</v>
      </c>
      <c r="F15" s="36"/>
      <c r="G15" s="36"/>
      <c r="H15" s="36"/>
      <c r="I15" s="96" t="s">
        <v>32</v>
      </c>
      <c r="J15" s="29" t="s">
        <v>20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5"/>
      <c r="J16" s="36"/>
      <c r="K16" s="39"/>
    </row>
    <row r="17" spans="2:11" s="1" customFormat="1" ht="14.25" customHeight="1">
      <c r="B17" s="35"/>
      <c r="C17" s="36"/>
      <c r="D17" s="31" t="s">
        <v>33</v>
      </c>
      <c r="E17" s="36"/>
      <c r="F17" s="36"/>
      <c r="G17" s="36"/>
      <c r="H17" s="36"/>
      <c r="I17" s="96" t="s">
        <v>30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6" t="s">
        <v>32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5"/>
      <c r="J19" s="36"/>
      <c r="K19" s="39"/>
    </row>
    <row r="20" spans="2:11" s="1" customFormat="1" ht="14.25" customHeight="1">
      <c r="B20" s="35"/>
      <c r="C20" s="36"/>
      <c r="D20" s="31" t="s">
        <v>35</v>
      </c>
      <c r="E20" s="36"/>
      <c r="F20" s="36"/>
      <c r="G20" s="36"/>
      <c r="H20" s="36"/>
      <c r="I20" s="96" t="s">
        <v>30</v>
      </c>
      <c r="J20" s="29" t="s">
        <v>36</v>
      </c>
      <c r="K20" s="39"/>
    </row>
    <row r="21" spans="2:11" s="1" customFormat="1" ht="18" customHeight="1">
      <c r="B21" s="35"/>
      <c r="C21" s="36"/>
      <c r="D21" s="36"/>
      <c r="E21" s="29" t="s">
        <v>828</v>
      </c>
      <c r="F21" s="36"/>
      <c r="G21" s="36"/>
      <c r="H21" s="36"/>
      <c r="I21" s="96" t="s">
        <v>32</v>
      </c>
      <c r="J21" s="29" t="s">
        <v>38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5"/>
      <c r="J22" s="36"/>
      <c r="K22" s="39"/>
    </row>
    <row r="23" spans="2:11" s="1" customFormat="1" ht="14.25" customHeight="1">
      <c r="B23" s="35"/>
      <c r="C23" s="36"/>
      <c r="D23" s="31" t="s">
        <v>40</v>
      </c>
      <c r="E23" s="36"/>
      <c r="F23" s="36"/>
      <c r="G23" s="36"/>
      <c r="H23" s="36"/>
      <c r="I23" s="95"/>
      <c r="J23" s="36"/>
      <c r="K23" s="39"/>
    </row>
    <row r="24" spans="2:11" s="6" customFormat="1" ht="22.5" customHeight="1">
      <c r="B24" s="98"/>
      <c r="C24" s="99"/>
      <c r="D24" s="99"/>
      <c r="E24" s="336" t="s">
        <v>20</v>
      </c>
      <c r="F24" s="367"/>
      <c r="G24" s="367"/>
      <c r="H24" s="367"/>
      <c r="I24" s="100"/>
      <c r="J24" s="99"/>
      <c r="K24" s="101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5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2"/>
      <c r="J26" s="62"/>
      <c r="K26" s="103"/>
    </row>
    <row r="27" spans="2:11" s="1" customFormat="1" ht="24.75" customHeight="1">
      <c r="B27" s="35"/>
      <c r="C27" s="36"/>
      <c r="D27" s="104" t="s">
        <v>42</v>
      </c>
      <c r="E27" s="36"/>
      <c r="F27" s="36"/>
      <c r="G27" s="36"/>
      <c r="H27" s="36"/>
      <c r="I27" s="95"/>
      <c r="J27" s="105">
        <f>ROUND(J85,2)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2"/>
      <c r="J28" s="62"/>
      <c r="K28" s="103"/>
    </row>
    <row r="29" spans="2:11" s="1" customFormat="1" ht="14.25" customHeight="1">
      <c r="B29" s="35"/>
      <c r="C29" s="36"/>
      <c r="D29" s="36"/>
      <c r="E29" s="36"/>
      <c r="F29" s="40" t="s">
        <v>44</v>
      </c>
      <c r="G29" s="36"/>
      <c r="H29" s="36"/>
      <c r="I29" s="106" t="s">
        <v>43</v>
      </c>
      <c r="J29" s="40" t="s">
        <v>45</v>
      </c>
      <c r="K29" s="39"/>
    </row>
    <row r="30" spans="2:11" s="1" customFormat="1" ht="14.25" customHeight="1">
      <c r="B30" s="35"/>
      <c r="C30" s="36"/>
      <c r="D30" s="43" t="s">
        <v>46</v>
      </c>
      <c r="E30" s="43" t="s">
        <v>47</v>
      </c>
      <c r="F30" s="107">
        <f>ROUND(SUM(BE85:BE169),2)</f>
        <v>0</v>
      </c>
      <c r="G30" s="36"/>
      <c r="H30" s="36"/>
      <c r="I30" s="108">
        <v>0.21</v>
      </c>
      <c r="J30" s="107">
        <f>ROUND(ROUND((SUM(BE85:BE169)),2)*I30,2)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48</v>
      </c>
      <c r="F31" s="107">
        <f>ROUND(SUM(BF85:BF169),2)</f>
        <v>0</v>
      </c>
      <c r="G31" s="36"/>
      <c r="H31" s="36"/>
      <c r="I31" s="108">
        <v>0.15</v>
      </c>
      <c r="J31" s="107">
        <f>ROUND(ROUND((SUM(BF85:BF169)),2)*I31,2)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49</v>
      </c>
      <c r="F32" s="107">
        <f>ROUND(SUM(BG85:BG169),2)</f>
        <v>0</v>
      </c>
      <c r="G32" s="36"/>
      <c r="H32" s="36"/>
      <c r="I32" s="108">
        <v>0.21</v>
      </c>
      <c r="J32" s="107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50</v>
      </c>
      <c r="F33" s="107">
        <f>ROUND(SUM(BH85:BH169),2)</f>
        <v>0</v>
      </c>
      <c r="G33" s="36"/>
      <c r="H33" s="36"/>
      <c r="I33" s="108">
        <v>0.15</v>
      </c>
      <c r="J33" s="107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51</v>
      </c>
      <c r="F34" s="107">
        <f>ROUND(SUM(BI85:BI169),2)</f>
        <v>0</v>
      </c>
      <c r="G34" s="36"/>
      <c r="H34" s="36"/>
      <c r="I34" s="108">
        <v>0</v>
      </c>
      <c r="J34" s="107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5"/>
      <c r="J35" s="36"/>
      <c r="K35" s="39"/>
    </row>
    <row r="36" spans="2:11" s="1" customFormat="1" ht="24.75" customHeight="1">
      <c r="B36" s="35"/>
      <c r="C36" s="109"/>
      <c r="D36" s="110" t="s">
        <v>52</v>
      </c>
      <c r="E36" s="65"/>
      <c r="F36" s="65"/>
      <c r="G36" s="111" t="s">
        <v>53</v>
      </c>
      <c r="H36" s="112" t="s">
        <v>54</v>
      </c>
      <c r="I36" s="113"/>
      <c r="J36" s="114">
        <f>SUM(J27:J34)</f>
        <v>0</v>
      </c>
      <c r="K36" s="115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6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7"/>
      <c r="J41" s="54"/>
      <c r="K41" s="118"/>
    </row>
    <row r="42" spans="2:11" s="1" customFormat="1" ht="36.75" customHeight="1">
      <c r="B42" s="35"/>
      <c r="C42" s="24" t="s">
        <v>110</v>
      </c>
      <c r="D42" s="36"/>
      <c r="E42" s="36"/>
      <c r="F42" s="36"/>
      <c r="G42" s="36"/>
      <c r="H42" s="36"/>
      <c r="I42" s="95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5"/>
      <c r="J43" s="36"/>
      <c r="K43" s="39"/>
    </row>
    <row r="44" spans="2:11" s="1" customFormat="1" ht="14.25" customHeight="1">
      <c r="B44" s="35"/>
      <c r="C44" s="31" t="s">
        <v>16</v>
      </c>
      <c r="D44" s="36"/>
      <c r="E44" s="36"/>
      <c r="F44" s="36"/>
      <c r="G44" s="36"/>
      <c r="H44" s="36"/>
      <c r="I44" s="95"/>
      <c r="J44" s="36"/>
      <c r="K44" s="39"/>
    </row>
    <row r="45" spans="2:11" s="1" customFormat="1" ht="22.5" customHeight="1">
      <c r="B45" s="35"/>
      <c r="C45" s="36"/>
      <c r="D45" s="36"/>
      <c r="E45" s="365" t="str">
        <f>E7</f>
        <v>III etapa - stavební úpravy č.p. 1473, Kostelec nad Orlicí - II</v>
      </c>
      <c r="F45" s="340"/>
      <c r="G45" s="340"/>
      <c r="H45" s="340"/>
      <c r="I45" s="95"/>
      <c r="J45" s="36"/>
      <c r="K45" s="39"/>
    </row>
    <row r="46" spans="2:11" s="1" customFormat="1" ht="14.25" customHeight="1">
      <c r="B46" s="35"/>
      <c r="C46" s="31" t="s">
        <v>108</v>
      </c>
      <c r="D46" s="36"/>
      <c r="E46" s="36"/>
      <c r="F46" s="36"/>
      <c r="G46" s="36"/>
      <c r="H46" s="36"/>
      <c r="I46" s="95"/>
      <c r="J46" s="36"/>
      <c r="K46" s="39"/>
    </row>
    <row r="47" spans="2:11" s="1" customFormat="1" ht="23.25" customHeight="1">
      <c r="B47" s="35"/>
      <c r="C47" s="36"/>
      <c r="D47" s="36"/>
      <c r="E47" s="366" t="str">
        <f>E9</f>
        <v>030401_2017_UR - Elektro etapa III.I (WC)</v>
      </c>
      <c r="F47" s="340"/>
      <c r="G47" s="340"/>
      <c r="H47" s="340"/>
      <c r="I47" s="95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5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stravovací pavilon, Komenského 1473</v>
      </c>
      <c r="G49" s="36"/>
      <c r="H49" s="36"/>
      <c r="I49" s="96" t="s">
        <v>25</v>
      </c>
      <c r="J49" s="97" t="str">
        <f>IF(J12="","",J12)</f>
        <v>29.6.2016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5"/>
      <c r="J50" s="36"/>
      <c r="K50" s="39"/>
    </row>
    <row r="51" spans="2:11" s="1" customFormat="1" ht="15">
      <c r="B51" s="35"/>
      <c r="C51" s="31" t="s">
        <v>29</v>
      </c>
      <c r="D51" s="36"/>
      <c r="E51" s="36"/>
      <c r="F51" s="29" t="str">
        <f>E15</f>
        <v>Město KnO, Palackého náměstí 38, 51741 KnO</v>
      </c>
      <c r="G51" s="36"/>
      <c r="H51" s="36"/>
      <c r="I51" s="96" t="s">
        <v>35</v>
      </c>
      <c r="J51" s="29" t="str">
        <f>E21</f>
        <v>Ing. Jiří Urban, Dobrošov 66, 547 01 Náchod</v>
      </c>
      <c r="K51" s="39"/>
    </row>
    <row r="52" spans="2:11" s="1" customFormat="1" ht="14.25" customHeight="1">
      <c r="B52" s="35"/>
      <c r="C52" s="31" t="s">
        <v>33</v>
      </c>
      <c r="D52" s="36"/>
      <c r="E52" s="36"/>
      <c r="F52" s="29">
        <f>IF(E18="","",E18)</f>
      </c>
      <c r="G52" s="36"/>
      <c r="H52" s="36"/>
      <c r="I52" s="95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5"/>
      <c r="J53" s="36"/>
      <c r="K53" s="39"/>
    </row>
    <row r="54" spans="2:11" s="1" customFormat="1" ht="29.25" customHeight="1">
      <c r="B54" s="35"/>
      <c r="C54" s="119" t="s">
        <v>111</v>
      </c>
      <c r="D54" s="109"/>
      <c r="E54" s="109"/>
      <c r="F54" s="109"/>
      <c r="G54" s="109"/>
      <c r="H54" s="109"/>
      <c r="I54" s="120"/>
      <c r="J54" s="121" t="s">
        <v>112</v>
      </c>
      <c r="K54" s="122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5"/>
      <c r="J55" s="36"/>
      <c r="K55" s="39"/>
    </row>
    <row r="56" spans="2:47" s="1" customFormat="1" ht="29.25" customHeight="1">
      <c r="B56" s="35"/>
      <c r="C56" s="123" t="s">
        <v>113</v>
      </c>
      <c r="D56" s="36"/>
      <c r="E56" s="36"/>
      <c r="F56" s="36"/>
      <c r="G56" s="36"/>
      <c r="H56" s="36"/>
      <c r="I56" s="95"/>
      <c r="J56" s="105">
        <f>J85</f>
        <v>0</v>
      </c>
      <c r="K56" s="39"/>
      <c r="AU56" s="18" t="s">
        <v>114</v>
      </c>
    </row>
    <row r="57" spans="2:11" s="7" customFormat="1" ht="24.75" customHeight="1">
      <c r="B57" s="124"/>
      <c r="C57" s="125"/>
      <c r="D57" s="126" t="s">
        <v>120</v>
      </c>
      <c r="E57" s="127"/>
      <c r="F57" s="127"/>
      <c r="G57" s="127"/>
      <c r="H57" s="127"/>
      <c r="I57" s="128"/>
      <c r="J57" s="129">
        <f>J86</f>
        <v>0</v>
      </c>
      <c r="K57" s="130"/>
    </row>
    <row r="58" spans="2:11" s="8" customFormat="1" ht="19.5" customHeight="1">
      <c r="B58" s="131"/>
      <c r="C58" s="132"/>
      <c r="D58" s="133" t="s">
        <v>829</v>
      </c>
      <c r="E58" s="134"/>
      <c r="F58" s="134"/>
      <c r="G58" s="134"/>
      <c r="H58" s="134"/>
      <c r="I58" s="135"/>
      <c r="J58" s="136">
        <f>J87</f>
        <v>0</v>
      </c>
      <c r="K58" s="137"/>
    </row>
    <row r="59" spans="2:11" s="8" customFormat="1" ht="19.5" customHeight="1">
      <c r="B59" s="131"/>
      <c r="C59" s="132"/>
      <c r="D59" s="133" t="s">
        <v>830</v>
      </c>
      <c r="E59" s="134"/>
      <c r="F59" s="134"/>
      <c r="G59" s="134"/>
      <c r="H59" s="134"/>
      <c r="I59" s="135"/>
      <c r="J59" s="136">
        <f>J99</f>
        <v>0</v>
      </c>
      <c r="K59" s="137"/>
    </row>
    <row r="60" spans="2:11" s="8" customFormat="1" ht="19.5" customHeight="1">
      <c r="B60" s="131"/>
      <c r="C60" s="132"/>
      <c r="D60" s="133" t="s">
        <v>831</v>
      </c>
      <c r="E60" s="134"/>
      <c r="F60" s="134"/>
      <c r="G60" s="134"/>
      <c r="H60" s="134"/>
      <c r="I60" s="135"/>
      <c r="J60" s="136">
        <f>J134</f>
        <v>0</v>
      </c>
      <c r="K60" s="137"/>
    </row>
    <row r="61" spans="2:11" s="8" customFormat="1" ht="19.5" customHeight="1">
      <c r="B61" s="131"/>
      <c r="C61" s="132"/>
      <c r="D61" s="133" t="s">
        <v>832</v>
      </c>
      <c r="E61" s="134"/>
      <c r="F61" s="134"/>
      <c r="G61" s="134"/>
      <c r="H61" s="134"/>
      <c r="I61" s="135"/>
      <c r="J61" s="136">
        <f>J158</f>
        <v>0</v>
      </c>
      <c r="K61" s="137"/>
    </row>
    <row r="62" spans="2:11" s="8" customFormat="1" ht="19.5" customHeight="1">
      <c r="B62" s="131"/>
      <c r="C62" s="132"/>
      <c r="D62" s="133" t="s">
        <v>833</v>
      </c>
      <c r="E62" s="134"/>
      <c r="F62" s="134"/>
      <c r="G62" s="134"/>
      <c r="H62" s="134"/>
      <c r="I62" s="135"/>
      <c r="J62" s="136">
        <f>J162</f>
        <v>0</v>
      </c>
      <c r="K62" s="137"/>
    </row>
    <row r="63" spans="2:11" s="7" customFormat="1" ht="24.75" customHeight="1">
      <c r="B63" s="124"/>
      <c r="C63" s="125"/>
      <c r="D63" s="126" t="s">
        <v>126</v>
      </c>
      <c r="E63" s="127"/>
      <c r="F63" s="127"/>
      <c r="G63" s="127"/>
      <c r="H63" s="127"/>
      <c r="I63" s="128"/>
      <c r="J63" s="129">
        <f>J165</f>
        <v>0</v>
      </c>
      <c r="K63" s="130"/>
    </row>
    <row r="64" spans="2:11" s="8" customFormat="1" ht="19.5" customHeight="1">
      <c r="B64" s="131"/>
      <c r="C64" s="132"/>
      <c r="D64" s="133" t="s">
        <v>127</v>
      </c>
      <c r="E64" s="134"/>
      <c r="F64" s="134"/>
      <c r="G64" s="134"/>
      <c r="H64" s="134"/>
      <c r="I64" s="135"/>
      <c r="J64" s="136">
        <f>J166</f>
        <v>0</v>
      </c>
      <c r="K64" s="137"/>
    </row>
    <row r="65" spans="2:11" s="8" customFormat="1" ht="19.5" customHeight="1">
      <c r="B65" s="131"/>
      <c r="C65" s="132"/>
      <c r="D65" s="133" t="s">
        <v>128</v>
      </c>
      <c r="E65" s="134"/>
      <c r="F65" s="134"/>
      <c r="G65" s="134"/>
      <c r="H65" s="134"/>
      <c r="I65" s="135"/>
      <c r="J65" s="136">
        <f>J168</f>
        <v>0</v>
      </c>
      <c r="K65" s="137"/>
    </row>
    <row r="66" spans="2:11" s="1" customFormat="1" ht="21.75" customHeight="1">
      <c r="B66" s="35"/>
      <c r="C66" s="36"/>
      <c r="D66" s="36"/>
      <c r="E66" s="36"/>
      <c r="F66" s="36"/>
      <c r="G66" s="36"/>
      <c r="H66" s="36"/>
      <c r="I66" s="95"/>
      <c r="J66" s="36"/>
      <c r="K66" s="39"/>
    </row>
    <row r="67" spans="2:11" s="1" customFormat="1" ht="6.75" customHeight="1">
      <c r="B67" s="50"/>
      <c r="C67" s="51"/>
      <c r="D67" s="51"/>
      <c r="E67" s="51"/>
      <c r="F67" s="51"/>
      <c r="G67" s="51"/>
      <c r="H67" s="51"/>
      <c r="I67" s="116"/>
      <c r="J67" s="51"/>
      <c r="K67" s="52"/>
    </row>
    <row r="71" spans="2:12" s="1" customFormat="1" ht="6.75" customHeight="1">
      <c r="B71" s="53"/>
      <c r="C71" s="54"/>
      <c r="D71" s="54"/>
      <c r="E71" s="54"/>
      <c r="F71" s="54"/>
      <c r="G71" s="54"/>
      <c r="H71" s="54"/>
      <c r="I71" s="117"/>
      <c r="J71" s="54"/>
      <c r="K71" s="54"/>
      <c r="L71" s="35"/>
    </row>
    <row r="72" spans="2:12" s="1" customFormat="1" ht="36.75" customHeight="1">
      <c r="B72" s="35"/>
      <c r="C72" s="55" t="s">
        <v>129</v>
      </c>
      <c r="I72" s="138"/>
      <c r="L72" s="35"/>
    </row>
    <row r="73" spans="2:12" s="1" customFormat="1" ht="6.75" customHeight="1">
      <c r="B73" s="35"/>
      <c r="I73" s="138"/>
      <c r="L73" s="35"/>
    </row>
    <row r="74" spans="2:12" s="1" customFormat="1" ht="14.25" customHeight="1">
      <c r="B74" s="35"/>
      <c r="C74" s="57" t="s">
        <v>16</v>
      </c>
      <c r="I74" s="138"/>
      <c r="L74" s="35"/>
    </row>
    <row r="75" spans="2:12" s="1" customFormat="1" ht="22.5" customHeight="1">
      <c r="B75" s="35"/>
      <c r="E75" s="368" t="str">
        <f>E7</f>
        <v>III etapa - stavební úpravy č.p. 1473, Kostelec nad Orlicí - II</v>
      </c>
      <c r="F75" s="330"/>
      <c r="G75" s="330"/>
      <c r="H75" s="330"/>
      <c r="I75" s="138"/>
      <c r="L75" s="35"/>
    </row>
    <row r="76" spans="2:12" s="1" customFormat="1" ht="14.25" customHeight="1">
      <c r="B76" s="35"/>
      <c r="C76" s="57" t="s">
        <v>108</v>
      </c>
      <c r="I76" s="138"/>
      <c r="L76" s="35"/>
    </row>
    <row r="77" spans="2:12" s="1" customFormat="1" ht="23.25" customHeight="1">
      <c r="B77" s="35"/>
      <c r="E77" s="348" t="str">
        <f>E9</f>
        <v>030401_2017_UR - Elektro etapa III.I (WC)</v>
      </c>
      <c r="F77" s="330"/>
      <c r="G77" s="330"/>
      <c r="H77" s="330"/>
      <c r="I77" s="138"/>
      <c r="L77" s="35"/>
    </row>
    <row r="78" spans="2:12" s="1" customFormat="1" ht="6.75" customHeight="1">
      <c r="B78" s="35"/>
      <c r="I78" s="138"/>
      <c r="L78" s="35"/>
    </row>
    <row r="79" spans="2:12" s="1" customFormat="1" ht="18" customHeight="1">
      <c r="B79" s="35"/>
      <c r="C79" s="57" t="s">
        <v>23</v>
      </c>
      <c r="F79" s="139" t="str">
        <f>F12</f>
        <v>stravovací pavilon, Komenského 1473</v>
      </c>
      <c r="I79" s="140" t="s">
        <v>25</v>
      </c>
      <c r="J79" s="61" t="str">
        <f>IF(J12="","",J12)</f>
        <v>29.6.2016</v>
      </c>
      <c r="L79" s="35"/>
    </row>
    <row r="80" spans="2:12" s="1" customFormat="1" ht="6.75" customHeight="1">
      <c r="B80" s="35"/>
      <c r="I80" s="138"/>
      <c r="L80" s="35"/>
    </row>
    <row r="81" spans="2:12" s="1" customFormat="1" ht="15">
      <c r="B81" s="35"/>
      <c r="C81" s="57" t="s">
        <v>29</v>
      </c>
      <c r="F81" s="139" t="str">
        <f>E15</f>
        <v>Město KnO, Palackého náměstí 38, 51741 KnO</v>
      </c>
      <c r="I81" s="140" t="s">
        <v>35</v>
      </c>
      <c r="J81" s="139" t="str">
        <f>E21</f>
        <v>Ing. Jiří Urban, Dobrošov 66, 547 01 Náchod</v>
      </c>
      <c r="L81" s="35"/>
    </row>
    <row r="82" spans="2:12" s="1" customFormat="1" ht="14.25" customHeight="1">
      <c r="B82" s="35"/>
      <c r="C82" s="57" t="s">
        <v>33</v>
      </c>
      <c r="F82" s="139">
        <f>IF(E18="","",E18)</f>
      </c>
      <c r="I82" s="138"/>
      <c r="L82" s="35"/>
    </row>
    <row r="83" spans="2:12" s="1" customFormat="1" ht="9.75" customHeight="1">
      <c r="B83" s="35"/>
      <c r="I83" s="138"/>
      <c r="L83" s="35"/>
    </row>
    <row r="84" spans="2:20" s="9" customFormat="1" ht="29.25" customHeight="1">
      <c r="B84" s="141"/>
      <c r="C84" s="142" t="s">
        <v>130</v>
      </c>
      <c r="D84" s="143" t="s">
        <v>61</v>
      </c>
      <c r="E84" s="143" t="s">
        <v>57</v>
      </c>
      <c r="F84" s="143" t="s">
        <v>131</v>
      </c>
      <c r="G84" s="143" t="s">
        <v>132</v>
      </c>
      <c r="H84" s="143" t="s">
        <v>133</v>
      </c>
      <c r="I84" s="144" t="s">
        <v>134</v>
      </c>
      <c r="J84" s="143" t="s">
        <v>112</v>
      </c>
      <c r="K84" s="145" t="s">
        <v>135</v>
      </c>
      <c r="L84" s="141"/>
      <c r="M84" s="67" t="s">
        <v>136</v>
      </c>
      <c r="N84" s="68" t="s">
        <v>46</v>
      </c>
      <c r="O84" s="68" t="s">
        <v>137</v>
      </c>
      <c r="P84" s="68" t="s">
        <v>138</v>
      </c>
      <c r="Q84" s="68" t="s">
        <v>139</v>
      </c>
      <c r="R84" s="68" t="s">
        <v>140</v>
      </c>
      <c r="S84" s="68" t="s">
        <v>141</v>
      </c>
      <c r="T84" s="69" t="s">
        <v>142</v>
      </c>
    </row>
    <row r="85" spans="2:63" s="1" customFormat="1" ht="29.25" customHeight="1">
      <c r="B85" s="35"/>
      <c r="C85" s="71" t="s">
        <v>113</v>
      </c>
      <c r="I85" s="138"/>
      <c r="J85" s="146">
        <f>BK85</f>
        <v>0</v>
      </c>
      <c r="L85" s="35"/>
      <c r="M85" s="70"/>
      <c r="N85" s="62"/>
      <c r="O85" s="62"/>
      <c r="P85" s="147">
        <f>P86+P165</f>
        <v>0</v>
      </c>
      <c r="Q85" s="62"/>
      <c r="R85" s="147">
        <f>R86+R165</f>
        <v>0</v>
      </c>
      <c r="S85" s="62"/>
      <c r="T85" s="148">
        <f>T86+T165</f>
        <v>0</v>
      </c>
      <c r="AT85" s="18" t="s">
        <v>75</v>
      </c>
      <c r="AU85" s="18" t="s">
        <v>114</v>
      </c>
      <c r="BK85" s="149">
        <f>BK86+BK165</f>
        <v>0</v>
      </c>
    </row>
    <row r="86" spans="2:63" s="10" customFormat="1" ht="36.75" customHeight="1">
      <c r="B86" s="150"/>
      <c r="D86" s="151" t="s">
        <v>75</v>
      </c>
      <c r="E86" s="152" t="s">
        <v>332</v>
      </c>
      <c r="F86" s="152" t="s">
        <v>333</v>
      </c>
      <c r="I86" s="153"/>
      <c r="J86" s="154">
        <f>BK86</f>
        <v>0</v>
      </c>
      <c r="L86" s="150"/>
      <c r="M86" s="155"/>
      <c r="N86" s="156"/>
      <c r="O86" s="156"/>
      <c r="P86" s="157">
        <f>P87+P99+P134+P158+P162</f>
        <v>0</v>
      </c>
      <c r="Q86" s="156"/>
      <c r="R86" s="157">
        <f>R87+R99+R134+R158+R162</f>
        <v>0</v>
      </c>
      <c r="S86" s="156"/>
      <c r="T86" s="158">
        <f>T87+T99+T134+T158+T162</f>
        <v>0</v>
      </c>
      <c r="AR86" s="151" t="s">
        <v>84</v>
      </c>
      <c r="AT86" s="159" t="s">
        <v>75</v>
      </c>
      <c r="AU86" s="159" t="s">
        <v>76</v>
      </c>
      <c r="AY86" s="151" t="s">
        <v>145</v>
      </c>
      <c r="BK86" s="160">
        <f>BK87+BK99+BK134+BK158+BK162</f>
        <v>0</v>
      </c>
    </row>
    <row r="87" spans="2:63" s="10" customFormat="1" ht="19.5" customHeight="1">
      <c r="B87" s="150"/>
      <c r="D87" s="161" t="s">
        <v>75</v>
      </c>
      <c r="E87" s="162" t="s">
        <v>834</v>
      </c>
      <c r="F87" s="162" t="s">
        <v>835</v>
      </c>
      <c r="I87" s="153"/>
      <c r="J87" s="163">
        <f>BK87</f>
        <v>0</v>
      </c>
      <c r="L87" s="150"/>
      <c r="M87" s="155"/>
      <c r="N87" s="156"/>
      <c r="O87" s="156"/>
      <c r="P87" s="157">
        <f>SUM(P88:P98)</f>
        <v>0</v>
      </c>
      <c r="Q87" s="156"/>
      <c r="R87" s="157">
        <f>SUM(R88:R98)</f>
        <v>0</v>
      </c>
      <c r="S87" s="156"/>
      <c r="T87" s="158">
        <f>SUM(T88:T98)</f>
        <v>0</v>
      </c>
      <c r="AR87" s="151" t="s">
        <v>22</v>
      </c>
      <c r="AT87" s="159" t="s">
        <v>75</v>
      </c>
      <c r="AU87" s="159" t="s">
        <v>22</v>
      </c>
      <c r="AY87" s="151" t="s">
        <v>145</v>
      </c>
      <c r="BK87" s="160">
        <f>SUM(BK88:BK98)</f>
        <v>0</v>
      </c>
    </row>
    <row r="88" spans="2:65" s="1" customFormat="1" ht="22.5" customHeight="1">
      <c r="B88" s="164"/>
      <c r="C88" s="165" t="s">
        <v>22</v>
      </c>
      <c r="D88" s="165" t="s">
        <v>148</v>
      </c>
      <c r="E88" s="166" t="s">
        <v>836</v>
      </c>
      <c r="F88" s="167" t="s">
        <v>837</v>
      </c>
      <c r="G88" s="168" t="s">
        <v>838</v>
      </c>
      <c r="H88" s="169">
        <v>1</v>
      </c>
      <c r="I88" s="170"/>
      <c r="J88" s="171">
        <f aca="true" t="shared" si="0" ref="J88:J98">ROUND(I88*H88,2)</f>
        <v>0</v>
      </c>
      <c r="K88" s="167" t="s">
        <v>20</v>
      </c>
      <c r="L88" s="35"/>
      <c r="M88" s="172" t="s">
        <v>20</v>
      </c>
      <c r="N88" s="173" t="s">
        <v>47</v>
      </c>
      <c r="O88" s="36"/>
      <c r="P88" s="174">
        <f aca="true" t="shared" si="1" ref="P88:P98">O88*H88</f>
        <v>0</v>
      </c>
      <c r="Q88" s="174">
        <v>0</v>
      </c>
      <c r="R88" s="174">
        <f aca="true" t="shared" si="2" ref="R88:R98">Q88*H88</f>
        <v>0</v>
      </c>
      <c r="S88" s="174">
        <v>0</v>
      </c>
      <c r="T88" s="175">
        <f aca="true" t="shared" si="3" ref="T88:T98">S88*H88</f>
        <v>0</v>
      </c>
      <c r="AR88" s="18" t="s">
        <v>153</v>
      </c>
      <c r="AT88" s="18" t="s">
        <v>148</v>
      </c>
      <c r="AU88" s="18" t="s">
        <v>84</v>
      </c>
      <c r="AY88" s="18" t="s">
        <v>145</v>
      </c>
      <c r="BE88" s="176">
        <f aca="true" t="shared" si="4" ref="BE88:BE98">IF(N88="základní",J88,0)</f>
        <v>0</v>
      </c>
      <c r="BF88" s="176">
        <f aca="true" t="shared" si="5" ref="BF88:BF98">IF(N88="snížená",J88,0)</f>
        <v>0</v>
      </c>
      <c r="BG88" s="176">
        <f aca="true" t="shared" si="6" ref="BG88:BG98">IF(N88="zákl. přenesená",J88,0)</f>
        <v>0</v>
      </c>
      <c r="BH88" s="176">
        <f aca="true" t="shared" si="7" ref="BH88:BH98">IF(N88="sníž. přenesená",J88,0)</f>
        <v>0</v>
      </c>
      <c r="BI88" s="176">
        <f aca="true" t="shared" si="8" ref="BI88:BI98">IF(N88="nulová",J88,0)</f>
        <v>0</v>
      </c>
      <c r="BJ88" s="18" t="s">
        <v>22</v>
      </c>
      <c r="BK88" s="176">
        <f aca="true" t="shared" si="9" ref="BK88:BK98">ROUND(I88*H88,2)</f>
        <v>0</v>
      </c>
      <c r="BL88" s="18" t="s">
        <v>153</v>
      </c>
      <c r="BM88" s="18" t="s">
        <v>22</v>
      </c>
    </row>
    <row r="89" spans="2:65" s="1" customFormat="1" ht="22.5" customHeight="1">
      <c r="B89" s="164"/>
      <c r="C89" s="165" t="s">
        <v>84</v>
      </c>
      <c r="D89" s="165" t="s">
        <v>148</v>
      </c>
      <c r="E89" s="166" t="s">
        <v>839</v>
      </c>
      <c r="F89" s="167" t="s">
        <v>840</v>
      </c>
      <c r="G89" s="168" t="s">
        <v>838</v>
      </c>
      <c r="H89" s="169">
        <v>4</v>
      </c>
      <c r="I89" s="170"/>
      <c r="J89" s="171">
        <f t="shared" si="0"/>
        <v>0</v>
      </c>
      <c r="K89" s="167" t="s">
        <v>20</v>
      </c>
      <c r="L89" s="35"/>
      <c r="M89" s="172" t="s">
        <v>20</v>
      </c>
      <c r="N89" s="173" t="s">
        <v>47</v>
      </c>
      <c r="O89" s="36"/>
      <c r="P89" s="174">
        <f t="shared" si="1"/>
        <v>0</v>
      </c>
      <c r="Q89" s="174">
        <v>0</v>
      </c>
      <c r="R89" s="174">
        <f t="shared" si="2"/>
        <v>0</v>
      </c>
      <c r="S89" s="174">
        <v>0</v>
      </c>
      <c r="T89" s="175">
        <f t="shared" si="3"/>
        <v>0</v>
      </c>
      <c r="AR89" s="18" t="s">
        <v>153</v>
      </c>
      <c r="AT89" s="18" t="s">
        <v>148</v>
      </c>
      <c r="AU89" s="18" t="s">
        <v>84</v>
      </c>
      <c r="AY89" s="18" t="s">
        <v>145</v>
      </c>
      <c r="BE89" s="176">
        <f t="shared" si="4"/>
        <v>0</v>
      </c>
      <c r="BF89" s="176">
        <f t="shared" si="5"/>
        <v>0</v>
      </c>
      <c r="BG89" s="176">
        <f t="shared" si="6"/>
        <v>0</v>
      </c>
      <c r="BH89" s="176">
        <f t="shared" si="7"/>
        <v>0</v>
      </c>
      <c r="BI89" s="176">
        <f t="shared" si="8"/>
        <v>0</v>
      </c>
      <c r="BJ89" s="18" t="s">
        <v>22</v>
      </c>
      <c r="BK89" s="176">
        <f t="shared" si="9"/>
        <v>0</v>
      </c>
      <c r="BL89" s="18" t="s">
        <v>153</v>
      </c>
      <c r="BM89" s="18" t="s">
        <v>84</v>
      </c>
    </row>
    <row r="90" spans="2:65" s="1" customFormat="1" ht="22.5" customHeight="1">
      <c r="B90" s="164"/>
      <c r="C90" s="165" t="s">
        <v>193</v>
      </c>
      <c r="D90" s="165" t="s">
        <v>148</v>
      </c>
      <c r="E90" s="166" t="s">
        <v>841</v>
      </c>
      <c r="F90" s="167" t="s">
        <v>842</v>
      </c>
      <c r="G90" s="168" t="s">
        <v>838</v>
      </c>
      <c r="H90" s="169">
        <v>1</v>
      </c>
      <c r="I90" s="170"/>
      <c r="J90" s="171">
        <f t="shared" si="0"/>
        <v>0</v>
      </c>
      <c r="K90" s="167" t="s">
        <v>20</v>
      </c>
      <c r="L90" s="35"/>
      <c r="M90" s="172" t="s">
        <v>20</v>
      </c>
      <c r="N90" s="173" t="s">
        <v>47</v>
      </c>
      <c r="O90" s="36"/>
      <c r="P90" s="174">
        <f t="shared" si="1"/>
        <v>0</v>
      </c>
      <c r="Q90" s="174">
        <v>0</v>
      </c>
      <c r="R90" s="174">
        <f t="shared" si="2"/>
        <v>0</v>
      </c>
      <c r="S90" s="174">
        <v>0</v>
      </c>
      <c r="T90" s="175">
        <f t="shared" si="3"/>
        <v>0</v>
      </c>
      <c r="AR90" s="18" t="s">
        <v>153</v>
      </c>
      <c r="AT90" s="18" t="s">
        <v>148</v>
      </c>
      <c r="AU90" s="18" t="s">
        <v>84</v>
      </c>
      <c r="AY90" s="18" t="s">
        <v>145</v>
      </c>
      <c r="BE90" s="176">
        <f t="shared" si="4"/>
        <v>0</v>
      </c>
      <c r="BF90" s="176">
        <f t="shared" si="5"/>
        <v>0</v>
      </c>
      <c r="BG90" s="176">
        <f t="shared" si="6"/>
        <v>0</v>
      </c>
      <c r="BH90" s="176">
        <f t="shared" si="7"/>
        <v>0</v>
      </c>
      <c r="BI90" s="176">
        <f t="shared" si="8"/>
        <v>0</v>
      </c>
      <c r="BJ90" s="18" t="s">
        <v>22</v>
      </c>
      <c r="BK90" s="176">
        <f t="shared" si="9"/>
        <v>0</v>
      </c>
      <c r="BL90" s="18" t="s">
        <v>153</v>
      </c>
      <c r="BM90" s="18" t="s">
        <v>193</v>
      </c>
    </row>
    <row r="91" spans="2:65" s="1" customFormat="1" ht="22.5" customHeight="1">
      <c r="B91" s="164"/>
      <c r="C91" s="165" t="s">
        <v>153</v>
      </c>
      <c r="D91" s="165" t="s">
        <v>148</v>
      </c>
      <c r="E91" s="166" t="s">
        <v>843</v>
      </c>
      <c r="F91" s="167" t="s">
        <v>844</v>
      </c>
      <c r="G91" s="168" t="s">
        <v>838</v>
      </c>
      <c r="H91" s="169">
        <v>1</v>
      </c>
      <c r="I91" s="170"/>
      <c r="J91" s="171">
        <f t="shared" si="0"/>
        <v>0</v>
      </c>
      <c r="K91" s="167" t="s">
        <v>20</v>
      </c>
      <c r="L91" s="35"/>
      <c r="M91" s="172" t="s">
        <v>20</v>
      </c>
      <c r="N91" s="173" t="s">
        <v>47</v>
      </c>
      <c r="O91" s="36"/>
      <c r="P91" s="174">
        <f t="shared" si="1"/>
        <v>0</v>
      </c>
      <c r="Q91" s="174">
        <v>0</v>
      </c>
      <c r="R91" s="174">
        <f t="shared" si="2"/>
        <v>0</v>
      </c>
      <c r="S91" s="174">
        <v>0</v>
      </c>
      <c r="T91" s="175">
        <f t="shared" si="3"/>
        <v>0</v>
      </c>
      <c r="AR91" s="18" t="s">
        <v>153</v>
      </c>
      <c r="AT91" s="18" t="s">
        <v>148</v>
      </c>
      <c r="AU91" s="18" t="s">
        <v>84</v>
      </c>
      <c r="AY91" s="18" t="s">
        <v>145</v>
      </c>
      <c r="BE91" s="176">
        <f t="shared" si="4"/>
        <v>0</v>
      </c>
      <c r="BF91" s="176">
        <f t="shared" si="5"/>
        <v>0</v>
      </c>
      <c r="BG91" s="176">
        <f t="shared" si="6"/>
        <v>0</v>
      </c>
      <c r="BH91" s="176">
        <f t="shared" si="7"/>
        <v>0</v>
      </c>
      <c r="BI91" s="176">
        <f t="shared" si="8"/>
        <v>0</v>
      </c>
      <c r="BJ91" s="18" t="s">
        <v>22</v>
      </c>
      <c r="BK91" s="176">
        <f t="shared" si="9"/>
        <v>0</v>
      </c>
      <c r="BL91" s="18" t="s">
        <v>153</v>
      </c>
      <c r="BM91" s="18" t="s">
        <v>153</v>
      </c>
    </row>
    <row r="92" spans="2:65" s="1" customFormat="1" ht="22.5" customHeight="1">
      <c r="B92" s="164"/>
      <c r="C92" s="165" t="s">
        <v>216</v>
      </c>
      <c r="D92" s="165" t="s">
        <v>148</v>
      </c>
      <c r="E92" s="166" t="s">
        <v>845</v>
      </c>
      <c r="F92" s="167" t="s">
        <v>846</v>
      </c>
      <c r="G92" s="168" t="s">
        <v>838</v>
      </c>
      <c r="H92" s="169">
        <v>3</v>
      </c>
      <c r="I92" s="170"/>
      <c r="J92" s="171">
        <f t="shared" si="0"/>
        <v>0</v>
      </c>
      <c r="K92" s="167" t="s">
        <v>20</v>
      </c>
      <c r="L92" s="35"/>
      <c r="M92" s="172" t="s">
        <v>20</v>
      </c>
      <c r="N92" s="173" t="s">
        <v>47</v>
      </c>
      <c r="O92" s="36"/>
      <c r="P92" s="174">
        <f t="shared" si="1"/>
        <v>0</v>
      </c>
      <c r="Q92" s="174">
        <v>0</v>
      </c>
      <c r="R92" s="174">
        <f t="shared" si="2"/>
        <v>0</v>
      </c>
      <c r="S92" s="174">
        <v>0</v>
      </c>
      <c r="T92" s="175">
        <f t="shared" si="3"/>
        <v>0</v>
      </c>
      <c r="AR92" s="18" t="s">
        <v>153</v>
      </c>
      <c r="AT92" s="18" t="s">
        <v>148</v>
      </c>
      <c r="AU92" s="18" t="s">
        <v>84</v>
      </c>
      <c r="AY92" s="18" t="s">
        <v>145</v>
      </c>
      <c r="BE92" s="176">
        <f t="shared" si="4"/>
        <v>0</v>
      </c>
      <c r="BF92" s="176">
        <f t="shared" si="5"/>
        <v>0</v>
      </c>
      <c r="BG92" s="176">
        <f t="shared" si="6"/>
        <v>0</v>
      </c>
      <c r="BH92" s="176">
        <f t="shared" si="7"/>
        <v>0</v>
      </c>
      <c r="BI92" s="176">
        <f t="shared" si="8"/>
        <v>0</v>
      </c>
      <c r="BJ92" s="18" t="s">
        <v>22</v>
      </c>
      <c r="BK92" s="176">
        <f t="shared" si="9"/>
        <v>0</v>
      </c>
      <c r="BL92" s="18" t="s">
        <v>153</v>
      </c>
      <c r="BM92" s="18" t="s">
        <v>216</v>
      </c>
    </row>
    <row r="93" spans="2:65" s="1" customFormat="1" ht="22.5" customHeight="1">
      <c r="B93" s="164"/>
      <c r="C93" s="165" t="s">
        <v>146</v>
      </c>
      <c r="D93" s="165" t="s">
        <v>148</v>
      </c>
      <c r="E93" s="166" t="s">
        <v>847</v>
      </c>
      <c r="F93" s="167" t="s">
        <v>848</v>
      </c>
      <c r="G93" s="168" t="s">
        <v>838</v>
      </c>
      <c r="H93" s="169">
        <v>1</v>
      </c>
      <c r="I93" s="170"/>
      <c r="J93" s="171">
        <f t="shared" si="0"/>
        <v>0</v>
      </c>
      <c r="K93" s="167" t="s">
        <v>20</v>
      </c>
      <c r="L93" s="35"/>
      <c r="M93" s="172" t="s">
        <v>20</v>
      </c>
      <c r="N93" s="173" t="s">
        <v>47</v>
      </c>
      <c r="O93" s="36"/>
      <c r="P93" s="174">
        <f t="shared" si="1"/>
        <v>0</v>
      </c>
      <c r="Q93" s="174">
        <v>0</v>
      </c>
      <c r="R93" s="174">
        <f t="shared" si="2"/>
        <v>0</v>
      </c>
      <c r="S93" s="174">
        <v>0</v>
      </c>
      <c r="T93" s="175">
        <f t="shared" si="3"/>
        <v>0</v>
      </c>
      <c r="AR93" s="18" t="s">
        <v>153</v>
      </c>
      <c r="AT93" s="18" t="s">
        <v>148</v>
      </c>
      <c r="AU93" s="18" t="s">
        <v>84</v>
      </c>
      <c r="AY93" s="18" t="s">
        <v>145</v>
      </c>
      <c r="BE93" s="176">
        <f t="shared" si="4"/>
        <v>0</v>
      </c>
      <c r="BF93" s="176">
        <f t="shared" si="5"/>
        <v>0</v>
      </c>
      <c r="BG93" s="176">
        <f t="shared" si="6"/>
        <v>0</v>
      </c>
      <c r="BH93" s="176">
        <f t="shared" si="7"/>
        <v>0</v>
      </c>
      <c r="BI93" s="176">
        <f t="shared" si="8"/>
        <v>0</v>
      </c>
      <c r="BJ93" s="18" t="s">
        <v>22</v>
      </c>
      <c r="BK93" s="176">
        <f t="shared" si="9"/>
        <v>0</v>
      </c>
      <c r="BL93" s="18" t="s">
        <v>153</v>
      </c>
      <c r="BM93" s="18" t="s">
        <v>146</v>
      </c>
    </row>
    <row r="94" spans="2:65" s="1" customFormat="1" ht="22.5" customHeight="1">
      <c r="B94" s="164"/>
      <c r="C94" s="165" t="s">
        <v>231</v>
      </c>
      <c r="D94" s="165" t="s">
        <v>148</v>
      </c>
      <c r="E94" s="166" t="s">
        <v>849</v>
      </c>
      <c r="F94" s="167" t="s">
        <v>850</v>
      </c>
      <c r="G94" s="168" t="s">
        <v>838</v>
      </c>
      <c r="H94" s="169">
        <v>1</v>
      </c>
      <c r="I94" s="170"/>
      <c r="J94" s="171">
        <f t="shared" si="0"/>
        <v>0</v>
      </c>
      <c r="K94" s="167" t="s">
        <v>20</v>
      </c>
      <c r="L94" s="35"/>
      <c r="M94" s="172" t="s">
        <v>20</v>
      </c>
      <c r="N94" s="173" t="s">
        <v>47</v>
      </c>
      <c r="O94" s="36"/>
      <c r="P94" s="174">
        <f t="shared" si="1"/>
        <v>0</v>
      </c>
      <c r="Q94" s="174">
        <v>0</v>
      </c>
      <c r="R94" s="174">
        <f t="shared" si="2"/>
        <v>0</v>
      </c>
      <c r="S94" s="174">
        <v>0</v>
      </c>
      <c r="T94" s="175">
        <f t="shared" si="3"/>
        <v>0</v>
      </c>
      <c r="AR94" s="18" t="s">
        <v>153</v>
      </c>
      <c r="AT94" s="18" t="s">
        <v>148</v>
      </c>
      <c r="AU94" s="18" t="s">
        <v>84</v>
      </c>
      <c r="AY94" s="18" t="s">
        <v>145</v>
      </c>
      <c r="BE94" s="176">
        <f t="shared" si="4"/>
        <v>0</v>
      </c>
      <c r="BF94" s="176">
        <f t="shared" si="5"/>
        <v>0</v>
      </c>
      <c r="BG94" s="176">
        <f t="shared" si="6"/>
        <v>0</v>
      </c>
      <c r="BH94" s="176">
        <f t="shared" si="7"/>
        <v>0</v>
      </c>
      <c r="BI94" s="176">
        <f t="shared" si="8"/>
        <v>0</v>
      </c>
      <c r="BJ94" s="18" t="s">
        <v>22</v>
      </c>
      <c r="BK94" s="176">
        <f t="shared" si="9"/>
        <v>0</v>
      </c>
      <c r="BL94" s="18" t="s">
        <v>153</v>
      </c>
      <c r="BM94" s="18" t="s">
        <v>231</v>
      </c>
    </row>
    <row r="95" spans="2:65" s="1" customFormat="1" ht="22.5" customHeight="1">
      <c r="B95" s="164"/>
      <c r="C95" s="165" t="s">
        <v>238</v>
      </c>
      <c r="D95" s="165" t="s">
        <v>148</v>
      </c>
      <c r="E95" s="166" t="s">
        <v>851</v>
      </c>
      <c r="F95" s="167" t="s">
        <v>852</v>
      </c>
      <c r="G95" s="168" t="s">
        <v>838</v>
      </c>
      <c r="H95" s="169">
        <v>1</v>
      </c>
      <c r="I95" s="170"/>
      <c r="J95" s="171">
        <f t="shared" si="0"/>
        <v>0</v>
      </c>
      <c r="K95" s="167" t="s">
        <v>20</v>
      </c>
      <c r="L95" s="35"/>
      <c r="M95" s="172" t="s">
        <v>20</v>
      </c>
      <c r="N95" s="173" t="s">
        <v>47</v>
      </c>
      <c r="O95" s="36"/>
      <c r="P95" s="174">
        <f t="shared" si="1"/>
        <v>0</v>
      </c>
      <c r="Q95" s="174">
        <v>0</v>
      </c>
      <c r="R95" s="174">
        <f t="shared" si="2"/>
        <v>0</v>
      </c>
      <c r="S95" s="174">
        <v>0</v>
      </c>
      <c r="T95" s="175">
        <f t="shared" si="3"/>
        <v>0</v>
      </c>
      <c r="AR95" s="18" t="s">
        <v>153</v>
      </c>
      <c r="AT95" s="18" t="s">
        <v>148</v>
      </c>
      <c r="AU95" s="18" t="s">
        <v>84</v>
      </c>
      <c r="AY95" s="18" t="s">
        <v>145</v>
      </c>
      <c r="BE95" s="176">
        <f t="shared" si="4"/>
        <v>0</v>
      </c>
      <c r="BF95" s="176">
        <f t="shared" si="5"/>
        <v>0</v>
      </c>
      <c r="BG95" s="176">
        <f t="shared" si="6"/>
        <v>0</v>
      </c>
      <c r="BH95" s="176">
        <f t="shared" si="7"/>
        <v>0</v>
      </c>
      <c r="BI95" s="176">
        <f t="shared" si="8"/>
        <v>0</v>
      </c>
      <c r="BJ95" s="18" t="s">
        <v>22</v>
      </c>
      <c r="BK95" s="176">
        <f t="shared" si="9"/>
        <v>0</v>
      </c>
      <c r="BL95" s="18" t="s">
        <v>153</v>
      </c>
      <c r="BM95" s="18" t="s">
        <v>238</v>
      </c>
    </row>
    <row r="96" spans="2:65" s="1" customFormat="1" ht="22.5" customHeight="1">
      <c r="B96" s="164"/>
      <c r="C96" s="165" t="s">
        <v>249</v>
      </c>
      <c r="D96" s="165" t="s">
        <v>148</v>
      </c>
      <c r="E96" s="166" t="s">
        <v>853</v>
      </c>
      <c r="F96" s="167" t="s">
        <v>854</v>
      </c>
      <c r="G96" s="168" t="s">
        <v>838</v>
      </c>
      <c r="H96" s="169">
        <v>0.5</v>
      </c>
      <c r="I96" s="170"/>
      <c r="J96" s="171">
        <f t="shared" si="0"/>
        <v>0</v>
      </c>
      <c r="K96" s="167" t="s">
        <v>20</v>
      </c>
      <c r="L96" s="35"/>
      <c r="M96" s="172" t="s">
        <v>20</v>
      </c>
      <c r="N96" s="173" t="s">
        <v>47</v>
      </c>
      <c r="O96" s="36"/>
      <c r="P96" s="174">
        <f t="shared" si="1"/>
        <v>0</v>
      </c>
      <c r="Q96" s="174">
        <v>0</v>
      </c>
      <c r="R96" s="174">
        <f t="shared" si="2"/>
        <v>0</v>
      </c>
      <c r="S96" s="174">
        <v>0</v>
      </c>
      <c r="T96" s="175">
        <f t="shared" si="3"/>
        <v>0</v>
      </c>
      <c r="AR96" s="18" t="s">
        <v>153</v>
      </c>
      <c r="AT96" s="18" t="s">
        <v>148</v>
      </c>
      <c r="AU96" s="18" t="s">
        <v>84</v>
      </c>
      <c r="AY96" s="18" t="s">
        <v>145</v>
      </c>
      <c r="BE96" s="176">
        <f t="shared" si="4"/>
        <v>0</v>
      </c>
      <c r="BF96" s="176">
        <f t="shared" si="5"/>
        <v>0</v>
      </c>
      <c r="BG96" s="176">
        <f t="shared" si="6"/>
        <v>0</v>
      </c>
      <c r="BH96" s="176">
        <f t="shared" si="7"/>
        <v>0</v>
      </c>
      <c r="BI96" s="176">
        <f t="shared" si="8"/>
        <v>0</v>
      </c>
      <c r="BJ96" s="18" t="s">
        <v>22</v>
      </c>
      <c r="BK96" s="176">
        <f t="shared" si="9"/>
        <v>0</v>
      </c>
      <c r="BL96" s="18" t="s">
        <v>153</v>
      </c>
      <c r="BM96" s="18" t="s">
        <v>249</v>
      </c>
    </row>
    <row r="97" spans="2:65" s="1" customFormat="1" ht="22.5" customHeight="1">
      <c r="B97" s="164"/>
      <c r="C97" s="165" t="s">
        <v>27</v>
      </c>
      <c r="D97" s="165" t="s">
        <v>148</v>
      </c>
      <c r="E97" s="166" t="s">
        <v>855</v>
      </c>
      <c r="F97" s="167" t="s">
        <v>856</v>
      </c>
      <c r="G97" s="168" t="s">
        <v>838</v>
      </c>
      <c r="H97" s="169">
        <v>1</v>
      </c>
      <c r="I97" s="170"/>
      <c r="J97" s="171">
        <f t="shared" si="0"/>
        <v>0</v>
      </c>
      <c r="K97" s="167" t="s">
        <v>20</v>
      </c>
      <c r="L97" s="35"/>
      <c r="M97" s="172" t="s">
        <v>20</v>
      </c>
      <c r="N97" s="173" t="s">
        <v>47</v>
      </c>
      <c r="O97" s="36"/>
      <c r="P97" s="174">
        <f t="shared" si="1"/>
        <v>0</v>
      </c>
      <c r="Q97" s="174">
        <v>0</v>
      </c>
      <c r="R97" s="174">
        <f t="shared" si="2"/>
        <v>0</v>
      </c>
      <c r="S97" s="174">
        <v>0</v>
      </c>
      <c r="T97" s="175">
        <f t="shared" si="3"/>
        <v>0</v>
      </c>
      <c r="AR97" s="18" t="s">
        <v>153</v>
      </c>
      <c r="AT97" s="18" t="s">
        <v>148</v>
      </c>
      <c r="AU97" s="18" t="s">
        <v>84</v>
      </c>
      <c r="AY97" s="18" t="s">
        <v>145</v>
      </c>
      <c r="BE97" s="176">
        <f t="shared" si="4"/>
        <v>0</v>
      </c>
      <c r="BF97" s="176">
        <f t="shared" si="5"/>
        <v>0</v>
      </c>
      <c r="BG97" s="176">
        <f t="shared" si="6"/>
        <v>0</v>
      </c>
      <c r="BH97" s="176">
        <f t="shared" si="7"/>
        <v>0</v>
      </c>
      <c r="BI97" s="176">
        <f t="shared" si="8"/>
        <v>0</v>
      </c>
      <c r="BJ97" s="18" t="s">
        <v>22</v>
      </c>
      <c r="BK97" s="176">
        <f t="shared" si="9"/>
        <v>0</v>
      </c>
      <c r="BL97" s="18" t="s">
        <v>153</v>
      </c>
      <c r="BM97" s="18" t="s">
        <v>27</v>
      </c>
    </row>
    <row r="98" spans="2:65" s="1" customFormat="1" ht="22.5" customHeight="1">
      <c r="B98" s="164"/>
      <c r="C98" s="165" t="s">
        <v>260</v>
      </c>
      <c r="D98" s="165" t="s">
        <v>148</v>
      </c>
      <c r="E98" s="166" t="s">
        <v>857</v>
      </c>
      <c r="F98" s="167" t="s">
        <v>858</v>
      </c>
      <c r="G98" s="168" t="s">
        <v>838</v>
      </c>
      <c r="H98" s="169">
        <v>1</v>
      </c>
      <c r="I98" s="170"/>
      <c r="J98" s="171">
        <f t="shared" si="0"/>
        <v>0</v>
      </c>
      <c r="K98" s="167" t="s">
        <v>20</v>
      </c>
      <c r="L98" s="35"/>
      <c r="M98" s="172" t="s">
        <v>20</v>
      </c>
      <c r="N98" s="173" t="s">
        <v>47</v>
      </c>
      <c r="O98" s="36"/>
      <c r="P98" s="174">
        <f t="shared" si="1"/>
        <v>0</v>
      </c>
      <c r="Q98" s="174">
        <v>0</v>
      </c>
      <c r="R98" s="174">
        <f t="shared" si="2"/>
        <v>0</v>
      </c>
      <c r="S98" s="174">
        <v>0</v>
      </c>
      <c r="T98" s="175">
        <f t="shared" si="3"/>
        <v>0</v>
      </c>
      <c r="AR98" s="18" t="s">
        <v>153</v>
      </c>
      <c r="AT98" s="18" t="s">
        <v>148</v>
      </c>
      <c r="AU98" s="18" t="s">
        <v>84</v>
      </c>
      <c r="AY98" s="18" t="s">
        <v>145</v>
      </c>
      <c r="BE98" s="176">
        <f t="shared" si="4"/>
        <v>0</v>
      </c>
      <c r="BF98" s="176">
        <f t="shared" si="5"/>
        <v>0</v>
      </c>
      <c r="BG98" s="176">
        <f t="shared" si="6"/>
        <v>0</v>
      </c>
      <c r="BH98" s="176">
        <f t="shared" si="7"/>
        <v>0</v>
      </c>
      <c r="BI98" s="176">
        <f t="shared" si="8"/>
        <v>0</v>
      </c>
      <c r="BJ98" s="18" t="s">
        <v>22</v>
      </c>
      <c r="BK98" s="176">
        <f t="shared" si="9"/>
        <v>0</v>
      </c>
      <c r="BL98" s="18" t="s">
        <v>153</v>
      </c>
      <c r="BM98" s="18" t="s">
        <v>260</v>
      </c>
    </row>
    <row r="99" spans="2:63" s="10" customFormat="1" ht="29.25" customHeight="1">
      <c r="B99" s="150"/>
      <c r="D99" s="161" t="s">
        <v>75</v>
      </c>
      <c r="E99" s="162" t="s">
        <v>859</v>
      </c>
      <c r="F99" s="162" t="s">
        <v>860</v>
      </c>
      <c r="I99" s="153"/>
      <c r="J99" s="163">
        <f>BK99</f>
        <v>0</v>
      </c>
      <c r="L99" s="150"/>
      <c r="M99" s="155"/>
      <c r="N99" s="156"/>
      <c r="O99" s="156"/>
      <c r="P99" s="157">
        <f>SUM(P100:P133)</f>
        <v>0</v>
      </c>
      <c r="Q99" s="156"/>
      <c r="R99" s="157">
        <f>SUM(R100:R133)</f>
        <v>0</v>
      </c>
      <c r="S99" s="156"/>
      <c r="T99" s="158">
        <f>SUM(T100:T133)</f>
        <v>0</v>
      </c>
      <c r="AR99" s="151" t="s">
        <v>22</v>
      </c>
      <c r="AT99" s="159" t="s">
        <v>75</v>
      </c>
      <c r="AU99" s="159" t="s">
        <v>22</v>
      </c>
      <c r="AY99" s="151" t="s">
        <v>145</v>
      </c>
      <c r="BK99" s="160">
        <f>SUM(BK100:BK133)</f>
        <v>0</v>
      </c>
    </row>
    <row r="100" spans="2:65" s="1" customFormat="1" ht="22.5" customHeight="1">
      <c r="B100" s="164"/>
      <c r="C100" s="165" t="s">
        <v>237</v>
      </c>
      <c r="D100" s="165" t="s">
        <v>148</v>
      </c>
      <c r="E100" s="166" t="s">
        <v>861</v>
      </c>
      <c r="F100" s="167" t="s">
        <v>862</v>
      </c>
      <c r="G100" s="168" t="s">
        <v>838</v>
      </c>
      <c r="H100" s="169">
        <v>11</v>
      </c>
      <c r="I100" s="170"/>
      <c r="J100" s="171">
        <f aca="true" t="shared" si="10" ref="J100:J133">ROUND(I100*H100,2)</f>
        <v>0</v>
      </c>
      <c r="K100" s="167" t="s">
        <v>20</v>
      </c>
      <c r="L100" s="35"/>
      <c r="M100" s="172" t="s">
        <v>20</v>
      </c>
      <c r="N100" s="173" t="s">
        <v>47</v>
      </c>
      <c r="O100" s="36"/>
      <c r="P100" s="174">
        <f aca="true" t="shared" si="11" ref="P100:P133">O100*H100</f>
        <v>0</v>
      </c>
      <c r="Q100" s="174">
        <v>0</v>
      </c>
      <c r="R100" s="174">
        <f aca="true" t="shared" si="12" ref="R100:R133">Q100*H100</f>
        <v>0</v>
      </c>
      <c r="S100" s="174">
        <v>0</v>
      </c>
      <c r="T100" s="175">
        <f aca="true" t="shared" si="13" ref="T100:T133">S100*H100</f>
        <v>0</v>
      </c>
      <c r="AR100" s="18" t="s">
        <v>153</v>
      </c>
      <c r="AT100" s="18" t="s">
        <v>148</v>
      </c>
      <c r="AU100" s="18" t="s">
        <v>84</v>
      </c>
      <c r="AY100" s="18" t="s">
        <v>145</v>
      </c>
      <c r="BE100" s="176">
        <f aca="true" t="shared" si="14" ref="BE100:BE133">IF(N100="základní",J100,0)</f>
        <v>0</v>
      </c>
      <c r="BF100" s="176">
        <f aca="true" t="shared" si="15" ref="BF100:BF133">IF(N100="snížená",J100,0)</f>
        <v>0</v>
      </c>
      <c r="BG100" s="176">
        <f aca="true" t="shared" si="16" ref="BG100:BG133">IF(N100="zákl. přenesená",J100,0)</f>
        <v>0</v>
      </c>
      <c r="BH100" s="176">
        <f aca="true" t="shared" si="17" ref="BH100:BH133">IF(N100="sníž. přenesená",J100,0)</f>
        <v>0</v>
      </c>
      <c r="BI100" s="176">
        <f aca="true" t="shared" si="18" ref="BI100:BI133">IF(N100="nulová",J100,0)</f>
        <v>0</v>
      </c>
      <c r="BJ100" s="18" t="s">
        <v>22</v>
      </c>
      <c r="BK100" s="176">
        <f aca="true" t="shared" si="19" ref="BK100:BK133">ROUND(I100*H100,2)</f>
        <v>0</v>
      </c>
      <c r="BL100" s="18" t="s">
        <v>153</v>
      </c>
      <c r="BM100" s="18" t="s">
        <v>237</v>
      </c>
    </row>
    <row r="101" spans="2:65" s="1" customFormat="1" ht="22.5" customHeight="1">
      <c r="B101" s="164"/>
      <c r="C101" s="165" t="s">
        <v>281</v>
      </c>
      <c r="D101" s="165" t="s">
        <v>148</v>
      </c>
      <c r="E101" s="166" t="s">
        <v>863</v>
      </c>
      <c r="F101" s="167" t="s">
        <v>864</v>
      </c>
      <c r="G101" s="168" t="s">
        <v>838</v>
      </c>
      <c r="H101" s="169">
        <v>4</v>
      </c>
      <c r="I101" s="170"/>
      <c r="J101" s="171">
        <f t="shared" si="10"/>
        <v>0</v>
      </c>
      <c r="K101" s="167" t="s">
        <v>20</v>
      </c>
      <c r="L101" s="35"/>
      <c r="M101" s="172" t="s">
        <v>20</v>
      </c>
      <c r="N101" s="173" t="s">
        <v>47</v>
      </c>
      <c r="O101" s="36"/>
      <c r="P101" s="174">
        <f t="shared" si="11"/>
        <v>0</v>
      </c>
      <c r="Q101" s="174">
        <v>0</v>
      </c>
      <c r="R101" s="174">
        <f t="shared" si="12"/>
        <v>0</v>
      </c>
      <c r="S101" s="174">
        <v>0</v>
      </c>
      <c r="T101" s="175">
        <f t="shared" si="13"/>
        <v>0</v>
      </c>
      <c r="AR101" s="18" t="s">
        <v>153</v>
      </c>
      <c r="AT101" s="18" t="s">
        <v>148</v>
      </c>
      <c r="AU101" s="18" t="s">
        <v>84</v>
      </c>
      <c r="AY101" s="18" t="s">
        <v>145</v>
      </c>
      <c r="BE101" s="176">
        <f t="shared" si="14"/>
        <v>0</v>
      </c>
      <c r="BF101" s="176">
        <f t="shared" si="15"/>
        <v>0</v>
      </c>
      <c r="BG101" s="176">
        <f t="shared" si="16"/>
        <v>0</v>
      </c>
      <c r="BH101" s="176">
        <f t="shared" si="17"/>
        <v>0</v>
      </c>
      <c r="BI101" s="176">
        <f t="shared" si="18"/>
        <v>0</v>
      </c>
      <c r="BJ101" s="18" t="s">
        <v>22</v>
      </c>
      <c r="BK101" s="176">
        <f t="shared" si="19"/>
        <v>0</v>
      </c>
      <c r="BL101" s="18" t="s">
        <v>153</v>
      </c>
      <c r="BM101" s="18" t="s">
        <v>281</v>
      </c>
    </row>
    <row r="102" spans="2:65" s="1" customFormat="1" ht="22.5" customHeight="1">
      <c r="B102" s="164"/>
      <c r="C102" s="165" t="s">
        <v>285</v>
      </c>
      <c r="D102" s="165" t="s">
        <v>148</v>
      </c>
      <c r="E102" s="166" t="s">
        <v>865</v>
      </c>
      <c r="F102" s="167" t="s">
        <v>866</v>
      </c>
      <c r="G102" s="168" t="s">
        <v>838</v>
      </c>
      <c r="H102" s="169">
        <v>4</v>
      </c>
      <c r="I102" s="170"/>
      <c r="J102" s="171">
        <f t="shared" si="10"/>
        <v>0</v>
      </c>
      <c r="K102" s="167" t="s">
        <v>20</v>
      </c>
      <c r="L102" s="35"/>
      <c r="M102" s="172" t="s">
        <v>20</v>
      </c>
      <c r="N102" s="173" t="s">
        <v>47</v>
      </c>
      <c r="O102" s="36"/>
      <c r="P102" s="174">
        <f t="shared" si="11"/>
        <v>0</v>
      </c>
      <c r="Q102" s="174">
        <v>0</v>
      </c>
      <c r="R102" s="174">
        <f t="shared" si="12"/>
        <v>0</v>
      </c>
      <c r="S102" s="174">
        <v>0</v>
      </c>
      <c r="T102" s="175">
        <f t="shared" si="13"/>
        <v>0</v>
      </c>
      <c r="AR102" s="18" t="s">
        <v>153</v>
      </c>
      <c r="AT102" s="18" t="s">
        <v>148</v>
      </c>
      <c r="AU102" s="18" t="s">
        <v>84</v>
      </c>
      <c r="AY102" s="18" t="s">
        <v>145</v>
      </c>
      <c r="BE102" s="176">
        <f t="shared" si="14"/>
        <v>0</v>
      </c>
      <c r="BF102" s="176">
        <f t="shared" si="15"/>
        <v>0</v>
      </c>
      <c r="BG102" s="176">
        <f t="shared" si="16"/>
        <v>0</v>
      </c>
      <c r="BH102" s="176">
        <f t="shared" si="17"/>
        <v>0</v>
      </c>
      <c r="BI102" s="176">
        <f t="shared" si="18"/>
        <v>0</v>
      </c>
      <c r="BJ102" s="18" t="s">
        <v>22</v>
      </c>
      <c r="BK102" s="176">
        <f t="shared" si="19"/>
        <v>0</v>
      </c>
      <c r="BL102" s="18" t="s">
        <v>153</v>
      </c>
      <c r="BM102" s="18" t="s">
        <v>285</v>
      </c>
    </row>
    <row r="103" spans="2:65" s="1" customFormat="1" ht="22.5" customHeight="1">
      <c r="B103" s="164"/>
      <c r="C103" s="165" t="s">
        <v>8</v>
      </c>
      <c r="D103" s="165" t="s">
        <v>148</v>
      </c>
      <c r="E103" s="166" t="s">
        <v>867</v>
      </c>
      <c r="F103" s="167" t="s">
        <v>868</v>
      </c>
      <c r="G103" s="168" t="s">
        <v>838</v>
      </c>
      <c r="H103" s="169">
        <v>1</v>
      </c>
      <c r="I103" s="170"/>
      <c r="J103" s="171">
        <f t="shared" si="10"/>
        <v>0</v>
      </c>
      <c r="K103" s="167" t="s">
        <v>20</v>
      </c>
      <c r="L103" s="35"/>
      <c r="M103" s="172" t="s">
        <v>20</v>
      </c>
      <c r="N103" s="173" t="s">
        <v>47</v>
      </c>
      <c r="O103" s="36"/>
      <c r="P103" s="174">
        <f t="shared" si="11"/>
        <v>0</v>
      </c>
      <c r="Q103" s="174">
        <v>0</v>
      </c>
      <c r="R103" s="174">
        <f t="shared" si="12"/>
        <v>0</v>
      </c>
      <c r="S103" s="174">
        <v>0</v>
      </c>
      <c r="T103" s="175">
        <f t="shared" si="13"/>
        <v>0</v>
      </c>
      <c r="AR103" s="18" t="s">
        <v>153</v>
      </c>
      <c r="AT103" s="18" t="s">
        <v>148</v>
      </c>
      <c r="AU103" s="18" t="s">
        <v>84</v>
      </c>
      <c r="AY103" s="18" t="s">
        <v>145</v>
      </c>
      <c r="BE103" s="176">
        <f t="shared" si="14"/>
        <v>0</v>
      </c>
      <c r="BF103" s="176">
        <f t="shared" si="15"/>
        <v>0</v>
      </c>
      <c r="BG103" s="176">
        <f t="shared" si="16"/>
        <v>0</v>
      </c>
      <c r="BH103" s="176">
        <f t="shared" si="17"/>
        <v>0</v>
      </c>
      <c r="BI103" s="176">
        <f t="shared" si="18"/>
        <v>0</v>
      </c>
      <c r="BJ103" s="18" t="s">
        <v>22</v>
      </c>
      <c r="BK103" s="176">
        <f t="shared" si="19"/>
        <v>0</v>
      </c>
      <c r="BL103" s="18" t="s">
        <v>153</v>
      </c>
      <c r="BM103" s="18" t="s">
        <v>8</v>
      </c>
    </row>
    <row r="104" spans="2:65" s="1" customFormat="1" ht="22.5" customHeight="1">
      <c r="B104" s="164"/>
      <c r="C104" s="165" t="s">
        <v>294</v>
      </c>
      <c r="D104" s="165" t="s">
        <v>148</v>
      </c>
      <c r="E104" s="166" t="s">
        <v>869</v>
      </c>
      <c r="F104" s="167" t="s">
        <v>870</v>
      </c>
      <c r="G104" s="168" t="s">
        <v>838</v>
      </c>
      <c r="H104" s="169">
        <v>10</v>
      </c>
      <c r="I104" s="170"/>
      <c r="J104" s="171">
        <f t="shared" si="10"/>
        <v>0</v>
      </c>
      <c r="K104" s="167" t="s">
        <v>20</v>
      </c>
      <c r="L104" s="35"/>
      <c r="M104" s="172" t="s">
        <v>20</v>
      </c>
      <c r="N104" s="173" t="s">
        <v>47</v>
      </c>
      <c r="O104" s="36"/>
      <c r="P104" s="174">
        <f t="shared" si="11"/>
        <v>0</v>
      </c>
      <c r="Q104" s="174">
        <v>0</v>
      </c>
      <c r="R104" s="174">
        <f t="shared" si="12"/>
        <v>0</v>
      </c>
      <c r="S104" s="174">
        <v>0</v>
      </c>
      <c r="T104" s="175">
        <f t="shared" si="13"/>
        <v>0</v>
      </c>
      <c r="AR104" s="18" t="s">
        <v>153</v>
      </c>
      <c r="AT104" s="18" t="s">
        <v>148</v>
      </c>
      <c r="AU104" s="18" t="s">
        <v>84</v>
      </c>
      <c r="AY104" s="18" t="s">
        <v>145</v>
      </c>
      <c r="BE104" s="176">
        <f t="shared" si="14"/>
        <v>0</v>
      </c>
      <c r="BF104" s="176">
        <f t="shared" si="15"/>
        <v>0</v>
      </c>
      <c r="BG104" s="176">
        <f t="shared" si="16"/>
        <v>0</v>
      </c>
      <c r="BH104" s="176">
        <f t="shared" si="17"/>
        <v>0</v>
      </c>
      <c r="BI104" s="176">
        <f t="shared" si="18"/>
        <v>0</v>
      </c>
      <c r="BJ104" s="18" t="s">
        <v>22</v>
      </c>
      <c r="BK104" s="176">
        <f t="shared" si="19"/>
        <v>0</v>
      </c>
      <c r="BL104" s="18" t="s">
        <v>153</v>
      </c>
      <c r="BM104" s="18" t="s">
        <v>294</v>
      </c>
    </row>
    <row r="105" spans="2:65" s="1" customFormat="1" ht="22.5" customHeight="1">
      <c r="B105" s="164"/>
      <c r="C105" s="165" t="s">
        <v>302</v>
      </c>
      <c r="D105" s="165" t="s">
        <v>148</v>
      </c>
      <c r="E105" s="166" t="s">
        <v>871</v>
      </c>
      <c r="F105" s="167" t="s">
        <v>872</v>
      </c>
      <c r="G105" s="168" t="s">
        <v>838</v>
      </c>
      <c r="H105" s="169">
        <v>10</v>
      </c>
      <c r="I105" s="170"/>
      <c r="J105" s="171">
        <f t="shared" si="10"/>
        <v>0</v>
      </c>
      <c r="K105" s="167" t="s">
        <v>20</v>
      </c>
      <c r="L105" s="35"/>
      <c r="M105" s="172" t="s">
        <v>20</v>
      </c>
      <c r="N105" s="173" t="s">
        <v>47</v>
      </c>
      <c r="O105" s="36"/>
      <c r="P105" s="174">
        <f t="shared" si="11"/>
        <v>0</v>
      </c>
      <c r="Q105" s="174">
        <v>0</v>
      </c>
      <c r="R105" s="174">
        <f t="shared" si="12"/>
        <v>0</v>
      </c>
      <c r="S105" s="174">
        <v>0</v>
      </c>
      <c r="T105" s="175">
        <f t="shared" si="13"/>
        <v>0</v>
      </c>
      <c r="AR105" s="18" t="s">
        <v>153</v>
      </c>
      <c r="AT105" s="18" t="s">
        <v>148</v>
      </c>
      <c r="AU105" s="18" t="s">
        <v>84</v>
      </c>
      <c r="AY105" s="18" t="s">
        <v>145</v>
      </c>
      <c r="BE105" s="176">
        <f t="shared" si="14"/>
        <v>0</v>
      </c>
      <c r="BF105" s="176">
        <f t="shared" si="15"/>
        <v>0</v>
      </c>
      <c r="BG105" s="176">
        <f t="shared" si="16"/>
        <v>0</v>
      </c>
      <c r="BH105" s="176">
        <f t="shared" si="17"/>
        <v>0</v>
      </c>
      <c r="BI105" s="176">
        <f t="shared" si="18"/>
        <v>0</v>
      </c>
      <c r="BJ105" s="18" t="s">
        <v>22</v>
      </c>
      <c r="BK105" s="176">
        <f t="shared" si="19"/>
        <v>0</v>
      </c>
      <c r="BL105" s="18" t="s">
        <v>153</v>
      </c>
      <c r="BM105" s="18" t="s">
        <v>302</v>
      </c>
    </row>
    <row r="106" spans="2:65" s="1" customFormat="1" ht="22.5" customHeight="1">
      <c r="B106" s="164"/>
      <c r="C106" s="165" t="s">
        <v>230</v>
      </c>
      <c r="D106" s="165" t="s">
        <v>148</v>
      </c>
      <c r="E106" s="166" t="s">
        <v>873</v>
      </c>
      <c r="F106" s="167" t="s">
        <v>874</v>
      </c>
      <c r="G106" s="168" t="s">
        <v>838</v>
      </c>
      <c r="H106" s="169">
        <v>30</v>
      </c>
      <c r="I106" s="170"/>
      <c r="J106" s="171">
        <f t="shared" si="10"/>
        <v>0</v>
      </c>
      <c r="K106" s="167" t="s">
        <v>20</v>
      </c>
      <c r="L106" s="35"/>
      <c r="M106" s="172" t="s">
        <v>20</v>
      </c>
      <c r="N106" s="173" t="s">
        <v>47</v>
      </c>
      <c r="O106" s="36"/>
      <c r="P106" s="174">
        <f t="shared" si="11"/>
        <v>0</v>
      </c>
      <c r="Q106" s="174">
        <v>0</v>
      </c>
      <c r="R106" s="174">
        <f t="shared" si="12"/>
        <v>0</v>
      </c>
      <c r="S106" s="174">
        <v>0</v>
      </c>
      <c r="T106" s="175">
        <f t="shared" si="13"/>
        <v>0</v>
      </c>
      <c r="AR106" s="18" t="s">
        <v>153</v>
      </c>
      <c r="AT106" s="18" t="s">
        <v>148</v>
      </c>
      <c r="AU106" s="18" t="s">
        <v>84</v>
      </c>
      <c r="AY106" s="18" t="s">
        <v>145</v>
      </c>
      <c r="BE106" s="176">
        <f t="shared" si="14"/>
        <v>0</v>
      </c>
      <c r="BF106" s="176">
        <f t="shared" si="15"/>
        <v>0</v>
      </c>
      <c r="BG106" s="176">
        <f t="shared" si="16"/>
        <v>0</v>
      </c>
      <c r="BH106" s="176">
        <f t="shared" si="17"/>
        <v>0</v>
      </c>
      <c r="BI106" s="176">
        <f t="shared" si="18"/>
        <v>0</v>
      </c>
      <c r="BJ106" s="18" t="s">
        <v>22</v>
      </c>
      <c r="BK106" s="176">
        <f t="shared" si="19"/>
        <v>0</v>
      </c>
      <c r="BL106" s="18" t="s">
        <v>153</v>
      </c>
      <c r="BM106" s="18" t="s">
        <v>230</v>
      </c>
    </row>
    <row r="107" spans="2:65" s="1" customFormat="1" ht="22.5" customHeight="1">
      <c r="B107" s="164"/>
      <c r="C107" s="165" t="s">
        <v>311</v>
      </c>
      <c r="D107" s="165" t="s">
        <v>148</v>
      </c>
      <c r="E107" s="166" t="s">
        <v>875</v>
      </c>
      <c r="F107" s="167" t="s">
        <v>876</v>
      </c>
      <c r="G107" s="168" t="s">
        <v>838</v>
      </c>
      <c r="H107" s="169">
        <v>30</v>
      </c>
      <c r="I107" s="170"/>
      <c r="J107" s="171">
        <f t="shared" si="10"/>
        <v>0</v>
      </c>
      <c r="K107" s="167" t="s">
        <v>20</v>
      </c>
      <c r="L107" s="35"/>
      <c r="M107" s="172" t="s">
        <v>20</v>
      </c>
      <c r="N107" s="173" t="s">
        <v>47</v>
      </c>
      <c r="O107" s="36"/>
      <c r="P107" s="174">
        <f t="shared" si="11"/>
        <v>0</v>
      </c>
      <c r="Q107" s="174">
        <v>0</v>
      </c>
      <c r="R107" s="174">
        <f t="shared" si="12"/>
        <v>0</v>
      </c>
      <c r="S107" s="174">
        <v>0</v>
      </c>
      <c r="T107" s="175">
        <f t="shared" si="13"/>
        <v>0</v>
      </c>
      <c r="AR107" s="18" t="s">
        <v>153</v>
      </c>
      <c r="AT107" s="18" t="s">
        <v>148</v>
      </c>
      <c r="AU107" s="18" t="s">
        <v>84</v>
      </c>
      <c r="AY107" s="18" t="s">
        <v>145</v>
      </c>
      <c r="BE107" s="176">
        <f t="shared" si="14"/>
        <v>0</v>
      </c>
      <c r="BF107" s="176">
        <f t="shared" si="15"/>
        <v>0</v>
      </c>
      <c r="BG107" s="176">
        <f t="shared" si="16"/>
        <v>0</v>
      </c>
      <c r="BH107" s="176">
        <f t="shared" si="17"/>
        <v>0</v>
      </c>
      <c r="BI107" s="176">
        <f t="shared" si="18"/>
        <v>0</v>
      </c>
      <c r="BJ107" s="18" t="s">
        <v>22</v>
      </c>
      <c r="BK107" s="176">
        <f t="shared" si="19"/>
        <v>0</v>
      </c>
      <c r="BL107" s="18" t="s">
        <v>153</v>
      </c>
      <c r="BM107" s="18" t="s">
        <v>311</v>
      </c>
    </row>
    <row r="108" spans="2:65" s="1" customFormat="1" ht="22.5" customHeight="1">
      <c r="B108" s="164"/>
      <c r="C108" s="165" t="s">
        <v>265</v>
      </c>
      <c r="D108" s="165" t="s">
        <v>148</v>
      </c>
      <c r="E108" s="166" t="s">
        <v>877</v>
      </c>
      <c r="F108" s="167" t="s">
        <v>878</v>
      </c>
      <c r="G108" s="168" t="s">
        <v>879</v>
      </c>
      <c r="H108" s="169">
        <v>0.5</v>
      </c>
      <c r="I108" s="170"/>
      <c r="J108" s="171">
        <f t="shared" si="10"/>
        <v>0</v>
      </c>
      <c r="K108" s="167" t="s">
        <v>20</v>
      </c>
      <c r="L108" s="35"/>
      <c r="M108" s="172" t="s">
        <v>20</v>
      </c>
      <c r="N108" s="173" t="s">
        <v>47</v>
      </c>
      <c r="O108" s="36"/>
      <c r="P108" s="174">
        <f t="shared" si="11"/>
        <v>0</v>
      </c>
      <c r="Q108" s="174">
        <v>0</v>
      </c>
      <c r="R108" s="174">
        <f t="shared" si="12"/>
        <v>0</v>
      </c>
      <c r="S108" s="174">
        <v>0</v>
      </c>
      <c r="T108" s="175">
        <f t="shared" si="13"/>
        <v>0</v>
      </c>
      <c r="AR108" s="18" t="s">
        <v>153</v>
      </c>
      <c r="AT108" s="18" t="s">
        <v>148</v>
      </c>
      <c r="AU108" s="18" t="s">
        <v>84</v>
      </c>
      <c r="AY108" s="18" t="s">
        <v>145</v>
      </c>
      <c r="BE108" s="176">
        <f t="shared" si="14"/>
        <v>0</v>
      </c>
      <c r="BF108" s="176">
        <f t="shared" si="15"/>
        <v>0</v>
      </c>
      <c r="BG108" s="176">
        <f t="shared" si="16"/>
        <v>0</v>
      </c>
      <c r="BH108" s="176">
        <f t="shared" si="17"/>
        <v>0</v>
      </c>
      <c r="BI108" s="176">
        <f t="shared" si="18"/>
        <v>0</v>
      </c>
      <c r="BJ108" s="18" t="s">
        <v>22</v>
      </c>
      <c r="BK108" s="176">
        <f t="shared" si="19"/>
        <v>0</v>
      </c>
      <c r="BL108" s="18" t="s">
        <v>153</v>
      </c>
      <c r="BM108" s="18" t="s">
        <v>265</v>
      </c>
    </row>
    <row r="109" spans="2:65" s="1" customFormat="1" ht="22.5" customHeight="1">
      <c r="B109" s="164"/>
      <c r="C109" s="165" t="s">
        <v>7</v>
      </c>
      <c r="D109" s="165" t="s">
        <v>148</v>
      </c>
      <c r="E109" s="166" t="s">
        <v>880</v>
      </c>
      <c r="F109" s="167" t="s">
        <v>881</v>
      </c>
      <c r="G109" s="168" t="s">
        <v>395</v>
      </c>
      <c r="H109" s="169">
        <v>35</v>
      </c>
      <c r="I109" s="170"/>
      <c r="J109" s="171">
        <f t="shared" si="10"/>
        <v>0</v>
      </c>
      <c r="K109" s="167" t="s">
        <v>20</v>
      </c>
      <c r="L109" s="35"/>
      <c r="M109" s="172" t="s">
        <v>20</v>
      </c>
      <c r="N109" s="173" t="s">
        <v>47</v>
      </c>
      <c r="O109" s="36"/>
      <c r="P109" s="174">
        <f t="shared" si="11"/>
        <v>0</v>
      </c>
      <c r="Q109" s="174">
        <v>0</v>
      </c>
      <c r="R109" s="174">
        <f t="shared" si="12"/>
        <v>0</v>
      </c>
      <c r="S109" s="174">
        <v>0</v>
      </c>
      <c r="T109" s="175">
        <f t="shared" si="13"/>
        <v>0</v>
      </c>
      <c r="AR109" s="18" t="s">
        <v>153</v>
      </c>
      <c r="AT109" s="18" t="s">
        <v>148</v>
      </c>
      <c r="AU109" s="18" t="s">
        <v>84</v>
      </c>
      <c r="AY109" s="18" t="s">
        <v>145</v>
      </c>
      <c r="BE109" s="176">
        <f t="shared" si="14"/>
        <v>0</v>
      </c>
      <c r="BF109" s="176">
        <f t="shared" si="15"/>
        <v>0</v>
      </c>
      <c r="BG109" s="176">
        <f t="shared" si="16"/>
        <v>0</v>
      </c>
      <c r="BH109" s="176">
        <f t="shared" si="17"/>
        <v>0</v>
      </c>
      <c r="BI109" s="176">
        <f t="shared" si="18"/>
        <v>0</v>
      </c>
      <c r="BJ109" s="18" t="s">
        <v>22</v>
      </c>
      <c r="BK109" s="176">
        <f t="shared" si="19"/>
        <v>0</v>
      </c>
      <c r="BL109" s="18" t="s">
        <v>153</v>
      </c>
      <c r="BM109" s="18" t="s">
        <v>7</v>
      </c>
    </row>
    <row r="110" spans="2:65" s="1" customFormat="1" ht="22.5" customHeight="1">
      <c r="B110" s="164"/>
      <c r="C110" s="165" t="s">
        <v>322</v>
      </c>
      <c r="D110" s="165" t="s">
        <v>148</v>
      </c>
      <c r="E110" s="166" t="s">
        <v>882</v>
      </c>
      <c r="F110" s="167" t="s">
        <v>883</v>
      </c>
      <c r="G110" s="168" t="s">
        <v>395</v>
      </c>
      <c r="H110" s="169">
        <v>35</v>
      </c>
      <c r="I110" s="170"/>
      <c r="J110" s="171">
        <f t="shared" si="10"/>
        <v>0</v>
      </c>
      <c r="K110" s="167" t="s">
        <v>20</v>
      </c>
      <c r="L110" s="35"/>
      <c r="M110" s="172" t="s">
        <v>20</v>
      </c>
      <c r="N110" s="173" t="s">
        <v>47</v>
      </c>
      <c r="O110" s="36"/>
      <c r="P110" s="174">
        <f t="shared" si="11"/>
        <v>0</v>
      </c>
      <c r="Q110" s="174">
        <v>0</v>
      </c>
      <c r="R110" s="174">
        <f t="shared" si="12"/>
        <v>0</v>
      </c>
      <c r="S110" s="174">
        <v>0</v>
      </c>
      <c r="T110" s="175">
        <f t="shared" si="13"/>
        <v>0</v>
      </c>
      <c r="AR110" s="18" t="s">
        <v>153</v>
      </c>
      <c r="AT110" s="18" t="s">
        <v>148</v>
      </c>
      <c r="AU110" s="18" t="s">
        <v>84</v>
      </c>
      <c r="AY110" s="18" t="s">
        <v>145</v>
      </c>
      <c r="BE110" s="176">
        <f t="shared" si="14"/>
        <v>0</v>
      </c>
      <c r="BF110" s="176">
        <f t="shared" si="15"/>
        <v>0</v>
      </c>
      <c r="BG110" s="176">
        <f t="shared" si="16"/>
        <v>0</v>
      </c>
      <c r="BH110" s="176">
        <f t="shared" si="17"/>
        <v>0</v>
      </c>
      <c r="BI110" s="176">
        <f t="shared" si="18"/>
        <v>0</v>
      </c>
      <c r="BJ110" s="18" t="s">
        <v>22</v>
      </c>
      <c r="BK110" s="176">
        <f t="shared" si="19"/>
        <v>0</v>
      </c>
      <c r="BL110" s="18" t="s">
        <v>153</v>
      </c>
      <c r="BM110" s="18" t="s">
        <v>322</v>
      </c>
    </row>
    <row r="111" spans="2:65" s="1" customFormat="1" ht="22.5" customHeight="1">
      <c r="B111" s="164"/>
      <c r="C111" s="165" t="s">
        <v>328</v>
      </c>
      <c r="D111" s="165" t="s">
        <v>148</v>
      </c>
      <c r="E111" s="166" t="s">
        <v>884</v>
      </c>
      <c r="F111" s="167" t="s">
        <v>885</v>
      </c>
      <c r="G111" s="168" t="s">
        <v>395</v>
      </c>
      <c r="H111" s="169">
        <v>24</v>
      </c>
      <c r="I111" s="170"/>
      <c r="J111" s="171">
        <f t="shared" si="10"/>
        <v>0</v>
      </c>
      <c r="K111" s="167" t="s">
        <v>20</v>
      </c>
      <c r="L111" s="35"/>
      <c r="M111" s="172" t="s">
        <v>20</v>
      </c>
      <c r="N111" s="173" t="s">
        <v>47</v>
      </c>
      <c r="O111" s="36"/>
      <c r="P111" s="174">
        <f t="shared" si="11"/>
        <v>0</v>
      </c>
      <c r="Q111" s="174">
        <v>0</v>
      </c>
      <c r="R111" s="174">
        <f t="shared" si="12"/>
        <v>0</v>
      </c>
      <c r="S111" s="174">
        <v>0</v>
      </c>
      <c r="T111" s="175">
        <f t="shared" si="13"/>
        <v>0</v>
      </c>
      <c r="AR111" s="18" t="s">
        <v>153</v>
      </c>
      <c r="AT111" s="18" t="s">
        <v>148</v>
      </c>
      <c r="AU111" s="18" t="s">
        <v>84</v>
      </c>
      <c r="AY111" s="18" t="s">
        <v>145</v>
      </c>
      <c r="BE111" s="176">
        <f t="shared" si="14"/>
        <v>0</v>
      </c>
      <c r="BF111" s="176">
        <f t="shared" si="15"/>
        <v>0</v>
      </c>
      <c r="BG111" s="176">
        <f t="shared" si="16"/>
        <v>0</v>
      </c>
      <c r="BH111" s="176">
        <f t="shared" si="17"/>
        <v>0</v>
      </c>
      <c r="BI111" s="176">
        <f t="shared" si="18"/>
        <v>0</v>
      </c>
      <c r="BJ111" s="18" t="s">
        <v>22</v>
      </c>
      <c r="BK111" s="176">
        <f t="shared" si="19"/>
        <v>0</v>
      </c>
      <c r="BL111" s="18" t="s">
        <v>153</v>
      </c>
      <c r="BM111" s="18" t="s">
        <v>328</v>
      </c>
    </row>
    <row r="112" spans="2:65" s="1" customFormat="1" ht="22.5" customHeight="1">
      <c r="B112" s="164"/>
      <c r="C112" s="165" t="s">
        <v>336</v>
      </c>
      <c r="D112" s="165" t="s">
        <v>148</v>
      </c>
      <c r="E112" s="166" t="s">
        <v>886</v>
      </c>
      <c r="F112" s="167" t="s">
        <v>887</v>
      </c>
      <c r="G112" s="168" t="s">
        <v>395</v>
      </c>
      <c r="H112" s="169">
        <v>10</v>
      </c>
      <c r="I112" s="170"/>
      <c r="J112" s="171">
        <f t="shared" si="10"/>
        <v>0</v>
      </c>
      <c r="K112" s="167" t="s">
        <v>20</v>
      </c>
      <c r="L112" s="35"/>
      <c r="M112" s="172" t="s">
        <v>20</v>
      </c>
      <c r="N112" s="173" t="s">
        <v>47</v>
      </c>
      <c r="O112" s="36"/>
      <c r="P112" s="174">
        <f t="shared" si="11"/>
        <v>0</v>
      </c>
      <c r="Q112" s="174">
        <v>0</v>
      </c>
      <c r="R112" s="174">
        <f t="shared" si="12"/>
        <v>0</v>
      </c>
      <c r="S112" s="174">
        <v>0</v>
      </c>
      <c r="T112" s="175">
        <f t="shared" si="13"/>
        <v>0</v>
      </c>
      <c r="AR112" s="18" t="s">
        <v>153</v>
      </c>
      <c r="AT112" s="18" t="s">
        <v>148</v>
      </c>
      <c r="AU112" s="18" t="s">
        <v>84</v>
      </c>
      <c r="AY112" s="18" t="s">
        <v>145</v>
      </c>
      <c r="BE112" s="176">
        <f t="shared" si="14"/>
        <v>0</v>
      </c>
      <c r="BF112" s="176">
        <f t="shared" si="15"/>
        <v>0</v>
      </c>
      <c r="BG112" s="176">
        <f t="shared" si="16"/>
        <v>0</v>
      </c>
      <c r="BH112" s="176">
        <f t="shared" si="17"/>
        <v>0</v>
      </c>
      <c r="BI112" s="176">
        <f t="shared" si="18"/>
        <v>0</v>
      </c>
      <c r="BJ112" s="18" t="s">
        <v>22</v>
      </c>
      <c r="BK112" s="176">
        <f t="shared" si="19"/>
        <v>0</v>
      </c>
      <c r="BL112" s="18" t="s">
        <v>153</v>
      </c>
      <c r="BM112" s="18" t="s">
        <v>336</v>
      </c>
    </row>
    <row r="113" spans="2:65" s="1" customFormat="1" ht="22.5" customHeight="1">
      <c r="B113" s="164"/>
      <c r="C113" s="165" t="s">
        <v>340</v>
      </c>
      <c r="D113" s="165" t="s">
        <v>148</v>
      </c>
      <c r="E113" s="166" t="s">
        <v>888</v>
      </c>
      <c r="F113" s="167" t="s">
        <v>889</v>
      </c>
      <c r="G113" s="168" t="s">
        <v>395</v>
      </c>
      <c r="H113" s="169">
        <v>90</v>
      </c>
      <c r="I113" s="170"/>
      <c r="J113" s="171">
        <f t="shared" si="10"/>
        <v>0</v>
      </c>
      <c r="K113" s="167" t="s">
        <v>20</v>
      </c>
      <c r="L113" s="35"/>
      <c r="M113" s="172" t="s">
        <v>20</v>
      </c>
      <c r="N113" s="173" t="s">
        <v>47</v>
      </c>
      <c r="O113" s="36"/>
      <c r="P113" s="174">
        <f t="shared" si="11"/>
        <v>0</v>
      </c>
      <c r="Q113" s="174">
        <v>0</v>
      </c>
      <c r="R113" s="174">
        <f t="shared" si="12"/>
        <v>0</v>
      </c>
      <c r="S113" s="174">
        <v>0</v>
      </c>
      <c r="T113" s="175">
        <f t="shared" si="13"/>
        <v>0</v>
      </c>
      <c r="AR113" s="18" t="s">
        <v>153</v>
      </c>
      <c r="AT113" s="18" t="s">
        <v>148</v>
      </c>
      <c r="AU113" s="18" t="s">
        <v>84</v>
      </c>
      <c r="AY113" s="18" t="s">
        <v>145</v>
      </c>
      <c r="BE113" s="176">
        <f t="shared" si="14"/>
        <v>0</v>
      </c>
      <c r="BF113" s="176">
        <f t="shared" si="15"/>
        <v>0</v>
      </c>
      <c r="BG113" s="176">
        <f t="shared" si="16"/>
        <v>0</v>
      </c>
      <c r="BH113" s="176">
        <f t="shared" si="17"/>
        <v>0</v>
      </c>
      <c r="BI113" s="176">
        <f t="shared" si="18"/>
        <v>0</v>
      </c>
      <c r="BJ113" s="18" t="s">
        <v>22</v>
      </c>
      <c r="BK113" s="176">
        <f t="shared" si="19"/>
        <v>0</v>
      </c>
      <c r="BL113" s="18" t="s">
        <v>153</v>
      </c>
      <c r="BM113" s="18" t="s">
        <v>340</v>
      </c>
    </row>
    <row r="114" spans="2:65" s="1" customFormat="1" ht="22.5" customHeight="1">
      <c r="B114" s="164"/>
      <c r="C114" s="165" t="s">
        <v>344</v>
      </c>
      <c r="D114" s="165" t="s">
        <v>148</v>
      </c>
      <c r="E114" s="166" t="s">
        <v>890</v>
      </c>
      <c r="F114" s="167" t="s">
        <v>891</v>
      </c>
      <c r="G114" s="168" t="s">
        <v>395</v>
      </c>
      <c r="H114" s="169">
        <v>20</v>
      </c>
      <c r="I114" s="170"/>
      <c r="J114" s="171">
        <f t="shared" si="10"/>
        <v>0</v>
      </c>
      <c r="K114" s="167" t="s">
        <v>20</v>
      </c>
      <c r="L114" s="35"/>
      <c r="M114" s="172" t="s">
        <v>20</v>
      </c>
      <c r="N114" s="173" t="s">
        <v>47</v>
      </c>
      <c r="O114" s="36"/>
      <c r="P114" s="174">
        <f t="shared" si="11"/>
        <v>0</v>
      </c>
      <c r="Q114" s="174">
        <v>0</v>
      </c>
      <c r="R114" s="174">
        <f t="shared" si="12"/>
        <v>0</v>
      </c>
      <c r="S114" s="174">
        <v>0</v>
      </c>
      <c r="T114" s="175">
        <f t="shared" si="13"/>
        <v>0</v>
      </c>
      <c r="AR114" s="18" t="s">
        <v>153</v>
      </c>
      <c r="AT114" s="18" t="s">
        <v>148</v>
      </c>
      <c r="AU114" s="18" t="s">
        <v>84</v>
      </c>
      <c r="AY114" s="18" t="s">
        <v>145</v>
      </c>
      <c r="BE114" s="176">
        <f t="shared" si="14"/>
        <v>0</v>
      </c>
      <c r="BF114" s="176">
        <f t="shared" si="15"/>
        <v>0</v>
      </c>
      <c r="BG114" s="176">
        <f t="shared" si="16"/>
        <v>0</v>
      </c>
      <c r="BH114" s="176">
        <f t="shared" si="17"/>
        <v>0</v>
      </c>
      <c r="BI114" s="176">
        <f t="shared" si="18"/>
        <v>0</v>
      </c>
      <c r="BJ114" s="18" t="s">
        <v>22</v>
      </c>
      <c r="BK114" s="176">
        <f t="shared" si="19"/>
        <v>0</v>
      </c>
      <c r="BL114" s="18" t="s">
        <v>153</v>
      </c>
      <c r="BM114" s="18" t="s">
        <v>344</v>
      </c>
    </row>
    <row r="115" spans="2:65" s="1" customFormat="1" ht="22.5" customHeight="1">
      <c r="B115" s="164"/>
      <c r="C115" s="165" t="s">
        <v>351</v>
      </c>
      <c r="D115" s="165" t="s">
        <v>148</v>
      </c>
      <c r="E115" s="166" t="s">
        <v>892</v>
      </c>
      <c r="F115" s="167" t="s">
        <v>893</v>
      </c>
      <c r="G115" s="168" t="s">
        <v>395</v>
      </c>
      <c r="H115" s="169">
        <v>35</v>
      </c>
      <c r="I115" s="170"/>
      <c r="J115" s="171">
        <f t="shared" si="10"/>
        <v>0</v>
      </c>
      <c r="K115" s="167" t="s">
        <v>20</v>
      </c>
      <c r="L115" s="35"/>
      <c r="M115" s="172" t="s">
        <v>20</v>
      </c>
      <c r="N115" s="173" t="s">
        <v>47</v>
      </c>
      <c r="O115" s="36"/>
      <c r="P115" s="174">
        <f t="shared" si="11"/>
        <v>0</v>
      </c>
      <c r="Q115" s="174">
        <v>0</v>
      </c>
      <c r="R115" s="174">
        <f t="shared" si="12"/>
        <v>0</v>
      </c>
      <c r="S115" s="174">
        <v>0</v>
      </c>
      <c r="T115" s="175">
        <f t="shared" si="13"/>
        <v>0</v>
      </c>
      <c r="AR115" s="18" t="s">
        <v>153</v>
      </c>
      <c r="AT115" s="18" t="s">
        <v>148</v>
      </c>
      <c r="AU115" s="18" t="s">
        <v>84</v>
      </c>
      <c r="AY115" s="18" t="s">
        <v>145</v>
      </c>
      <c r="BE115" s="176">
        <f t="shared" si="14"/>
        <v>0</v>
      </c>
      <c r="BF115" s="176">
        <f t="shared" si="15"/>
        <v>0</v>
      </c>
      <c r="BG115" s="176">
        <f t="shared" si="16"/>
        <v>0</v>
      </c>
      <c r="BH115" s="176">
        <f t="shared" si="17"/>
        <v>0</v>
      </c>
      <c r="BI115" s="176">
        <f t="shared" si="18"/>
        <v>0</v>
      </c>
      <c r="BJ115" s="18" t="s">
        <v>22</v>
      </c>
      <c r="BK115" s="176">
        <f t="shared" si="19"/>
        <v>0</v>
      </c>
      <c r="BL115" s="18" t="s">
        <v>153</v>
      </c>
      <c r="BM115" s="18" t="s">
        <v>351</v>
      </c>
    </row>
    <row r="116" spans="2:65" s="1" customFormat="1" ht="22.5" customHeight="1">
      <c r="B116" s="164"/>
      <c r="C116" s="165" t="s">
        <v>360</v>
      </c>
      <c r="D116" s="165" t="s">
        <v>148</v>
      </c>
      <c r="E116" s="166" t="s">
        <v>894</v>
      </c>
      <c r="F116" s="167" t="s">
        <v>895</v>
      </c>
      <c r="G116" s="168" t="s">
        <v>838</v>
      </c>
      <c r="H116" s="169">
        <v>4</v>
      </c>
      <c r="I116" s="170"/>
      <c r="J116" s="171">
        <f t="shared" si="10"/>
        <v>0</v>
      </c>
      <c r="K116" s="167" t="s">
        <v>20</v>
      </c>
      <c r="L116" s="35"/>
      <c r="M116" s="172" t="s">
        <v>20</v>
      </c>
      <c r="N116" s="173" t="s">
        <v>47</v>
      </c>
      <c r="O116" s="36"/>
      <c r="P116" s="174">
        <f t="shared" si="11"/>
        <v>0</v>
      </c>
      <c r="Q116" s="174">
        <v>0</v>
      </c>
      <c r="R116" s="174">
        <f t="shared" si="12"/>
        <v>0</v>
      </c>
      <c r="S116" s="174">
        <v>0</v>
      </c>
      <c r="T116" s="175">
        <f t="shared" si="13"/>
        <v>0</v>
      </c>
      <c r="AR116" s="18" t="s">
        <v>153</v>
      </c>
      <c r="AT116" s="18" t="s">
        <v>148</v>
      </c>
      <c r="AU116" s="18" t="s">
        <v>84</v>
      </c>
      <c r="AY116" s="18" t="s">
        <v>145</v>
      </c>
      <c r="BE116" s="176">
        <f t="shared" si="14"/>
        <v>0</v>
      </c>
      <c r="BF116" s="176">
        <f t="shared" si="15"/>
        <v>0</v>
      </c>
      <c r="BG116" s="176">
        <f t="shared" si="16"/>
        <v>0</v>
      </c>
      <c r="BH116" s="176">
        <f t="shared" si="17"/>
        <v>0</v>
      </c>
      <c r="BI116" s="176">
        <f t="shared" si="18"/>
        <v>0</v>
      </c>
      <c r="BJ116" s="18" t="s">
        <v>22</v>
      </c>
      <c r="BK116" s="176">
        <f t="shared" si="19"/>
        <v>0</v>
      </c>
      <c r="BL116" s="18" t="s">
        <v>153</v>
      </c>
      <c r="BM116" s="18" t="s">
        <v>360</v>
      </c>
    </row>
    <row r="117" spans="2:65" s="1" customFormat="1" ht="22.5" customHeight="1">
      <c r="B117" s="164"/>
      <c r="C117" s="165" t="s">
        <v>364</v>
      </c>
      <c r="D117" s="165" t="s">
        <v>148</v>
      </c>
      <c r="E117" s="166" t="s">
        <v>896</v>
      </c>
      <c r="F117" s="167" t="s">
        <v>897</v>
      </c>
      <c r="G117" s="168" t="s">
        <v>838</v>
      </c>
      <c r="H117" s="169">
        <v>1</v>
      </c>
      <c r="I117" s="170"/>
      <c r="J117" s="171">
        <f t="shared" si="10"/>
        <v>0</v>
      </c>
      <c r="K117" s="167" t="s">
        <v>20</v>
      </c>
      <c r="L117" s="35"/>
      <c r="M117" s="172" t="s">
        <v>20</v>
      </c>
      <c r="N117" s="173" t="s">
        <v>47</v>
      </c>
      <c r="O117" s="36"/>
      <c r="P117" s="174">
        <f t="shared" si="11"/>
        <v>0</v>
      </c>
      <c r="Q117" s="174">
        <v>0</v>
      </c>
      <c r="R117" s="174">
        <f t="shared" si="12"/>
        <v>0</v>
      </c>
      <c r="S117" s="174">
        <v>0</v>
      </c>
      <c r="T117" s="175">
        <f t="shared" si="13"/>
        <v>0</v>
      </c>
      <c r="AR117" s="18" t="s">
        <v>153</v>
      </c>
      <c r="AT117" s="18" t="s">
        <v>148</v>
      </c>
      <c r="AU117" s="18" t="s">
        <v>84</v>
      </c>
      <c r="AY117" s="18" t="s">
        <v>145</v>
      </c>
      <c r="BE117" s="176">
        <f t="shared" si="14"/>
        <v>0</v>
      </c>
      <c r="BF117" s="176">
        <f t="shared" si="15"/>
        <v>0</v>
      </c>
      <c r="BG117" s="176">
        <f t="shared" si="16"/>
        <v>0</v>
      </c>
      <c r="BH117" s="176">
        <f t="shared" si="17"/>
        <v>0</v>
      </c>
      <c r="BI117" s="176">
        <f t="shared" si="18"/>
        <v>0</v>
      </c>
      <c r="BJ117" s="18" t="s">
        <v>22</v>
      </c>
      <c r="BK117" s="176">
        <f t="shared" si="19"/>
        <v>0</v>
      </c>
      <c r="BL117" s="18" t="s">
        <v>153</v>
      </c>
      <c r="BM117" s="18" t="s">
        <v>364</v>
      </c>
    </row>
    <row r="118" spans="2:65" s="1" customFormat="1" ht="22.5" customHeight="1">
      <c r="B118" s="164"/>
      <c r="C118" s="165" t="s">
        <v>368</v>
      </c>
      <c r="D118" s="165" t="s">
        <v>148</v>
      </c>
      <c r="E118" s="166" t="s">
        <v>898</v>
      </c>
      <c r="F118" s="167" t="s">
        <v>899</v>
      </c>
      <c r="G118" s="168" t="s">
        <v>838</v>
      </c>
      <c r="H118" s="169">
        <v>2</v>
      </c>
      <c r="I118" s="170"/>
      <c r="J118" s="171">
        <f t="shared" si="10"/>
        <v>0</v>
      </c>
      <c r="K118" s="167" t="s">
        <v>20</v>
      </c>
      <c r="L118" s="35"/>
      <c r="M118" s="172" t="s">
        <v>20</v>
      </c>
      <c r="N118" s="173" t="s">
        <v>47</v>
      </c>
      <c r="O118" s="36"/>
      <c r="P118" s="174">
        <f t="shared" si="11"/>
        <v>0</v>
      </c>
      <c r="Q118" s="174">
        <v>0</v>
      </c>
      <c r="R118" s="174">
        <f t="shared" si="12"/>
        <v>0</v>
      </c>
      <c r="S118" s="174">
        <v>0</v>
      </c>
      <c r="T118" s="175">
        <f t="shared" si="13"/>
        <v>0</v>
      </c>
      <c r="AR118" s="18" t="s">
        <v>153</v>
      </c>
      <c r="AT118" s="18" t="s">
        <v>148</v>
      </c>
      <c r="AU118" s="18" t="s">
        <v>84</v>
      </c>
      <c r="AY118" s="18" t="s">
        <v>145</v>
      </c>
      <c r="BE118" s="176">
        <f t="shared" si="14"/>
        <v>0</v>
      </c>
      <c r="BF118" s="176">
        <f t="shared" si="15"/>
        <v>0</v>
      </c>
      <c r="BG118" s="176">
        <f t="shared" si="16"/>
        <v>0</v>
      </c>
      <c r="BH118" s="176">
        <f t="shared" si="17"/>
        <v>0</v>
      </c>
      <c r="BI118" s="176">
        <f t="shared" si="18"/>
        <v>0</v>
      </c>
      <c r="BJ118" s="18" t="s">
        <v>22</v>
      </c>
      <c r="BK118" s="176">
        <f t="shared" si="19"/>
        <v>0</v>
      </c>
      <c r="BL118" s="18" t="s">
        <v>153</v>
      </c>
      <c r="BM118" s="18" t="s">
        <v>368</v>
      </c>
    </row>
    <row r="119" spans="2:65" s="1" customFormat="1" ht="22.5" customHeight="1">
      <c r="B119" s="164"/>
      <c r="C119" s="165" t="s">
        <v>374</v>
      </c>
      <c r="D119" s="165" t="s">
        <v>148</v>
      </c>
      <c r="E119" s="166" t="s">
        <v>900</v>
      </c>
      <c r="F119" s="167" t="s">
        <v>901</v>
      </c>
      <c r="G119" s="168" t="s">
        <v>838</v>
      </c>
      <c r="H119" s="169">
        <v>2</v>
      </c>
      <c r="I119" s="170"/>
      <c r="J119" s="171">
        <f t="shared" si="10"/>
        <v>0</v>
      </c>
      <c r="K119" s="167" t="s">
        <v>20</v>
      </c>
      <c r="L119" s="35"/>
      <c r="M119" s="172" t="s">
        <v>20</v>
      </c>
      <c r="N119" s="173" t="s">
        <v>47</v>
      </c>
      <c r="O119" s="36"/>
      <c r="P119" s="174">
        <f t="shared" si="11"/>
        <v>0</v>
      </c>
      <c r="Q119" s="174">
        <v>0</v>
      </c>
      <c r="R119" s="174">
        <f t="shared" si="12"/>
        <v>0</v>
      </c>
      <c r="S119" s="174">
        <v>0</v>
      </c>
      <c r="T119" s="175">
        <f t="shared" si="13"/>
        <v>0</v>
      </c>
      <c r="AR119" s="18" t="s">
        <v>153</v>
      </c>
      <c r="AT119" s="18" t="s">
        <v>148</v>
      </c>
      <c r="AU119" s="18" t="s">
        <v>84</v>
      </c>
      <c r="AY119" s="18" t="s">
        <v>145</v>
      </c>
      <c r="BE119" s="176">
        <f t="shared" si="14"/>
        <v>0</v>
      </c>
      <c r="BF119" s="176">
        <f t="shared" si="15"/>
        <v>0</v>
      </c>
      <c r="BG119" s="176">
        <f t="shared" si="16"/>
        <v>0</v>
      </c>
      <c r="BH119" s="176">
        <f t="shared" si="17"/>
        <v>0</v>
      </c>
      <c r="BI119" s="176">
        <f t="shared" si="18"/>
        <v>0</v>
      </c>
      <c r="BJ119" s="18" t="s">
        <v>22</v>
      </c>
      <c r="BK119" s="176">
        <f t="shared" si="19"/>
        <v>0</v>
      </c>
      <c r="BL119" s="18" t="s">
        <v>153</v>
      </c>
      <c r="BM119" s="18" t="s">
        <v>374</v>
      </c>
    </row>
    <row r="120" spans="2:65" s="1" customFormat="1" ht="22.5" customHeight="1">
      <c r="B120" s="164"/>
      <c r="C120" s="165" t="s">
        <v>356</v>
      </c>
      <c r="D120" s="165" t="s">
        <v>148</v>
      </c>
      <c r="E120" s="166" t="s">
        <v>902</v>
      </c>
      <c r="F120" s="167" t="s">
        <v>903</v>
      </c>
      <c r="G120" s="168" t="s">
        <v>838</v>
      </c>
      <c r="H120" s="169">
        <v>2</v>
      </c>
      <c r="I120" s="170"/>
      <c r="J120" s="171">
        <f t="shared" si="10"/>
        <v>0</v>
      </c>
      <c r="K120" s="167" t="s">
        <v>20</v>
      </c>
      <c r="L120" s="35"/>
      <c r="M120" s="172" t="s">
        <v>20</v>
      </c>
      <c r="N120" s="173" t="s">
        <v>47</v>
      </c>
      <c r="O120" s="36"/>
      <c r="P120" s="174">
        <f t="shared" si="11"/>
        <v>0</v>
      </c>
      <c r="Q120" s="174">
        <v>0</v>
      </c>
      <c r="R120" s="174">
        <f t="shared" si="12"/>
        <v>0</v>
      </c>
      <c r="S120" s="174">
        <v>0</v>
      </c>
      <c r="T120" s="175">
        <f t="shared" si="13"/>
        <v>0</v>
      </c>
      <c r="AR120" s="18" t="s">
        <v>153</v>
      </c>
      <c r="AT120" s="18" t="s">
        <v>148</v>
      </c>
      <c r="AU120" s="18" t="s">
        <v>84</v>
      </c>
      <c r="AY120" s="18" t="s">
        <v>145</v>
      </c>
      <c r="BE120" s="176">
        <f t="shared" si="14"/>
        <v>0</v>
      </c>
      <c r="BF120" s="176">
        <f t="shared" si="15"/>
        <v>0</v>
      </c>
      <c r="BG120" s="176">
        <f t="shared" si="16"/>
        <v>0</v>
      </c>
      <c r="BH120" s="176">
        <f t="shared" si="17"/>
        <v>0</v>
      </c>
      <c r="BI120" s="176">
        <f t="shared" si="18"/>
        <v>0</v>
      </c>
      <c r="BJ120" s="18" t="s">
        <v>22</v>
      </c>
      <c r="BK120" s="176">
        <f t="shared" si="19"/>
        <v>0</v>
      </c>
      <c r="BL120" s="18" t="s">
        <v>153</v>
      </c>
      <c r="BM120" s="18" t="s">
        <v>356</v>
      </c>
    </row>
    <row r="121" spans="2:65" s="1" customFormat="1" ht="22.5" customHeight="1">
      <c r="B121" s="164"/>
      <c r="C121" s="165" t="s">
        <v>382</v>
      </c>
      <c r="D121" s="165" t="s">
        <v>148</v>
      </c>
      <c r="E121" s="166" t="s">
        <v>904</v>
      </c>
      <c r="F121" s="167" t="s">
        <v>905</v>
      </c>
      <c r="G121" s="168" t="s">
        <v>838</v>
      </c>
      <c r="H121" s="169">
        <v>2</v>
      </c>
      <c r="I121" s="170"/>
      <c r="J121" s="171">
        <f t="shared" si="10"/>
        <v>0</v>
      </c>
      <c r="K121" s="167" t="s">
        <v>20</v>
      </c>
      <c r="L121" s="35"/>
      <c r="M121" s="172" t="s">
        <v>20</v>
      </c>
      <c r="N121" s="173" t="s">
        <v>47</v>
      </c>
      <c r="O121" s="36"/>
      <c r="P121" s="174">
        <f t="shared" si="11"/>
        <v>0</v>
      </c>
      <c r="Q121" s="174">
        <v>0</v>
      </c>
      <c r="R121" s="174">
        <f t="shared" si="12"/>
        <v>0</v>
      </c>
      <c r="S121" s="174">
        <v>0</v>
      </c>
      <c r="T121" s="175">
        <f t="shared" si="13"/>
        <v>0</v>
      </c>
      <c r="AR121" s="18" t="s">
        <v>153</v>
      </c>
      <c r="AT121" s="18" t="s">
        <v>148</v>
      </c>
      <c r="AU121" s="18" t="s">
        <v>84</v>
      </c>
      <c r="AY121" s="18" t="s">
        <v>145</v>
      </c>
      <c r="BE121" s="176">
        <f t="shared" si="14"/>
        <v>0</v>
      </c>
      <c r="BF121" s="176">
        <f t="shared" si="15"/>
        <v>0</v>
      </c>
      <c r="BG121" s="176">
        <f t="shared" si="16"/>
        <v>0</v>
      </c>
      <c r="BH121" s="176">
        <f t="shared" si="17"/>
        <v>0</v>
      </c>
      <c r="BI121" s="176">
        <f t="shared" si="18"/>
        <v>0</v>
      </c>
      <c r="BJ121" s="18" t="s">
        <v>22</v>
      </c>
      <c r="BK121" s="176">
        <f t="shared" si="19"/>
        <v>0</v>
      </c>
      <c r="BL121" s="18" t="s">
        <v>153</v>
      </c>
      <c r="BM121" s="18" t="s">
        <v>382</v>
      </c>
    </row>
    <row r="122" spans="2:65" s="1" customFormat="1" ht="22.5" customHeight="1">
      <c r="B122" s="164"/>
      <c r="C122" s="165" t="s">
        <v>386</v>
      </c>
      <c r="D122" s="165" t="s">
        <v>148</v>
      </c>
      <c r="E122" s="166" t="s">
        <v>906</v>
      </c>
      <c r="F122" s="167" t="s">
        <v>907</v>
      </c>
      <c r="G122" s="168" t="s">
        <v>838</v>
      </c>
      <c r="H122" s="169">
        <v>3</v>
      </c>
      <c r="I122" s="170"/>
      <c r="J122" s="171">
        <f t="shared" si="10"/>
        <v>0</v>
      </c>
      <c r="K122" s="167" t="s">
        <v>20</v>
      </c>
      <c r="L122" s="35"/>
      <c r="M122" s="172" t="s">
        <v>20</v>
      </c>
      <c r="N122" s="173" t="s">
        <v>47</v>
      </c>
      <c r="O122" s="36"/>
      <c r="P122" s="174">
        <f t="shared" si="11"/>
        <v>0</v>
      </c>
      <c r="Q122" s="174">
        <v>0</v>
      </c>
      <c r="R122" s="174">
        <f t="shared" si="12"/>
        <v>0</v>
      </c>
      <c r="S122" s="174">
        <v>0</v>
      </c>
      <c r="T122" s="175">
        <f t="shared" si="13"/>
        <v>0</v>
      </c>
      <c r="AR122" s="18" t="s">
        <v>153</v>
      </c>
      <c r="AT122" s="18" t="s">
        <v>148</v>
      </c>
      <c r="AU122" s="18" t="s">
        <v>84</v>
      </c>
      <c r="AY122" s="18" t="s">
        <v>145</v>
      </c>
      <c r="BE122" s="176">
        <f t="shared" si="14"/>
        <v>0</v>
      </c>
      <c r="BF122" s="176">
        <f t="shared" si="15"/>
        <v>0</v>
      </c>
      <c r="BG122" s="176">
        <f t="shared" si="16"/>
        <v>0</v>
      </c>
      <c r="BH122" s="176">
        <f t="shared" si="17"/>
        <v>0</v>
      </c>
      <c r="BI122" s="176">
        <f t="shared" si="18"/>
        <v>0</v>
      </c>
      <c r="BJ122" s="18" t="s">
        <v>22</v>
      </c>
      <c r="BK122" s="176">
        <f t="shared" si="19"/>
        <v>0</v>
      </c>
      <c r="BL122" s="18" t="s">
        <v>153</v>
      </c>
      <c r="BM122" s="18" t="s">
        <v>386</v>
      </c>
    </row>
    <row r="123" spans="2:65" s="1" customFormat="1" ht="22.5" customHeight="1">
      <c r="B123" s="164"/>
      <c r="C123" s="165" t="s">
        <v>392</v>
      </c>
      <c r="D123" s="165" t="s">
        <v>148</v>
      </c>
      <c r="E123" s="166" t="s">
        <v>908</v>
      </c>
      <c r="F123" s="167" t="s">
        <v>909</v>
      </c>
      <c r="G123" s="168" t="s">
        <v>838</v>
      </c>
      <c r="H123" s="169">
        <v>6</v>
      </c>
      <c r="I123" s="170"/>
      <c r="J123" s="171">
        <f t="shared" si="10"/>
        <v>0</v>
      </c>
      <c r="K123" s="167" t="s">
        <v>20</v>
      </c>
      <c r="L123" s="35"/>
      <c r="M123" s="172" t="s">
        <v>20</v>
      </c>
      <c r="N123" s="173" t="s">
        <v>47</v>
      </c>
      <c r="O123" s="36"/>
      <c r="P123" s="174">
        <f t="shared" si="11"/>
        <v>0</v>
      </c>
      <c r="Q123" s="174">
        <v>0</v>
      </c>
      <c r="R123" s="174">
        <f t="shared" si="12"/>
        <v>0</v>
      </c>
      <c r="S123" s="174">
        <v>0</v>
      </c>
      <c r="T123" s="175">
        <f t="shared" si="13"/>
        <v>0</v>
      </c>
      <c r="AR123" s="18" t="s">
        <v>153</v>
      </c>
      <c r="AT123" s="18" t="s">
        <v>148</v>
      </c>
      <c r="AU123" s="18" t="s">
        <v>84</v>
      </c>
      <c r="AY123" s="18" t="s">
        <v>145</v>
      </c>
      <c r="BE123" s="176">
        <f t="shared" si="14"/>
        <v>0</v>
      </c>
      <c r="BF123" s="176">
        <f t="shared" si="15"/>
        <v>0</v>
      </c>
      <c r="BG123" s="176">
        <f t="shared" si="16"/>
        <v>0</v>
      </c>
      <c r="BH123" s="176">
        <f t="shared" si="17"/>
        <v>0</v>
      </c>
      <c r="BI123" s="176">
        <f t="shared" si="18"/>
        <v>0</v>
      </c>
      <c r="BJ123" s="18" t="s">
        <v>22</v>
      </c>
      <c r="BK123" s="176">
        <f t="shared" si="19"/>
        <v>0</v>
      </c>
      <c r="BL123" s="18" t="s">
        <v>153</v>
      </c>
      <c r="BM123" s="18" t="s">
        <v>392</v>
      </c>
    </row>
    <row r="124" spans="2:65" s="1" customFormat="1" ht="22.5" customHeight="1">
      <c r="B124" s="164"/>
      <c r="C124" s="165" t="s">
        <v>402</v>
      </c>
      <c r="D124" s="165" t="s">
        <v>148</v>
      </c>
      <c r="E124" s="166" t="s">
        <v>910</v>
      </c>
      <c r="F124" s="167" t="s">
        <v>911</v>
      </c>
      <c r="G124" s="168" t="s">
        <v>838</v>
      </c>
      <c r="H124" s="169">
        <v>2</v>
      </c>
      <c r="I124" s="170"/>
      <c r="J124" s="171">
        <f t="shared" si="10"/>
        <v>0</v>
      </c>
      <c r="K124" s="167" t="s">
        <v>20</v>
      </c>
      <c r="L124" s="35"/>
      <c r="M124" s="172" t="s">
        <v>20</v>
      </c>
      <c r="N124" s="173" t="s">
        <v>47</v>
      </c>
      <c r="O124" s="36"/>
      <c r="P124" s="174">
        <f t="shared" si="11"/>
        <v>0</v>
      </c>
      <c r="Q124" s="174">
        <v>0</v>
      </c>
      <c r="R124" s="174">
        <f t="shared" si="12"/>
        <v>0</v>
      </c>
      <c r="S124" s="174">
        <v>0</v>
      </c>
      <c r="T124" s="175">
        <f t="shared" si="13"/>
        <v>0</v>
      </c>
      <c r="AR124" s="18" t="s">
        <v>153</v>
      </c>
      <c r="AT124" s="18" t="s">
        <v>148</v>
      </c>
      <c r="AU124" s="18" t="s">
        <v>84</v>
      </c>
      <c r="AY124" s="18" t="s">
        <v>145</v>
      </c>
      <c r="BE124" s="176">
        <f t="shared" si="14"/>
        <v>0</v>
      </c>
      <c r="BF124" s="176">
        <f t="shared" si="15"/>
        <v>0</v>
      </c>
      <c r="BG124" s="176">
        <f t="shared" si="16"/>
        <v>0</v>
      </c>
      <c r="BH124" s="176">
        <f t="shared" si="17"/>
        <v>0</v>
      </c>
      <c r="BI124" s="176">
        <f t="shared" si="18"/>
        <v>0</v>
      </c>
      <c r="BJ124" s="18" t="s">
        <v>22</v>
      </c>
      <c r="BK124" s="176">
        <f t="shared" si="19"/>
        <v>0</v>
      </c>
      <c r="BL124" s="18" t="s">
        <v>153</v>
      </c>
      <c r="BM124" s="18" t="s">
        <v>402</v>
      </c>
    </row>
    <row r="125" spans="2:65" s="1" customFormat="1" ht="22.5" customHeight="1">
      <c r="B125" s="164"/>
      <c r="C125" s="165" t="s">
        <v>409</v>
      </c>
      <c r="D125" s="165" t="s">
        <v>148</v>
      </c>
      <c r="E125" s="166" t="s">
        <v>912</v>
      </c>
      <c r="F125" s="167" t="s">
        <v>913</v>
      </c>
      <c r="G125" s="168" t="s">
        <v>395</v>
      </c>
      <c r="H125" s="169">
        <v>16</v>
      </c>
      <c r="I125" s="170"/>
      <c r="J125" s="171">
        <f t="shared" si="10"/>
        <v>0</v>
      </c>
      <c r="K125" s="167" t="s">
        <v>20</v>
      </c>
      <c r="L125" s="35"/>
      <c r="M125" s="172" t="s">
        <v>20</v>
      </c>
      <c r="N125" s="173" t="s">
        <v>47</v>
      </c>
      <c r="O125" s="36"/>
      <c r="P125" s="174">
        <f t="shared" si="11"/>
        <v>0</v>
      </c>
      <c r="Q125" s="174">
        <v>0</v>
      </c>
      <c r="R125" s="174">
        <f t="shared" si="12"/>
        <v>0</v>
      </c>
      <c r="S125" s="174">
        <v>0</v>
      </c>
      <c r="T125" s="175">
        <f t="shared" si="13"/>
        <v>0</v>
      </c>
      <c r="AR125" s="18" t="s">
        <v>153</v>
      </c>
      <c r="AT125" s="18" t="s">
        <v>148</v>
      </c>
      <c r="AU125" s="18" t="s">
        <v>84</v>
      </c>
      <c r="AY125" s="18" t="s">
        <v>145</v>
      </c>
      <c r="BE125" s="176">
        <f t="shared" si="14"/>
        <v>0</v>
      </c>
      <c r="BF125" s="176">
        <f t="shared" si="15"/>
        <v>0</v>
      </c>
      <c r="BG125" s="176">
        <f t="shared" si="16"/>
        <v>0</v>
      </c>
      <c r="BH125" s="176">
        <f t="shared" si="17"/>
        <v>0</v>
      </c>
      <c r="BI125" s="176">
        <f t="shared" si="18"/>
        <v>0</v>
      </c>
      <c r="BJ125" s="18" t="s">
        <v>22</v>
      </c>
      <c r="BK125" s="176">
        <f t="shared" si="19"/>
        <v>0</v>
      </c>
      <c r="BL125" s="18" t="s">
        <v>153</v>
      </c>
      <c r="BM125" s="18" t="s">
        <v>409</v>
      </c>
    </row>
    <row r="126" spans="2:65" s="1" customFormat="1" ht="22.5" customHeight="1">
      <c r="B126" s="164"/>
      <c r="C126" s="165" t="s">
        <v>414</v>
      </c>
      <c r="D126" s="165" t="s">
        <v>148</v>
      </c>
      <c r="E126" s="166" t="s">
        <v>914</v>
      </c>
      <c r="F126" s="167" t="s">
        <v>915</v>
      </c>
      <c r="G126" s="168" t="s">
        <v>219</v>
      </c>
      <c r="H126" s="169">
        <v>1</v>
      </c>
      <c r="I126" s="170"/>
      <c r="J126" s="171">
        <f t="shared" si="10"/>
        <v>0</v>
      </c>
      <c r="K126" s="167" t="s">
        <v>20</v>
      </c>
      <c r="L126" s="35"/>
      <c r="M126" s="172" t="s">
        <v>20</v>
      </c>
      <c r="N126" s="173" t="s">
        <v>47</v>
      </c>
      <c r="O126" s="36"/>
      <c r="P126" s="174">
        <f t="shared" si="11"/>
        <v>0</v>
      </c>
      <c r="Q126" s="174">
        <v>0</v>
      </c>
      <c r="R126" s="174">
        <f t="shared" si="12"/>
        <v>0</v>
      </c>
      <c r="S126" s="174">
        <v>0</v>
      </c>
      <c r="T126" s="175">
        <f t="shared" si="13"/>
        <v>0</v>
      </c>
      <c r="AR126" s="18" t="s">
        <v>153</v>
      </c>
      <c r="AT126" s="18" t="s">
        <v>148</v>
      </c>
      <c r="AU126" s="18" t="s">
        <v>84</v>
      </c>
      <c r="AY126" s="18" t="s">
        <v>145</v>
      </c>
      <c r="BE126" s="176">
        <f t="shared" si="14"/>
        <v>0</v>
      </c>
      <c r="BF126" s="176">
        <f t="shared" si="15"/>
        <v>0</v>
      </c>
      <c r="BG126" s="176">
        <f t="shared" si="16"/>
        <v>0</v>
      </c>
      <c r="BH126" s="176">
        <f t="shared" si="17"/>
        <v>0</v>
      </c>
      <c r="BI126" s="176">
        <f t="shared" si="18"/>
        <v>0</v>
      </c>
      <c r="BJ126" s="18" t="s">
        <v>22</v>
      </c>
      <c r="BK126" s="176">
        <f t="shared" si="19"/>
        <v>0</v>
      </c>
      <c r="BL126" s="18" t="s">
        <v>153</v>
      </c>
      <c r="BM126" s="18" t="s">
        <v>414</v>
      </c>
    </row>
    <row r="127" spans="2:65" s="1" customFormat="1" ht="22.5" customHeight="1">
      <c r="B127" s="164"/>
      <c r="C127" s="165" t="s">
        <v>419</v>
      </c>
      <c r="D127" s="165" t="s">
        <v>148</v>
      </c>
      <c r="E127" s="166" t="s">
        <v>916</v>
      </c>
      <c r="F127" s="167" t="s">
        <v>917</v>
      </c>
      <c r="G127" s="168" t="s">
        <v>838</v>
      </c>
      <c r="H127" s="169">
        <v>1</v>
      </c>
      <c r="I127" s="170"/>
      <c r="J127" s="171">
        <f t="shared" si="10"/>
        <v>0</v>
      </c>
      <c r="K127" s="167" t="s">
        <v>20</v>
      </c>
      <c r="L127" s="35"/>
      <c r="M127" s="172" t="s">
        <v>20</v>
      </c>
      <c r="N127" s="173" t="s">
        <v>47</v>
      </c>
      <c r="O127" s="36"/>
      <c r="P127" s="174">
        <f t="shared" si="11"/>
        <v>0</v>
      </c>
      <c r="Q127" s="174">
        <v>0</v>
      </c>
      <c r="R127" s="174">
        <f t="shared" si="12"/>
        <v>0</v>
      </c>
      <c r="S127" s="174">
        <v>0</v>
      </c>
      <c r="T127" s="175">
        <f t="shared" si="13"/>
        <v>0</v>
      </c>
      <c r="AR127" s="18" t="s">
        <v>153</v>
      </c>
      <c r="AT127" s="18" t="s">
        <v>148</v>
      </c>
      <c r="AU127" s="18" t="s">
        <v>84</v>
      </c>
      <c r="AY127" s="18" t="s">
        <v>145</v>
      </c>
      <c r="BE127" s="176">
        <f t="shared" si="14"/>
        <v>0</v>
      </c>
      <c r="BF127" s="176">
        <f t="shared" si="15"/>
        <v>0</v>
      </c>
      <c r="BG127" s="176">
        <f t="shared" si="16"/>
        <v>0</v>
      </c>
      <c r="BH127" s="176">
        <f t="shared" si="17"/>
        <v>0</v>
      </c>
      <c r="BI127" s="176">
        <f t="shared" si="18"/>
        <v>0</v>
      </c>
      <c r="BJ127" s="18" t="s">
        <v>22</v>
      </c>
      <c r="BK127" s="176">
        <f t="shared" si="19"/>
        <v>0</v>
      </c>
      <c r="BL127" s="18" t="s">
        <v>153</v>
      </c>
      <c r="BM127" s="18" t="s">
        <v>419</v>
      </c>
    </row>
    <row r="128" spans="2:65" s="1" customFormat="1" ht="22.5" customHeight="1">
      <c r="B128" s="164"/>
      <c r="C128" s="165" t="s">
        <v>423</v>
      </c>
      <c r="D128" s="165" t="s">
        <v>148</v>
      </c>
      <c r="E128" s="166" t="s">
        <v>918</v>
      </c>
      <c r="F128" s="167" t="s">
        <v>919</v>
      </c>
      <c r="G128" s="168" t="s">
        <v>838</v>
      </c>
      <c r="H128" s="169">
        <v>5</v>
      </c>
      <c r="I128" s="170"/>
      <c r="J128" s="171">
        <f t="shared" si="10"/>
        <v>0</v>
      </c>
      <c r="K128" s="167" t="s">
        <v>20</v>
      </c>
      <c r="L128" s="35"/>
      <c r="M128" s="172" t="s">
        <v>20</v>
      </c>
      <c r="N128" s="173" t="s">
        <v>47</v>
      </c>
      <c r="O128" s="36"/>
      <c r="P128" s="174">
        <f t="shared" si="11"/>
        <v>0</v>
      </c>
      <c r="Q128" s="174">
        <v>0</v>
      </c>
      <c r="R128" s="174">
        <f t="shared" si="12"/>
        <v>0</v>
      </c>
      <c r="S128" s="174">
        <v>0</v>
      </c>
      <c r="T128" s="175">
        <f t="shared" si="13"/>
        <v>0</v>
      </c>
      <c r="AR128" s="18" t="s">
        <v>153</v>
      </c>
      <c r="AT128" s="18" t="s">
        <v>148</v>
      </c>
      <c r="AU128" s="18" t="s">
        <v>84</v>
      </c>
      <c r="AY128" s="18" t="s">
        <v>145</v>
      </c>
      <c r="BE128" s="176">
        <f t="shared" si="14"/>
        <v>0</v>
      </c>
      <c r="BF128" s="176">
        <f t="shared" si="15"/>
        <v>0</v>
      </c>
      <c r="BG128" s="176">
        <f t="shared" si="16"/>
        <v>0</v>
      </c>
      <c r="BH128" s="176">
        <f t="shared" si="17"/>
        <v>0</v>
      </c>
      <c r="BI128" s="176">
        <f t="shared" si="18"/>
        <v>0</v>
      </c>
      <c r="BJ128" s="18" t="s">
        <v>22</v>
      </c>
      <c r="BK128" s="176">
        <f t="shared" si="19"/>
        <v>0</v>
      </c>
      <c r="BL128" s="18" t="s">
        <v>153</v>
      </c>
      <c r="BM128" s="18" t="s">
        <v>423</v>
      </c>
    </row>
    <row r="129" spans="2:65" s="1" customFormat="1" ht="22.5" customHeight="1">
      <c r="B129" s="164"/>
      <c r="C129" s="165" t="s">
        <v>427</v>
      </c>
      <c r="D129" s="165" t="s">
        <v>148</v>
      </c>
      <c r="E129" s="166" t="s">
        <v>920</v>
      </c>
      <c r="F129" s="167" t="s">
        <v>921</v>
      </c>
      <c r="G129" s="168" t="s">
        <v>838</v>
      </c>
      <c r="H129" s="169">
        <v>1</v>
      </c>
      <c r="I129" s="170"/>
      <c r="J129" s="171">
        <f t="shared" si="10"/>
        <v>0</v>
      </c>
      <c r="K129" s="167" t="s">
        <v>20</v>
      </c>
      <c r="L129" s="35"/>
      <c r="M129" s="172" t="s">
        <v>20</v>
      </c>
      <c r="N129" s="173" t="s">
        <v>47</v>
      </c>
      <c r="O129" s="36"/>
      <c r="P129" s="174">
        <f t="shared" si="11"/>
        <v>0</v>
      </c>
      <c r="Q129" s="174">
        <v>0</v>
      </c>
      <c r="R129" s="174">
        <f t="shared" si="12"/>
        <v>0</v>
      </c>
      <c r="S129" s="174">
        <v>0</v>
      </c>
      <c r="T129" s="175">
        <f t="shared" si="13"/>
        <v>0</v>
      </c>
      <c r="AR129" s="18" t="s">
        <v>153</v>
      </c>
      <c r="AT129" s="18" t="s">
        <v>148</v>
      </c>
      <c r="AU129" s="18" t="s">
        <v>84</v>
      </c>
      <c r="AY129" s="18" t="s">
        <v>145</v>
      </c>
      <c r="BE129" s="176">
        <f t="shared" si="14"/>
        <v>0</v>
      </c>
      <c r="BF129" s="176">
        <f t="shared" si="15"/>
        <v>0</v>
      </c>
      <c r="BG129" s="176">
        <f t="shared" si="16"/>
        <v>0</v>
      </c>
      <c r="BH129" s="176">
        <f t="shared" si="17"/>
        <v>0</v>
      </c>
      <c r="BI129" s="176">
        <f t="shared" si="18"/>
        <v>0</v>
      </c>
      <c r="BJ129" s="18" t="s">
        <v>22</v>
      </c>
      <c r="BK129" s="176">
        <f t="shared" si="19"/>
        <v>0</v>
      </c>
      <c r="BL129" s="18" t="s">
        <v>153</v>
      </c>
      <c r="BM129" s="18" t="s">
        <v>427</v>
      </c>
    </row>
    <row r="130" spans="2:65" s="1" customFormat="1" ht="22.5" customHeight="1">
      <c r="B130" s="164"/>
      <c r="C130" s="165" t="s">
        <v>431</v>
      </c>
      <c r="D130" s="165" t="s">
        <v>148</v>
      </c>
      <c r="E130" s="166" t="s">
        <v>922</v>
      </c>
      <c r="F130" s="167" t="s">
        <v>923</v>
      </c>
      <c r="G130" s="168" t="s">
        <v>838</v>
      </c>
      <c r="H130" s="169">
        <v>1</v>
      </c>
      <c r="I130" s="170"/>
      <c r="J130" s="171">
        <f t="shared" si="10"/>
        <v>0</v>
      </c>
      <c r="K130" s="167" t="s">
        <v>20</v>
      </c>
      <c r="L130" s="35"/>
      <c r="M130" s="172" t="s">
        <v>20</v>
      </c>
      <c r="N130" s="173" t="s">
        <v>47</v>
      </c>
      <c r="O130" s="36"/>
      <c r="P130" s="174">
        <f t="shared" si="11"/>
        <v>0</v>
      </c>
      <c r="Q130" s="174">
        <v>0</v>
      </c>
      <c r="R130" s="174">
        <f t="shared" si="12"/>
        <v>0</v>
      </c>
      <c r="S130" s="174">
        <v>0</v>
      </c>
      <c r="T130" s="175">
        <f t="shared" si="13"/>
        <v>0</v>
      </c>
      <c r="AR130" s="18" t="s">
        <v>153</v>
      </c>
      <c r="AT130" s="18" t="s">
        <v>148</v>
      </c>
      <c r="AU130" s="18" t="s">
        <v>84</v>
      </c>
      <c r="AY130" s="18" t="s">
        <v>145</v>
      </c>
      <c r="BE130" s="176">
        <f t="shared" si="14"/>
        <v>0</v>
      </c>
      <c r="BF130" s="176">
        <f t="shared" si="15"/>
        <v>0</v>
      </c>
      <c r="BG130" s="176">
        <f t="shared" si="16"/>
        <v>0</v>
      </c>
      <c r="BH130" s="176">
        <f t="shared" si="17"/>
        <v>0</v>
      </c>
      <c r="BI130" s="176">
        <f t="shared" si="18"/>
        <v>0</v>
      </c>
      <c r="BJ130" s="18" t="s">
        <v>22</v>
      </c>
      <c r="BK130" s="176">
        <f t="shared" si="19"/>
        <v>0</v>
      </c>
      <c r="BL130" s="18" t="s">
        <v>153</v>
      </c>
      <c r="BM130" s="18" t="s">
        <v>431</v>
      </c>
    </row>
    <row r="131" spans="2:65" s="1" customFormat="1" ht="31.5" customHeight="1">
      <c r="B131" s="164"/>
      <c r="C131" s="165" t="s">
        <v>437</v>
      </c>
      <c r="D131" s="165" t="s">
        <v>148</v>
      </c>
      <c r="E131" s="166" t="s">
        <v>924</v>
      </c>
      <c r="F131" s="167" t="s">
        <v>925</v>
      </c>
      <c r="G131" s="168" t="s">
        <v>838</v>
      </c>
      <c r="H131" s="169">
        <v>4</v>
      </c>
      <c r="I131" s="170"/>
      <c r="J131" s="171">
        <f t="shared" si="10"/>
        <v>0</v>
      </c>
      <c r="K131" s="167" t="s">
        <v>20</v>
      </c>
      <c r="L131" s="35"/>
      <c r="M131" s="172" t="s">
        <v>20</v>
      </c>
      <c r="N131" s="173" t="s">
        <v>47</v>
      </c>
      <c r="O131" s="36"/>
      <c r="P131" s="174">
        <f t="shared" si="11"/>
        <v>0</v>
      </c>
      <c r="Q131" s="174">
        <v>0</v>
      </c>
      <c r="R131" s="174">
        <f t="shared" si="12"/>
        <v>0</v>
      </c>
      <c r="S131" s="174">
        <v>0</v>
      </c>
      <c r="T131" s="175">
        <f t="shared" si="13"/>
        <v>0</v>
      </c>
      <c r="AR131" s="18" t="s">
        <v>153</v>
      </c>
      <c r="AT131" s="18" t="s">
        <v>148</v>
      </c>
      <c r="AU131" s="18" t="s">
        <v>84</v>
      </c>
      <c r="AY131" s="18" t="s">
        <v>145</v>
      </c>
      <c r="BE131" s="176">
        <f t="shared" si="14"/>
        <v>0</v>
      </c>
      <c r="BF131" s="176">
        <f t="shared" si="15"/>
        <v>0</v>
      </c>
      <c r="BG131" s="176">
        <f t="shared" si="16"/>
        <v>0</v>
      </c>
      <c r="BH131" s="176">
        <f t="shared" si="17"/>
        <v>0</v>
      </c>
      <c r="BI131" s="176">
        <f t="shared" si="18"/>
        <v>0</v>
      </c>
      <c r="BJ131" s="18" t="s">
        <v>22</v>
      </c>
      <c r="BK131" s="176">
        <f t="shared" si="19"/>
        <v>0</v>
      </c>
      <c r="BL131" s="18" t="s">
        <v>153</v>
      </c>
      <c r="BM131" s="18" t="s">
        <v>437</v>
      </c>
    </row>
    <row r="132" spans="2:65" s="1" customFormat="1" ht="22.5" customHeight="1">
      <c r="B132" s="164"/>
      <c r="C132" s="165" t="s">
        <v>441</v>
      </c>
      <c r="D132" s="165" t="s">
        <v>148</v>
      </c>
      <c r="E132" s="166" t="s">
        <v>926</v>
      </c>
      <c r="F132" s="167" t="s">
        <v>927</v>
      </c>
      <c r="G132" s="168" t="s">
        <v>838</v>
      </c>
      <c r="H132" s="169">
        <v>0.5</v>
      </c>
      <c r="I132" s="170"/>
      <c r="J132" s="171">
        <f t="shared" si="10"/>
        <v>0</v>
      </c>
      <c r="K132" s="167" t="s">
        <v>20</v>
      </c>
      <c r="L132" s="35"/>
      <c r="M132" s="172" t="s">
        <v>20</v>
      </c>
      <c r="N132" s="173" t="s">
        <v>47</v>
      </c>
      <c r="O132" s="36"/>
      <c r="P132" s="174">
        <f t="shared" si="11"/>
        <v>0</v>
      </c>
      <c r="Q132" s="174">
        <v>0</v>
      </c>
      <c r="R132" s="174">
        <f t="shared" si="12"/>
        <v>0</v>
      </c>
      <c r="S132" s="174">
        <v>0</v>
      </c>
      <c r="T132" s="175">
        <f t="shared" si="13"/>
        <v>0</v>
      </c>
      <c r="AR132" s="18" t="s">
        <v>153</v>
      </c>
      <c r="AT132" s="18" t="s">
        <v>148</v>
      </c>
      <c r="AU132" s="18" t="s">
        <v>84</v>
      </c>
      <c r="AY132" s="18" t="s">
        <v>145</v>
      </c>
      <c r="BE132" s="176">
        <f t="shared" si="14"/>
        <v>0</v>
      </c>
      <c r="BF132" s="176">
        <f t="shared" si="15"/>
        <v>0</v>
      </c>
      <c r="BG132" s="176">
        <f t="shared" si="16"/>
        <v>0</v>
      </c>
      <c r="BH132" s="176">
        <f t="shared" si="17"/>
        <v>0</v>
      </c>
      <c r="BI132" s="176">
        <f t="shared" si="18"/>
        <v>0</v>
      </c>
      <c r="BJ132" s="18" t="s">
        <v>22</v>
      </c>
      <c r="BK132" s="176">
        <f t="shared" si="19"/>
        <v>0</v>
      </c>
      <c r="BL132" s="18" t="s">
        <v>153</v>
      </c>
      <c r="BM132" s="18" t="s">
        <v>441</v>
      </c>
    </row>
    <row r="133" spans="2:65" s="1" customFormat="1" ht="22.5" customHeight="1">
      <c r="B133" s="164"/>
      <c r="C133" s="165" t="s">
        <v>457</v>
      </c>
      <c r="D133" s="165" t="s">
        <v>148</v>
      </c>
      <c r="E133" s="166" t="s">
        <v>928</v>
      </c>
      <c r="F133" s="167" t="s">
        <v>929</v>
      </c>
      <c r="G133" s="168" t="s">
        <v>526</v>
      </c>
      <c r="H133" s="228"/>
      <c r="I133" s="170"/>
      <c r="J133" s="171">
        <f t="shared" si="10"/>
        <v>0</v>
      </c>
      <c r="K133" s="167" t="s">
        <v>20</v>
      </c>
      <c r="L133" s="35"/>
      <c r="M133" s="172" t="s">
        <v>20</v>
      </c>
      <c r="N133" s="173" t="s">
        <v>47</v>
      </c>
      <c r="O133" s="36"/>
      <c r="P133" s="174">
        <f t="shared" si="11"/>
        <v>0</v>
      </c>
      <c r="Q133" s="174">
        <v>0</v>
      </c>
      <c r="R133" s="174">
        <f t="shared" si="12"/>
        <v>0</v>
      </c>
      <c r="S133" s="174">
        <v>0</v>
      </c>
      <c r="T133" s="175">
        <f t="shared" si="13"/>
        <v>0</v>
      </c>
      <c r="AR133" s="18" t="s">
        <v>153</v>
      </c>
      <c r="AT133" s="18" t="s">
        <v>148</v>
      </c>
      <c r="AU133" s="18" t="s">
        <v>84</v>
      </c>
      <c r="AY133" s="18" t="s">
        <v>145</v>
      </c>
      <c r="BE133" s="176">
        <f t="shared" si="14"/>
        <v>0</v>
      </c>
      <c r="BF133" s="176">
        <f t="shared" si="15"/>
        <v>0</v>
      </c>
      <c r="BG133" s="176">
        <f t="shared" si="16"/>
        <v>0</v>
      </c>
      <c r="BH133" s="176">
        <f t="shared" si="17"/>
        <v>0</v>
      </c>
      <c r="BI133" s="176">
        <f t="shared" si="18"/>
        <v>0</v>
      </c>
      <c r="BJ133" s="18" t="s">
        <v>22</v>
      </c>
      <c r="BK133" s="176">
        <f t="shared" si="19"/>
        <v>0</v>
      </c>
      <c r="BL133" s="18" t="s">
        <v>153</v>
      </c>
      <c r="BM133" s="18" t="s">
        <v>457</v>
      </c>
    </row>
    <row r="134" spans="2:63" s="10" customFormat="1" ht="29.25" customHeight="1">
      <c r="B134" s="150"/>
      <c r="D134" s="161" t="s">
        <v>75</v>
      </c>
      <c r="E134" s="162" t="s">
        <v>930</v>
      </c>
      <c r="F134" s="162" t="s">
        <v>931</v>
      </c>
      <c r="I134" s="153"/>
      <c r="J134" s="163">
        <f>BK134</f>
        <v>0</v>
      </c>
      <c r="L134" s="150"/>
      <c r="M134" s="155"/>
      <c r="N134" s="156"/>
      <c r="O134" s="156"/>
      <c r="P134" s="157">
        <f>SUM(P135:P157)</f>
        <v>0</v>
      </c>
      <c r="Q134" s="156"/>
      <c r="R134" s="157">
        <f>SUM(R135:R157)</f>
        <v>0</v>
      </c>
      <c r="S134" s="156"/>
      <c r="T134" s="158">
        <f>SUM(T135:T157)</f>
        <v>0</v>
      </c>
      <c r="AR134" s="151" t="s">
        <v>22</v>
      </c>
      <c r="AT134" s="159" t="s">
        <v>75</v>
      </c>
      <c r="AU134" s="159" t="s">
        <v>22</v>
      </c>
      <c r="AY134" s="151" t="s">
        <v>145</v>
      </c>
      <c r="BK134" s="160">
        <f>SUM(BK135:BK157)</f>
        <v>0</v>
      </c>
    </row>
    <row r="135" spans="2:65" s="1" customFormat="1" ht="22.5" customHeight="1">
      <c r="B135" s="164"/>
      <c r="C135" s="165" t="s">
        <v>462</v>
      </c>
      <c r="D135" s="165" t="s">
        <v>148</v>
      </c>
      <c r="E135" s="166" t="s">
        <v>932</v>
      </c>
      <c r="F135" s="167" t="s">
        <v>933</v>
      </c>
      <c r="G135" s="168" t="s">
        <v>838</v>
      </c>
      <c r="H135" s="169">
        <v>11</v>
      </c>
      <c r="I135" s="170"/>
      <c r="J135" s="171">
        <f aca="true" t="shared" si="20" ref="J135:J157">ROUND(I135*H135,2)</f>
        <v>0</v>
      </c>
      <c r="K135" s="167" t="s">
        <v>20</v>
      </c>
      <c r="L135" s="35"/>
      <c r="M135" s="172" t="s">
        <v>20</v>
      </c>
      <c r="N135" s="173" t="s">
        <v>47</v>
      </c>
      <c r="O135" s="36"/>
      <c r="P135" s="174">
        <f aca="true" t="shared" si="21" ref="P135:P157">O135*H135</f>
        <v>0</v>
      </c>
      <c r="Q135" s="174">
        <v>0</v>
      </c>
      <c r="R135" s="174">
        <f aca="true" t="shared" si="22" ref="R135:R157">Q135*H135</f>
        <v>0</v>
      </c>
      <c r="S135" s="174">
        <v>0</v>
      </c>
      <c r="T135" s="175">
        <f aca="true" t="shared" si="23" ref="T135:T157">S135*H135</f>
        <v>0</v>
      </c>
      <c r="AR135" s="18" t="s">
        <v>153</v>
      </c>
      <c r="AT135" s="18" t="s">
        <v>148</v>
      </c>
      <c r="AU135" s="18" t="s">
        <v>84</v>
      </c>
      <c r="AY135" s="18" t="s">
        <v>145</v>
      </c>
      <c r="BE135" s="176">
        <f aca="true" t="shared" si="24" ref="BE135:BE157">IF(N135="základní",J135,0)</f>
        <v>0</v>
      </c>
      <c r="BF135" s="176">
        <f aca="true" t="shared" si="25" ref="BF135:BF157">IF(N135="snížená",J135,0)</f>
        <v>0</v>
      </c>
      <c r="BG135" s="176">
        <f aca="true" t="shared" si="26" ref="BG135:BG157">IF(N135="zákl. přenesená",J135,0)</f>
        <v>0</v>
      </c>
      <c r="BH135" s="176">
        <f aca="true" t="shared" si="27" ref="BH135:BH157">IF(N135="sníž. přenesená",J135,0)</f>
        <v>0</v>
      </c>
      <c r="BI135" s="176">
        <f aca="true" t="shared" si="28" ref="BI135:BI157">IF(N135="nulová",J135,0)</f>
        <v>0</v>
      </c>
      <c r="BJ135" s="18" t="s">
        <v>22</v>
      </c>
      <c r="BK135" s="176">
        <f aca="true" t="shared" si="29" ref="BK135:BK157">ROUND(I135*H135,2)</f>
        <v>0</v>
      </c>
      <c r="BL135" s="18" t="s">
        <v>153</v>
      </c>
      <c r="BM135" s="18" t="s">
        <v>462</v>
      </c>
    </row>
    <row r="136" spans="2:65" s="1" customFormat="1" ht="22.5" customHeight="1">
      <c r="B136" s="164"/>
      <c r="C136" s="165" t="s">
        <v>466</v>
      </c>
      <c r="D136" s="165" t="s">
        <v>148</v>
      </c>
      <c r="E136" s="166" t="s">
        <v>934</v>
      </c>
      <c r="F136" s="167" t="s">
        <v>935</v>
      </c>
      <c r="G136" s="168" t="s">
        <v>838</v>
      </c>
      <c r="H136" s="169">
        <v>4</v>
      </c>
      <c r="I136" s="170"/>
      <c r="J136" s="171">
        <f t="shared" si="20"/>
        <v>0</v>
      </c>
      <c r="K136" s="167" t="s">
        <v>20</v>
      </c>
      <c r="L136" s="35"/>
      <c r="M136" s="172" t="s">
        <v>20</v>
      </c>
      <c r="N136" s="173" t="s">
        <v>47</v>
      </c>
      <c r="O136" s="36"/>
      <c r="P136" s="174">
        <f t="shared" si="21"/>
        <v>0</v>
      </c>
      <c r="Q136" s="174">
        <v>0</v>
      </c>
      <c r="R136" s="174">
        <f t="shared" si="22"/>
        <v>0</v>
      </c>
      <c r="S136" s="174">
        <v>0</v>
      </c>
      <c r="T136" s="175">
        <f t="shared" si="23"/>
        <v>0</v>
      </c>
      <c r="AR136" s="18" t="s">
        <v>153</v>
      </c>
      <c r="AT136" s="18" t="s">
        <v>148</v>
      </c>
      <c r="AU136" s="18" t="s">
        <v>84</v>
      </c>
      <c r="AY136" s="18" t="s">
        <v>145</v>
      </c>
      <c r="BE136" s="176">
        <f t="shared" si="24"/>
        <v>0</v>
      </c>
      <c r="BF136" s="176">
        <f t="shared" si="25"/>
        <v>0</v>
      </c>
      <c r="BG136" s="176">
        <f t="shared" si="26"/>
        <v>0</v>
      </c>
      <c r="BH136" s="176">
        <f t="shared" si="27"/>
        <v>0</v>
      </c>
      <c r="BI136" s="176">
        <f t="shared" si="28"/>
        <v>0</v>
      </c>
      <c r="BJ136" s="18" t="s">
        <v>22</v>
      </c>
      <c r="BK136" s="176">
        <f t="shared" si="29"/>
        <v>0</v>
      </c>
      <c r="BL136" s="18" t="s">
        <v>153</v>
      </c>
      <c r="BM136" s="18" t="s">
        <v>466</v>
      </c>
    </row>
    <row r="137" spans="2:65" s="1" customFormat="1" ht="22.5" customHeight="1">
      <c r="B137" s="164"/>
      <c r="C137" s="165" t="s">
        <v>470</v>
      </c>
      <c r="D137" s="165" t="s">
        <v>148</v>
      </c>
      <c r="E137" s="166" t="s">
        <v>936</v>
      </c>
      <c r="F137" s="167" t="s">
        <v>937</v>
      </c>
      <c r="G137" s="168" t="s">
        <v>838</v>
      </c>
      <c r="H137" s="169">
        <v>4</v>
      </c>
      <c r="I137" s="170"/>
      <c r="J137" s="171">
        <f t="shared" si="20"/>
        <v>0</v>
      </c>
      <c r="K137" s="167" t="s">
        <v>20</v>
      </c>
      <c r="L137" s="35"/>
      <c r="M137" s="172" t="s">
        <v>20</v>
      </c>
      <c r="N137" s="173" t="s">
        <v>47</v>
      </c>
      <c r="O137" s="36"/>
      <c r="P137" s="174">
        <f t="shared" si="21"/>
        <v>0</v>
      </c>
      <c r="Q137" s="174">
        <v>0</v>
      </c>
      <c r="R137" s="174">
        <f t="shared" si="22"/>
        <v>0</v>
      </c>
      <c r="S137" s="174">
        <v>0</v>
      </c>
      <c r="T137" s="175">
        <f t="shared" si="23"/>
        <v>0</v>
      </c>
      <c r="AR137" s="18" t="s">
        <v>153</v>
      </c>
      <c r="AT137" s="18" t="s">
        <v>148</v>
      </c>
      <c r="AU137" s="18" t="s">
        <v>84</v>
      </c>
      <c r="AY137" s="18" t="s">
        <v>145</v>
      </c>
      <c r="BE137" s="176">
        <f t="shared" si="24"/>
        <v>0</v>
      </c>
      <c r="BF137" s="176">
        <f t="shared" si="25"/>
        <v>0</v>
      </c>
      <c r="BG137" s="176">
        <f t="shared" si="26"/>
        <v>0</v>
      </c>
      <c r="BH137" s="176">
        <f t="shared" si="27"/>
        <v>0</v>
      </c>
      <c r="BI137" s="176">
        <f t="shared" si="28"/>
        <v>0</v>
      </c>
      <c r="BJ137" s="18" t="s">
        <v>22</v>
      </c>
      <c r="BK137" s="176">
        <f t="shared" si="29"/>
        <v>0</v>
      </c>
      <c r="BL137" s="18" t="s">
        <v>153</v>
      </c>
      <c r="BM137" s="18" t="s">
        <v>470</v>
      </c>
    </row>
    <row r="138" spans="2:65" s="1" customFormat="1" ht="22.5" customHeight="1">
      <c r="B138" s="164"/>
      <c r="C138" s="165" t="s">
        <v>479</v>
      </c>
      <c r="D138" s="165" t="s">
        <v>148</v>
      </c>
      <c r="E138" s="166" t="s">
        <v>938</v>
      </c>
      <c r="F138" s="167" t="s">
        <v>939</v>
      </c>
      <c r="G138" s="168" t="s">
        <v>838</v>
      </c>
      <c r="H138" s="169">
        <v>1</v>
      </c>
      <c r="I138" s="170"/>
      <c r="J138" s="171">
        <f t="shared" si="20"/>
        <v>0</v>
      </c>
      <c r="K138" s="167" t="s">
        <v>20</v>
      </c>
      <c r="L138" s="35"/>
      <c r="M138" s="172" t="s">
        <v>20</v>
      </c>
      <c r="N138" s="173" t="s">
        <v>47</v>
      </c>
      <c r="O138" s="36"/>
      <c r="P138" s="174">
        <f t="shared" si="21"/>
        <v>0</v>
      </c>
      <c r="Q138" s="174">
        <v>0</v>
      </c>
      <c r="R138" s="174">
        <f t="shared" si="22"/>
        <v>0</v>
      </c>
      <c r="S138" s="174">
        <v>0</v>
      </c>
      <c r="T138" s="175">
        <f t="shared" si="23"/>
        <v>0</v>
      </c>
      <c r="AR138" s="18" t="s">
        <v>153</v>
      </c>
      <c r="AT138" s="18" t="s">
        <v>148</v>
      </c>
      <c r="AU138" s="18" t="s">
        <v>84</v>
      </c>
      <c r="AY138" s="18" t="s">
        <v>145</v>
      </c>
      <c r="BE138" s="176">
        <f t="shared" si="24"/>
        <v>0</v>
      </c>
      <c r="BF138" s="176">
        <f t="shared" si="25"/>
        <v>0</v>
      </c>
      <c r="BG138" s="176">
        <f t="shared" si="26"/>
        <v>0</v>
      </c>
      <c r="BH138" s="176">
        <f t="shared" si="27"/>
        <v>0</v>
      </c>
      <c r="BI138" s="176">
        <f t="shared" si="28"/>
        <v>0</v>
      </c>
      <c r="BJ138" s="18" t="s">
        <v>22</v>
      </c>
      <c r="BK138" s="176">
        <f t="shared" si="29"/>
        <v>0</v>
      </c>
      <c r="BL138" s="18" t="s">
        <v>153</v>
      </c>
      <c r="BM138" s="18" t="s">
        <v>479</v>
      </c>
    </row>
    <row r="139" spans="2:65" s="1" customFormat="1" ht="22.5" customHeight="1">
      <c r="B139" s="164"/>
      <c r="C139" s="165" t="s">
        <v>483</v>
      </c>
      <c r="D139" s="165" t="s">
        <v>148</v>
      </c>
      <c r="E139" s="166" t="s">
        <v>940</v>
      </c>
      <c r="F139" s="167" t="s">
        <v>941</v>
      </c>
      <c r="G139" s="168" t="s">
        <v>838</v>
      </c>
      <c r="H139" s="169">
        <v>10</v>
      </c>
      <c r="I139" s="170"/>
      <c r="J139" s="171">
        <f t="shared" si="20"/>
        <v>0</v>
      </c>
      <c r="K139" s="167" t="s">
        <v>20</v>
      </c>
      <c r="L139" s="35"/>
      <c r="M139" s="172" t="s">
        <v>20</v>
      </c>
      <c r="N139" s="173" t="s">
        <v>47</v>
      </c>
      <c r="O139" s="36"/>
      <c r="P139" s="174">
        <f t="shared" si="21"/>
        <v>0</v>
      </c>
      <c r="Q139" s="174">
        <v>0</v>
      </c>
      <c r="R139" s="174">
        <f t="shared" si="22"/>
        <v>0</v>
      </c>
      <c r="S139" s="174">
        <v>0</v>
      </c>
      <c r="T139" s="175">
        <f t="shared" si="23"/>
        <v>0</v>
      </c>
      <c r="AR139" s="18" t="s">
        <v>153</v>
      </c>
      <c r="AT139" s="18" t="s">
        <v>148</v>
      </c>
      <c r="AU139" s="18" t="s">
        <v>84</v>
      </c>
      <c r="AY139" s="18" t="s">
        <v>145</v>
      </c>
      <c r="BE139" s="176">
        <f t="shared" si="24"/>
        <v>0</v>
      </c>
      <c r="BF139" s="176">
        <f t="shared" si="25"/>
        <v>0</v>
      </c>
      <c r="BG139" s="176">
        <f t="shared" si="26"/>
        <v>0</v>
      </c>
      <c r="BH139" s="176">
        <f t="shared" si="27"/>
        <v>0</v>
      </c>
      <c r="BI139" s="176">
        <f t="shared" si="28"/>
        <v>0</v>
      </c>
      <c r="BJ139" s="18" t="s">
        <v>22</v>
      </c>
      <c r="BK139" s="176">
        <f t="shared" si="29"/>
        <v>0</v>
      </c>
      <c r="BL139" s="18" t="s">
        <v>153</v>
      </c>
      <c r="BM139" s="18" t="s">
        <v>483</v>
      </c>
    </row>
    <row r="140" spans="2:65" s="1" customFormat="1" ht="22.5" customHeight="1">
      <c r="B140" s="164"/>
      <c r="C140" s="165" t="s">
        <v>489</v>
      </c>
      <c r="D140" s="165" t="s">
        <v>148</v>
      </c>
      <c r="E140" s="166" t="s">
        <v>942</v>
      </c>
      <c r="F140" s="167" t="s">
        <v>943</v>
      </c>
      <c r="G140" s="168" t="s">
        <v>944</v>
      </c>
      <c r="H140" s="169">
        <v>0.1</v>
      </c>
      <c r="I140" s="170"/>
      <c r="J140" s="171">
        <f t="shared" si="20"/>
        <v>0</v>
      </c>
      <c r="K140" s="167" t="s">
        <v>20</v>
      </c>
      <c r="L140" s="35"/>
      <c r="M140" s="172" t="s">
        <v>20</v>
      </c>
      <c r="N140" s="173" t="s">
        <v>47</v>
      </c>
      <c r="O140" s="36"/>
      <c r="P140" s="174">
        <f t="shared" si="21"/>
        <v>0</v>
      </c>
      <c r="Q140" s="174">
        <v>0</v>
      </c>
      <c r="R140" s="174">
        <f t="shared" si="22"/>
        <v>0</v>
      </c>
      <c r="S140" s="174">
        <v>0</v>
      </c>
      <c r="T140" s="175">
        <f t="shared" si="23"/>
        <v>0</v>
      </c>
      <c r="AR140" s="18" t="s">
        <v>153</v>
      </c>
      <c r="AT140" s="18" t="s">
        <v>148</v>
      </c>
      <c r="AU140" s="18" t="s">
        <v>84</v>
      </c>
      <c r="AY140" s="18" t="s">
        <v>145</v>
      </c>
      <c r="BE140" s="176">
        <f t="shared" si="24"/>
        <v>0</v>
      </c>
      <c r="BF140" s="176">
        <f t="shared" si="25"/>
        <v>0</v>
      </c>
      <c r="BG140" s="176">
        <f t="shared" si="26"/>
        <v>0</v>
      </c>
      <c r="BH140" s="176">
        <f t="shared" si="27"/>
        <v>0</v>
      </c>
      <c r="BI140" s="176">
        <f t="shared" si="28"/>
        <v>0</v>
      </c>
      <c r="BJ140" s="18" t="s">
        <v>22</v>
      </c>
      <c r="BK140" s="176">
        <f t="shared" si="29"/>
        <v>0</v>
      </c>
      <c r="BL140" s="18" t="s">
        <v>153</v>
      </c>
      <c r="BM140" s="18" t="s">
        <v>489</v>
      </c>
    </row>
    <row r="141" spans="2:65" s="1" customFormat="1" ht="22.5" customHeight="1">
      <c r="B141" s="164"/>
      <c r="C141" s="165" t="s">
        <v>500</v>
      </c>
      <c r="D141" s="165" t="s">
        <v>148</v>
      </c>
      <c r="E141" s="166" t="s">
        <v>945</v>
      </c>
      <c r="F141" s="167" t="s">
        <v>946</v>
      </c>
      <c r="G141" s="168" t="s">
        <v>838</v>
      </c>
      <c r="H141" s="169">
        <v>10</v>
      </c>
      <c r="I141" s="170"/>
      <c r="J141" s="171">
        <f t="shared" si="20"/>
        <v>0</v>
      </c>
      <c r="K141" s="167" t="s">
        <v>20</v>
      </c>
      <c r="L141" s="35"/>
      <c r="M141" s="172" t="s">
        <v>20</v>
      </c>
      <c r="N141" s="173" t="s">
        <v>47</v>
      </c>
      <c r="O141" s="36"/>
      <c r="P141" s="174">
        <f t="shared" si="21"/>
        <v>0</v>
      </c>
      <c r="Q141" s="174">
        <v>0</v>
      </c>
      <c r="R141" s="174">
        <f t="shared" si="22"/>
        <v>0</v>
      </c>
      <c r="S141" s="174">
        <v>0</v>
      </c>
      <c r="T141" s="175">
        <f t="shared" si="23"/>
        <v>0</v>
      </c>
      <c r="AR141" s="18" t="s">
        <v>153</v>
      </c>
      <c r="AT141" s="18" t="s">
        <v>148</v>
      </c>
      <c r="AU141" s="18" t="s">
        <v>84</v>
      </c>
      <c r="AY141" s="18" t="s">
        <v>145</v>
      </c>
      <c r="BE141" s="176">
        <f t="shared" si="24"/>
        <v>0</v>
      </c>
      <c r="BF141" s="176">
        <f t="shared" si="25"/>
        <v>0</v>
      </c>
      <c r="BG141" s="176">
        <f t="shared" si="26"/>
        <v>0</v>
      </c>
      <c r="BH141" s="176">
        <f t="shared" si="27"/>
        <v>0</v>
      </c>
      <c r="BI141" s="176">
        <f t="shared" si="28"/>
        <v>0</v>
      </c>
      <c r="BJ141" s="18" t="s">
        <v>22</v>
      </c>
      <c r="BK141" s="176">
        <f t="shared" si="29"/>
        <v>0</v>
      </c>
      <c r="BL141" s="18" t="s">
        <v>153</v>
      </c>
      <c r="BM141" s="18" t="s">
        <v>500</v>
      </c>
    </row>
    <row r="142" spans="2:65" s="1" customFormat="1" ht="22.5" customHeight="1">
      <c r="B142" s="164"/>
      <c r="C142" s="165" t="s">
        <v>506</v>
      </c>
      <c r="D142" s="165" t="s">
        <v>148</v>
      </c>
      <c r="E142" s="166" t="s">
        <v>947</v>
      </c>
      <c r="F142" s="167" t="s">
        <v>948</v>
      </c>
      <c r="G142" s="168" t="s">
        <v>395</v>
      </c>
      <c r="H142" s="169">
        <v>110</v>
      </c>
      <c r="I142" s="170"/>
      <c r="J142" s="171">
        <f t="shared" si="20"/>
        <v>0</v>
      </c>
      <c r="K142" s="167" t="s">
        <v>20</v>
      </c>
      <c r="L142" s="35"/>
      <c r="M142" s="172" t="s">
        <v>20</v>
      </c>
      <c r="N142" s="173" t="s">
        <v>47</v>
      </c>
      <c r="O142" s="36"/>
      <c r="P142" s="174">
        <f t="shared" si="21"/>
        <v>0</v>
      </c>
      <c r="Q142" s="174">
        <v>0</v>
      </c>
      <c r="R142" s="174">
        <f t="shared" si="22"/>
        <v>0</v>
      </c>
      <c r="S142" s="174">
        <v>0</v>
      </c>
      <c r="T142" s="175">
        <f t="shared" si="23"/>
        <v>0</v>
      </c>
      <c r="AR142" s="18" t="s">
        <v>153</v>
      </c>
      <c r="AT142" s="18" t="s">
        <v>148</v>
      </c>
      <c r="AU142" s="18" t="s">
        <v>84</v>
      </c>
      <c r="AY142" s="18" t="s">
        <v>145</v>
      </c>
      <c r="BE142" s="176">
        <f t="shared" si="24"/>
        <v>0</v>
      </c>
      <c r="BF142" s="176">
        <f t="shared" si="25"/>
        <v>0</v>
      </c>
      <c r="BG142" s="176">
        <f t="shared" si="26"/>
        <v>0</v>
      </c>
      <c r="BH142" s="176">
        <f t="shared" si="27"/>
        <v>0</v>
      </c>
      <c r="BI142" s="176">
        <f t="shared" si="28"/>
        <v>0</v>
      </c>
      <c r="BJ142" s="18" t="s">
        <v>22</v>
      </c>
      <c r="BK142" s="176">
        <f t="shared" si="29"/>
        <v>0</v>
      </c>
      <c r="BL142" s="18" t="s">
        <v>153</v>
      </c>
      <c r="BM142" s="18" t="s">
        <v>506</v>
      </c>
    </row>
    <row r="143" spans="2:65" s="1" customFormat="1" ht="22.5" customHeight="1">
      <c r="B143" s="164"/>
      <c r="C143" s="165" t="s">
        <v>516</v>
      </c>
      <c r="D143" s="165" t="s">
        <v>148</v>
      </c>
      <c r="E143" s="166" t="s">
        <v>949</v>
      </c>
      <c r="F143" s="167" t="s">
        <v>950</v>
      </c>
      <c r="G143" s="168" t="s">
        <v>395</v>
      </c>
      <c r="H143" s="169">
        <v>69</v>
      </c>
      <c r="I143" s="170"/>
      <c r="J143" s="171">
        <f t="shared" si="20"/>
        <v>0</v>
      </c>
      <c r="K143" s="167" t="s">
        <v>20</v>
      </c>
      <c r="L143" s="35"/>
      <c r="M143" s="172" t="s">
        <v>20</v>
      </c>
      <c r="N143" s="173" t="s">
        <v>47</v>
      </c>
      <c r="O143" s="36"/>
      <c r="P143" s="174">
        <f t="shared" si="21"/>
        <v>0</v>
      </c>
      <c r="Q143" s="174">
        <v>0</v>
      </c>
      <c r="R143" s="174">
        <f t="shared" si="22"/>
        <v>0</v>
      </c>
      <c r="S143" s="174">
        <v>0</v>
      </c>
      <c r="T143" s="175">
        <f t="shared" si="23"/>
        <v>0</v>
      </c>
      <c r="AR143" s="18" t="s">
        <v>153</v>
      </c>
      <c r="AT143" s="18" t="s">
        <v>148</v>
      </c>
      <c r="AU143" s="18" t="s">
        <v>84</v>
      </c>
      <c r="AY143" s="18" t="s">
        <v>145</v>
      </c>
      <c r="BE143" s="176">
        <f t="shared" si="24"/>
        <v>0</v>
      </c>
      <c r="BF143" s="176">
        <f t="shared" si="25"/>
        <v>0</v>
      </c>
      <c r="BG143" s="176">
        <f t="shared" si="26"/>
        <v>0</v>
      </c>
      <c r="BH143" s="176">
        <f t="shared" si="27"/>
        <v>0</v>
      </c>
      <c r="BI143" s="176">
        <f t="shared" si="28"/>
        <v>0</v>
      </c>
      <c r="BJ143" s="18" t="s">
        <v>22</v>
      </c>
      <c r="BK143" s="176">
        <f t="shared" si="29"/>
        <v>0</v>
      </c>
      <c r="BL143" s="18" t="s">
        <v>153</v>
      </c>
      <c r="BM143" s="18" t="s">
        <v>516</v>
      </c>
    </row>
    <row r="144" spans="2:65" s="1" customFormat="1" ht="22.5" customHeight="1">
      <c r="B144" s="164"/>
      <c r="C144" s="165" t="s">
        <v>524</v>
      </c>
      <c r="D144" s="165" t="s">
        <v>148</v>
      </c>
      <c r="E144" s="166" t="s">
        <v>951</v>
      </c>
      <c r="F144" s="167" t="s">
        <v>952</v>
      </c>
      <c r="G144" s="168" t="s">
        <v>395</v>
      </c>
      <c r="H144" s="169">
        <v>70</v>
      </c>
      <c r="I144" s="170"/>
      <c r="J144" s="171">
        <f t="shared" si="20"/>
        <v>0</v>
      </c>
      <c r="K144" s="167" t="s">
        <v>20</v>
      </c>
      <c r="L144" s="35"/>
      <c r="M144" s="172" t="s">
        <v>20</v>
      </c>
      <c r="N144" s="173" t="s">
        <v>47</v>
      </c>
      <c r="O144" s="36"/>
      <c r="P144" s="174">
        <f t="shared" si="21"/>
        <v>0</v>
      </c>
      <c r="Q144" s="174">
        <v>0</v>
      </c>
      <c r="R144" s="174">
        <f t="shared" si="22"/>
        <v>0</v>
      </c>
      <c r="S144" s="174">
        <v>0</v>
      </c>
      <c r="T144" s="175">
        <f t="shared" si="23"/>
        <v>0</v>
      </c>
      <c r="AR144" s="18" t="s">
        <v>153</v>
      </c>
      <c r="AT144" s="18" t="s">
        <v>148</v>
      </c>
      <c r="AU144" s="18" t="s">
        <v>84</v>
      </c>
      <c r="AY144" s="18" t="s">
        <v>145</v>
      </c>
      <c r="BE144" s="176">
        <f t="shared" si="24"/>
        <v>0</v>
      </c>
      <c r="BF144" s="176">
        <f t="shared" si="25"/>
        <v>0</v>
      </c>
      <c r="BG144" s="176">
        <f t="shared" si="26"/>
        <v>0</v>
      </c>
      <c r="BH144" s="176">
        <f t="shared" si="27"/>
        <v>0</v>
      </c>
      <c r="BI144" s="176">
        <f t="shared" si="28"/>
        <v>0</v>
      </c>
      <c r="BJ144" s="18" t="s">
        <v>22</v>
      </c>
      <c r="BK144" s="176">
        <f t="shared" si="29"/>
        <v>0</v>
      </c>
      <c r="BL144" s="18" t="s">
        <v>153</v>
      </c>
      <c r="BM144" s="18" t="s">
        <v>524</v>
      </c>
    </row>
    <row r="145" spans="2:65" s="1" customFormat="1" ht="22.5" customHeight="1">
      <c r="B145" s="164"/>
      <c r="C145" s="165" t="s">
        <v>531</v>
      </c>
      <c r="D145" s="165" t="s">
        <v>148</v>
      </c>
      <c r="E145" s="166" t="s">
        <v>953</v>
      </c>
      <c r="F145" s="167" t="s">
        <v>954</v>
      </c>
      <c r="G145" s="168" t="s">
        <v>838</v>
      </c>
      <c r="H145" s="169">
        <v>9</v>
      </c>
      <c r="I145" s="170"/>
      <c r="J145" s="171">
        <f t="shared" si="20"/>
        <v>0</v>
      </c>
      <c r="K145" s="167" t="s">
        <v>20</v>
      </c>
      <c r="L145" s="35"/>
      <c r="M145" s="172" t="s">
        <v>20</v>
      </c>
      <c r="N145" s="173" t="s">
        <v>47</v>
      </c>
      <c r="O145" s="36"/>
      <c r="P145" s="174">
        <f t="shared" si="21"/>
        <v>0</v>
      </c>
      <c r="Q145" s="174">
        <v>0</v>
      </c>
      <c r="R145" s="174">
        <f t="shared" si="22"/>
        <v>0</v>
      </c>
      <c r="S145" s="174">
        <v>0</v>
      </c>
      <c r="T145" s="175">
        <f t="shared" si="23"/>
        <v>0</v>
      </c>
      <c r="AR145" s="18" t="s">
        <v>153</v>
      </c>
      <c r="AT145" s="18" t="s">
        <v>148</v>
      </c>
      <c r="AU145" s="18" t="s">
        <v>84</v>
      </c>
      <c r="AY145" s="18" t="s">
        <v>145</v>
      </c>
      <c r="BE145" s="176">
        <f t="shared" si="24"/>
        <v>0</v>
      </c>
      <c r="BF145" s="176">
        <f t="shared" si="25"/>
        <v>0</v>
      </c>
      <c r="BG145" s="176">
        <f t="shared" si="26"/>
        <v>0</v>
      </c>
      <c r="BH145" s="176">
        <f t="shared" si="27"/>
        <v>0</v>
      </c>
      <c r="BI145" s="176">
        <f t="shared" si="28"/>
        <v>0</v>
      </c>
      <c r="BJ145" s="18" t="s">
        <v>22</v>
      </c>
      <c r="BK145" s="176">
        <f t="shared" si="29"/>
        <v>0</v>
      </c>
      <c r="BL145" s="18" t="s">
        <v>153</v>
      </c>
      <c r="BM145" s="18" t="s">
        <v>531</v>
      </c>
    </row>
    <row r="146" spans="2:65" s="1" customFormat="1" ht="22.5" customHeight="1">
      <c r="B146" s="164"/>
      <c r="C146" s="165" t="s">
        <v>955</v>
      </c>
      <c r="D146" s="165" t="s">
        <v>148</v>
      </c>
      <c r="E146" s="166" t="s">
        <v>956</v>
      </c>
      <c r="F146" s="167" t="s">
        <v>957</v>
      </c>
      <c r="G146" s="168" t="s">
        <v>838</v>
      </c>
      <c r="H146" s="169">
        <v>9</v>
      </c>
      <c r="I146" s="170"/>
      <c r="J146" s="171">
        <f t="shared" si="20"/>
        <v>0</v>
      </c>
      <c r="K146" s="167" t="s">
        <v>20</v>
      </c>
      <c r="L146" s="35"/>
      <c r="M146" s="172" t="s">
        <v>20</v>
      </c>
      <c r="N146" s="173" t="s">
        <v>47</v>
      </c>
      <c r="O146" s="36"/>
      <c r="P146" s="174">
        <f t="shared" si="21"/>
        <v>0</v>
      </c>
      <c r="Q146" s="174">
        <v>0</v>
      </c>
      <c r="R146" s="174">
        <f t="shared" si="22"/>
        <v>0</v>
      </c>
      <c r="S146" s="174">
        <v>0</v>
      </c>
      <c r="T146" s="175">
        <f t="shared" si="23"/>
        <v>0</v>
      </c>
      <c r="AR146" s="18" t="s">
        <v>153</v>
      </c>
      <c r="AT146" s="18" t="s">
        <v>148</v>
      </c>
      <c r="AU146" s="18" t="s">
        <v>84</v>
      </c>
      <c r="AY146" s="18" t="s">
        <v>145</v>
      </c>
      <c r="BE146" s="176">
        <f t="shared" si="24"/>
        <v>0</v>
      </c>
      <c r="BF146" s="176">
        <f t="shared" si="25"/>
        <v>0</v>
      </c>
      <c r="BG146" s="176">
        <f t="shared" si="26"/>
        <v>0</v>
      </c>
      <c r="BH146" s="176">
        <f t="shared" si="27"/>
        <v>0</v>
      </c>
      <c r="BI146" s="176">
        <f t="shared" si="28"/>
        <v>0</v>
      </c>
      <c r="BJ146" s="18" t="s">
        <v>22</v>
      </c>
      <c r="BK146" s="176">
        <f t="shared" si="29"/>
        <v>0</v>
      </c>
      <c r="BL146" s="18" t="s">
        <v>153</v>
      </c>
      <c r="BM146" s="18" t="s">
        <v>955</v>
      </c>
    </row>
    <row r="147" spans="2:65" s="1" customFormat="1" ht="22.5" customHeight="1">
      <c r="B147" s="164"/>
      <c r="C147" s="165" t="s">
        <v>958</v>
      </c>
      <c r="D147" s="165" t="s">
        <v>148</v>
      </c>
      <c r="E147" s="166" t="s">
        <v>959</v>
      </c>
      <c r="F147" s="167" t="s">
        <v>960</v>
      </c>
      <c r="G147" s="168" t="s">
        <v>838</v>
      </c>
      <c r="H147" s="169">
        <v>6</v>
      </c>
      <c r="I147" s="170"/>
      <c r="J147" s="171">
        <f t="shared" si="20"/>
        <v>0</v>
      </c>
      <c r="K147" s="167" t="s">
        <v>20</v>
      </c>
      <c r="L147" s="35"/>
      <c r="M147" s="172" t="s">
        <v>20</v>
      </c>
      <c r="N147" s="173" t="s">
        <v>47</v>
      </c>
      <c r="O147" s="36"/>
      <c r="P147" s="174">
        <f t="shared" si="21"/>
        <v>0</v>
      </c>
      <c r="Q147" s="174">
        <v>0</v>
      </c>
      <c r="R147" s="174">
        <f t="shared" si="22"/>
        <v>0</v>
      </c>
      <c r="S147" s="174">
        <v>0</v>
      </c>
      <c r="T147" s="175">
        <f t="shared" si="23"/>
        <v>0</v>
      </c>
      <c r="AR147" s="18" t="s">
        <v>153</v>
      </c>
      <c r="AT147" s="18" t="s">
        <v>148</v>
      </c>
      <c r="AU147" s="18" t="s">
        <v>84</v>
      </c>
      <c r="AY147" s="18" t="s">
        <v>145</v>
      </c>
      <c r="BE147" s="176">
        <f t="shared" si="24"/>
        <v>0</v>
      </c>
      <c r="BF147" s="176">
        <f t="shared" si="25"/>
        <v>0</v>
      </c>
      <c r="BG147" s="176">
        <f t="shared" si="26"/>
        <v>0</v>
      </c>
      <c r="BH147" s="176">
        <f t="shared" si="27"/>
        <v>0</v>
      </c>
      <c r="BI147" s="176">
        <f t="shared" si="28"/>
        <v>0</v>
      </c>
      <c r="BJ147" s="18" t="s">
        <v>22</v>
      </c>
      <c r="BK147" s="176">
        <f t="shared" si="29"/>
        <v>0</v>
      </c>
      <c r="BL147" s="18" t="s">
        <v>153</v>
      </c>
      <c r="BM147" s="18" t="s">
        <v>958</v>
      </c>
    </row>
    <row r="148" spans="2:65" s="1" customFormat="1" ht="22.5" customHeight="1">
      <c r="B148" s="164"/>
      <c r="C148" s="165" t="s">
        <v>961</v>
      </c>
      <c r="D148" s="165" t="s">
        <v>148</v>
      </c>
      <c r="E148" s="166" t="s">
        <v>962</v>
      </c>
      <c r="F148" s="167" t="s">
        <v>963</v>
      </c>
      <c r="G148" s="168" t="s">
        <v>838</v>
      </c>
      <c r="H148" s="169">
        <v>1</v>
      </c>
      <c r="I148" s="170"/>
      <c r="J148" s="171">
        <f t="shared" si="20"/>
        <v>0</v>
      </c>
      <c r="K148" s="167" t="s">
        <v>20</v>
      </c>
      <c r="L148" s="35"/>
      <c r="M148" s="172" t="s">
        <v>20</v>
      </c>
      <c r="N148" s="173" t="s">
        <v>47</v>
      </c>
      <c r="O148" s="36"/>
      <c r="P148" s="174">
        <f t="shared" si="21"/>
        <v>0</v>
      </c>
      <c r="Q148" s="174">
        <v>0</v>
      </c>
      <c r="R148" s="174">
        <f t="shared" si="22"/>
        <v>0</v>
      </c>
      <c r="S148" s="174">
        <v>0</v>
      </c>
      <c r="T148" s="175">
        <f t="shared" si="23"/>
        <v>0</v>
      </c>
      <c r="AR148" s="18" t="s">
        <v>153</v>
      </c>
      <c r="AT148" s="18" t="s">
        <v>148</v>
      </c>
      <c r="AU148" s="18" t="s">
        <v>84</v>
      </c>
      <c r="AY148" s="18" t="s">
        <v>145</v>
      </c>
      <c r="BE148" s="176">
        <f t="shared" si="24"/>
        <v>0</v>
      </c>
      <c r="BF148" s="176">
        <f t="shared" si="25"/>
        <v>0</v>
      </c>
      <c r="BG148" s="176">
        <f t="shared" si="26"/>
        <v>0</v>
      </c>
      <c r="BH148" s="176">
        <f t="shared" si="27"/>
        <v>0</v>
      </c>
      <c r="BI148" s="176">
        <f t="shared" si="28"/>
        <v>0</v>
      </c>
      <c r="BJ148" s="18" t="s">
        <v>22</v>
      </c>
      <c r="BK148" s="176">
        <f t="shared" si="29"/>
        <v>0</v>
      </c>
      <c r="BL148" s="18" t="s">
        <v>153</v>
      </c>
      <c r="BM148" s="18" t="s">
        <v>961</v>
      </c>
    </row>
    <row r="149" spans="2:65" s="1" customFormat="1" ht="22.5" customHeight="1">
      <c r="B149" s="164"/>
      <c r="C149" s="165" t="s">
        <v>964</v>
      </c>
      <c r="D149" s="165" t="s">
        <v>148</v>
      </c>
      <c r="E149" s="166" t="s">
        <v>965</v>
      </c>
      <c r="F149" s="167" t="s">
        <v>966</v>
      </c>
      <c r="G149" s="168" t="s">
        <v>838</v>
      </c>
      <c r="H149" s="169">
        <v>2</v>
      </c>
      <c r="I149" s="170"/>
      <c r="J149" s="171">
        <f t="shared" si="20"/>
        <v>0</v>
      </c>
      <c r="K149" s="167" t="s">
        <v>20</v>
      </c>
      <c r="L149" s="35"/>
      <c r="M149" s="172" t="s">
        <v>20</v>
      </c>
      <c r="N149" s="173" t="s">
        <v>47</v>
      </c>
      <c r="O149" s="36"/>
      <c r="P149" s="174">
        <f t="shared" si="21"/>
        <v>0</v>
      </c>
      <c r="Q149" s="174">
        <v>0</v>
      </c>
      <c r="R149" s="174">
        <f t="shared" si="22"/>
        <v>0</v>
      </c>
      <c r="S149" s="174">
        <v>0</v>
      </c>
      <c r="T149" s="175">
        <f t="shared" si="23"/>
        <v>0</v>
      </c>
      <c r="AR149" s="18" t="s">
        <v>153</v>
      </c>
      <c r="AT149" s="18" t="s">
        <v>148</v>
      </c>
      <c r="AU149" s="18" t="s">
        <v>84</v>
      </c>
      <c r="AY149" s="18" t="s">
        <v>145</v>
      </c>
      <c r="BE149" s="176">
        <f t="shared" si="24"/>
        <v>0</v>
      </c>
      <c r="BF149" s="176">
        <f t="shared" si="25"/>
        <v>0</v>
      </c>
      <c r="BG149" s="176">
        <f t="shared" si="26"/>
        <v>0</v>
      </c>
      <c r="BH149" s="176">
        <f t="shared" si="27"/>
        <v>0</v>
      </c>
      <c r="BI149" s="176">
        <f t="shared" si="28"/>
        <v>0</v>
      </c>
      <c r="BJ149" s="18" t="s">
        <v>22</v>
      </c>
      <c r="BK149" s="176">
        <f t="shared" si="29"/>
        <v>0</v>
      </c>
      <c r="BL149" s="18" t="s">
        <v>153</v>
      </c>
      <c r="BM149" s="18" t="s">
        <v>964</v>
      </c>
    </row>
    <row r="150" spans="2:65" s="1" customFormat="1" ht="22.5" customHeight="1">
      <c r="B150" s="164"/>
      <c r="C150" s="165" t="s">
        <v>967</v>
      </c>
      <c r="D150" s="165" t="s">
        <v>148</v>
      </c>
      <c r="E150" s="166" t="s">
        <v>968</v>
      </c>
      <c r="F150" s="167" t="s">
        <v>969</v>
      </c>
      <c r="G150" s="168" t="s">
        <v>970</v>
      </c>
      <c r="H150" s="169">
        <v>30</v>
      </c>
      <c r="I150" s="170"/>
      <c r="J150" s="171">
        <f t="shared" si="20"/>
        <v>0</v>
      </c>
      <c r="K150" s="167" t="s">
        <v>20</v>
      </c>
      <c r="L150" s="35"/>
      <c r="M150" s="172" t="s">
        <v>20</v>
      </c>
      <c r="N150" s="173" t="s">
        <v>47</v>
      </c>
      <c r="O150" s="36"/>
      <c r="P150" s="174">
        <f t="shared" si="21"/>
        <v>0</v>
      </c>
      <c r="Q150" s="174">
        <v>0</v>
      </c>
      <c r="R150" s="174">
        <f t="shared" si="22"/>
        <v>0</v>
      </c>
      <c r="S150" s="174">
        <v>0</v>
      </c>
      <c r="T150" s="175">
        <f t="shared" si="23"/>
        <v>0</v>
      </c>
      <c r="AR150" s="18" t="s">
        <v>153</v>
      </c>
      <c r="AT150" s="18" t="s">
        <v>148</v>
      </c>
      <c r="AU150" s="18" t="s">
        <v>84</v>
      </c>
      <c r="AY150" s="18" t="s">
        <v>145</v>
      </c>
      <c r="BE150" s="176">
        <f t="shared" si="24"/>
        <v>0</v>
      </c>
      <c r="BF150" s="176">
        <f t="shared" si="25"/>
        <v>0</v>
      </c>
      <c r="BG150" s="176">
        <f t="shared" si="26"/>
        <v>0</v>
      </c>
      <c r="BH150" s="176">
        <f t="shared" si="27"/>
        <v>0</v>
      </c>
      <c r="BI150" s="176">
        <f t="shared" si="28"/>
        <v>0</v>
      </c>
      <c r="BJ150" s="18" t="s">
        <v>22</v>
      </c>
      <c r="BK150" s="176">
        <f t="shared" si="29"/>
        <v>0</v>
      </c>
      <c r="BL150" s="18" t="s">
        <v>153</v>
      </c>
      <c r="BM150" s="18" t="s">
        <v>967</v>
      </c>
    </row>
    <row r="151" spans="2:65" s="1" customFormat="1" ht="22.5" customHeight="1">
      <c r="B151" s="164"/>
      <c r="C151" s="165" t="s">
        <v>971</v>
      </c>
      <c r="D151" s="165" t="s">
        <v>148</v>
      </c>
      <c r="E151" s="166" t="s">
        <v>972</v>
      </c>
      <c r="F151" s="167" t="s">
        <v>973</v>
      </c>
      <c r="G151" s="168" t="s">
        <v>838</v>
      </c>
      <c r="H151" s="169">
        <v>1</v>
      </c>
      <c r="I151" s="170"/>
      <c r="J151" s="171">
        <f t="shared" si="20"/>
        <v>0</v>
      </c>
      <c r="K151" s="167" t="s">
        <v>20</v>
      </c>
      <c r="L151" s="35"/>
      <c r="M151" s="172" t="s">
        <v>20</v>
      </c>
      <c r="N151" s="173" t="s">
        <v>47</v>
      </c>
      <c r="O151" s="36"/>
      <c r="P151" s="174">
        <f t="shared" si="21"/>
        <v>0</v>
      </c>
      <c r="Q151" s="174">
        <v>0</v>
      </c>
      <c r="R151" s="174">
        <f t="shared" si="22"/>
        <v>0</v>
      </c>
      <c r="S151" s="174">
        <v>0</v>
      </c>
      <c r="T151" s="175">
        <f t="shared" si="23"/>
        <v>0</v>
      </c>
      <c r="AR151" s="18" t="s">
        <v>153</v>
      </c>
      <c r="AT151" s="18" t="s">
        <v>148</v>
      </c>
      <c r="AU151" s="18" t="s">
        <v>84</v>
      </c>
      <c r="AY151" s="18" t="s">
        <v>145</v>
      </c>
      <c r="BE151" s="176">
        <f t="shared" si="24"/>
        <v>0</v>
      </c>
      <c r="BF151" s="176">
        <f t="shared" si="25"/>
        <v>0</v>
      </c>
      <c r="BG151" s="176">
        <f t="shared" si="26"/>
        <v>0</v>
      </c>
      <c r="BH151" s="176">
        <f t="shared" si="27"/>
        <v>0</v>
      </c>
      <c r="BI151" s="176">
        <f t="shared" si="28"/>
        <v>0</v>
      </c>
      <c r="BJ151" s="18" t="s">
        <v>22</v>
      </c>
      <c r="BK151" s="176">
        <f t="shared" si="29"/>
        <v>0</v>
      </c>
      <c r="BL151" s="18" t="s">
        <v>153</v>
      </c>
      <c r="BM151" s="18" t="s">
        <v>971</v>
      </c>
    </row>
    <row r="152" spans="2:65" s="1" customFormat="1" ht="22.5" customHeight="1">
      <c r="B152" s="164"/>
      <c r="C152" s="165" t="s">
        <v>974</v>
      </c>
      <c r="D152" s="165" t="s">
        <v>148</v>
      </c>
      <c r="E152" s="166" t="s">
        <v>975</v>
      </c>
      <c r="F152" s="167" t="s">
        <v>976</v>
      </c>
      <c r="G152" s="168" t="s">
        <v>395</v>
      </c>
      <c r="H152" s="169">
        <v>100</v>
      </c>
      <c r="I152" s="170"/>
      <c r="J152" s="171">
        <f t="shared" si="20"/>
        <v>0</v>
      </c>
      <c r="K152" s="167" t="s">
        <v>20</v>
      </c>
      <c r="L152" s="35"/>
      <c r="M152" s="172" t="s">
        <v>20</v>
      </c>
      <c r="N152" s="173" t="s">
        <v>47</v>
      </c>
      <c r="O152" s="36"/>
      <c r="P152" s="174">
        <f t="shared" si="21"/>
        <v>0</v>
      </c>
      <c r="Q152" s="174">
        <v>0</v>
      </c>
      <c r="R152" s="174">
        <f t="shared" si="22"/>
        <v>0</v>
      </c>
      <c r="S152" s="174">
        <v>0</v>
      </c>
      <c r="T152" s="175">
        <f t="shared" si="23"/>
        <v>0</v>
      </c>
      <c r="AR152" s="18" t="s">
        <v>153</v>
      </c>
      <c r="AT152" s="18" t="s">
        <v>148</v>
      </c>
      <c r="AU152" s="18" t="s">
        <v>84</v>
      </c>
      <c r="AY152" s="18" t="s">
        <v>145</v>
      </c>
      <c r="BE152" s="176">
        <f t="shared" si="24"/>
        <v>0</v>
      </c>
      <c r="BF152" s="176">
        <f t="shared" si="25"/>
        <v>0</v>
      </c>
      <c r="BG152" s="176">
        <f t="shared" si="26"/>
        <v>0</v>
      </c>
      <c r="BH152" s="176">
        <f t="shared" si="27"/>
        <v>0</v>
      </c>
      <c r="BI152" s="176">
        <f t="shared" si="28"/>
        <v>0</v>
      </c>
      <c r="BJ152" s="18" t="s">
        <v>22</v>
      </c>
      <c r="BK152" s="176">
        <f t="shared" si="29"/>
        <v>0</v>
      </c>
      <c r="BL152" s="18" t="s">
        <v>153</v>
      </c>
      <c r="BM152" s="18" t="s">
        <v>974</v>
      </c>
    </row>
    <row r="153" spans="2:65" s="1" customFormat="1" ht="22.5" customHeight="1">
      <c r="B153" s="164"/>
      <c r="C153" s="165" t="s">
        <v>977</v>
      </c>
      <c r="D153" s="165" t="s">
        <v>148</v>
      </c>
      <c r="E153" s="166" t="s">
        <v>978</v>
      </c>
      <c r="F153" s="167" t="s">
        <v>979</v>
      </c>
      <c r="G153" s="168" t="s">
        <v>838</v>
      </c>
      <c r="H153" s="169">
        <v>2</v>
      </c>
      <c r="I153" s="170"/>
      <c r="J153" s="171">
        <f t="shared" si="20"/>
        <v>0</v>
      </c>
      <c r="K153" s="167" t="s">
        <v>20</v>
      </c>
      <c r="L153" s="35"/>
      <c r="M153" s="172" t="s">
        <v>20</v>
      </c>
      <c r="N153" s="173" t="s">
        <v>47</v>
      </c>
      <c r="O153" s="36"/>
      <c r="P153" s="174">
        <f t="shared" si="21"/>
        <v>0</v>
      </c>
      <c r="Q153" s="174">
        <v>0</v>
      </c>
      <c r="R153" s="174">
        <f t="shared" si="22"/>
        <v>0</v>
      </c>
      <c r="S153" s="174">
        <v>0</v>
      </c>
      <c r="T153" s="175">
        <f t="shared" si="23"/>
        <v>0</v>
      </c>
      <c r="AR153" s="18" t="s">
        <v>153</v>
      </c>
      <c r="AT153" s="18" t="s">
        <v>148</v>
      </c>
      <c r="AU153" s="18" t="s">
        <v>84</v>
      </c>
      <c r="AY153" s="18" t="s">
        <v>145</v>
      </c>
      <c r="BE153" s="176">
        <f t="shared" si="24"/>
        <v>0</v>
      </c>
      <c r="BF153" s="176">
        <f t="shared" si="25"/>
        <v>0</v>
      </c>
      <c r="BG153" s="176">
        <f t="shared" si="26"/>
        <v>0</v>
      </c>
      <c r="BH153" s="176">
        <f t="shared" si="27"/>
        <v>0</v>
      </c>
      <c r="BI153" s="176">
        <f t="shared" si="28"/>
        <v>0</v>
      </c>
      <c r="BJ153" s="18" t="s">
        <v>22</v>
      </c>
      <c r="BK153" s="176">
        <f t="shared" si="29"/>
        <v>0</v>
      </c>
      <c r="BL153" s="18" t="s">
        <v>153</v>
      </c>
      <c r="BM153" s="18" t="s">
        <v>977</v>
      </c>
    </row>
    <row r="154" spans="2:65" s="1" customFormat="1" ht="22.5" customHeight="1">
      <c r="B154" s="164"/>
      <c r="C154" s="165" t="s">
        <v>980</v>
      </c>
      <c r="D154" s="165" t="s">
        <v>148</v>
      </c>
      <c r="E154" s="166" t="s">
        <v>981</v>
      </c>
      <c r="F154" s="167" t="s">
        <v>982</v>
      </c>
      <c r="G154" s="168" t="s">
        <v>838</v>
      </c>
      <c r="H154" s="169">
        <v>4</v>
      </c>
      <c r="I154" s="170"/>
      <c r="J154" s="171">
        <f t="shared" si="20"/>
        <v>0</v>
      </c>
      <c r="K154" s="167" t="s">
        <v>20</v>
      </c>
      <c r="L154" s="35"/>
      <c r="M154" s="172" t="s">
        <v>20</v>
      </c>
      <c r="N154" s="173" t="s">
        <v>47</v>
      </c>
      <c r="O154" s="36"/>
      <c r="P154" s="174">
        <f t="shared" si="21"/>
        <v>0</v>
      </c>
      <c r="Q154" s="174">
        <v>0</v>
      </c>
      <c r="R154" s="174">
        <f t="shared" si="22"/>
        <v>0</v>
      </c>
      <c r="S154" s="174">
        <v>0</v>
      </c>
      <c r="T154" s="175">
        <f t="shared" si="23"/>
        <v>0</v>
      </c>
      <c r="AR154" s="18" t="s">
        <v>153</v>
      </c>
      <c r="AT154" s="18" t="s">
        <v>148</v>
      </c>
      <c r="AU154" s="18" t="s">
        <v>84</v>
      </c>
      <c r="AY154" s="18" t="s">
        <v>145</v>
      </c>
      <c r="BE154" s="176">
        <f t="shared" si="24"/>
        <v>0</v>
      </c>
      <c r="BF154" s="176">
        <f t="shared" si="25"/>
        <v>0</v>
      </c>
      <c r="BG154" s="176">
        <f t="shared" si="26"/>
        <v>0</v>
      </c>
      <c r="BH154" s="176">
        <f t="shared" si="27"/>
        <v>0</v>
      </c>
      <c r="BI154" s="176">
        <f t="shared" si="28"/>
        <v>0</v>
      </c>
      <c r="BJ154" s="18" t="s">
        <v>22</v>
      </c>
      <c r="BK154" s="176">
        <f t="shared" si="29"/>
        <v>0</v>
      </c>
      <c r="BL154" s="18" t="s">
        <v>153</v>
      </c>
      <c r="BM154" s="18" t="s">
        <v>980</v>
      </c>
    </row>
    <row r="155" spans="2:65" s="1" customFormat="1" ht="22.5" customHeight="1">
      <c r="B155" s="164"/>
      <c r="C155" s="165" t="s">
        <v>983</v>
      </c>
      <c r="D155" s="165" t="s">
        <v>148</v>
      </c>
      <c r="E155" s="166" t="s">
        <v>984</v>
      </c>
      <c r="F155" s="167" t="s">
        <v>985</v>
      </c>
      <c r="G155" s="168" t="s">
        <v>219</v>
      </c>
      <c r="H155" s="169">
        <v>1</v>
      </c>
      <c r="I155" s="170"/>
      <c r="J155" s="171">
        <f t="shared" si="20"/>
        <v>0</v>
      </c>
      <c r="K155" s="167" t="s">
        <v>20</v>
      </c>
      <c r="L155" s="35"/>
      <c r="M155" s="172" t="s">
        <v>20</v>
      </c>
      <c r="N155" s="173" t="s">
        <v>47</v>
      </c>
      <c r="O155" s="36"/>
      <c r="P155" s="174">
        <f t="shared" si="21"/>
        <v>0</v>
      </c>
      <c r="Q155" s="174">
        <v>0</v>
      </c>
      <c r="R155" s="174">
        <f t="shared" si="22"/>
        <v>0</v>
      </c>
      <c r="S155" s="174">
        <v>0</v>
      </c>
      <c r="T155" s="175">
        <f t="shared" si="23"/>
        <v>0</v>
      </c>
      <c r="AR155" s="18" t="s">
        <v>153</v>
      </c>
      <c r="AT155" s="18" t="s">
        <v>148</v>
      </c>
      <c r="AU155" s="18" t="s">
        <v>84</v>
      </c>
      <c r="AY155" s="18" t="s">
        <v>145</v>
      </c>
      <c r="BE155" s="176">
        <f t="shared" si="24"/>
        <v>0</v>
      </c>
      <c r="BF155" s="176">
        <f t="shared" si="25"/>
        <v>0</v>
      </c>
      <c r="BG155" s="176">
        <f t="shared" si="26"/>
        <v>0</v>
      </c>
      <c r="BH155" s="176">
        <f t="shared" si="27"/>
        <v>0</v>
      </c>
      <c r="BI155" s="176">
        <f t="shared" si="28"/>
        <v>0</v>
      </c>
      <c r="BJ155" s="18" t="s">
        <v>22</v>
      </c>
      <c r="BK155" s="176">
        <f t="shared" si="29"/>
        <v>0</v>
      </c>
      <c r="BL155" s="18" t="s">
        <v>153</v>
      </c>
      <c r="BM155" s="18" t="s">
        <v>983</v>
      </c>
    </row>
    <row r="156" spans="2:65" s="1" customFormat="1" ht="22.5" customHeight="1">
      <c r="B156" s="164"/>
      <c r="C156" s="165" t="s">
        <v>986</v>
      </c>
      <c r="D156" s="165" t="s">
        <v>148</v>
      </c>
      <c r="E156" s="166" t="s">
        <v>987</v>
      </c>
      <c r="F156" s="167" t="s">
        <v>988</v>
      </c>
      <c r="G156" s="168" t="s">
        <v>219</v>
      </c>
      <c r="H156" s="169">
        <v>1</v>
      </c>
      <c r="I156" s="170"/>
      <c r="J156" s="171">
        <f t="shared" si="20"/>
        <v>0</v>
      </c>
      <c r="K156" s="167" t="s">
        <v>20</v>
      </c>
      <c r="L156" s="35"/>
      <c r="M156" s="172" t="s">
        <v>20</v>
      </c>
      <c r="N156" s="173" t="s">
        <v>47</v>
      </c>
      <c r="O156" s="36"/>
      <c r="P156" s="174">
        <f t="shared" si="21"/>
        <v>0</v>
      </c>
      <c r="Q156" s="174">
        <v>0</v>
      </c>
      <c r="R156" s="174">
        <f t="shared" si="22"/>
        <v>0</v>
      </c>
      <c r="S156" s="174">
        <v>0</v>
      </c>
      <c r="T156" s="175">
        <f t="shared" si="23"/>
        <v>0</v>
      </c>
      <c r="AR156" s="18" t="s">
        <v>153</v>
      </c>
      <c r="AT156" s="18" t="s">
        <v>148</v>
      </c>
      <c r="AU156" s="18" t="s">
        <v>84</v>
      </c>
      <c r="AY156" s="18" t="s">
        <v>145</v>
      </c>
      <c r="BE156" s="176">
        <f t="shared" si="24"/>
        <v>0</v>
      </c>
      <c r="BF156" s="176">
        <f t="shared" si="25"/>
        <v>0</v>
      </c>
      <c r="BG156" s="176">
        <f t="shared" si="26"/>
        <v>0</v>
      </c>
      <c r="BH156" s="176">
        <f t="shared" si="27"/>
        <v>0</v>
      </c>
      <c r="BI156" s="176">
        <f t="shared" si="28"/>
        <v>0</v>
      </c>
      <c r="BJ156" s="18" t="s">
        <v>22</v>
      </c>
      <c r="BK156" s="176">
        <f t="shared" si="29"/>
        <v>0</v>
      </c>
      <c r="BL156" s="18" t="s">
        <v>153</v>
      </c>
      <c r="BM156" s="18" t="s">
        <v>986</v>
      </c>
    </row>
    <row r="157" spans="2:65" s="1" customFormat="1" ht="22.5" customHeight="1">
      <c r="B157" s="164"/>
      <c r="C157" s="165" t="s">
        <v>989</v>
      </c>
      <c r="D157" s="165" t="s">
        <v>148</v>
      </c>
      <c r="E157" s="166" t="s">
        <v>990</v>
      </c>
      <c r="F157" s="167" t="s">
        <v>991</v>
      </c>
      <c r="G157" s="168" t="s">
        <v>526</v>
      </c>
      <c r="H157" s="228"/>
      <c r="I157" s="170"/>
      <c r="J157" s="171">
        <f t="shared" si="20"/>
        <v>0</v>
      </c>
      <c r="K157" s="167" t="s">
        <v>20</v>
      </c>
      <c r="L157" s="35"/>
      <c r="M157" s="172" t="s">
        <v>20</v>
      </c>
      <c r="N157" s="173" t="s">
        <v>47</v>
      </c>
      <c r="O157" s="36"/>
      <c r="P157" s="174">
        <f t="shared" si="21"/>
        <v>0</v>
      </c>
      <c r="Q157" s="174">
        <v>0</v>
      </c>
      <c r="R157" s="174">
        <f t="shared" si="22"/>
        <v>0</v>
      </c>
      <c r="S157" s="174">
        <v>0</v>
      </c>
      <c r="T157" s="175">
        <f t="shared" si="23"/>
        <v>0</v>
      </c>
      <c r="AR157" s="18" t="s">
        <v>153</v>
      </c>
      <c r="AT157" s="18" t="s">
        <v>148</v>
      </c>
      <c r="AU157" s="18" t="s">
        <v>84</v>
      </c>
      <c r="AY157" s="18" t="s">
        <v>145</v>
      </c>
      <c r="BE157" s="176">
        <f t="shared" si="24"/>
        <v>0</v>
      </c>
      <c r="BF157" s="176">
        <f t="shared" si="25"/>
        <v>0</v>
      </c>
      <c r="BG157" s="176">
        <f t="shared" si="26"/>
        <v>0</v>
      </c>
      <c r="BH157" s="176">
        <f t="shared" si="27"/>
        <v>0</v>
      </c>
      <c r="BI157" s="176">
        <f t="shared" si="28"/>
        <v>0</v>
      </c>
      <c r="BJ157" s="18" t="s">
        <v>22</v>
      </c>
      <c r="BK157" s="176">
        <f t="shared" si="29"/>
        <v>0</v>
      </c>
      <c r="BL157" s="18" t="s">
        <v>153</v>
      </c>
      <c r="BM157" s="18" t="s">
        <v>989</v>
      </c>
    </row>
    <row r="158" spans="2:63" s="10" customFormat="1" ht="29.25" customHeight="1">
      <c r="B158" s="150"/>
      <c r="D158" s="161" t="s">
        <v>75</v>
      </c>
      <c r="E158" s="162" t="s">
        <v>992</v>
      </c>
      <c r="F158" s="162" t="s">
        <v>993</v>
      </c>
      <c r="I158" s="153"/>
      <c r="J158" s="163">
        <f>BK158</f>
        <v>0</v>
      </c>
      <c r="L158" s="150"/>
      <c r="M158" s="155"/>
      <c r="N158" s="156"/>
      <c r="O158" s="156"/>
      <c r="P158" s="157">
        <f>SUM(P159:P161)</f>
        <v>0</v>
      </c>
      <c r="Q158" s="156"/>
      <c r="R158" s="157">
        <f>SUM(R159:R161)</f>
        <v>0</v>
      </c>
      <c r="S158" s="156"/>
      <c r="T158" s="158">
        <f>SUM(T159:T161)</f>
        <v>0</v>
      </c>
      <c r="AR158" s="151" t="s">
        <v>22</v>
      </c>
      <c r="AT158" s="159" t="s">
        <v>75</v>
      </c>
      <c r="AU158" s="159" t="s">
        <v>22</v>
      </c>
      <c r="AY158" s="151" t="s">
        <v>145</v>
      </c>
      <c r="BK158" s="160">
        <f>SUM(BK159:BK161)</f>
        <v>0</v>
      </c>
    </row>
    <row r="159" spans="2:65" s="1" customFormat="1" ht="22.5" customHeight="1">
      <c r="B159" s="164"/>
      <c r="C159" s="165" t="s">
        <v>994</v>
      </c>
      <c r="D159" s="165" t="s">
        <v>148</v>
      </c>
      <c r="E159" s="166" t="s">
        <v>995</v>
      </c>
      <c r="F159" s="167" t="s">
        <v>996</v>
      </c>
      <c r="G159" s="168" t="s">
        <v>838</v>
      </c>
      <c r="H159" s="169">
        <v>9</v>
      </c>
      <c r="I159" s="170"/>
      <c r="J159" s="171">
        <f>ROUND(I159*H159,2)</f>
        <v>0</v>
      </c>
      <c r="K159" s="167" t="s">
        <v>20</v>
      </c>
      <c r="L159" s="35"/>
      <c r="M159" s="172" t="s">
        <v>20</v>
      </c>
      <c r="N159" s="173" t="s">
        <v>47</v>
      </c>
      <c r="O159" s="36"/>
      <c r="P159" s="174">
        <f>O159*H159</f>
        <v>0</v>
      </c>
      <c r="Q159" s="174">
        <v>0</v>
      </c>
      <c r="R159" s="174">
        <f>Q159*H159</f>
        <v>0</v>
      </c>
      <c r="S159" s="174">
        <v>0</v>
      </c>
      <c r="T159" s="175">
        <f>S159*H159</f>
        <v>0</v>
      </c>
      <c r="AR159" s="18" t="s">
        <v>153</v>
      </c>
      <c r="AT159" s="18" t="s">
        <v>148</v>
      </c>
      <c r="AU159" s="18" t="s">
        <v>84</v>
      </c>
      <c r="AY159" s="18" t="s">
        <v>145</v>
      </c>
      <c r="BE159" s="176">
        <f>IF(N159="základní",J159,0)</f>
        <v>0</v>
      </c>
      <c r="BF159" s="176">
        <f>IF(N159="snížená",J159,0)</f>
        <v>0</v>
      </c>
      <c r="BG159" s="176">
        <f>IF(N159="zákl. přenesená",J159,0)</f>
        <v>0</v>
      </c>
      <c r="BH159" s="176">
        <f>IF(N159="sníž. přenesená",J159,0)</f>
        <v>0</v>
      </c>
      <c r="BI159" s="176">
        <f>IF(N159="nulová",J159,0)</f>
        <v>0</v>
      </c>
      <c r="BJ159" s="18" t="s">
        <v>22</v>
      </c>
      <c r="BK159" s="176">
        <f>ROUND(I159*H159,2)</f>
        <v>0</v>
      </c>
      <c r="BL159" s="18" t="s">
        <v>153</v>
      </c>
      <c r="BM159" s="18" t="s">
        <v>994</v>
      </c>
    </row>
    <row r="160" spans="2:65" s="1" customFormat="1" ht="22.5" customHeight="1">
      <c r="B160" s="164"/>
      <c r="C160" s="165" t="s">
        <v>997</v>
      </c>
      <c r="D160" s="165" t="s">
        <v>148</v>
      </c>
      <c r="E160" s="166" t="s">
        <v>998</v>
      </c>
      <c r="F160" s="167" t="s">
        <v>999</v>
      </c>
      <c r="G160" s="168" t="s">
        <v>838</v>
      </c>
      <c r="H160" s="169">
        <v>6</v>
      </c>
      <c r="I160" s="170"/>
      <c r="J160" s="171">
        <f>ROUND(I160*H160,2)</f>
        <v>0</v>
      </c>
      <c r="K160" s="167" t="s">
        <v>20</v>
      </c>
      <c r="L160" s="35"/>
      <c r="M160" s="172" t="s">
        <v>20</v>
      </c>
      <c r="N160" s="173" t="s">
        <v>47</v>
      </c>
      <c r="O160" s="36"/>
      <c r="P160" s="174">
        <f>O160*H160</f>
        <v>0</v>
      </c>
      <c r="Q160" s="174">
        <v>0</v>
      </c>
      <c r="R160" s="174">
        <f>Q160*H160</f>
        <v>0</v>
      </c>
      <c r="S160" s="174">
        <v>0</v>
      </c>
      <c r="T160" s="175">
        <f>S160*H160</f>
        <v>0</v>
      </c>
      <c r="AR160" s="18" t="s">
        <v>153</v>
      </c>
      <c r="AT160" s="18" t="s">
        <v>148</v>
      </c>
      <c r="AU160" s="18" t="s">
        <v>84</v>
      </c>
      <c r="AY160" s="18" t="s">
        <v>145</v>
      </c>
      <c r="BE160" s="176">
        <f>IF(N160="základní",J160,0)</f>
        <v>0</v>
      </c>
      <c r="BF160" s="176">
        <f>IF(N160="snížená",J160,0)</f>
        <v>0</v>
      </c>
      <c r="BG160" s="176">
        <f>IF(N160="zákl. přenesená",J160,0)</f>
        <v>0</v>
      </c>
      <c r="BH160" s="176">
        <f>IF(N160="sníž. přenesená",J160,0)</f>
        <v>0</v>
      </c>
      <c r="BI160" s="176">
        <f>IF(N160="nulová",J160,0)</f>
        <v>0</v>
      </c>
      <c r="BJ160" s="18" t="s">
        <v>22</v>
      </c>
      <c r="BK160" s="176">
        <f>ROUND(I160*H160,2)</f>
        <v>0</v>
      </c>
      <c r="BL160" s="18" t="s">
        <v>153</v>
      </c>
      <c r="BM160" s="18" t="s">
        <v>997</v>
      </c>
    </row>
    <row r="161" spans="2:65" s="1" customFormat="1" ht="22.5" customHeight="1">
      <c r="B161" s="164"/>
      <c r="C161" s="165" t="s">
        <v>1000</v>
      </c>
      <c r="D161" s="165" t="s">
        <v>148</v>
      </c>
      <c r="E161" s="166" t="s">
        <v>1001</v>
      </c>
      <c r="F161" s="167" t="s">
        <v>1002</v>
      </c>
      <c r="G161" s="168" t="s">
        <v>838</v>
      </c>
      <c r="H161" s="169">
        <v>6</v>
      </c>
      <c r="I161" s="170"/>
      <c r="J161" s="171">
        <f>ROUND(I161*H161,2)</f>
        <v>0</v>
      </c>
      <c r="K161" s="167" t="s">
        <v>20</v>
      </c>
      <c r="L161" s="35"/>
      <c r="M161" s="172" t="s">
        <v>20</v>
      </c>
      <c r="N161" s="173" t="s">
        <v>47</v>
      </c>
      <c r="O161" s="36"/>
      <c r="P161" s="174">
        <f>O161*H161</f>
        <v>0</v>
      </c>
      <c r="Q161" s="174">
        <v>0</v>
      </c>
      <c r="R161" s="174">
        <f>Q161*H161</f>
        <v>0</v>
      </c>
      <c r="S161" s="174">
        <v>0</v>
      </c>
      <c r="T161" s="175">
        <f>S161*H161</f>
        <v>0</v>
      </c>
      <c r="AR161" s="18" t="s">
        <v>153</v>
      </c>
      <c r="AT161" s="18" t="s">
        <v>148</v>
      </c>
      <c r="AU161" s="18" t="s">
        <v>84</v>
      </c>
      <c r="AY161" s="18" t="s">
        <v>145</v>
      </c>
      <c r="BE161" s="176">
        <f>IF(N161="základní",J161,0)</f>
        <v>0</v>
      </c>
      <c r="BF161" s="176">
        <f>IF(N161="snížená",J161,0)</f>
        <v>0</v>
      </c>
      <c r="BG161" s="176">
        <f>IF(N161="zákl. přenesená",J161,0)</f>
        <v>0</v>
      </c>
      <c r="BH161" s="176">
        <f>IF(N161="sníž. přenesená",J161,0)</f>
        <v>0</v>
      </c>
      <c r="BI161" s="176">
        <f>IF(N161="nulová",J161,0)</f>
        <v>0</v>
      </c>
      <c r="BJ161" s="18" t="s">
        <v>22</v>
      </c>
      <c r="BK161" s="176">
        <f>ROUND(I161*H161,2)</f>
        <v>0</v>
      </c>
      <c r="BL161" s="18" t="s">
        <v>153</v>
      </c>
      <c r="BM161" s="18" t="s">
        <v>1000</v>
      </c>
    </row>
    <row r="162" spans="2:63" s="10" customFormat="1" ht="29.25" customHeight="1">
      <c r="B162" s="150"/>
      <c r="D162" s="161" t="s">
        <v>75</v>
      </c>
      <c r="E162" s="162" t="s">
        <v>1003</v>
      </c>
      <c r="F162" s="162" t="s">
        <v>1004</v>
      </c>
      <c r="I162" s="153"/>
      <c r="J162" s="163">
        <f>BK162</f>
        <v>0</v>
      </c>
      <c r="L162" s="150"/>
      <c r="M162" s="155"/>
      <c r="N162" s="156"/>
      <c r="O162" s="156"/>
      <c r="P162" s="157">
        <f>SUM(P163:P164)</f>
        <v>0</v>
      </c>
      <c r="Q162" s="156"/>
      <c r="R162" s="157">
        <f>SUM(R163:R164)</f>
        <v>0</v>
      </c>
      <c r="S162" s="156"/>
      <c r="T162" s="158">
        <f>SUM(T163:T164)</f>
        <v>0</v>
      </c>
      <c r="AR162" s="151" t="s">
        <v>22</v>
      </c>
      <c r="AT162" s="159" t="s">
        <v>75</v>
      </c>
      <c r="AU162" s="159" t="s">
        <v>22</v>
      </c>
      <c r="AY162" s="151" t="s">
        <v>145</v>
      </c>
      <c r="BK162" s="160">
        <f>SUM(BK163:BK164)</f>
        <v>0</v>
      </c>
    </row>
    <row r="163" spans="2:65" s="1" customFormat="1" ht="22.5" customHeight="1">
      <c r="B163" s="164"/>
      <c r="C163" s="165" t="s">
        <v>1005</v>
      </c>
      <c r="D163" s="165" t="s">
        <v>148</v>
      </c>
      <c r="E163" s="166" t="s">
        <v>1006</v>
      </c>
      <c r="F163" s="167" t="s">
        <v>1007</v>
      </c>
      <c r="G163" s="168" t="s">
        <v>838</v>
      </c>
      <c r="H163" s="169">
        <v>21</v>
      </c>
      <c r="I163" s="170"/>
      <c r="J163" s="171">
        <f>ROUND(I163*H163,2)</f>
        <v>0</v>
      </c>
      <c r="K163" s="167" t="s">
        <v>20</v>
      </c>
      <c r="L163" s="35"/>
      <c r="M163" s="172" t="s">
        <v>20</v>
      </c>
      <c r="N163" s="173" t="s">
        <v>47</v>
      </c>
      <c r="O163" s="36"/>
      <c r="P163" s="174">
        <f>O163*H163</f>
        <v>0</v>
      </c>
      <c r="Q163" s="174">
        <v>0</v>
      </c>
      <c r="R163" s="174">
        <f>Q163*H163</f>
        <v>0</v>
      </c>
      <c r="S163" s="174">
        <v>0</v>
      </c>
      <c r="T163" s="175">
        <f>S163*H163</f>
        <v>0</v>
      </c>
      <c r="AR163" s="18" t="s">
        <v>153</v>
      </c>
      <c r="AT163" s="18" t="s">
        <v>148</v>
      </c>
      <c r="AU163" s="18" t="s">
        <v>84</v>
      </c>
      <c r="AY163" s="18" t="s">
        <v>145</v>
      </c>
      <c r="BE163" s="176">
        <f>IF(N163="základní",J163,0)</f>
        <v>0</v>
      </c>
      <c r="BF163" s="176">
        <f>IF(N163="snížená",J163,0)</f>
        <v>0</v>
      </c>
      <c r="BG163" s="176">
        <f>IF(N163="zákl. přenesená",J163,0)</f>
        <v>0</v>
      </c>
      <c r="BH163" s="176">
        <f>IF(N163="sníž. přenesená",J163,0)</f>
        <v>0</v>
      </c>
      <c r="BI163" s="176">
        <f>IF(N163="nulová",J163,0)</f>
        <v>0</v>
      </c>
      <c r="BJ163" s="18" t="s">
        <v>22</v>
      </c>
      <c r="BK163" s="176">
        <f>ROUND(I163*H163,2)</f>
        <v>0</v>
      </c>
      <c r="BL163" s="18" t="s">
        <v>153</v>
      </c>
      <c r="BM163" s="18" t="s">
        <v>1005</v>
      </c>
    </row>
    <row r="164" spans="2:65" s="1" customFormat="1" ht="22.5" customHeight="1">
      <c r="B164" s="164"/>
      <c r="C164" s="165" t="s">
        <v>1008</v>
      </c>
      <c r="D164" s="165" t="s">
        <v>148</v>
      </c>
      <c r="E164" s="166" t="s">
        <v>1009</v>
      </c>
      <c r="F164" s="167" t="s">
        <v>1010</v>
      </c>
      <c r="G164" s="168" t="s">
        <v>838</v>
      </c>
      <c r="H164" s="169">
        <v>10</v>
      </c>
      <c r="I164" s="170"/>
      <c r="J164" s="171">
        <f>ROUND(I164*H164,2)</f>
        <v>0</v>
      </c>
      <c r="K164" s="167" t="s">
        <v>20</v>
      </c>
      <c r="L164" s="35"/>
      <c r="M164" s="172" t="s">
        <v>20</v>
      </c>
      <c r="N164" s="173" t="s">
        <v>47</v>
      </c>
      <c r="O164" s="36"/>
      <c r="P164" s="174">
        <f>O164*H164</f>
        <v>0</v>
      </c>
      <c r="Q164" s="174">
        <v>0</v>
      </c>
      <c r="R164" s="174">
        <f>Q164*H164</f>
        <v>0</v>
      </c>
      <c r="S164" s="174">
        <v>0</v>
      </c>
      <c r="T164" s="175">
        <f>S164*H164</f>
        <v>0</v>
      </c>
      <c r="AR164" s="18" t="s">
        <v>153</v>
      </c>
      <c r="AT164" s="18" t="s">
        <v>148</v>
      </c>
      <c r="AU164" s="18" t="s">
        <v>84</v>
      </c>
      <c r="AY164" s="18" t="s">
        <v>145</v>
      </c>
      <c r="BE164" s="176">
        <f>IF(N164="základní",J164,0)</f>
        <v>0</v>
      </c>
      <c r="BF164" s="176">
        <f>IF(N164="snížená",J164,0)</f>
        <v>0</v>
      </c>
      <c r="BG164" s="176">
        <f>IF(N164="zákl. přenesená",J164,0)</f>
        <v>0</v>
      </c>
      <c r="BH164" s="176">
        <f>IF(N164="sníž. přenesená",J164,0)</f>
        <v>0</v>
      </c>
      <c r="BI164" s="176">
        <f>IF(N164="nulová",J164,0)</f>
        <v>0</v>
      </c>
      <c r="BJ164" s="18" t="s">
        <v>22</v>
      </c>
      <c r="BK164" s="176">
        <f>ROUND(I164*H164,2)</f>
        <v>0</v>
      </c>
      <c r="BL164" s="18" t="s">
        <v>153</v>
      </c>
      <c r="BM164" s="18" t="s">
        <v>1008</v>
      </c>
    </row>
    <row r="165" spans="2:63" s="10" customFormat="1" ht="36.75" customHeight="1">
      <c r="B165" s="150"/>
      <c r="D165" s="151" t="s">
        <v>75</v>
      </c>
      <c r="E165" s="152" t="s">
        <v>520</v>
      </c>
      <c r="F165" s="152" t="s">
        <v>521</v>
      </c>
      <c r="I165" s="153"/>
      <c r="J165" s="154">
        <f>BK165</f>
        <v>0</v>
      </c>
      <c r="L165" s="150"/>
      <c r="M165" s="155"/>
      <c r="N165" s="156"/>
      <c r="O165" s="156"/>
      <c r="P165" s="157">
        <f>P166+P168</f>
        <v>0</v>
      </c>
      <c r="Q165" s="156"/>
      <c r="R165" s="157">
        <f>R166+R168</f>
        <v>0</v>
      </c>
      <c r="S165" s="156"/>
      <c r="T165" s="158">
        <f>T166+T168</f>
        <v>0</v>
      </c>
      <c r="AR165" s="151" t="s">
        <v>216</v>
      </c>
      <c r="AT165" s="159" t="s">
        <v>75</v>
      </c>
      <c r="AU165" s="159" t="s">
        <v>76</v>
      </c>
      <c r="AY165" s="151" t="s">
        <v>145</v>
      </c>
      <c r="BK165" s="160">
        <f>BK166+BK168</f>
        <v>0</v>
      </c>
    </row>
    <row r="166" spans="2:63" s="10" customFormat="1" ht="19.5" customHeight="1">
      <c r="B166" s="150"/>
      <c r="D166" s="161" t="s">
        <v>75</v>
      </c>
      <c r="E166" s="162" t="s">
        <v>522</v>
      </c>
      <c r="F166" s="162" t="s">
        <v>523</v>
      </c>
      <c r="I166" s="153"/>
      <c r="J166" s="163">
        <f>BK166</f>
        <v>0</v>
      </c>
      <c r="L166" s="150"/>
      <c r="M166" s="155"/>
      <c r="N166" s="156"/>
      <c r="O166" s="156"/>
      <c r="P166" s="157">
        <f>P167</f>
        <v>0</v>
      </c>
      <c r="Q166" s="156"/>
      <c r="R166" s="157">
        <f>R167</f>
        <v>0</v>
      </c>
      <c r="S166" s="156"/>
      <c r="T166" s="158">
        <f>T167</f>
        <v>0</v>
      </c>
      <c r="AR166" s="151" t="s">
        <v>216</v>
      </c>
      <c r="AT166" s="159" t="s">
        <v>75</v>
      </c>
      <c r="AU166" s="159" t="s">
        <v>22</v>
      </c>
      <c r="AY166" s="151" t="s">
        <v>145</v>
      </c>
      <c r="BK166" s="160">
        <f>BK167</f>
        <v>0</v>
      </c>
    </row>
    <row r="167" spans="2:65" s="1" customFormat="1" ht="22.5" customHeight="1">
      <c r="B167" s="164"/>
      <c r="C167" s="165" t="s">
        <v>1011</v>
      </c>
      <c r="D167" s="165" t="s">
        <v>148</v>
      </c>
      <c r="E167" s="166" t="s">
        <v>525</v>
      </c>
      <c r="F167" s="167" t="s">
        <v>523</v>
      </c>
      <c r="G167" s="168" t="s">
        <v>526</v>
      </c>
      <c r="H167" s="228"/>
      <c r="I167" s="170"/>
      <c r="J167" s="171">
        <f>ROUND(I167*H167,2)</f>
        <v>0</v>
      </c>
      <c r="K167" s="167" t="s">
        <v>152</v>
      </c>
      <c r="L167" s="35"/>
      <c r="M167" s="172" t="s">
        <v>20</v>
      </c>
      <c r="N167" s="173" t="s">
        <v>47</v>
      </c>
      <c r="O167" s="36"/>
      <c r="P167" s="174">
        <f>O167*H167</f>
        <v>0</v>
      </c>
      <c r="Q167" s="174">
        <v>0</v>
      </c>
      <c r="R167" s="174">
        <f>Q167*H167</f>
        <v>0</v>
      </c>
      <c r="S167" s="174">
        <v>0</v>
      </c>
      <c r="T167" s="175">
        <f>S167*H167</f>
        <v>0</v>
      </c>
      <c r="AR167" s="18" t="s">
        <v>527</v>
      </c>
      <c r="AT167" s="18" t="s">
        <v>148</v>
      </c>
      <c r="AU167" s="18" t="s">
        <v>84</v>
      </c>
      <c r="AY167" s="18" t="s">
        <v>145</v>
      </c>
      <c r="BE167" s="176">
        <f>IF(N167="základní",J167,0)</f>
        <v>0</v>
      </c>
      <c r="BF167" s="176">
        <f>IF(N167="snížená",J167,0)</f>
        <v>0</v>
      </c>
      <c r="BG167" s="176">
        <f>IF(N167="zákl. přenesená",J167,0)</f>
        <v>0</v>
      </c>
      <c r="BH167" s="176">
        <f>IF(N167="sníž. přenesená",J167,0)</f>
        <v>0</v>
      </c>
      <c r="BI167" s="176">
        <f>IF(N167="nulová",J167,0)</f>
        <v>0</v>
      </c>
      <c r="BJ167" s="18" t="s">
        <v>22</v>
      </c>
      <c r="BK167" s="176">
        <f>ROUND(I167*H167,2)</f>
        <v>0</v>
      </c>
      <c r="BL167" s="18" t="s">
        <v>527</v>
      </c>
      <c r="BM167" s="18" t="s">
        <v>1012</v>
      </c>
    </row>
    <row r="168" spans="2:63" s="10" customFormat="1" ht="29.25" customHeight="1">
      <c r="B168" s="150"/>
      <c r="D168" s="161" t="s">
        <v>75</v>
      </c>
      <c r="E168" s="162" t="s">
        <v>529</v>
      </c>
      <c r="F168" s="162" t="s">
        <v>530</v>
      </c>
      <c r="I168" s="153"/>
      <c r="J168" s="163">
        <f>BK168</f>
        <v>0</v>
      </c>
      <c r="L168" s="150"/>
      <c r="M168" s="155"/>
      <c r="N168" s="156"/>
      <c r="O168" s="156"/>
      <c r="P168" s="157">
        <f>P169</f>
        <v>0</v>
      </c>
      <c r="Q168" s="156"/>
      <c r="R168" s="157">
        <f>R169</f>
        <v>0</v>
      </c>
      <c r="S168" s="156"/>
      <c r="T168" s="158">
        <f>T169</f>
        <v>0</v>
      </c>
      <c r="AR168" s="151" t="s">
        <v>216</v>
      </c>
      <c r="AT168" s="159" t="s">
        <v>75</v>
      </c>
      <c r="AU168" s="159" t="s">
        <v>22</v>
      </c>
      <c r="AY168" s="151" t="s">
        <v>145</v>
      </c>
      <c r="BK168" s="160">
        <f>BK169</f>
        <v>0</v>
      </c>
    </row>
    <row r="169" spans="2:65" s="1" customFormat="1" ht="22.5" customHeight="1">
      <c r="B169" s="164"/>
      <c r="C169" s="165" t="s">
        <v>1013</v>
      </c>
      <c r="D169" s="165" t="s">
        <v>148</v>
      </c>
      <c r="E169" s="166" t="s">
        <v>532</v>
      </c>
      <c r="F169" s="167" t="s">
        <v>530</v>
      </c>
      <c r="G169" s="168" t="s">
        <v>526</v>
      </c>
      <c r="H169" s="228"/>
      <c r="I169" s="170"/>
      <c r="J169" s="171">
        <f>ROUND(I169*H169,2)</f>
        <v>0</v>
      </c>
      <c r="K169" s="167" t="s">
        <v>152</v>
      </c>
      <c r="L169" s="35"/>
      <c r="M169" s="172" t="s">
        <v>20</v>
      </c>
      <c r="N169" s="229" t="s">
        <v>47</v>
      </c>
      <c r="O169" s="230"/>
      <c r="P169" s="231">
        <f>O169*H169</f>
        <v>0</v>
      </c>
      <c r="Q169" s="231">
        <v>0</v>
      </c>
      <c r="R169" s="231">
        <f>Q169*H169</f>
        <v>0</v>
      </c>
      <c r="S169" s="231">
        <v>0</v>
      </c>
      <c r="T169" s="232">
        <f>S169*H169</f>
        <v>0</v>
      </c>
      <c r="AR169" s="18" t="s">
        <v>527</v>
      </c>
      <c r="AT169" s="18" t="s">
        <v>148</v>
      </c>
      <c r="AU169" s="18" t="s">
        <v>84</v>
      </c>
      <c r="AY169" s="18" t="s">
        <v>145</v>
      </c>
      <c r="BE169" s="176">
        <f>IF(N169="základní",J169,0)</f>
        <v>0</v>
      </c>
      <c r="BF169" s="176">
        <f>IF(N169="snížená",J169,0)</f>
        <v>0</v>
      </c>
      <c r="BG169" s="176">
        <f>IF(N169="zákl. přenesená",J169,0)</f>
        <v>0</v>
      </c>
      <c r="BH169" s="176">
        <f>IF(N169="sníž. přenesená",J169,0)</f>
        <v>0</v>
      </c>
      <c r="BI169" s="176">
        <f>IF(N169="nulová",J169,0)</f>
        <v>0</v>
      </c>
      <c r="BJ169" s="18" t="s">
        <v>22</v>
      </c>
      <c r="BK169" s="176">
        <f>ROUND(I169*H169,2)</f>
        <v>0</v>
      </c>
      <c r="BL169" s="18" t="s">
        <v>527</v>
      </c>
      <c r="BM169" s="18" t="s">
        <v>1014</v>
      </c>
    </row>
    <row r="170" spans="2:12" s="1" customFormat="1" ht="6.75" customHeight="1">
      <c r="B170" s="50"/>
      <c r="C170" s="51"/>
      <c r="D170" s="51"/>
      <c r="E170" s="51"/>
      <c r="F170" s="51"/>
      <c r="G170" s="51"/>
      <c r="H170" s="51"/>
      <c r="I170" s="116"/>
      <c r="J170" s="51"/>
      <c r="K170" s="51"/>
      <c r="L170" s="35"/>
    </row>
    <row r="493" ht="13.5">
      <c r="AT493" s="233"/>
    </row>
  </sheetData>
  <sheetProtection password="CC35" sheet="1" objects="1" scenarios="1" formatColumns="0" formatRows="0" sort="0" autoFilter="0"/>
  <autoFilter ref="C84:K84"/>
  <mergeCells count="9">
    <mergeCell ref="E77:H77"/>
    <mergeCell ref="G1:H1"/>
    <mergeCell ref="L2:V2"/>
    <mergeCell ref="E7:H7"/>
    <mergeCell ref="E9:H9"/>
    <mergeCell ref="E24:H24"/>
    <mergeCell ref="E45:H45"/>
    <mergeCell ref="E47:H47"/>
    <mergeCell ref="E75:H75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9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6"/>
      <c r="B1" s="239"/>
      <c r="C1" s="239"/>
      <c r="D1" s="238" t="s">
        <v>1</v>
      </c>
      <c r="E1" s="239"/>
      <c r="F1" s="240" t="s">
        <v>1580</v>
      </c>
      <c r="G1" s="364" t="s">
        <v>1581</v>
      </c>
      <c r="H1" s="364"/>
      <c r="I1" s="245"/>
      <c r="J1" s="240" t="s">
        <v>1582</v>
      </c>
      <c r="K1" s="238" t="s">
        <v>106</v>
      </c>
      <c r="L1" s="240" t="s">
        <v>1583</v>
      </c>
      <c r="M1" s="240"/>
      <c r="N1" s="240"/>
      <c r="O1" s="240"/>
      <c r="P1" s="240"/>
      <c r="Q1" s="240"/>
      <c r="R1" s="240"/>
      <c r="S1" s="240"/>
      <c r="T1" s="240"/>
      <c r="U1" s="236"/>
      <c r="V1" s="23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8" t="s">
        <v>96</v>
      </c>
    </row>
    <row r="3" spans="2:46" ht="6.75" customHeight="1">
      <c r="B3" s="19"/>
      <c r="C3" s="20"/>
      <c r="D3" s="20"/>
      <c r="E3" s="20"/>
      <c r="F3" s="20"/>
      <c r="G3" s="20"/>
      <c r="H3" s="20"/>
      <c r="I3" s="93"/>
      <c r="J3" s="20"/>
      <c r="K3" s="21"/>
      <c r="AT3" s="18" t="s">
        <v>84</v>
      </c>
    </row>
    <row r="4" spans="2:46" ht="36.75" customHeight="1">
      <c r="B4" s="22"/>
      <c r="C4" s="23"/>
      <c r="D4" s="24" t="s">
        <v>107</v>
      </c>
      <c r="E4" s="23"/>
      <c r="F4" s="23"/>
      <c r="G4" s="23"/>
      <c r="H4" s="23"/>
      <c r="I4" s="94"/>
      <c r="J4" s="23"/>
      <c r="K4" s="25"/>
      <c r="M4" s="26" t="s">
        <v>10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4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94"/>
      <c r="J6" s="23"/>
      <c r="K6" s="25"/>
    </row>
    <row r="7" spans="2:11" ht="22.5" customHeight="1">
      <c r="B7" s="22"/>
      <c r="C7" s="23"/>
      <c r="D7" s="23"/>
      <c r="E7" s="365" t="str">
        <f>'Rekapitulace stavby'!K6</f>
        <v>III etapa - stavební úpravy č.p. 1473, Kostelec nad Orlicí - II</v>
      </c>
      <c r="F7" s="333"/>
      <c r="G7" s="333"/>
      <c r="H7" s="333"/>
      <c r="I7" s="94"/>
      <c r="J7" s="23"/>
      <c r="K7" s="25"/>
    </row>
    <row r="8" spans="2:11" s="1" customFormat="1" ht="15">
      <c r="B8" s="35"/>
      <c r="C8" s="36"/>
      <c r="D8" s="31" t="s">
        <v>108</v>
      </c>
      <c r="E8" s="36"/>
      <c r="F8" s="36"/>
      <c r="G8" s="36"/>
      <c r="H8" s="36"/>
      <c r="I8" s="95"/>
      <c r="J8" s="36"/>
      <c r="K8" s="39"/>
    </row>
    <row r="9" spans="2:11" s="1" customFormat="1" ht="36.75" customHeight="1">
      <c r="B9" s="35"/>
      <c r="C9" s="36"/>
      <c r="D9" s="36"/>
      <c r="E9" s="366" t="s">
        <v>1015</v>
      </c>
      <c r="F9" s="340"/>
      <c r="G9" s="340"/>
      <c r="H9" s="340"/>
      <c r="I9" s="95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5"/>
      <c r="J10" s="36"/>
      <c r="K10" s="39"/>
    </row>
    <row r="11" spans="2:11" s="1" customFormat="1" ht="14.2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96" t="s">
        <v>21</v>
      </c>
      <c r="J11" s="29" t="s">
        <v>20</v>
      </c>
      <c r="K11" s="39"/>
    </row>
    <row r="12" spans="2:11" s="1" customFormat="1" ht="14.25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96" t="s">
        <v>25</v>
      </c>
      <c r="J12" s="97" t="str">
        <f>'Rekapitulace stavby'!AN8</f>
        <v>29.6.2016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5"/>
      <c r="J13" s="36"/>
      <c r="K13" s="39"/>
    </row>
    <row r="14" spans="2:11" s="1" customFormat="1" ht="14.25" customHeight="1">
      <c r="B14" s="35"/>
      <c r="C14" s="36"/>
      <c r="D14" s="31" t="s">
        <v>29</v>
      </c>
      <c r="E14" s="36"/>
      <c r="F14" s="36"/>
      <c r="G14" s="36"/>
      <c r="H14" s="36"/>
      <c r="I14" s="96" t="s">
        <v>30</v>
      </c>
      <c r="J14" s="29" t="s">
        <v>20</v>
      </c>
      <c r="K14" s="39"/>
    </row>
    <row r="15" spans="2:11" s="1" customFormat="1" ht="18" customHeight="1">
      <c r="B15" s="35"/>
      <c r="C15" s="36"/>
      <c r="D15" s="36"/>
      <c r="E15" s="29" t="s">
        <v>31</v>
      </c>
      <c r="F15" s="36"/>
      <c r="G15" s="36"/>
      <c r="H15" s="36"/>
      <c r="I15" s="96" t="s">
        <v>32</v>
      </c>
      <c r="J15" s="29" t="s">
        <v>20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5"/>
      <c r="J16" s="36"/>
      <c r="K16" s="39"/>
    </row>
    <row r="17" spans="2:11" s="1" customFormat="1" ht="14.25" customHeight="1">
      <c r="B17" s="35"/>
      <c r="C17" s="36"/>
      <c r="D17" s="31" t="s">
        <v>33</v>
      </c>
      <c r="E17" s="36"/>
      <c r="F17" s="36"/>
      <c r="G17" s="36"/>
      <c r="H17" s="36"/>
      <c r="I17" s="96" t="s">
        <v>30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6" t="s">
        <v>32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5"/>
      <c r="J19" s="36"/>
      <c r="K19" s="39"/>
    </row>
    <row r="20" spans="2:11" s="1" customFormat="1" ht="14.25" customHeight="1">
      <c r="B20" s="35"/>
      <c r="C20" s="36"/>
      <c r="D20" s="31" t="s">
        <v>35</v>
      </c>
      <c r="E20" s="36"/>
      <c r="F20" s="36"/>
      <c r="G20" s="36"/>
      <c r="H20" s="36"/>
      <c r="I20" s="96" t="s">
        <v>30</v>
      </c>
      <c r="J20" s="29" t="s">
        <v>36</v>
      </c>
      <c r="K20" s="39"/>
    </row>
    <row r="21" spans="2:11" s="1" customFormat="1" ht="18" customHeight="1">
      <c r="B21" s="35"/>
      <c r="C21" s="36"/>
      <c r="D21" s="36"/>
      <c r="E21" s="29" t="s">
        <v>828</v>
      </c>
      <c r="F21" s="36"/>
      <c r="G21" s="36"/>
      <c r="H21" s="36"/>
      <c r="I21" s="96" t="s">
        <v>32</v>
      </c>
      <c r="J21" s="29" t="s">
        <v>38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5"/>
      <c r="J22" s="36"/>
      <c r="K22" s="39"/>
    </row>
    <row r="23" spans="2:11" s="1" customFormat="1" ht="14.25" customHeight="1">
      <c r="B23" s="35"/>
      <c r="C23" s="36"/>
      <c r="D23" s="31" t="s">
        <v>40</v>
      </c>
      <c r="E23" s="36"/>
      <c r="F23" s="36"/>
      <c r="G23" s="36"/>
      <c r="H23" s="36"/>
      <c r="I23" s="95"/>
      <c r="J23" s="36"/>
      <c r="K23" s="39"/>
    </row>
    <row r="24" spans="2:11" s="6" customFormat="1" ht="22.5" customHeight="1">
      <c r="B24" s="98"/>
      <c r="C24" s="99"/>
      <c r="D24" s="99"/>
      <c r="E24" s="336" t="s">
        <v>20</v>
      </c>
      <c r="F24" s="367"/>
      <c r="G24" s="367"/>
      <c r="H24" s="367"/>
      <c r="I24" s="100"/>
      <c r="J24" s="99"/>
      <c r="K24" s="101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5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2"/>
      <c r="J26" s="62"/>
      <c r="K26" s="103"/>
    </row>
    <row r="27" spans="2:11" s="1" customFormat="1" ht="24.75" customHeight="1">
      <c r="B27" s="35"/>
      <c r="C27" s="36"/>
      <c r="D27" s="104" t="s">
        <v>42</v>
      </c>
      <c r="E27" s="36"/>
      <c r="F27" s="36"/>
      <c r="G27" s="36"/>
      <c r="H27" s="36"/>
      <c r="I27" s="95"/>
      <c r="J27" s="105">
        <f>ROUND(J83,2)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2"/>
      <c r="J28" s="62"/>
      <c r="K28" s="103"/>
    </row>
    <row r="29" spans="2:11" s="1" customFormat="1" ht="14.25" customHeight="1">
      <c r="B29" s="35"/>
      <c r="C29" s="36"/>
      <c r="D29" s="36"/>
      <c r="E29" s="36"/>
      <c r="F29" s="40" t="s">
        <v>44</v>
      </c>
      <c r="G29" s="36"/>
      <c r="H29" s="36"/>
      <c r="I29" s="106" t="s">
        <v>43</v>
      </c>
      <c r="J29" s="40" t="s">
        <v>45</v>
      </c>
      <c r="K29" s="39"/>
    </row>
    <row r="30" spans="2:11" s="1" customFormat="1" ht="14.25" customHeight="1">
      <c r="B30" s="35"/>
      <c r="C30" s="36"/>
      <c r="D30" s="43" t="s">
        <v>46</v>
      </c>
      <c r="E30" s="43" t="s">
        <v>47</v>
      </c>
      <c r="F30" s="107">
        <f>ROUND(SUM(BE83:BE131),2)</f>
        <v>0</v>
      </c>
      <c r="G30" s="36"/>
      <c r="H30" s="36"/>
      <c r="I30" s="108">
        <v>0.21</v>
      </c>
      <c r="J30" s="107">
        <f>ROUND(ROUND((SUM(BE83:BE131)),2)*I30,2)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48</v>
      </c>
      <c r="F31" s="107">
        <f>ROUND(SUM(BF83:BF131),2)</f>
        <v>0</v>
      </c>
      <c r="G31" s="36"/>
      <c r="H31" s="36"/>
      <c r="I31" s="108">
        <v>0.15</v>
      </c>
      <c r="J31" s="107">
        <f>ROUND(ROUND((SUM(BF83:BF131)),2)*I31,2)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49</v>
      </c>
      <c r="F32" s="107">
        <f>ROUND(SUM(BG83:BG131),2)</f>
        <v>0</v>
      </c>
      <c r="G32" s="36"/>
      <c r="H32" s="36"/>
      <c r="I32" s="108">
        <v>0.21</v>
      </c>
      <c r="J32" s="107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50</v>
      </c>
      <c r="F33" s="107">
        <f>ROUND(SUM(BH83:BH131),2)</f>
        <v>0</v>
      </c>
      <c r="G33" s="36"/>
      <c r="H33" s="36"/>
      <c r="I33" s="108">
        <v>0.15</v>
      </c>
      <c r="J33" s="107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51</v>
      </c>
      <c r="F34" s="107">
        <f>ROUND(SUM(BI83:BI131),2)</f>
        <v>0</v>
      </c>
      <c r="G34" s="36"/>
      <c r="H34" s="36"/>
      <c r="I34" s="108">
        <v>0</v>
      </c>
      <c r="J34" s="107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5"/>
      <c r="J35" s="36"/>
      <c r="K35" s="39"/>
    </row>
    <row r="36" spans="2:11" s="1" customFormat="1" ht="24.75" customHeight="1">
      <c r="B36" s="35"/>
      <c r="C36" s="109"/>
      <c r="D36" s="110" t="s">
        <v>52</v>
      </c>
      <c r="E36" s="65"/>
      <c r="F36" s="65"/>
      <c r="G36" s="111" t="s">
        <v>53</v>
      </c>
      <c r="H36" s="112" t="s">
        <v>54</v>
      </c>
      <c r="I36" s="113"/>
      <c r="J36" s="114">
        <f>SUM(J27:J34)</f>
        <v>0</v>
      </c>
      <c r="K36" s="115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6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7"/>
      <c r="J41" s="54"/>
      <c r="K41" s="118"/>
    </row>
    <row r="42" spans="2:11" s="1" customFormat="1" ht="36.75" customHeight="1">
      <c r="B42" s="35"/>
      <c r="C42" s="24" t="s">
        <v>110</v>
      </c>
      <c r="D42" s="36"/>
      <c r="E42" s="36"/>
      <c r="F42" s="36"/>
      <c r="G42" s="36"/>
      <c r="H42" s="36"/>
      <c r="I42" s="95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5"/>
      <c r="J43" s="36"/>
      <c r="K43" s="39"/>
    </row>
    <row r="44" spans="2:11" s="1" customFormat="1" ht="14.25" customHeight="1">
      <c r="B44" s="35"/>
      <c r="C44" s="31" t="s">
        <v>16</v>
      </c>
      <c r="D44" s="36"/>
      <c r="E44" s="36"/>
      <c r="F44" s="36"/>
      <c r="G44" s="36"/>
      <c r="H44" s="36"/>
      <c r="I44" s="95"/>
      <c r="J44" s="36"/>
      <c r="K44" s="39"/>
    </row>
    <row r="45" spans="2:11" s="1" customFormat="1" ht="22.5" customHeight="1">
      <c r="B45" s="35"/>
      <c r="C45" s="36"/>
      <c r="D45" s="36"/>
      <c r="E45" s="365" t="str">
        <f>E7</f>
        <v>III etapa - stavební úpravy č.p. 1473, Kostelec nad Orlicí - II</v>
      </c>
      <c r="F45" s="340"/>
      <c r="G45" s="340"/>
      <c r="H45" s="340"/>
      <c r="I45" s="95"/>
      <c r="J45" s="36"/>
      <c r="K45" s="39"/>
    </row>
    <row r="46" spans="2:11" s="1" customFormat="1" ht="14.25" customHeight="1">
      <c r="B46" s="35"/>
      <c r="C46" s="31" t="s">
        <v>108</v>
      </c>
      <c r="D46" s="36"/>
      <c r="E46" s="36"/>
      <c r="F46" s="36"/>
      <c r="G46" s="36"/>
      <c r="H46" s="36"/>
      <c r="I46" s="95"/>
      <c r="J46" s="36"/>
      <c r="K46" s="39"/>
    </row>
    <row r="47" spans="2:11" s="1" customFormat="1" ht="23.25" customHeight="1">
      <c r="B47" s="35"/>
      <c r="C47" s="36"/>
      <c r="D47" s="36"/>
      <c r="E47" s="366" t="str">
        <f>E9</f>
        <v>030402_2017_UR - Elektro etapa III.II (ostatni)</v>
      </c>
      <c r="F47" s="340"/>
      <c r="G47" s="340"/>
      <c r="H47" s="340"/>
      <c r="I47" s="95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5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stravovací pavilon, Komenského 1473</v>
      </c>
      <c r="G49" s="36"/>
      <c r="H49" s="36"/>
      <c r="I49" s="96" t="s">
        <v>25</v>
      </c>
      <c r="J49" s="97" t="str">
        <f>IF(J12="","",J12)</f>
        <v>29.6.2016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5"/>
      <c r="J50" s="36"/>
      <c r="K50" s="39"/>
    </row>
    <row r="51" spans="2:11" s="1" customFormat="1" ht="15">
      <c r="B51" s="35"/>
      <c r="C51" s="31" t="s">
        <v>29</v>
      </c>
      <c r="D51" s="36"/>
      <c r="E51" s="36"/>
      <c r="F51" s="29" t="str">
        <f>E15</f>
        <v>Město KnO, Palackého náměstí 38, 51741 KnO</v>
      </c>
      <c r="G51" s="36"/>
      <c r="H51" s="36"/>
      <c r="I51" s="96" t="s">
        <v>35</v>
      </c>
      <c r="J51" s="29" t="str">
        <f>E21</f>
        <v>Ing. Jiří Urban, Dobrošov 66, 547 01 Náchod</v>
      </c>
      <c r="K51" s="39"/>
    </row>
    <row r="52" spans="2:11" s="1" customFormat="1" ht="14.25" customHeight="1">
      <c r="B52" s="35"/>
      <c r="C52" s="31" t="s">
        <v>33</v>
      </c>
      <c r="D52" s="36"/>
      <c r="E52" s="36"/>
      <c r="F52" s="29">
        <f>IF(E18="","",E18)</f>
      </c>
      <c r="G52" s="36"/>
      <c r="H52" s="36"/>
      <c r="I52" s="95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5"/>
      <c r="J53" s="36"/>
      <c r="K53" s="39"/>
    </row>
    <row r="54" spans="2:11" s="1" customFormat="1" ht="29.25" customHeight="1">
      <c r="B54" s="35"/>
      <c r="C54" s="119" t="s">
        <v>111</v>
      </c>
      <c r="D54" s="109"/>
      <c r="E54" s="109"/>
      <c r="F54" s="109"/>
      <c r="G54" s="109"/>
      <c r="H54" s="109"/>
      <c r="I54" s="120"/>
      <c r="J54" s="121" t="s">
        <v>112</v>
      </c>
      <c r="K54" s="122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5"/>
      <c r="J55" s="36"/>
      <c r="K55" s="39"/>
    </row>
    <row r="56" spans="2:47" s="1" customFormat="1" ht="29.25" customHeight="1">
      <c r="B56" s="35"/>
      <c r="C56" s="123" t="s">
        <v>113</v>
      </c>
      <c r="D56" s="36"/>
      <c r="E56" s="36"/>
      <c r="F56" s="36"/>
      <c r="G56" s="36"/>
      <c r="H56" s="36"/>
      <c r="I56" s="95"/>
      <c r="J56" s="105">
        <f>J83</f>
        <v>0</v>
      </c>
      <c r="K56" s="39"/>
      <c r="AU56" s="18" t="s">
        <v>114</v>
      </c>
    </row>
    <row r="57" spans="2:11" s="7" customFormat="1" ht="24.75" customHeight="1">
      <c r="B57" s="124"/>
      <c r="C57" s="125"/>
      <c r="D57" s="126" t="s">
        <v>120</v>
      </c>
      <c r="E57" s="127"/>
      <c r="F57" s="127"/>
      <c r="G57" s="127"/>
      <c r="H57" s="127"/>
      <c r="I57" s="128"/>
      <c r="J57" s="129">
        <f>J84</f>
        <v>0</v>
      </c>
      <c r="K57" s="130"/>
    </row>
    <row r="58" spans="2:11" s="8" customFormat="1" ht="19.5" customHeight="1">
      <c r="B58" s="131"/>
      <c r="C58" s="132"/>
      <c r="D58" s="133" t="s">
        <v>1016</v>
      </c>
      <c r="E58" s="134"/>
      <c r="F58" s="134"/>
      <c r="G58" s="134"/>
      <c r="H58" s="134"/>
      <c r="I58" s="135"/>
      <c r="J58" s="136">
        <f>J85</f>
        <v>0</v>
      </c>
      <c r="K58" s="137"/>
    </row>
    <row r="59" spans="2:11" s="8" customFormat="1" ht="19.5" customHeight="1">
      <c r="B59" s="131"/>
      <c r="C59" s="132"/>
      <c r="D59" s="133" t="s">
        <v>830</v>
      </c>
      <c r="E59" s="134"/>
      <c r="F59" s="134"/>
      <c r="G59" s="134"/>
      <c r="H59" s="134"/>
      <c r="I59" s="135"/>
      <c r="J59" s="136">
        <f>J92</f>
        <v>0</v>
      </c>
      <c r="K59" s="137"/>
    </row>
    <row r="60" spans="2:11" s="8" customFormat="1" ht="19.5" customHeight="1">
      <c r="B60" s="131"/>
      <c r="C60" s="132"/>
      <c r="D60" s="133" t="s">
        <v>1017</v>
      </c>
      <c r="E60" s="134"/>
      <c r="F60" s="134"/>
      <c r="G60" s="134"/>
      <c r="H60" s="134"/>
      <c r="I60" s="135"/>
      <c r="J60" s="136">
        <f>J108</f>
        <v>0</v>
      </c>
      <c r="K60" s="137"/>
    </row>
    <row r="61" spans="2:11" s="7" customFormat="1" ht="24.75" customHeight="1">
      <c r="B61" s="124"/>
      <c r="C61" s="125"/>
      <c r="D61" s="126" t="s">
        <v>126</v>
      </c>
      <c r="E61" s="127"/>
      <c r="F61" s="127"/>
      <c r="G61" s="127"/>
      <c r="H61" s="127"/>
      <c r="I61" s="128"/>
      <c r="J61" s="129">
        <f>J127</f>
        <v>0</v>
      </c>
      <c r="K61" s="130"/>
    </row>
    <row r="62" spans="2:11" s="8" customFormat="1" ht="19.5" customHeight="1">
      <c r="B62" s="131"/>
      <c r="C62" s="132"/>
      <c r="D62" s="133" t="s">
        <v>127</v>
      </c>
      <c r="E62" s="134"/>
      <c r="F62" s="134"/>
      <c r="G62" s="134"/>
      <c r="H62" s="134"/>
      <c r="I62" s="135"/>
      <c r="J62" s="136">
        <f>J128</f>
        <v>0</v>
      </c>
      <c r="K62" s="137"/>
    </row>
    <row r="63" spans="2:11" s="8" customFormat="1" ht="19.5" customHeight="1">
      <c r="B63" s="131"/>
      <c r="C63" s="132"/>
      <c r="D63" s="133" t="s">
        <v>128</v>
      </c>
      <c r="E63" s="134"/>
      <c r="F63" s="134"/>
      <c r="G63" s="134"/>
      <c r="H63" s="134"/>
      <c r="I63" s="135"/>
      <c r="J63" s="136">
        <f>J130</f>
        <v>0</v>
      </c>
      <c r="K63" s="137"/>
    </row>
    <row r="64" spans="2:11" s="1" customFormat="1" ht="21.75" customHeight="1">
      <c r="B64" s="35"/>
      <c r="C64" s="36"/>
      <c r="D64" s="36"/>
      <c r="E64" s="36"/>
      <c r="F64" s="36"/>
      <c r="G64" s="36"/>
      <c r="H64" s="36"/>
      <c r="I64" s="95"/>
      <c r="J64" s="36"/>
      <c r="K64" s="39"/>
    </row>
    <row r="65" spans="2:11" s="1" customFormat="1" ht="6.75" customHeight="1">
      <c r="B65" s="50"/>
      <c r="C65" s="51"/>
      <c r="D65" s="51"/>
      <c r="E65" s="51"/>
      <c r="F65" s="51"/>
      <c r="G65" s="51"/>
      <c r="H65" s="51"/>
      <c r="I65" s="116"/>
      <c r="J65" s="51"/>
      <c r="K65" s="52"/>
    </row>
    <row r="69" spans="2:12" s="1" customFormat="1" ht="6.75" customHeight="1">
      <c r="B69" s="53"/>
      <c r="C69" s="54"/>
      <c r="D69" s="54"/>
      <c r="E69" s="54"/>
      <c r="F69" s="54"/>
      <c r="G69" s="54"/>
      <c r="H69" s="54"/>
      <c r="I69" s="117"/>
      <c r="J69" s="54"/>
      <c r="K69" s="54"/>
      <c r="L69" s="35"/>
    </row>
    <row r="70" spans="2:12" s="1" customFormat="1" ht="36.75" customHeight="1">
      <c r="B70" s="35"/>
      <c r="C70" s="55" t="s">
        <v>129</v>
      </c>
      <c r="I70" s="138"/>
      <c r="L70" s="35"/>
    </row>
    <row r="71" spans="2:12" s="1" customFormat="1" ht="6.75" customHeight="1">
      <c r="B71" s="35"/>
      <c r="I71" s="138"/>
      <c r="L71" s="35"/>
    </row>
    <row r="72" spans="2:12" s="1" customFormat="1" ht="14.25" customHeight="1">
      <c r="B72" s="35"/>
      <c r="C72" s="57" t="s">
        <v>16</v>
      </c>
      <c r="I72" s="138"/>
      <c r="L72" s="35"/>
    </row>
    <row r="73" spans="2:12" s="1" customFormat="1" ht="22.5" customHeight="1">
      <c r="B73" s="35"/>
      <c r="E73" s="368" t="str">
        <f>E7</f>
        <v>III etapa - stavební úpravy č.p. 1473, Kostelec nad Orlicí - II</v>
      </c>
      <c r="F73" s="330"/>
      <c r="G73" s="330"/>
      <c r="H73" s="330"/>
      <c r="I73" s="138"/>
      <c r="L73" s="35"/>
    </row>
    <row r="74" spans="2:12" s="1" customFormat="1" ht="14.25" customHeight="1">
      <c r="B74" s="35"/>
      <c r="C74" s="57" t="s">
        <v>108</v>
      </c>
      <c r="I74" s="138"/>
      <c r="L74" s="35"/>
    </row>
    <row r="75" spans="2:12" s="1" customFormat="1" ht="23.25" customHeight="1">
      <c r="B75" s="35"/>
      <c r="E75" s="348" t="str">
        <f>E9</f>
        <v>030402_2017_UR - Elektro etapa III.II (ostatni)</v>
      </c>
      <c r="F75" s="330"/>
      <c r="G75" s="330"/>
      <c r="H75" s="330"/>
      <c r="I75" s="138"/>
      <c r="L75" s="35"/>
    </row>
    <row r="76" spans="2:12" s="1" customFormat="1" ht="6.75" customHeight="1">
      <c r="B76" s="35"/>
      <c r="I76" s="138"/>
      <c r="L76" s="35"/>
    </row>
    <row r="77" spans="2:12" s="1" customFormat="1" ht="18" customHeight="1">
      <c r="B77" s="35"/>
      <c r="C77" s="57" t="s">
        <v>23</v>
      </c>
      <c r="F77" s="139" t="str">
        <f>F12</f>
        <v>stravovací pavilon, Komenského 1473</v>
      </c>
      <c r="I77" s="140" t="s">
        <v>25</v>
      </c>
      <c r="J77" s="61" t="str">
        <f>IF(J12="","",J12)</f>
        <v>29.6.2016</v>
      </c>
      <c r="L77" s="35"/>
    </row>
    <row r="78" spans="2:12" s="1" customFormat="1" ht="6.75" customHeight="1">
      <c r="B78" s="35"/>
      <c r="I78" s="138"/>
      <c r="L78" s="35"/>
    </row>
    <row r="79" spans="2:12" s="1" customFormat="1" ht="15">
      <c r="B79" s="35"/>
      <c r="C79" s="57" t="s">
        <v>29</v>
      </c>
      <c r="F79" s="139" t="str">
        <f>E15</f>
        <v>Město KnO, Palackého náměstí 38, 51741 KnO</v>
      </c>
      <c r="I79" s="140" t="s">
        <v>35</v>
      </c>
      <c r="J79" s="139" t="str">
        <f>E21</f>
        <v>Ing. Jiří Urban, Dobrošov 66, 547 01 Náchod</v>
      </c>
      <c r="L79" s="35"/>
    </row>
    <row r="80" spans="2:12" s="1" customFormat="1" ht="14.25" customHeight="1">
      <c r="B80" s="35"/>
      <c r="C80" s="57" t="s">
        <v>33</v>
      </c>
      <c r="F80" s="139">
        <f>IF(E18="","",E18)</f>
      </c>
      <c r="I80" s="138"/>
      <c r="L80" s="35"/>
    </row>
    <row r="81" spans="2:12" s="1" customFormat="1" ht="9.75" customHeight="1">
      <c r="B81" s="35"/>
      <c r="I81" s="138"/>
      <c r="L81" s="35"/>
    </row>
    <row r="82" spans="2:20" s="9" customFormat="1" ht="29.25" customHeight="1">
      <c r="B82" s="141"/>
      <c r="C82" s="142" t="s">
        <v>130</v>
      </c>
      <c r="D82" s="143" t="s">
        <v>61</v>
      </c>
      <c r="E82" s="143" t="s">
        <v>57</v>
      </c>
      <c r="F82" s="143" t="s">
        <v>131</v>
      </c>
      <c r="G82" s="143" t="s">
        <v>132</v>
      </c>
      <c r="H82" s="143" t="s">
        <v>133</v>
      </c>
      <c r="I82" s="144" t="s">
        <v>134</v>
      </c>
      <c r="J82" s="143" t="s">
        <v>112</v>
      </c>
      <c r="K82" s="145" t="s">
        <v>135</v>
      </c>
      <c r="L82" s="141"/>
      <c r="M82" s="67" t="s">
        <v>136</v>
      </c>
      <c r="N82" s="68" t="s">
        <v>46</v>
      </c>
      <c r="O82" s="68" t="s">
        <v>137</v>
      </c>
      <c r="P82" s="68" t="s">
        <v>138</v>
      </c>
      <c r="Q82" s="68" t="s">
        <v>139</v>
      </c>
      <c r="R82" s="68" t="s">
        <v>140</v>
      </c>
      <c r="S82" s="68" t="s">
        <v>141</v>
      </c>
      <c r="T82" s="69" t="s">
        <v>142</v>
      </c>
    </row>
    <row r="83" spans="2:63" s="1" customFormat="1" ht="29.25" customHeight="1">
      <c r="B83" s="35"/>
      <c r="C83" s="71" t="s">
        <v>113</v>
      </c>
      <c r="I83" s="138"/>
      <c r="J83" s="146">
        <f>BK83</f>
        <v>0</v>
      </c>
      <c r="L83" s="35"/>
      <c r="M83" s="70"/>
      <c r="N83" s="62"/>
      <c r="O83" s="62"/>
      <c r="P83" s="147">
        <f>P84+P127</f>
        <v>0</v>
      </c>
      <c r="Q83" s="62"/>
      <c r="R83" s="147">
        <f>R84+R127</f>
        <v>0</v>
      </c>
      <c r="S83" s="62"/>
      <c r="T83" s="148">
        <f>T84+T127</f>
        <v>0</v>
      </c>
      <c r="AT83" s="18" t="s">
        <v>75</v>
      </c>
      <c r="AU83" s="18" t="s">
        <v>114</v>
      </c>
      <c r="BK83" s="149">
        <f>BK84+BK127</f>
        <v>0</v>
      </c>
    </row>
    <row r="84" spans="2:63" s="10" customFormat="1" ht="36.75" customHeight="1">
      <c r="B84" s="150"/>
      <c r="D84" s="151" t="s">
        <v>75</v>
      </c>
      <c r="E84" s="152" t="s">
        <v>332</v>
      </c>
      <c r="F84" s="152" t="s">
        <v>333</v>
      </c>
      <c r="I84" s="153"/>
      <c r="J84" s="154">
        <f>BK84</f>
        <v>0</v>
      </c>
      <c r="L84" s="150"/>
      <c r="M84" s="155"/>
      <c r="N84" s="156"/>
      <c r="O84" s="156"/>
      <c r="P84" s="157">
        <f>P85+P92+P108</f>
        <v>0</v>
      </c>
      <c r="Q84" s="156"/>
      <c r="R84" s="157">
        <f>R85+R92+R108</f>
        <v>0</v>
      </c>
      <c r="S84" s="156"/>
      <c r="T84" s="158">
        <f>T85+T92+T108</f>
        <v>0</v>
      </c>
      <c r="AR84" s="151" t="s">
        <v>84</v>
      </c>
      <c r="AT84" s="159" t="s">
        <v>75</v>
      </c>
      <c r="AU84" s="159" t="s">
        <v>76</v>
      </c>
      <c r="AY84" s="151" t="s">
        <v>145</v>
      </c>
      <c r="BK84" s="160">
        <f>BK85+BK92+BK108</f>
        <v>0</v>
      </c>
    </row>
    <row r="85" spans="2:63" s="10" customFormat="1" ht="19.5" customHeight="1">
      <c r="B85" s="150"/>
      <c r="D85" s="161" t="s">
        <v>75</v>
      </c>
      <c r="E85" s="162" t="s">
        <v>930</v>
      </c>
      <c r="F85" s="162" t="s">
        <v>1018</v>
      </c>
      <c r="I85" s="153"/>
      <c r="J85" s="163">
        <f>BK85</f>
        <v>0</v>
      </c>
      <c r="L85" s="150"/>
      <c r="M85" s="155"/>
      <c r="N85" s="156"/>
      <c r="O85" s="156"/>
      <c r="P85" s="157">
        <f>SUM(P86:P91)</f>
        <v>0</v>
      </c>
      <c r="Q85" s="156"/>
      <c r="R85" s="157">
        <f>SUM(R86:R91)</f>
        <v>0</v>
      </c>
      <c r="S85" s="156"/>
      <c r="T85" s="158">
        <f>SUM(T86:T91)</f>
        <v>0</v>
      </c>
      <c r="AR85" s="151" t="s">
        <v>22</v>
      </c>
      <c r="AT85" s="159" t="s">
        <v>75</v>
      </c>
      <c r="AU85" s="159" t="s">
        <v>22</v>
      </c>
      <c r="AY85" s="151" t="s">
        <v>145</v>
      </c>
      <c r="BK85" s="160">
        <f>SUM(BK86:BK91)</f>
        <v>0</v>
      </c>
    </row>
    <row r="86" spans="2:65" s="1" customFormat="1" ht="22.5" customHeight="1">
      <c r="B86" s="164"/>
      <c r="C86" s="165" t="s">
        <v>22</v>
      </c>
      <c r="D86" s="165" t="s">
        <v>148</v>
      </c>
      <c r="E86" s="166" t="s">
        <v>836</v>
      </c>
      <c r="F86" s="167" t="s">
        <v>1019</v>
      </c>
      <c r="G86" s="168" t="s">
        <v>838</v>
      </c>
      <c r="H86" s="169">
        <v>1</v>
      </c>
      <c r="I86" s="170"/>
      <c r="J86" s="171">
        <f aca="true" t="shared" si="0" ref="J86:J91">ROUND(I86*H86,2)</f>
        <v>0</v>
      </c>
      <c r="K86" s="167" t="s">
        <v>20</v>
      </c>
      <c r="L86" s="35"/>
      <c r="M86" s="172" t="s">
        <v>20</v>
      </c>
      <c r="N86" s="173" t="s">
        <v>47</v>
      </c>
      <c r="O86" s="36"/>
      <c r="P86" s="174">
        <f aca="true" t="shared" si="1" ref="P86:P91">O86*H86</f>
        <v>0</v>
      </c>
      <c r="Q86" s="174">
        <v>0</v>
      </c>
      <c r="R86" s="174">
        <f aca="true" t="shared" si="2" ref="R86:R91">Q86*H86</f>
        <v>0</v>
      </c>
      <c r="S86" s="174">
        <v>0</v>
      </c>
      <c r="T86" s="175">
        <f aca="true" t="shared" si="3" ref="T86:T91">S86*H86</f>
        <v>0</v>
      </c>
      <c r="AR86" s="18" t="s">
        <v>153</v>
      </c>
      <c r="AT86" s="18" t="s">
        <v>148</v>
      </c>
      <c r="AU86" s="18" t="s">
        <v>84</v>
      </c>
      <c r="AY86" s="18" t="s">
        <v>145</v>
      </c>
      <c r="BE86" s="176">
        <f aca="true" t="shared" si="4" ref="BE86:BE91">IF(N86="základní",J86,0)</f>
        <v>0</v>
      </c>
      <c r="BF86" s="176">
        <f aca="true" t="shared" si="5" ref="BF86:BF91">IF(N86="snížená",J86,0)</f>
        <v>0</v>
      </c>
      <c r="BG86" s="176">
        <f aca="true" t="shared" si="6" ref="BG86:BG91">IF(N86="zákl. přenesená",J86,0)</f>
        <v>0</v>
      </c>
      <c r="BH86" s="176">
        <f aca="true" t="shared" si="7" ref="BH86:BH91">IF(N86="sníž. přenesená",J86,0)</f>
        <v>0</v>
      </c>
      <c r="BI86" s="176">
        <f aca="true" t="shared" si="8" ref="BI86:BI91">IF(N86="nulová",J86,0)</f>
        <v>0</v>
      </c>
      <c r="BJ86" s="18" t="s">
        <v>22</v>
      </c>
      <c r="BK86" s="176">
        <f aca="true" t="shared" si="9" ref="BK86:BK91">ROUND(I86*H86,2)</f>
        <v>0</v>
      </c>
      <c r="BL86" s="18" t="s">
        <v>153</v>
      </c>
      <c r="BM86" s="18" t="s">
        <v>22</v>
      </c>
    </row>
    <row r="87" spans="2:65" s="1" customFormat="1" ht="22.5" customHeight="1">
      <c r="B87" s="164"/>
      <c r="C87" s="165" t="s">
        <v>84</v>
      </c>
      <c r="D87" s="165" t="s">
        <v>148</v>
      </c>
      <c r="E87" s="166" t="s">
        <v>839</v>
      </c>
      <c r="F87" s="167" t="s">
        <v>1020</v>
      </c>
      <c r="G87" s="168" t="s">
        <v>838</v>
      </c>
      <c r="H87" s="169">
        <v>1</v>
      </c>
      <c r="I87" s="170"/>
      <c r="J87" s="171">
        <f t="shared" si="0"/>
        <v>0</v>
      </c>
      <c r="K87" s="167" t="s">
        <v>20</v>
      </c>
      <c r="L87" s="35"/>
      <c r="M87" s="172" t="s">
        <v>20</v>
      </c>
      <c r="N87" s="173" t="s">
        <v>47</v>
      </c>
      <c r="O87" s="36"/>
      <c r="P87" s="174">
        <f t="shared" si="1"/>
        <v>0</v>
      </c>
      <c r="Q87" s="174">
        <v>0</v>
      </c>
      <c r="R87" s="174">
        <f t="shared" si="2"/>
        <v>0</v>
      </c>
      <c r="S87" s="174">
        <v>0</v>
      </c>
      <c r="T87" s="175">
        <f t="shared" si="3"/>
        <v>0</v>
      </c>
      <c r="AR87" s="18" t="s">
        <v>153</v>
      </c>
      <c r="AT87" s="18" t="s">
        <v>148</v>
      </c>
      <c r="AU87" s="18" t="s">
        <v>84</v>
      </c>
      <c r="AY87" s="18" t="s">
        <v>145</v>
      </c>
      <c r="BE87" s="176">
        <f t="shared" si="4"/>
        <v>0</v>
      </c>
      <c r="BF87" s="176">
        <f t="shared" si="5"/>
        <v>0</v>
      </c>
      <c r="BG87" s="176">
        <f t="shared" si="6"/>
        <v>0</v>
      </c>
      <c r="BH87" s="176">
        <f t="shared" si="7"/>
        <v>0</v>
      </c>
      <c r="BI87" s="176">
        <f t="shared" si="8"/>
        <v>0</v>
      </c>
      <c r="BJ87" s="18" t="s">
        <v>22</v>
      </c>
      <c r="BK87" s="176">
        <f t="shared" si="9"/>
        <v>0</v>
      </c>
      <c r="BL87" s="18" t="s">
        <v>153</v>
      </c>
      <c r="BM87" s="18" t="s">
        <v>84</v>
      </c>
    </row>
    <row r="88" spans="2:65" s="1" customFormat="1" ht="22.5" customHeight="1">
      <c r="B88" s="164"/>
      <c r="C88" s="165" t="s">
        <v>193</v>
      </c>
      <c r="D88" s="165" t="s">
        <v>148</v>
      </c>
      <c r="E88" s="166" t="s">
        <v>841</v>
      </c>
      <c r="F88" s="167" t="s">
        <v>1021</v>
      </c>
      <c r="G88" s="168" t="s">
        <v>838</v>
      </c>
      <c r="H88" s="169">
        <v>1</v>
      </c>
      <c r="I88" s="170"/>
      <c r="J88" s="171">
        <f t="shared" si="0"/>
        <v>0</v>
      </c>
      <c r="K88" s="167" t="s">
        <v>20</v>
      </c>
      <c r="L88" s="35"/>
      <c r="M88" s="172" t="s">
        <v>20</v>
      </c>
      <c r="N88" s="173" t="s">
        <v>47</v>
      </c>
      <c r="O88" s="36"/>
      <c r="P88" s="174">
        <f t="shared" si="1"/>
        <v>0</v>
      </c>
      <c r="Q88" s="174">
        <v>0</v>
      </c>
      <c r="R88" s="174">
        <f t="shared" si="2"/>
        <v>0</v>
      </c>
      <c r="S88" s="174">
        <v>0</v>
      </c>
      <c r="T88" s="175">
        <f t="shared" si="3"/>
        <v>0</v>
      </c>
      <c r="AR88" s="18" t="s">
        <v>153</v>
      </c>
      <c r="AT88" s="18" t="s">
        <v>148</v>
      </c>
      <c r="AU88" s="18" t="s">
        <v>84</v>
      </c>
      <c r="AY88" s="18" t="s">
        <v>145</v>
      </c>
      <c r="BE88" s="176">
        <f t="shared" si="4"/>
        <v>0</v>
      </c>
      <c r="BF88" s="176">
        <f t="shared" si="5"/>
        <v>0</v>
      </c>
      <c r="BG88" s="176">
        <f t="shared" si="6"/>
        <v>0</v>
      </c>
      <c r="BH88" s="176">
        <f t="shared" si="7"/>
        <v>0</v>
      </c>
      <c r="BI88" s="176">
        <f t="shared" si="8"/>
        <v>0</v>
      </c>
      <c r="BJ88" s="18" t="s">
        <v>22</v>
      </c>
      <c r="BK88" s="176">
        <f t="shared" si="9"/>
        <v>0</v>
      </c>
      <c r="BL88" s="18" t="s">
        <v>153</v>
      </c>
      <c r="BM88" s="18" t="s">
        <v>193</v>
      </c>
    </row>
    <row r="89" spans="2:65" s="1" customFormat="1" ht="22.5" customHeight="1">
      <c r="B89" s="164"/>
      <c r="C89" s="165" t="s">
        <v>153</v>
      </c>
      <c r="D89" s="165" t="s">
        <v>148</v>
      </c>
      <c r="E89" s="166" t="s">
        <v>843</v>
      </c>
      <c r="F89" s="167" t="s">
        <v>1022</v>
      </c>
      <c r="G89" s="168" t="s">
        <v>838</v>
      </c>
      <c r="H89" s="169">
        <v>3</v>
      </c>
      <c r="I89" s="170"/>
      <c r="J89" s="171">
        <f t="shared" si="0"/>
        <v>0</v>
      </c>
      <c r="K89" s="167" t="s">
        <v>20</v>
      </c>
      <c r="L89" s="35"/>
      <c r="M89" s="172" t="s">
        <v>20</v>
      </c>
      <c r="N89" s="173" t="s">
        <v>47</v>
      </c>
      <c r="O89" s="36"/>
      <c r="P89" s="174">
        <f t="shared" si="1"/>
        <v>0</v>
      </c>
      <c r="Q89" s="174">
        <v>0</v>
      </c>
      <c r="R89" s="174">
        <f t="shared" si="2"/>
        <v>0</v>
      </c>
      <c r="S89" s="174">
        <v>0</v>
      </c>
      <c r="T89" s="175">
        <f t="shared" si="3"/>
        <v>0</v>
      </c>
      <c r="AR89" s="18" t="s">
        <v>153</v>
      </c>
      <c r="AT89" s="18" t="s">
        <v>148</v>
      </c>
      <c r="AU89" s="18" t="s">
        <v>84</v>
      </c>
      <c r="AY89" s="18" t="s">
        <v>145</v>
      </c>
      <c r="BE89" s="176">
        <f t="shared" si="4"/>
        <v>0</v>
      </c>
      <c r="BF89" s="176">
        <f t="shared" si="5"/>
        <v>0</v>
      </c>
      <c r="BG89" s="176">
        <f t="shared" si="6"/>
        <v>0</v>
      </c>
      <c r="BH89" s="176">
        <f t="shared" si="7"/>
        <v>0</v>
      </c>
      <c r="BI89" s="176">
        <f t="shared" si="8"/>
        <v>0</v>
      </c>
      <c r="BJ89" s="18" t="s">
        <v>22</v>
      </c>
      <c r="BK89" s="176">
        <f t="shared" si="9"/>
        <v>0</v>
      </c>
      <c r="BL89" s="18" t="s">
        <v>153</v>
      </c>
      <c r="BM89" s="18" t="s">
        <v>153</v>
      </c>
    </row>
    <row r="90" spans="2:65" s="1" customFormat="1" ht="22.5" customHeight="1">
      <c r="B90" s="164"/>
      <c r="C90" s="165" t="s">
        <v>216</v>
      </c>
      <c r="D90" s="165" t="s">
        <v>148</v>
      </c>
      <c r="E90" s="166" t="s">
        <v>845</v>
      </c>
      <c r="F90" s="167" t="s">
        <v>1023</v>
      </c>
      <c r="G90" s="168" t="s">
        <v>838</v>
      </c>
      <c r="H90" s="169">
        <v>1</v>
      </c>
      <c r="I90" s="170"/>
      <c r="J90" s="171">
        <f t="shared" si="0"/>
        <v>0</v>
      </c>
      <c r="K90" s="167" t="s">
        <v>20</v>
      </c>
      <c r="L90" s="35"/>
      <c r="M90" s="172" t="s">
        <v>20</v>
      </c>
      <c r="N90" s="173" t="s">
        <v>47</v>
      </c>
      <c r="O90" s="36"/>
      <c r="P90" s="174">
        <f t="shared" si="1"/>
        <v>0</v>
      </c>
      <c r="Q90" s="174">
        <v>0</v>
      </c>
      <c r="R90" s="174">
        <f t="shared" si="2"/>
        <v>0</v>
      </c>
      <c r="S90" s="174">
        <v>0</v>
      </c>
      <c r="T90" s="175">
        <f t="shared" si="3"/>
        <v>0</v>
      </c>
      <c r="AR90" s="18" t="s">
        <v>153</v>
      </c>
      <c r="AT90" s="18" t="s">
        <v>148</v>
      </c>
      <c r="AU90" s="18" t="s">
        <v>84</v>
      </c>
      <c r="AY90" s="18" t="s">
        <v>145</v>
      </c>
      <c r="BE90" s="176">
        <f t="shared" si="4"/>
        <v>0</v>
      </c>
      <c r="BF90" s="176">
        <f t="shared" si="5"/>
        <v>0</v>
      </c>
      <c r="BG90" s="176">
        <f t="shared" si="6"/>
        <v>0</v>
      </c>
      <c r="BH90" s="176">
        <f t="shared" si="7"/>
        <v>0</v>
      </c>
      <c r="BI90" s="176">
        <f t="shared" si="8"/>
        <v>0</v>
      </c>
      <c r="BJ90" s="18" t="s">
        <v>22</v>
      </c>
      <c r="BK90" s="176">
        <f t="shared" si="9"/>
        <v>0</v>
      </c>
      <c r="BL90" s="18" t="s">
        <v>153</v>
      </c>
      <c r="BM90" s="18" t="s">
        <v>216</v>
      </c>
    </row>
    <row r="91" spans="2:65" s="1" customFormat="1" ht="22.5" customHeight="1">
      <c r="B91" s="164"/>
      <c r="C91" s="165" t="s">
        <v>146</v>
      </c>
      <c r="D91" s="165" t="s">
        <v>148</v>
      </c>
      <c r="E91" s="166" t="s">
        <v>847</v>
      </c>
      <c r="F91" s="167" t="s">
        <v>1024</v>
      </c>
      <c r="G91" s="168" t="s">
        <v>838</v>
      </c>
      <c r="H91" s="169">
        <v>1</v>
      </c>
      <c r="I91" s="170"/>
      <c r="J91" s="171">
        <f t="shared" si="0"/>
        <v>0</v>
      </c>
      <c r="K91" s="167" t="s">
        <v>20</v>
      </c>
      <c r="L91" s="35"/>
      <c r="M91" s="172" t="s">
        <v>20</v>
      </c>
      <c r="N91" s="173" t="s">
        <v>47</v>
      </c>
      <c r="O91" s="36"/>
      <c r="P91" s="174">
        <f t="shared" si="1"/>
        <v>0</v>
      </c>
      <c r="Q91" s="174">
        <v>0</v>
      </c>
      <c r="R91" s="174">
        <f t="shared" si="2"/>
        <v>0</v>
      </c>
      <c r="S91" s="174">
        <v>0</v>
      </c>
      <c r="T91" s="175">
        <f t="shared" si="3"/>
        <v>0</v>
      </c>
      <c r="AR91" s="18" t="s">
        <v>153</v>
      </c>
      <c r="AT91" s="18" t="s">
        <v>148</v>
      </c>
      <c r="AU91" s="18" t="s">
        <v>84</v>
      </c>
      <c r="AY91" s="18" t="s">
        <v>145</v>
      </c>
      <c r="BE91" s="176">
        <f t="shared" si="4"/>
        <v>0</v>
      </c>
      <c r="BF91" s="176">
        <f t="shared" si="5"/>
        <v>0</v>
      </c>
      <c r="BG91" s="176">
        <f t="shared" si="6"/>
        <v>0</v>
      </c>
      <c r="BH91" s="176">
        <f t="shared" si="7"/>
        <v>0</v>
      </c>
      <c r="BI91" s="176">
        <f t="shared" si="8"/>
        <v>0</v>
      </c>
      <c r="BJ91" s="18" t="s">
        <v>22</v>
      </c>
      <c r="BK91" s="176">
        <f t="shared" si="9"/>
        <v>0</v>
      </c>
      <c r="BL91" s="18" t="s">
        <v>153</v>
      </c>
      <c r="BM91" s="18" t="s">
        <v>146</v>
      </c>
    </row>
    <row r="92" spans="2:63" s="10" customFormat="1" ht="29.25" customHeight="1">
      <c r="B92" s="150"/>
      <c r="D92" s="161" t="s">
        <v>75</v>
      </c>
      <c r="E92" s="162" t="s">
        <v>859</v>
      </c>
      <c r="F92" s="162" t="s">
        <v>860</v>
      </c>
      <c r="I92" s="153"/>
      <c r="J92" s="163">
        <f>BK92</f>
        <v>0</v>
      </c>
      <c r="L92" s="150"/>
      <c r="M92" s="155"/>
      <c r="N92" s="156"/>
      <c r="O92" s="156"/>
      <c r="P92" s="157">
        <f>SUM(P93:P107)</f>
        <v>0</v>
      </c>
      <c r="Q92" s="156"/>
      <c r="R92" s="157">
        <f>SUM(R93:R107)</f>
        <v>0</v>
      </c>
      <c r="S92" s="156"/>
      <c r="T92" s="158">
        <f>SUM(T93:T107)</f>
        <v>0</v>
      </c>
      <c r="AR92" s="151" t="s">
        <v>22</v>
      </c>
      <c r="AT92" s="159" t="s">
        <v>75</v>
      </c>
      <c r="AU92" s="159" t="s">
        <v>22</v>
      </c>
      <c r="AY92" s="151" t="s">
        <v>145</v>
      </c>
      <c r="BK92" s="160">
        <f>SUM(BK93:BK107)</f>
        <v>0</v>
      </c>
    </row>
    <row r="93" spans="2:65" s="1" customFormat="1" ht="22.5" customHeight="1">
      <c r="B93" s="164"/>
      <c r="C93" s="165" t="s">
        <v>231</v>
      </c>
      <c r="D93" s="165" t="s">
        <v>148</v>
      </c>
      <c r="E93" s="166" t="s">
        <v>861</v>
      </c>
      <c r="F93" s="167" t="s">
        <v>1025</v>
      </c>
      <c r="G93" s="168" t="s">
        <v>838</v>
      </c>
      <c r="H93" s="169">
        <v>10</v>
      </c>
      <c r="I93" s="170"/>
      <c r="J93" s="171">
        <f aca="true" t="shared" si="10" ref="J93:J107">ROUND(I93*H93,2)</f>
        <v>0</v>
      </c>
      <c r="K93" s="167" t="s">
        <v>20</v>
      </c>
      <c r="L93" s="35"/>
      <c r="M93" s="172" t="s">
        <v>20</v>
      </c>
      <c r="N93" s="173" t="s">
        <v>47</v>
      </c>
      <c r="O93" s="36"/>
      <c r="P93" s="174">
        <f aca="true" t="shared" si="11" ref="P93:P107">O93*H93</f>
        <v>0</v>
      </c>
      <c r="Q93" s="174">
        <v>0</v>
      </c>
      <c r="R93" s="174">
        <f aca="true" t="shared" si="12" ref="R93:R107">Q93*H93</f>
        <v>0</v>
      </c>
      <c r="S93" s="174">
        <v>0</v>
      </c>
      <c r="T93" s="175">
        <f aca="true" t="shared" si="13" ref="T93:T107">S93*H93</f>
        <v>0</v>
      </c>
      <c r="AR93" s="18" t="s">
        <v>153</v>
      </c>
      <c r="AT93" s="18" t="s">
        <v>148</v>
      </c>
      <c r="AU93" s="18" t="s">
        <v>84</v>
      </c>
      <c r="AY93" s="18" t="s">
        <v>145</v>
      </c>
      <c r="BE93" s="176">
        <f aca="true" t="shared" si="14" ref="BE93:BE107">IF(N93="základní",J93,0)</f>
        <v>0</v>
      </c>
      <c r="BF93" s="176">
        <f aca="true" t="shared" si="15" ref="BF93:BF107">IF(N93="snížená",J93,0)</f>
        <v>0</v>
      </c>
      <c r="BG93" s="176">
        <f aca="true" t="shared" si="16" ref="BG93:BG107">IF(N93="zákl. přenesená",J93,0)</f>
        <v>0</v>
      </c>
      <c r="BH93" s="176">
        <f aca="true" t="shared" si="17" ref="BH93:BH107">IF(N93="sníž. přenesená",J93,0)</f>
        <v>0</v>
      </c>
      <c r="BI93" s="176">
        <f aca="true" t="shared" si="18" ref="BI93:BI107">IF(N93="nulová",J93,0)</f>
        <v>0</v>
      </c>
      <c r="BJ93" s="18" t="s">
        <v>22</v>
      </c>
      <c r="BK93" s="176">
        <f aca="true" t="shared" si="19" ref="BK93:BK107">ROUND(I93*H93,2)</f>
        <v>0</v>
      </c>
      <c r="BL93" s="18" t="s">
        <v>153</v>
      </c>
      <c r="BM93" s="18" t="s">
        <v>231</v>
      </c>
    </row>
    <row r="94" spans="2:65" s="1" customFormat="1" ht="22.5" customHeight="1">
      <c r="B94" s="164"/>
      <c r="C94" s="165" t="s">
        <v>238</v>
      </c>
      <c r="D94" s="165" t="s">
        <v>148</v>
      </c>
      <c r="E94" s="166" t="s">
        <v>863</v>
      </c>
      <c r="F94" s="167" t="s">
        <v>1026</v>
      </c>
      <c r="G94" s="168" t="s">
        <v>838</v>
      </c>
      <c r="H94" s="169">
        <v>16</v>
      </c>
      <c r="I94" s="170"/>
      <c r="J94" s="171">
        <f t="shared" si="10"/>
        <v>0</v>
      </c>
      <c r="K94" s="167" t="s">
        <v>20</v>
      </c>
      <c r="L94" s="35"/>
      <c r="M94" s="172" t="s">
        <v>20</v>
      </c>
      <c r="N94" s="173" t="s">
        <v>47</v>
      </c>
      <c r="O94" s="36"/>
      <c r="P94" s="174">
        <f t="shared" si="11"/>
        <v>0</v>
      </c>
      <c r="Q94" s="174">
        <v>0</v>
      </c>
      <c r="R94" s="174">
        <f t="shared" si="12"/>
        <v>0</v>
      </c>
      <c r="S94" s="174">
        <v>0</v>
      </c>
      <c r="T94" s="175">
        <f t="shared" si="13"/>
        <v>0</v>
      </c>
      <c r="AR94" s="18" t="s">
        <v>153</v>
      </c>
      <c r="AT94" s="18" t="s">
        <v>148</v>
      </c>
      <c r="AU94" s="18" t="s">
        <v>84</v>
      </c>
      <c r="AY94" s="18" t="s">
        <v>145</v>
      </c>
      <c r="BE94" s="176">
        <f t="shared" si="14"/>
        <v>0</v>
      </c>
      <c r="BF94" s="176">
        <f t="shared" si="15"/>
        <v>0</v>
      </c>
      <c r="BG94" s="176">
        <f t="shared" si="16"/>
        <v>0</v>
      </c>
      <c r="BH94" s="176">
        <f t="shared" si="17"/>
        <v>0</v>
      </c>
      <c r="BI94" s="176">
        <f t="shared" si="18"/>
        <v>0</v>
      </c>
      <c r="BJ94" s="18" t="s">
        <v>22</v>
      </c>
      <c r="BK94" s="176">
        <f t="shared" si="19"/>
        <v>0</v>
      </c>
      <c r="BL94" s="18" t="s">
        <v>153</v>
      </c>
      <c r="BM94" s="18" t="s">
        <v>238</v>
      </c>
    </row>
    <row r="95" spans="2:65" s="1" customFormat="1" ht="22.5" customHeight="1">
      <c r="B95" s="164"/>
      <c r="C95" s="165" t="s">
        <v>249</v>
      </c>
      <c r="D95" s="165" t="s">
        <v>148</v>
      </c>
      <c r="E95" s="166" t="s">
        <v>865</v>
      </c>
      <c r="F95" s="167" t="s">
        <v>1027</v>
      </c>
      <c r="G95" s="168" t="s">
        <v>838</v>
      </c>
      <c r="H95" s="169">
        <v>6</v>
      </c>
      <c r="I95" s="170"/>
      <c r="J95" s="171">
        <f t="shared" si="10"/>
        <v>0</v>
      </c>
      <c r="K95" s="167" t="s">
        <v>20</v>
      </c>
      <c r="L95" s="35"/>
      <c r="M95" s="172" t="s">
        <v>20</v>
      </c>
      <c r="N95" s="173" t="s">
        <v>47</v>
      </c>
      <c r="O95" s="36"/>
      <c r="P95" s="174">
        <f t="shared" si="11"/>
        <v>0</v>
      </c>
      <c r="Q95" s="174">
        <v>0</v>
      </c>
      <c r="R95" s="174">
        <f t="shared" si="12"/>
        <v>0</v>
      </c>
      <c r="S95" s="174">
        <v>0</v>
      </c>
      <c r="T95" s="175">
        <f t="shared" si="13"/>
        <v>0</v>
      </c>
      <c r="AR95" s="18" t="s">
        <v>153</v>
      </c>
      <c r="AT95" s="18" t="s">
        <v>148</v>
      </c>
      <c r="AU95" s="18" t="s">
        <v>84</v>
      </c>
      <c r="AY95" s="18" t="s">
        <v>145</v>
      </c>
      <c r="BE95" s="176">
        <f t="shared" si="14"/>
        <v>0</v>
      </c>
      <c r="BF95" s="176">
        <f t="shared" si="15"/>
        <v>0</v>
      </c>
      <c r="BG95" s="176">
        <f t="shared" si="16"/>
        <v>0</v>
      </c>
      <c r="BH95" s="176">
        <f t="shared" si="17"/>
        <v>0</v>
      </c>
      <c r="BI95" s="176">
        <f t="shared" si="18"/>
        <v>0</v>
      </c>
      <c r="BJ95" s="18" t="s">
        <v>22</v>
      </c>
      <c r="BK95" s="176">
        <f t="shared" si="19"/>
        <v>0</v>
      </c>
      <c r="BL95" s="18" t="s">
        <v>153</v>
      </c>
      <c r="BM95" s="18" t="s">
        <v>249</v>
      </c>
    </row>
    <row r="96" spans="2:65" s="1" customFormat="1" ht="22.5" customHeight="1">
      <c r="B96" s="164"/>
      <c r="C96" s="165" t="s">
        <v>27</v>
      </c>
      <c r="D96" s="165" t="s">
        <v>148</v>
      </c>
      <c r="E96" s="166" t="s">
        <v>867</v>
      </c>
      <c r="F96" s="167" t="s">
        <v>878</v>
      </c>
      <c r="G96" s="168" t="s">
        <v>879</v>
      </c>
      <c r="H96" s="169">
        <v>0.5</v>
      </c>
      <c r="I96" s="170"/>
      <c r="J96" s="171">
        <f t="shared" si="10"/>
        <v>0</v>
      </c>
      <c r="K96" s="167" t="s">
        <v>20</v>
      </c>
      <c r="L96" s="35"/>
      <c r="M96" s="172" t="s">
        <v>20</v>
      </c>
      <c r="N96" s="173" t="s">
        <v>47</v>
      </c>
      <c r="O96" s="36"/>
      <c r="P96" s="174">
        <f t="shared" si="11"/>
        <v>0</v>
      </c>
      <c r="Q96" s="174">
        <v>0</v>
      </c>
      <c r="R96" s="174">
        <f t="shared" si="12"/>
        <v>0</v>
      </c>
      <c r="S96" s="174">
        <v>0</v>
      </c>
      <c r="T96" s="175">
        <f t="shared" si="13"/>
        <v>0</v>
      </c>
      <c r="AR96" s="18" t="s">
        <v>153</v>
      </c>
      <c r="AT96" s="18" t="s">
        <v>148</v>
      </c>
      <c r="AU96" s="18" t="s">
        <v>84</v>
      </c>
      <c r="AY96" s="18" t="s">
        <v>145</v>
      </c>
      <c r="BE96" s="176">
        <f t="shared" si="14"/>
        <v>0</v>
      </c>
      <c r="BF96" s="176">
        <f t="shared" si="15"/>
        <v>0</v>
      </c>
      <c r="BG96" s="176">
        <f t="shared" si="16"/>
        <v>0</v>
      </c>
      <c r="BH96" s="176">
        <f t="shared" si="17"/>
        <v>0</v>
      </c>
      <c r="BI96" s="176">
        <f t="shared" si="18"/>
        <v>0</v>
      </c>
      <c r="BJ96" s="18" t="s">
        <v>22</v>
      </c>
      <c r="BK96" s="176">
        <f t="shared" si="19"/>
        <v>0</v>
      </c>
      <c r="BL96" s="18" t="s">
        <v>153</v>
      </c>
      <c r="BM96" s="18" t="s">
        <v>27</v>
      </c>
    </row>
    <row r="97" spans="2:65" s="1" customFormat="1" ht="22.5" customHeight="1">
      <c r="B97" s="164"/>
      <c r="C97" s="165" t="s">
        <v>260</v>
      </c>
      <c r="D97" s="165" t="s">
        <v>148</v>
      </c>
      <c r="E97" s="166" t="s">
        <v>869</v>
      </c>
      <c r="F97" s="167" t="s">
        <v>1028</v>
      </c>
      <c r="G97" s="168" t="s">
        <v>395</v>
      </c>
      <c r="H97" s="169">
        <v>70</v>
      </c>
      <c r="I97" s="170"/>
      <c r="J97" s="171">
        <f t="shared" si="10"/>
        <v>0</v>
      </c>
      <c r="K97" s="167" t="s">
        <v>20</v>
      </c>
      <c r="L97" s="35"/>
      <c r="M97" s="172" t="s">
        <v>20</v>
      </c>
      <c r="N97" s="173" t="s">
        <v>47</v>
      </c>
      <c r="O97" s="36"/>
      <c r="P97" s="174">
        <f t="shared" si="11"/>
        <v>0</v>
      </c>
      <c r="Q97" s="174">
        <v>0</v>
      </c>
      <c r="R97" s="174">
        <f t="shared" si="12"/>
        <v>0</v>
      </c>
      <c r="S97" s="174">
        <v>0</v>
      </c>
      <c r="T97" s="175">
        <f t="shared" si="13"/>
        <v>0</v>
      </c>
      <c r="AR97" s="18" t="s">
        <v>153</v>
      </c>
      <c r="AT97" s="18" t="s">
        <v>148</v>
      </c>
      <c r="AU97" s="18" t="s">
        <v>84</v>
      </c>
      <c r="AY97" s="18" t="s">
        <v>145</v>
      </c>
      <c r="BE97" s="176">
        <f t="shared" si="14"/>
        <v>0</v>
      </c>
      <c r="BF97" s="176">
        <f t="shared" si="15"/>
        <v>0</v>
      </c>
      <c r="BG97" s="176">
        <f t="shared" si="16"/>
        <v>0</v>
      </c>
      <c r="BH97" s="176">
        <f t="shared" si="17"/>
        <v>0</v>
      </c>
      <c r="BI97" s="176">
        <f t="shared" si="18"/>
        <v>0</v>
      </c>
      <c r="BJ97" s="18" t="s">
        <v>22</v>
      </c>
      <c r="BK97" s="176">
        <f t="shared" si="19"/>
        <v>0</v>
      </c>
      <c r="BL97" s="18" t="s">
        <v>153</v>
      </c>
      <c r="BM97" s="18" t="s">
        <v>260</v>
      </c>
    </row>
    <row r="98" spans="2:65" s="1" customFormat="1" ht="22.5" customHeight="1">
      <c r="B98" s="164"/>
      <c r="C98" s="165" t="s">
        <v>237</v>
      </c>
      <c r="D98" s="165" t="s">
        <v>148</v>
      </c>
      <c r="E98" s="166" t="s">
        <v>871</v>
      </c>
      <c r="F98" s="167" t="s">
        <v>1029</v>
      </c>
      <c r="G98" s="168" t="s">
        <v>395</v>
      </c>
      <c r="H98" s="169">
        <v>20</v>
      </c>
      <c r="I98" s="170"/>
      <c r="J98" s="171">
        <f t="shared" si="10"/>
        <v>0</v>
      </c>
      <c r="K98" s="167" t="s">
        <v>20</v>
      </c>
      <c r="L98" s="35"/>
      <c r="M98" s="172" t="s">
        <v>20</v>
      </c>
      <c r="N98" s="173" t="s">
        <v>47</v>
      </c>
      <c r="O98" s="36"/>
      <c r="P98" s="174">
        <f t="shared" si="11"/>
        <v>0</v>
      </c>
      <c r="Q98" s="174">
        <v>0</v>
      </c>
      <c r="R98" s="174">
        <f t="shared" si="12"/>
        <v>0</v>
      </c>
      <c r="S98" s="174">
        <v>0</v>
      </c>
      <c r="T98" s="175">
        <f t="shared" si="13"/>
        <v>0</v>
      </c>
      <c r="AR98" s="18" t="s">
        <v>153</v>
      </c>
      <c r="AT98" s="18" t="s">
        <v>148</v>
      </c>
      <c r="AU98" s="18" t="s">
        <v>84</v>
      </c>
      <c r="AY98" s="18" t="s">
        <v>145</v>
      </c>
      <c r="BE98" s="176">
        <f t="shared" si="14"/>
        <v>0</v>
      </c>
      <c r="BF98" s="176">
        <f t="shared" si="15"/>
        <v>0</v>
      </c>
      <c r="BG98" s="176">
        <f t="shared" si="16"/>
        <v>0</v>
      </c>
      <c r="BH98" s="176">
        <f t="shared" si="17"/>
        <v>0</v>
      </c>
      <c r="BI98" s="176">
        <f t="shared" si="18"/>
        <v>0</v>
      </c>
      <c r="BJ98" s="18" t="s">
        <v>22</v>
      </c>
      <c r="BK98" s="176">
        <f t="shared" si="19"/>
        <v>0</v>
      </c>
      <c r="BL98" s="18" t="s">
        <v>153</v>
      </c>
      <c r="BM98" s="18" t="s">
        <v>237</v>
      </c>
    </row>
    <row r="99" spans="2:65" s="1" customFormat="1" ht="22.5" customHeight="1">
      <c r="B99" s="164"/>
      <c r="C99" s="165" t="s">
        <v>281</v>
      </c>
      <c r="D99" s="165" t="s">
        <v>148</v>
      </c>
      <c r="E99" s="166" t="s">
        <v>873</v>
      </c>
      <c r="F99" s="167" t="s">
        <v>1030</v>
      </c>
      <c r="G99" s="168" t="s">
        <v>838</v>
      </c>
      <c r="H99" s="169">
        <v>30</v>
      </c>
      <c r="I99" s="170"/>
      <c r="J99" s="171">
        <f t="shared" si="10"/>
        <v>0</v>
      </c>
      <c r="K99" s="167" t="s">
        <v>20</v>
      </c>
      <c r="L99" s="35"/>
      <c r="M99" s="172" t="s">
        <v>20</v>
      </c>
      <c r="N99" s="173" t="s">
        <v>47</v>
      </c>
      <c r="O99" s="36"/>
      <c r="P99" s="174">
        <f t="shared" si="11"/>
        <v>0</v>
      </c>
      <c r="Q99" s="174">
        <v>0</v>
      </c>
      <c r="R99" s="174">
        <f t="shared" si="12"/>
        <v>0</v>
      </c>
      <c r="S99" s="174">
        <v>0</v>
      </c>
      <c r="T99" s="175">
        <f t="shared" si="13"/>
        <v>0</v>
      </c>
      <c r="AR99" s="18" t="s">
        <v>153</v>
      </c>
      <c r="AT99" s="18" t="s">
        <v>148</v>
      </c>
      <c r="AU99" s="18" t="s">
        <v>84</v>
      </c>
      <c r="AY99" s="18" t="s">
        <v>145</v>
      </c>
      <c r="BE99" s="176">
        <f t="shared" si="14"/>
        <v>0</v>
      </c>
      <c r="BF99" s="176">
        <f t="shared" si="15"/>
        <v>0</v>
      </c>
      <c r="BG99" s="176">
        <f t="shared" si="16"/>
        <v>0</v>
      </c>
      <c r="BH99" s="176">
        <f t="shared" si="17"/>
        <v>0</v>
      </c>
      <c r="BI99" s="176">
        <f t="shared" si="18"/>
        <v>0</v>
      </c>
      <c r="BJ99" s="18" t="s">
        <v>22</v>
      </c>
      <c r="BK99" s="176">
        <f t="shared" si="19"/>
        <v>0</v>
      </c>
      <c r="BL99" s="18" t="s">
        <v>153</v>
      </c>
      <c r="BM99" s="18" t="s">
        <v>281</v>
      </c>
    </row>
    <row r="100" spans="2:65" s="1" customFormat="1" ht="22.5" customHeight="1">
      <c r="B100" s="164"/>
      <c r="C100" s="165" t="s">
        <v>285</v>
      </c>
      <c r="D100" s="165" t="s">
        <v>148</v>
      </c>
      <c r="E100" s="166" t="s">
        <v>1031</v>
      </c>
      <c r="F100" s="167" t="s">
        <v>872</v>
      </c>
      <c r="G100" s="168" t="s">
        <v>838</v>
      </c>
      <c r="H100" s="169">
        <v>10</v>
      </c>
      <c r="I100" s="170"/>
      <c r="J100" s="171">
        <f t="shared" si="10"/>
        <v>0</v>
      </c>
      <c r="K100" s="167" t="s">
        <v>20</v>
      </c>
      <c r="L100" s="35"/>
      <c r="M100" s="172" t="s">
        <v>20</v>
      </c>
      <c r="N100" s="173" t="s">
        <v>47</v>
      </c>
      <c r="O100" s="36"/>
      <c r="P100" s="174">
        <f t="shared" si="11"/>
        <v>0</v>
      </c>
      <c r="Q100" s="174">
        <v>0</v>
      </c>
      <c r="R100" s="174">
        <f t="shared" si="12"/>
        <v>0</v>
      </c>
      <c r="S100" s="174">
        <v>0</v>
      </c>
      <c r="T100" s="175">
        <f t="shared" si="13"/>
        <v>0</v>
      </c>
      <c r="AR100" s="18" t="s">
        <v>153</v>
      </c>
      <c r="AT100" s="18" t="s">
        <v>148</v>
      </c>
      <c r="AU100" s="18" t="s">
        <v>84</v>
      </c>
      <c r="AY100" s="18" t="s">
        <v>145</v>
      </c>
      <c r="BE100" s="176">
        <f t="shared" si="14"/>
        <v>0</v>
      </c>
      <c r="BF100" s="176">
        <f t="shared" si="15"/>
        <v>0</v>
      </c>
      <c r="BG100" s="176">
        <f t="shared" si="16"/>
        <v>0</v>
      </c>
      <c r="BH100" s="176">
        <f t="shared" si="17"/>
        <v>0</v>
      </c>
      <c r="BI100" s="176">
        <f t="shared" si="18"/>
        <v>0</v>
      </c>
      <c r="BJ100" s="18" t="s">
        <v>22</v>
      </c>
      <c r="BK100" s="176">
        <f t="shared" si="19"/>
        <v>0</v>
      </c>
      <c r="BL100" s="18" t="s">
        <v>153</v>
      </c>
      <c r="BM100" s="18" t="s">
        <v>285</v>
      </c>
    </row>
    <row r="101" spans="2:65" s="1" customFormat="1" ht="22.5" customHeight="1">
      <c r="B101" s="164"/>
      <c r="C101" s="165" t="s">
        <v>8</v>
      </c>
      <c r="D101" s="165" t="s">
        <v>148</v>
      </c>
      <c r="E101" s="166" t="s">
        <v>1032</v>
      </c>
      <c r="F101" s="167" t="s">
        <v>1033</v>
      </c>
      <c r="G101" s="168" t="s">
        <v>395</v>
      </c>
      <c r="H101" s="169">
        <v>20</v>
      </c>
      <c r="I101" s="170"/>
      <c r="J101" s="171">
        <f t="shared" si="10"/>
        <v>0</v>
      </c>
      <c r="K101" s="167" t="s">
        <v>20</v>
      </c>
      <c r="L101" s="35"/>
      <c r="M101" s="172" t="s">
        <v>20</v>
      </c>
      <c r="N101" s="173" t="s">
        <v>47</v>
      </c>
      <c r="O101" s="36"/>
      <c r="P101" s="174">
        <f t="shared" si="11"/>
        <v>0</v>
      </c>
      <c r="Q101" s="174">
        <v>0</v>
      </c>
      <c r="R101" s="174">
        <f t="shared" si="12"/>
        <v>0</v>
      </c>
      <c r="S101" s="174">
        <v>0</v>
      </c>
      <c r="T101" s="175">
        <f t="shared" si="13"/>
        <v>0</v>
      </c>
      <c r="AR101" s="18" t="s">
        <v>153</v>
      </c>
      <c r="AT101" s="18" t="s">
        <v>148</v>
      </c>
      <c r="AU101" s="18" t="s">
        <v>84</v>
      </c>
      <c r="AY101" s="18" t="s">
        <v>145</v>
      </c>
      <c r="BE101" s="176">
        <f t="shared" si="14"/>
        <v>0</v>
      </c>
      <c r="BF101" s="176">
        <f t="shared" si="15"/>
        <v>0</v>
      </c>
      <c r="BG101" s="176">
        <f t="shared" si="16"/>
        <v>0</v>
      </c>
      <c r="BH101" s="176">
        <f t="shared" si="17"/>
        <v>0</v>
      </c>
      <c r="BI101" s="176">
        <f t="shared" si="18"/>
        <v>0</v>
      </c>
      <c r="BJ101" s="18" t="s">
        <v>22</v>
      </c>
      <c r="BK101" s="176">
        <f t="shared" si="19"/>
        <v>0</v>
      </c>
      <c r="BL101" s="18" t="s">
        <v>153</v>
      </c>
      <c r="BM101" s="18" t="s">
        <v>8</v>
      </c>
    </row>
    <row r="102" spans="2:65" s="1" customFormat="1" ht="22.5" customHeight="1">
      <c r="B102" s="164"/>
      <c r="C102" s="165" t="s">
        <v>294</v>
      </c>
      <c r="D102" s="165" t="s">
        <v>148</v>
      </c>
      <c r="E102" s="166" t="s">
        <v>1034</v>
      </c>
      <c r="F102" s="167" t="s">
        <v>1035</v>
      </c>
      <c r="G102" s="168" t="s">
        <v>395</v>
      </c>
      <c r="H102" s="169">
        <v>10</v>
      </c>
      <c r="I102" s="170"/>
      <c r="J102" s="171">
        <f t="shared" si="10"/>
        <v>0</v>
      </c>
      <c r="K102" s="167" t="s">
        <v>20</v>
      </c>
      <c r="L102" s="35"/>
      <c r="M102" s="172" t="s">
        <v>20</v>
      </c>
      <c r="N102" s="173" t="s">
        <v>47</v>
      </c>
      <c r="O102" s="36"/>
      <c r="P102" s="174">
        <f t="shared" si="11"/>
        <v>0</v>
      </c>
      <c r="Q102" s="174">
        <v>0</v>
      </c>
      <c r="R102" s="174">
        <f t="shared" si="12"/>
        <v>0</v>
      </c>
      <c r="S102" s="174">
        <v>0</v>
      </c>
      <c r="T102" s="175">
        <f t="shared" si="13"/>
        <v>0</v>
      </c>
      <c r="AR102" s="18" t="s">
        <v>153</v>
      </c>
      <c r="AT102" s="18" t="s">
        <v>148</v>
      </c>
      <c r="AU102" s="18" t="s">
        <v>84</v>
      </c>
      <c r="AY102" s="18" t="s">
        <v>145</v>
      </c>
      <c r="BE102" s="176">
        <f t="shared" si="14"/>
        <v>0</v>
      </c>
      <c r="BF102" s="176">
        <f t="shared" si="15"/>
        <v>0</v>
      </c>
      <c r="BG102" s="176">
        <f t="shared" si="16"/>
        <v>0</v>
      </c>
      <c r="BH102" s="176">
        <f t="shared" si="17"/>
        <v>0</v>
      </c>
      <c r="BI102" s="176">
        <f t="shared" si="18"/>
        <v>0</v>
      </c>
      <c r="BJ102" s="18" t="s">
        <v>22</v>
      </c>
      <c r="BK102" s="176">
        <f t="shared" si="19"/>
        <v>0</v>
      </c>
      <c r="BL102" s="18" t="s">
        <v>153</v>
      </c>
      <c r="BM102" s="18" t="s">
        <v>294</v>
      </c>
    </row>
    <row r="103" spans="2:65" s="1" customFormat="1" ht="22.5" customHeight="1">
      <c r="B103" s="164"/>
      <c r="C103" s="165" t="s">
        <v>302</v>
      </c>
      <c r="D103" s="165" t="s">
        <v>148</v>
      </c>
      <c r="E103" s="166" t="s">
        <v>1036</v>
      </c>
      <c r="F103" s="167" t="s">
        <v>1037</v>
      </c>
      <c r="G103" s="168" t="s">
        <v>838</v>
      </c>
      <c r="H103" s="169">
        <v>70</v>
      </c>
      <c r="I103" s="170"/>
      <c r="J103" s="171">
        <f t="shared" si="10"/>
        <v>0</v>
      </c>
      <c r="K103" s="167" t="s">
        <v>20</v>
      </c>
      <c r="L103" s="35"/>
      <c r="M103" s="172" t="s">
        <v>20</v>
      </c>
      <c r="N103" s="173" t="s">
        <v>47</v>
      </c>
      <c r="O103" s="36"/>
      <c r="P103" s="174">
        <f t="shared" si="11"/>
        <v>0</v>
      </c>
      <c r="Q103" s="174">
        <v>0</v>
      </c>
      <c r="R103" s="174">
        <f t="shared" si="12"/>
        <v>0</v>
      </c>
      <c r="S103" s="174">
        <v>0</v>
      </c>
      <c r="T103" s="175">
        <f t="shared" si="13"/>
        <v>0</v>
      </c>
      <c r="AR103" s="18" t="s">
        <v>153</v>
      </c>
      <c r="AT103" s="18" t="s">
        <v>148</v>
      </c>
      <c r="AU103" s="18" t="s">
        <v>84</v>
      </c>
      <c r="AY103" s="18" t="s">
        <v>145</v>
      </c>
      <c r="BE103" s="176">
        <f t="shared" si="14"/>
        <v>0</v>
      </c>
      <c r="BF103" s="176">
        <f t="shared" si="15"/>
        <v>0</v>
      </c>
      <c r="BG103" s="176">
        <f t="shared" si="16"/>
        <v>0</v>
      </c>
      <c r="BH103" s="176">
        <f t="shared" si="17"/>
        <v>0</v>
      </c>
      <c r="BI103" s="176">
        <f t="shared" si="18"/>
        <v>0</v>
      </c>
      <c r="BJ103" s="18" t="s">
        <v>22</v>
      </c>
      <c r="BK103" s="176">
        <f t="shared" si="19"/>
        <v>0</v>
      </c>
      <c r="BL103" s="18" t="s">
        <v>153</v>
      </c>
      <c r="BM103" s="18" t="s">
        <v>302</v>
      </c>
    </row>
    <row r="104" spans="2:65" s="1" customFormat="1" ht="22.5" customHeight="1">
      <c r="B104" s="164"/>
      <c r="C104" s="165" t="s">
        <v>230</v>
      </c>
      <c r="D104" s="165" t="s">
        <v>148</v>
      </c>
      <c r="E104" s="166" t="s">
        <v>1038</v>
      </c>
      <c r="F104" s="167" t="s">
        <v>1039</v>
      </c>
      <c r="G104" s="168" t="s">
        <v>838</v>
      </c>
      <c r="H104" s="169">
        <v>5</v>
      </c>
      <c r="I104" s="170"/>
      <c r="J104" s="171">
        <f t="shared" si="10"/>
        <v>0</v>
      </c>
      <c r="K104" s="167" t="s">
        <v>20</v>
      </c>
      <c r="L104" s="35"/>
      <c r="M104" s="172" t="s">
        <v>20</v>
      </c>
      <c r="N104" s="173" t="s">
        <v>47</v>
      </c>
      <c r="O104" s="36"/>
      <c r="P104" s="174">
        <f t="shared" si="11"/>
        <v>0</v>
      </c>
      <c r="Q104" s="174">
        <v>0</v>
      </c>
      <c r="R104" s="174">
        <f t="shared" si="12"/>
        <v>0</v>
      </c>
      <c r="S104" s="174">
        <v>0</v>
      </c>
      <c r="T104" s="175">
        <f t="shared" si="13"/>
        <v>0</v>
      </c>
      <c r="AR104" s="18" t="s">
        <v>153</v>
      </c>
      <c r="AT104" s="18" t="s">
        <v>148</v>
      </c>
      <c r="AU104" s="18" t="s">
        <v>84</v>
      </c>
      <c r="AY104" s="18" t="s">
        <v>145</v>
      </c>
      <c r="BE104" s="176">
        <f t="shared" si="14"/>
        <v>0</v>
      </c>
      <c r="BF104" s="176">
        <f t="shared" si="15"/>
        <v>0</v>
      </c>
      <c r="BG104" s="176">
        <f t="shared" si="16"/>
        <v>0</v>
      </c>
      <c r="BH104" s="176">
        <f t="shared" si="17"/>
        <v>0</v>
      </c>
      <c r="BI104" s="176">
        <f t="shared" si="18"/>
        <v>0</v>
      </c>
      <c r="BJ104" s="18" t="s">
        <v>22</v>
      </c>
      <c r="BK104" s="176">
        <f t="shared" si="19"/>
        <v>0</v>
      </c>
      <c r="BL104" s="18" t="s">
        <v>153</v>
      </c>
      <c r="BM104" s="18" t="s">
        <v>230</v>
      </c>
    </row>
    <row r="105" spans="2:65" s="1" customFormat="1" ht="22.5" customHeight="1">
      <c r="B105" s="164"/>
      <c r="C105" s="165" t="s">
        <v>311</v>
      </c>
      <c r="D105" s="165" t="s">
        <v>148</v>
      </c>
      <c r="E105" s="166" t="s">
        <v>1040</v>
      </c>
      <c r="F105" s="167" t="s">
        <v>1041</v>
      </c>
      <c r="G105" s="168" t="s">
        <v>838</v>
      </c>
      <c r="H105" s="169">
        <v>20</v>
      </c>
      <c r="I105" s="170"/>
      <c r="J105" s="171">
        <f t="shared" si="10"/>
        <v>0</v>
      </c>
      <c r="K105" s="167" t="s">
        <v>20</v>
      </c>
      <c r="L105" s="35"/>
      <c r="M105" s="172" t="s">
        <v>20</v>
      </c>
      <c r="N105" s="173" t="s">
        <v>47</v>
      </c>
      <c r="O105" s="36"/>
      <c r="P105" s="174">
        <f t="shared" si="11"/>
        <v>0</v>
      </c>
      <c r="Q105" s="174">
        <v>0</v>
      </c>
      <c r="R105" s="174">
        <f t="shared" si="12"/>
        <v>0</v>
      </c>
      <c r="S105" s="174">
        <v>0</v>
      </c>
      <c r="T105" s="175">
        <f t="shared" si="13"/>
        <v>0</v>
      </c>
      <c r="AR105" s="18" t="s">
        <v>153</v>
      </c>
      <c r="AT105" s="18" t="s">
        <v>148</v>
      </c>
      <c r="AU105" s="18" t="s">
        <v>84</v>
      </c>
      <c r="AY105" s="18" t="s">
        <v>145</v>
      </c>
      <c r="BE105" s="176">
        <f t="shared" si="14"/>
        <v>0</v>
      </c>
      <c r="BF105" s="176">
        <f t="shared" si="15"/>
        <v>0</v>
      </c>
      <c r="BG105" s="176">
        <f t="shared" si="16"/>
        <v>0</v>
      </c>
      <c r="BH105" s="176">
        <f t="shared" si="17"/>
        <v>0</v>
      </c>
      <c r="BI105" s="176">
        <f t="shared" si="18"/>
        <v>0</v>
      </c>
      <c r="BJ105" s="18" t="s">
        <v>22</v>
      </c>
      <c r="BK105" s="176">
        <f t="shared" si="19"/>
        <v>0</v>
      </c>
      <c r="BL105" s="18" t="s">
        <v>153</v>
      </c>
      <c r="BM105" s="18" t="s">
        <v>311</v>
      </c>
    </row>
    <row r="106" spans="2:65" s="1" customFormat="1" ht="22.5" customHeight="1">
      <c r="B106" s="164"/>
      <c r="C106" s="165" t="s">
        <v>265</v>
      </c>
      <c r="D106" s="165" t="s">
        <v>148</v>
      </c>
      <c r="E106" s="166" t="s">
        <v>875</v>
      </c>
      <c r="F106" s="167" t="s">
        <v>927</v>
      </c>
      <c r="G106" s="168" t="s">
        <v>838</v>
      </c>
      <c r="H106" s="169">
        <v>1</v>
      </c>
      <c r="I106" s="170"/>
      <c r="J106" s="171">
        <f t="shared" si="10"/>
        <v>0</v>
      </c>
      <c r="K106" s="167" t="s">
        <v>20</v>
      </c>
      <c r="L106" s="35"/>
      <c r="M106" s="172" t="s">
        <v>20</v>
      </c>
      <c r="N106" s="173" t="s">
        <v>47</v>
      </c>
      <c r="O106" s="36"/>
      <c r="P106" s="174">
        <f t="shared" si="11"/>
        <v>0</v>
      </c>
      <c r="Q106" s="174">
        <v>0</v>
      </c>
      <c r="R106" s="174">
        <f t="shared" si="12"/>
        <v>0</v>
      </c>
      <c r="S106" s="174">
        <v>0</v>
      </c>
      <c r="T106" s="175">
        <f t="shared" si="13"/>
        <v>0</v>
      </c>
      <c r="AR106" s="18" t="s">
        <v>153</v>
      </c>
      <c r="AT106" s="18" t="s">
        <v>148</v>
      </c>
      <c r="AU106" s="18" t="s">
        <v>84</v>
      </c>
      <c r="AY106" s="18" t="s">
        <v>145</v>
      </c>
      <c r="BE106" s="176">
        <f t="shared" si="14"/>
        <v>0</v>
      </c>
      <c r="BF106" s="176">
        <f t="shared" si="15"/>
        <v>0</v>
      </c>
      <c r="BG106" s="176">
        <f t="shared" si="16"/>
        <v>0</v>
      </c>
      <c r="BH106" s="176">
        <f t="shared" si="17"/>
        <v>0</v>
      </c>
      <c r="BI106" s="176">
        <f t="shared" si="18"/>
        <v>0</v>
      </c>
      <c r="BJ106" s="18" t="s">
        <v>22</v>
      </c>
      <c r="BK106" s="176">
        <f t="shared" si="19"/>
        <v>0</v>
      </c>
      <c r="BL106" s="18" t="s">
        <v>153</v>
      </c>
      <c r="BM106" s="18" t="s">
        <v>265</v>
      </c>
    </row>
    <row r="107" spans="2:65" s="1" customFormat="1" ht="22.5" customHeight="1">
      <c r="B107" s="164"/>
      <c r="C107" s="165" t="s">
        <v>7</v>
      </c>
      <c r="D107" s="165" t="s">
        <v>148</v>
      </c>
      <c r="E107" s="166" t="s">
        <v>877</v>
      </c>
      <c r="F107" s="167" t="s">
        <v>929</v>
      </c>
      <c r="G107" s="168" t="s">
        <v>526</v>
      </c>
      <c r="H107" s="228"/>
      <c r="I107" s="170"/>
      <c r="J107" s="171">
        <f t="shared" si="10"/>
        <v>0</v>
      </c>
      <c r="K107" s="167" t="s">
        <v>20</v>
      </c>
      <c r="L107" s="35"/>
      <c r="M107" s="172" t="s">
        <v>20</v>
      </c>
      <c r="N107" s="173" t="s">
        <v>47</v>
      </c>
      <c r="O107" s="36"/>
      <c r="P107" s="174">
        <f t="shared" si="11"/>
        <v>0</v>
      </c>
      <c r="Q107" s="174">
        <v>0</v>
      </c>
      <c r="R107" s="174">
        <f t="shared" si="12"/>
        <v>0</v>
      </c>
      <c r="S107" s="174">
        <v>0</v>
      </c>
      <c r="T107" s="175">
        <f t="shared" si="13"/>
        <v>0</v>
      </c>
      <c r="AR107" s="18" t="s">
        <v>153</v>
      </c>
      <c r="AT107" s="18" t="s">
        <v>148</v>
      </c>
      <c r="AU107" s="18" t="s">
        <v>84</v>
      </c>
      <c r="AY107" s="18" t="s">
        <v>145</v>
      </c>
      <c r="BE107" s="176">
        <f t="shared" si="14"/>
        <v>0</v>
      </c>
      <c r="BF107" s="176">
        <f t="shared" si="15"/>
        <v>0</v>
      </c>
      <c r="BG107" s="176">
        <f t="shared" si="16"/>
        <v>0</v>
      </c>
      <c r="BH107" s="176">
        <f t="shared" si="17"/>
        <v>0</v>
      </c>
      <c r="BI107" s="176">
        <f t="shared" si="18"/>
        <v>0</v>
      </c>
      <c r="BJ107" s="18" t="s">
        <v>22</v>
      </c>
      <c r="BK107" s="176">
        <f t="shared" si="19"/>
        <v>0</v>
      </c>
      <c r="BL107" s="18" t="s">
        <v>153</v>
      </c>
      <c r="BM107" s="18" t="s">
        <v>7</v>
      </c>
    </row>
    <row r="108" spans="2:63" s="10" customFormat="1" ht="29.25" customHeight="1">
      <c r="B108" s="150"/>
      <c r="D108" s="161" t="s">
        <v>75</v>
      </c>
      <c r="E108" s="162" t="s">
        <v>1003</v>
      </c>
      <c r="F108" s="162" t="s">
        <v>931</v>
      </c>
      <c r="I108" s="153"/>
      <c r="J108" s="163">
        <f>BK108</f>
        <v>0</v>
      </c>
      <c r="L108" s="150"/>
      <c r="M108" s="155"/>
      <c r="N108" s="156"/>
      <c r="O108" s="156"/>
      <c r="P108" s="157">
        <f>SUM(P109:P126)</f>
        <v>0</v>
      </c>
      <c r="Q108" s="156"/>
      <c r="R108" s="157">
        <f>SUM(R109:R126)</f>
        <v>0</v>
      </c>
      <c r="S108" s="156"/>
      <c r="T108" s="158">
        <f>SUM(T109:T126)</f>
        <v>0</v>
      </c>
      <c r="AR108" s="151" t="s">
        <v>22</v>
      </c>
      <c r="AT108" s="159" t="s">
        <v>75</v>
      </c>
      <c r="AU108" s="159" t="s">
        <v>22</v>
      </c>
      <c r="AY108" s="151" t="s">
        <v>145</v>
      </c>
      <c r="BK108" s="160">
        <f>SUM(BK109:BK126)</f>
        <v>0</v>
      </c>
    </row>
    <row r="109" spans="2:65" s="1" customFormat="1" ht="22.5" customHeight="1">
      <c r="B109" s="164"/>
      <c r="C109" s="165" t="s">
        <v>322</v>
      </c>
      <c r="D109" s="165" t="s">
        <v>148</v>
      </c>
      <c r="E109" s="166" t="s">
        <v>882</v>
      </c>
      <c r="F109" s="167" t="s">
        <v>1042</v>
      </c>
      <c r="G109" s="168" t="s">
        <v>838</v>
      </c>
      <c r="H109" s="169">
        <v>5</v>
      </c>
      <c r="I109" s="170"/>
      <c r="J109" s="171">
        <f aca="true" t="shared" si="20" ref="J109:J126">ROUND(I109*H109,2)</f>
        <v>0</v>
      </c>
      <c r="K109" s="167" t="s">
        <v>20</v>
      </c>
      <c r="L109" s="35"/>
      <c r="M109" s="172" t="s">
        <v>20</v>
      </c>
      <c r="N109" s="173" t="s">
        <v>47</v>
      </c>
      <c r="O109" s="36"/>
      <c r="P109" s="174">
        <f aca="true" t="shared" si="21" ref="P109:P126">O109*H109</f>
        <v>0</v>
      </c>
      <c r="Q109" s="174">
        <v>0</v>
      </c>
      <c r="R109" s="174">
        <f aca="true" t="shared" si="22" ref="R109:R126">Q109*H109</f>
        <v>0</v>
      </c>
      <c r="S109" s="174">
        <v>0</v>
      </c>
      <c r="T109" s="175">
        <f aca="true" t="shared" si="23" ref="T109:T126">S109*H109</f>
        <v>0</v>
      </c>
      <c r="AR109" s="18" t="s">
        <v>153</v>
      </c>
      <c r="AT109" s="18" t="s">
        <v>148</v>
      </c>
      <c r="AU109" s="18" t="s">
        <v>84</v>
      </c>
      <c r="AY109" s="18" t="s">
        <v>145</v>
      </c>
      <c r="BE109" s="176">
        <f aca="true" t="shared" si="24" ref="BE109:BE126">IF(N109="základní",J109,0)</f>
        <v>0</v>
      </c>
      <c r="BF109" s="176">
        <f aca="true" t="shared" si="25" ref="BF109:BF126">IF(N109="snížená",J109,0)</f>
        <v>0</v>
      </c>
      <c r="BG109" s="176">
        <f aca="true" t="shared" si="26" ref="BG109:BG126">IF(N109="zákl. přenesená",J109,0)</f>
        <v>0</v>
      </c>
      <c r="BH109" s="176">
        <f aca="true" t="shared" si="27" ref="BH109:BH126">IF(N109="sníž. přenesená",J109,0)</f>
        <v>0</v>
      </c>
      <c r="BI109" s="176">
        <f aca="true" t="shared" si="28" ref="BI109:BI126">IF(N109="nulová",J109,0)</f>
        <v>0</v>
      </c>
      <c r="BJ109" s="18" t="s">
        <v>22</v>
      </c>
      <c r="BK109" s="176">
        <f aca="true" t="shared" si="29" ref="BK109:BK126">ROUND(I109*H109,2)</f>
        <v>0</v>
      </c>
      <c r="BL109" s="18" t="s">
        <v>153</v>
      </c>
      <c r="BM109" s="18" t="s">
        <v>322</v>
      </c>
    </row>
    <row r="110" spans="2:65" s="1" customFormat="1" ht="22.5" customHeight="1">
      <c r="B110" s="164"/>
      <c r="C110" s="165" t="s">
        <v>328</v>
      </c>
      <c r="D110" s="165" t="s">
        <v>148</v>
      </c>
      <c r="E110" s="166" t="s">
        <v>884</v>
      </c>
      <c r="F110" s="167" t="s">
        <v>941</v>
      </c>
      <c r="G110" s="168" t="s">
        <v>838</v>
      </c>
      <c r="H110" s="169">
        <v>2</v>
      </c>
      <c r="I110" s="170"/>
      <c r="J110" s="171">
        <f t="shared" si="20"/>
        <v>0</v>
      </c>
      <c r="K110" s="167" t="s">
        <v>20</v>
      </c>
      <c r="L110" s="35"/>
      <c r="M110" s="172" t="s">
        <v>20</v>
      </c>
      <c r="N110" s="173" t="s">
        <v>47</v>
      </c>
      <c r="O110" s="36"/>
      <c r="P110" s="174">
        <f t="shared" si="21"/>
        <v>0</v>
      </c>
      <c r="Q110" s="174">
        <v>0</v>
      </c>
      <c r="R110" s="174">
        <f t="shared" si="22"/>
        <v>0</v>
      </c>
      <c r="S110" s="174">
        <v>0</v>
      </c>
      <c r="T110" s="175">
        <f t="shared" si="23"/>
        <v>0</v>
      </c>
      <c r="AR110" s="18" t="s">
        <v>153</v>
      </c>
      <c r="AT110" s="18" t="s">
        <v>148</v>
      </c>
      <c r="AU110" s="18" t="s">
        <v>84</v>
      </c>
      <c r="AY110" s="18" t="s">
        <v>145</v>
      </c>
      <c r="BE110" s="176">
        <f t="shared" si="24"/>
        <v>0</v>
      </c>
      <c r="BF110" s="176">
        <f t="shared" si="25"/>
        <v>0</v>
      </c>
      <c r="BG110" s="176">
        <f t="shared" si="26"/>
        <v>0</v>
      </c>
      <c r="BH110" s="176">
        <f t="shared" si="27"/>
        <v>0</v>
      </c>
      <c r="BI110" s="176">
        <f t="shared" si="28"/>
        <v>0</v>
      </c>
      <c r="BJ110" s="18" t="s">
        <v>22</v>
      </c>
      <c r="BK110" s="176">
        <f t="shared" si="29"/>
        <v>0</v>
      </c>
      <c r="BL110" s="18" t="s">
        <v>153</v>
      </c>
      <c r="BM110" s="18" t="s">
        <v>328</v>
      </c>
    </row>
    <row r="111" spans="2:65" s="1" customFormat="1" ht="22.5" customHeight="1">
      <c r="B111" s="164"/>
      <c r="C111" s="165" t="s">
        <v>336</v>
      </c>
      <c r="D111" s="165" t="s">
        <v>148</v>
      </c>
      <c r="E111" s="166" t="s">
        <v>886</v>
      </c>
      <c r="F111" s="167" t="s">
        <v>943</v>
      </c>
      <c r="G111" s="168" t="s">
        <v>944</v>
      </c>
      <c r="H111" s="169">
        <v>0.1</v>
      </c>
      <c r="I111" s="170"/>
      <c r="J111" s="171">
        <f t="shared" si="20"/>
        <v>0</v>
      </c>
      <c r="K111" s="167" t="s">
        <v>20</v>
      </c>
      <c r="L111" s="35"/>
      <c r="M111" s="172" t="s">
        <v>20</v>
      </c>
      <c r="N111" s="173" t="s">
        <v>47</v>
      </c>
      <c r="O111" s="36"/>
      <c r="P111" s="174">
        <f t="shared" si="21"/>
        <v>0</v>
      </c>
      <c r="Q111" s="174">
        <v>0</v>
      </c>
      <c r="R111" s="174">
        <f t="shared" si="22"/>
        <v>0</v>
      </c>
      <c r="S111" s="174">
        <v>0</v>
      </c>
      <c r="T111" s="175">
        <f t="shared" si="23"/>
        <v>0</v>
      </c>
      <c r="AR111" s="18" t="s">
        <v>153</v>
      </c>
      <c r="AT111" s="18" t="s">
        <v>148</v>
      </c>
      <c r="AU111" s="18" t="s">
        <v>84</v>
      </c>
      <c r="AY111" s="18" t="s">
        <v>145</v>
      </c>
      <c r="BE111" s="176">
        <f t="shared" si="24"/>
        <v>0</v>
      </c>
      <c r="BF111" s="176">
        <f t="shared" si="25"/>
        <v>0</v>
      </c>
      <c r="BG111" s="176">
        <f t="shared" si="26"/>
        <v>0</v>
      </c>
      <c r="BH111" s="176">
        <f t="shared" si="27"/>
        <v>0</v>
      </c>
      <c r="BI111" s="176">
        <f t="shared" si="28"/>
        <v>0</v>
      </c>
      <c r="BJ111" s="18" t="s">
        <v>22</v>
      </c>
      <c r="BK111" s="176">
        <f t="shared" si="29"/>
        <v>0</v>
      </c>
      <c r="BL111" s="18" t="s">
        <v>153</v>
      </c>
      <c r="BM111" s="18" t="s">
        <v>336</v>
      </c>
    </row>
    <row r="112" spans="2:65" s="1" customFormat="1" ht="22.5" customHeight="1">
      <c r="B112" s="164"/>
      <c r="C112" s="165" t="s">
        <v>340</v>
      </c>
      <c r="D112" s="165" t="s">
        <v>148</v>
      </c>
      <c r="E112" s="166" t="s">
        <v>1043</v>
      </c>
      <c r="F112" s="167" t="s">
        <v>1044</v>
      </c>
      <c r="G112" s="168" t="s">
        <v>838</v>
      </c>
      <c r="H112" s="169">
        <v>10</v>
      </c>
      <c r="I112" s="170"/>
      <c r="J112" s="171">
        <f t="shared" si="20"/>
        <v>0</v>
      </c>
      <c r="K112" s="167" t="s">
        <v>20</v>
      </c>
      <c r="L112" s="35"/>
      <c r="M112" s="172" t="s">
        <v>20</v>
      </c>
      <c r="N112" s="173" t="s">
        <v>47</v>
      </c>
      <c r="O112" s="36"/>
      <c r="P112" s="174">
        <f t="shared" si="21"/>
        <v>0</v>
      </c>
      <c r="Q112" s="174">
        <v>0</v>
      </c>
      <c r="R112" s="174">
        <f t="shared" si="22"/>
        <v>0</v>
      </c>
      <c r="S112" s="174">
        <v>0</v>
      </c>
      <c r="T112" s="175">
        <f t="shared" si="23"/>
        <v>0</v>
      </c>
      <c r="AR112" s="18" t="s">
        <v>153</v>
      </c>
      <c r="AT112" s="18" t="s">
        <v>148</v>
      </c>
      <c r="AU112" s="18" t="s">
        <v>84</v>
      </c>
      <c r="AY112" s="18" t="s">
        <v>145</v>
      </c>
      <c r="BE112" s="176">
        <f t="shared" si="24"/>
        <v>0</v>
      </c>
      <c r="BF112" s="176">
        <f t="shared" si="25"/>
        <v>0</v>
      </c>
      <c r="BG112" s="176">
        <f t="shared" si="26"/>
        <v>0</v>
      </c>
      <c r="BH112" s="176">
        <f t="shared" si="27"/>
        <v>0</v>
      </c>
      <c r="BI112" s="176">
        <f t="shared" si="28"/>
        <v>0</v>
      </c>
      <c r="BJ112" s="18" t="s">
        <v>22</v>
      </c>
      <c r="BK112" s="176">
        <f t="shared" si="29"/>
        <v>0</v>
      </c>
      <c r="BL112" s="18" t="s">
        <v>153</v>
      </c>
      <c r="BM112" s="18" t="s">
        <v>340</v>
      </c>
    </row>
    <row r="113" spans="2:65" s="1" customFormat="1" ht="22.5" customHeight="1">
      <c r="B113" s="164"/>
      <c r="C113" s="165" t="s">
        <v>344</v>
      </c>
      <c r="D113" s="165" t="s">
        <v>148</v>
      </c>
      <c r="E113" s="166" t="s">
        <v>888</v>
      </c>
      <c r="F113" s="167" t="s">
        <v>1045</v>
      </c>
      <c r="G113" s="168" t="s">
        <v>395</v>
      </c>
      <c r="H113" s="169">
        <v>90</v>
      </c>
      <c r="I113" s="170"/>
      <c r="J113" s="171">
        <f t="shared" si="20"/>
        <v>0</v>
      </c>
      <c r="K113" s="167" t="s">
        <v>20</v>
      </c>
      <c r="L113" s="35"/>
      <c r="M113" s="172" t="s">
        <v>20</v>
      </c>
      <c r="N113" s="173" t="s">
        <v>47</v>
      </c>
      <c r="O113" s="36"/>
      <c r="P113" s="174">
        <f t="shared" si="21"/>
        <v>0</v>
      </c>
      <c r="Q113" s="174">
        <v>0</v>
      </c>
      <c r="R113" s="174">
        <f t="shared" si="22"/>
        <v>0</v>
      </c>
      <c r="S113" s="174">
        <v>0</v>
      </c>
      <c r="T113" s="175">
        <f t="shared" si="23"/>
        <v>0</v>
      </c>
      <c r="AR113" s="18" t="s">
        <v>153</v>
      </c>
      <c r="AT113" s="18" t="s">
        <v>148</v>
      </c>
      <c r="AU113" s="18" t="s">
        <v>84</v>
      </c>
      <c r="AY113" s="18" t="s">
        <v>145</v>
      </c>
      <c r="BE113" s="176">
        <f t="shared" si="24"/>
        <v>0</v>
      </c>
      <c r="BF113" s="176">
        <f t="shared" si="25"/>
        <v>0</v>
      </c>
      <c r="BG113" s="176">
        <f t="shared" si="26"/>
        <v>0</v>
      </c>
      <c r="BH113" s="176">
        <f t="shared" si="27"/>
        <v>0</v>
      </c>
      <c r="BI113" s="176">
        <f t="shared" si="28"/>
        <v>0</v>
      </c>
      <c r="BJ113" s="18" t="s">
        <v>22</v>
      </c>
      <c r="BK113" s="176">
        <f t="shared" si="29"/>
        <v>0</v>
      </c>
      <c r="BL113" s="18" t="s">
        <v>153</v>
      </c>
      <c r="BM113" s="18" t="s">
        <v>344</v>
      </c>
    </row>
    <row r="114" spans="2:65" s="1" customFormat="1" ht="22.5" customHeight="1">
      <c r="B114" s="164"/>
      <c r="C114" s="165" t="s">
        <v>351</v>
      </c>
      <c r="D114" s="165" t="s">
        <v>148</v>
      </c>
      <c r="E114" s="166" t="s">
        <v>890</v>
      </c>
      <c r="F114" s="167" t="s">
        <v>1046</v>
      </c>
      <c r="G114" s="168" t="s">
        <v>838</v>
      </c>
      <c r="H114" s="169">
        <v>10</v>
      </c>
      <c r="I114" s="170"/>
      <c r="J114" s="171">
        <f t="shared" si="20"/>
        <v>0</v>
      </c>
      <c r="K114" s="167" t="s">
        <v>20</v>
      </c>
      <c r="L114" s="35"/>
      <c r="M114" s="172" t="s">
        <v>20</v>
      </c>
      <c r="N114" s="173" t="s">
        <v>47</v>
      </c>
      <c r="O114" s="36"/>
      <c r="P114" s="174">
        <f t="shared" si="21"/>
        <v>0</v>
      </c>
      <c r="Q114" s="174">
        <v>0</v>
      </c>
      <c r="R114" s="174">
        <f t="shared" si="22"/>
        <v>0</v>
      </c>
      <c r="S114" s="174">
        <v>0</v>
      </c>
      <c r="T114" s="175">
        <f t="shared" si="23"/>
        <v>0</v>
      </c>
      <c r="AR114" s="18" t="s">
        <v>153</v>
      </c>
      <c r="AT114" s="18" t="s">
        <v>148</v>
      </c>
      <c r="AU114" s="18" t="s">
        <v>84</v>
      </c>
      <c r="AY114" s="18" t="s">
        <v>145</v>
      </c>
      <c r="BE114" s="176">
        <f t="shared" si="24"/>
        <v>0</v>
      </c>
      <c r="BF114" s="176">
        <f t="shared" si="25"/>
        <v>0</v>
      </c>
      <c r="BG114" s="176">
        <f t="shared" si="26"/>
        <v>0</v>
      </c>
      <c r="BH114" s="176">
        <f t="shared" si="27"/>
        <v>0</v>
      </c>
      <c r="BI114" s="176">
        <f t="shared" si="28"/>
        <v>0</v>
      </c>
      <c r="BJ114" s="18" t="s">
        <v>22</v>
      </c>
      <c r="BK114" s="176">
        <f t="shared" si="29"/>
        <v>0</v>
      </c>
      <c r="BL114" s="18" t="s">
        <v>153</v>
      </c>
      <c r="BM114" s="18" t="s">
        <v>351</v>
      </c>
    </row>
    <row r="115" spans="2:65" s="1" customFormat="1" ht="22.5" customHeight="1">
      <c r="B115" s="164"/>
      <c r="C115" s="165" t="s">
        <v>360</v>
      </c>
      <c r="D115" s="165" t="s">
        <v>148</v>
      </c>
      <c r="E115" s="166" t="s">
        <v>892</v>
      </c>
      <c r="F115" s="167" t="s">
        <v>1047</v>
      </c>
      <c r="G115" s="168" t="s">
        <v>838</v>
      </c>
      <c r="H115" s="169">
        <v>5</v>
      </c>
      <c r="I115" s="170"/>
      <c r="J115" s="171">
        <f t="shared" si="20"/>
        <v>0</v>
      </c>
      <c r="K115" s="167" t="s">
        <v>20</v>
      </c>
      <c r="L115" s="35"/>
      <c r="M115" s="172" t="s">
        <v>20</v>
      </c>
      <c r="N115" s="173" t="s">
        <v>47</v>
      </c>
      <c r="O115" s="36"/>
      <c r="P115" s="174">
        <f t="shared" si="21"/>
        <v>0</v>
      </c>
      <c r="Q115" s="174">
        <v>0</v>
      </c>
      <c r="R115" s="174">
        <f t="shared" si="22"/>
        <v>0</v>
      </c>
      <c r="S115" s="174">
        <v>0</v>
      </c>
      <c r="T115" s="175">
        <f t="shared" si="23"/>
        <v>0</v>
      </c>
      <c r="AR115" s="18" t="s">
        <v>153</v>
      </c>
      <c r="AT115" s="18" t="s">
        <v>148</v>
      </c>
      <c r="AU115" s="18" t="s">
        <v>84</v>
      </c>
      <c r="AY115" s="18" t="s">
        <v>145</v>
      </c>
      <c r="BE115" s="176">
        <f t="shared" si="24"/>
        <v>0</v>
      </c>
      <c r="BF115" s="176">
        <f t="shared" si="25"/>
        <v>0</v>
      </c>
      <c r="BG115" s="176">
        <f t="shared" si="26"/>
        <v>0</v>
      </c>
      <c r="BH115" s="176">
        <f t="shared" si="27"/>
        <v>0</v>
      </c>
      <c r="BI115" s="176">
        <f t="shared" si="28"/>
        <v>0</v>
      </c>
      <c r="BJ115" s="18" t="s">
        <v>22</v>
      </c>
      <c r="BK115" s="176">
        <f t="shared" si="29"/>
        <v>0</v>
      </c>
      <c r="BL115" s="18" t="s">
        <v>153</v>
      </c>
      <c r="BM115" s="18" t="s">
        <v>360</v>
      </c>
    </row>
    <row r="116" spans="2:65" s="1" customFormat="1" ht="22.5" customHeight="1">
      <c r="B116" s="164"/>
      <c r="C116" s="165" t="s">
        <v>364</v>
      </c>
      <c r="D116" s="165" t="s">
        <v>148</v>
      </c>
      <c r="E116" s="166" t="s">
        <v>894</v>
      </c>
      <c r="F116" s="167" t="s">
        <v>1048</v>
      </c>
      <c r="G116" s="168" t="s">
        <v>838</v>
      </c>
      <c r="H116" s="169">
        <v>10</v>
      </c>
      <c r="I116" s="170"/>
      <c r="J116" s="171">
        <f t="shared" si="20"/>
        <v>0</v>
      </c>
      <c r="K116" s="167" t="s">
        <v>20</v>
      </c>
      <c r="L116" s="35"/>
      <c r="M116" s="172" t="s">
        <v>20</v>
      </c>
      <c r="N116" s="173" t="s">
        <v>47</v>
      </c>
      <c r="O116" s="36"/>
      <c r="P116" s="174">
        <f t="shared" si="21"/>
        <v>0</v>
      </c>
      <c r="Q116" s="174">
        <v>0</v>
      </c>
      <c r="R116" s="174">
        <f t="shared" si="22"/>
        <v>0</v>
      </c>
      <c r="S116" s="174">
        <v>0</v>
      </c>
      <c r="T116" s="175">
        <f t="shared" si="23"/>
        <v>0</v>
      </c>
      <c r="AR116" s="18" t="s">
        <v>153</v>
      </c>
      <c r="AT116" s="18" t="s">
        <v>148</v>
      </c>
      <c r="AU116" s="18" t="s">
        <v>84</v>
      </c>
      <c r="AY116" s="18" t="s">
        <v>145</v>
      </c>
      <c r="BE116" s="176">
        <f t="shared" si="24"/>
        <v>0</v>
      </c>
      <c r="BF116" s="176">
        <f t="shared" si="25"/>
        <v>0</v>
      </c>
      <c r="BG116" s="176">
        <f t="shared" si="26"/>
        <v>0</v>
      </c>
      <c r="BH116" s="176">
        <f t="shared" si="27"/>
        <v>0</v>
      </c>
      <c r="BI116" s="176">
        <f t="shared" si="28"/>
        <v>0</v>
      </c>
      <c r="BJ116" s="18" t="s">
        <v>22</v>
      </c>
      <c r="BK116" s="176">
        <f t="shared" si="29"/>
        <v>0</v>
      </c>
      <c r="BL116" s="18" t="s">
        <v>153</v>
      </c>
      <c r="BM116" s="18" t="s">
        <v>364</v>
      </c>
    </row>
    <row r="117" spans="2:65" s="1" customFormat="1" ht="22.5" customHeight="1">
      <c r="B117" s="164"/>
      <c r="C117" s="165" t="s">
        <v>368</v>
      </c>
      <c r="D117" s="165" t="s">
        <v>148</v>
      </c>
      <c r="E117" s="166" t="s">
        <v>896</v>
      </c>
      <c r="F117" s="167" t="s">
        <v>1049</v>
      </c>
      <c r="G117" s="168" t="s">
        <v>1050</v>
      </c>
      <c r="H117" s="169">
        <v>20</v>
      </c>
      <c r="I117" s="170"/>
      <c r="J117" s="171">
        <f t="shared" si="20"/>
        <v>0</v>
      </c>
      <c r="K117" s="167" t="s">
        <v>20</v>
      </c>
      <c r="L117" s="35"/>
      <c r="M117" s="172" t="s">
        <v>20</v>
      </c>
      <c r="N117" s="173" t="s">
        <v>47</v>
      </c>
      <c r="O117" s="36"/>
      <c r="P117" s="174">
        <f t="shared" si="21"/>
        <v>0</v>
      </c>
      <c r="Q117" s="174">
        <v>0</v>
      </c>
      <c r="R117" s="174">
        <f t="shared" si="22"/>
        <v>0</v>
      </c>
      <c r="S117" s="174">
        <v>0</v>
      </c>
      <c r="T117" s="175">
        <f t="shared" si="23"/>
        <v>0</v>
      </c>
      <c r="AR117" s="18" t="s">
        <v>153</v>
      </c>
      <c r="AT117" s="18" t="s">
        <v>148</v>
      </c>
      <c r="AU117" s="18" t="s">
        <v>84</v>
      </c>
      <c r="AY117" s="18" t="s">
        <v>145</v>
      </c>
      <c r="BE117" s="176">
        <f t="shared" si="24"/>
        <v>0</v>
      </c>
      <c r="BF117" s="176">
        <f t="shared" si="25"/>
        <v>0</v>
      </c>
      <c r="BG117" s="176">
        <f t="shared" si="26"/>
        <v>0</v>
      </c>
      <c r="BH117" s="176">
        <f t="shared" si="27"/>
        <v>0</v>
      </c>
      <c r="BI117" s="176">
        <f t="shared" si="28"/>
        <v>0</v>
      </c>
      <c r="BJ117" s="18" t="s">
        <v>22</v>
      </c>
      <c r="BK117" s="176">
        <f t="shared" si="29"/>
        <v>0</v>
      </c>
      <c r="BL117" s="18" t="s">
        <v>153</v>
      </c>
      <c r="BM117" s="18" t="s">
        <v>368</v>
      </c>
    </row>
    <row r="118" spans="2:65" s="1" customFormat="1" ht="22.5" customHeight="1">
      <c r="B118" s="164"/>
      <c r="C118" s="165" t="s">
        <v>374</v>
      </c>
      <c r="D118" s="165" t="s">
        <v>148</v>
      </c>
      <c r="E118" s="166" t="s">
        <v>898</v>
      </c>
      <c r="F118" s="167" t="s">
        <v>1051</v>
      </c>
      <c r="G118" s="168" t="s">
        <v>838</v>
      </c>
      <c r="H118" s="169">
        <v>20</v>
      </c>
      <c r="I118" s="170"/>
      <c r="J118" s="171">
        <f t="shared" si="20"/>
        <v>0</v>
      </c>
      <c r="K118" s="167" t="s">
        <v>20</v>
      </c>
      <c r="L118" s="35"/>
      <c r="M118" s="172" t="s">
        <v>20</v>
      </c>
      <c r="N118" s="173" t="s">
        <v>47</v>
      </c>
      <c r="O118" s="36"/>
      <c r="P118" s="174">
        <f t="shared" si="21"/>
        <v>0</v>
      </c>
      <c r="Q118" s="174">
        <v>0</v>
      </c>
      <c r="R118" s="174">
        <f t="shared" si="22"/>
        <v>0</v>
      </c>
      <c r="S118" s="174">
        <v>0</v>
      </c>
      <c r="T118" s="175">
        <f t="shared" si="23"/>
        <v>0</v>
      </c>
      <c r="AR118" s="18" t="s">
        <v>153</v>
      </c>
      <c r="AT118" s="18" t="s">
        <v>148</v>
      </c>
      <c r="AU118" s="18" t="s">
        <v>84</v>
      </c>
      <c r="AY118" s="18" t="s">
        <v>145</v>
      </c>
      <c r="BE118" s="176">
        <f t="shared" si="24"/>
        <v>0</v>
      </c>
      <c r="BF118" s="176">
        <f t="shared" si="25"/>
        <v>0</v>
      </c>
      <c r="BG118" s="176">
        <f t="shared" si="26"/>
        <v>0</v>
      </c>
      <c r="BH118" s="176">
        <f t="shared" si="27"/>
        <v>0</v>
      </c>
      <c r="BI118" s="176">
        <f t="shared" si="28"/>
        <v>0</v>
      </c>
      <c r="BJ118" s="18" t="s">
        <v>22</v>
      </c>
      <c r="BK118" s="176">
        <f t="shared" si="29"/>
        <v>0</v>
      </c>
      <c r="BL118" s="18" t="s">
        <v>153</v>
      </c>
      <c r="BM118" s="18" t="s">
        <v>374</v>
      </c>
    </row>
    <row r="119" spans="2:65" s="1" customFormat="1" ht="22.5" customHeight="1">
      <c r="B119" s="164"/>
      <c r="C119" s="165" t="s">
        <v>356</v>
      </c>
      <c r="D119" s="165" t="s">
        <v>148</v>
      </c>
      <c r="E119" s="166" t="s">
        <v>1052</v>
      </c>
      <c r="F119" s="167" t="s">
        <v>1053</v>
      </c>
      <c r="G119" s="168" t="s">
        <v>838</v>
      </c>
      <c r="H119" s="169">
        <v>70</v>
      </c>
      <c r="I119" s="170"/>
      <c r="J119" s="171">
        <f t="shared" si="20"/>
        <v>0</v>
      </c>
      <c r="K119" s="167" t="s">
        <v>20</v>
      </c>
      <c r="L119" s="35"/>
      <c r="M119" s="172" t="s">
        <v>20</v>
      </c>
      <c r="N119" s="173" t="s">
        <v>47</v>
      </c>
      <c r="O119" s="36"/>
      <c r="P119" s="174">
        <f t="shared" si="21"/>
        <v>0</v>
      </c>
      <c r="Q119" s="174">
        <v>0</v>
      </c>
      <c r="R119" s="174">
        <f t="shared" si="22"/>
        <v>0</v>
      </c>
      <c r="S119" s="174">
        <v>0</v>
      </c>
      <c r="T119" s="175">
        <f t="shared" si="23"/>
        <v>0</v>
      </c>
      <c r="AR119" s="18" t="s">
        <v>153</v>
      </c>
      <c r="AT119" s="18" t="s">
        <v>148</v>
      </c>
      <c r="AU119" s="18" t="s">
        <v>84</v>
      </c>
      <c r="AY119" s="18" t="s">
        <v>145</v>
      </c>
      <c r="BE119" s="176">
        <f t="shared" si="24"/>
        <v>0</v>
      </c>
      <c r="BF119" s="176">
        <f t="shared" si="25"/>
        <v>0</v>
      </c>
      <c r="BG119" s="176">
        <f t="shared" si="26"/>
        <v>0</v>
      </c>
      <c r="BH119" s="176">
        <f t="shared" si="27"/>
        <v>0</v>
      </c>
      <c r="BI119" s="176">
        <f t="shared" si="28"/>
        <v>0</v>
      </c>
      <c r="BJ119" s="18" t="s">
        <v>22</v>
      </c>
      <c r="BK119" s="176">
        <f t="shared" si="29"/>
        <v>0</v>
      </c>
      <c r="BL119" s="18" t="s">
        <v>153</v>
      </c>
      <c r="BM119" s="18" t="s">
        <v>356</v>
      </c>
    </row>
    <row r="120" spans="2:65" s="1" customFormat="1" ht="22.5" customHeight="1">
      <c r="B120" s="164"/>
      <c r="C120" s="165" t="s">
        <v>382</v>
      </c>
      <c r="D120" s="165" t="s">
        <v>148</v>
      </c>
      <c r="E120" s="166" t="s">
        <v>898</v>
      </c>
      <c r="F120" s="167" t="s">
        <v>1051</v>
      </c>
      <c r="G120" s="168" t="s">
        <v>838</v>
      </c>
      <c r="H120" s="169">
        <v>20</v>
      </c>
      <c r="I120" s="170"/>
      <c r="J120" s="171">
        <f t="shared" si="20"/>
        <v>0</v>
      </c>
      <c r="K120" s="167" t="s">
        <v>20</v>
      </c>
      <c r="L120" s="35"/>
      <c r="M120" s="172" t="s">
        <v>20</v>
      </c>
      <c r="N120" s="173" t="s">
        <v>47</v>
      </c>
      <c r="O120" s="36"/>
      <c r="P120" s="174">
        <f t="shared" si="21"/>
        <v>0</v>
      </c>
      <c r="Q120" s="174">
        <v>0</v>
      </c>
      <c r="R120" s="174">
        <f t="shared" si="22"/>
        <v>0</v>
      </c>
      <c r="S120" s="174">
        <v>0</v>
      </c>
      <c r="T120" s="175">
        <f t="shared" si="23"/>
        <v>0</v>
      </c>
      <c r="AR120" s="18" t="s">
        <v>153</v>
      </c>
      <c r="AT120" s="18" t="s">
        <v>148</v>
      </c>
      <c r="AU120" s="18" t="s">
        <v>84</v>
      </c>
      <c r="AY120" s="18" t="s">
        <v>145</v>
      </c>
      <c r="BE120" s="176">
        <f t="shared" si="24"/>
        <v>0</v>
      </c>
      <c r="BF120" s="176">
        <f t="shared" si="25"/>
        <v>0</v>
      </c>
      <c r="BG120" s="176">
        <f t="shared" si="26"/>
        <v>0</v>
      </c>
      <c r="BH120" s="176">
        <f t="shared" si="27"/>
        <v>0</v>
      </c>
      <c r="BI120" s="176">
        <f t="shared" si="28"/>
        <v>0</v>
      </c>
      <c r="BJ120" s="18" t="s">
        <v>22</v>
      </c>
      <c r="BK120" s="176">
        <f t="shared" si="29"/>
        <v>0</v>
      </c>
      <c r="BL120" s="18" t="s">
        <v>153</v>
      </c>
      <c r="BM120" s="18" t="s">
        <v>382</v>
      </c>
    </row>
    <row r="121" spans="2:65" s="1" customFormat="1" ht="22.5" customHeight="1">
      <c r="B121" s="164"/>
      <c r="C121" s="165" t="s">
        <v>386</v>
      </c>
      <c r="D121" s="165" t="s">
        <v>148</v>
      </c>
      <c r="E121" s="166" t="s">
        <v>900</v>
      </c>
      <c r="F121" s="167" t="s">
        <v>954</v>
      </c>
      <c r="G121" s="168" t="s">
        <v>838</v>
      </c>
      <c r="H121" s="169">
        <v>1</v>
      </c>
      <c r="I121" s="170"/>
      <c r="J121" s="171">
        <f t="shared" si="20"/>
        <v>0</v>
      </c>
      <c r="K121" s="167" t="s">
        <v>20</v>
      </c>
      <c r="L121" s="35"/>
      <c r="M121" s="172" t="s">
        <v>20</v>
      </c>
      <c r="N121" s="173" t="s">
        <v>47</v>
      </c>
      <c r="O121" s="36"/>
      <c r="P121" s="174">
        <f t="shared" si="21"/>
        <v>0</v>
      </c>
      <c r="Q121" s="174">
        <v>0</v>
      </c>
      <c r="R121" s="174">
        <f t="shared" si="22"/>
        <v>0</v>
      </c>
      <c r="S121" s="174">
        <v>0</v>
      </c>
      <c r="T121" s="175">
        <f t="shared" si="23"/>
        <v>0</v>
      </c>
      <c r="AR121" s="18" t="s">
        <v>153</v>
      </c>
      <c r="AT121" s="18" t="s">
        <v>148</v>
      </c>
      <c r="AU121" s="18" t="s">
        <v>84</v>
      </c>
      <c r="AY121" s="18" t="s">
        <v>145</v>
      </c>
      <c r="BE121" s="176">
        <f t="shared" si="24"/>
        <v>0</v>
      </c>
      <c r="BF121" s="176">
        <f t="shared" si="25"/>
        <v>0</v>
      </c>
      <c r="BG121" s="176">
        <f t="shared" si="26"/>
        <v>0</v>
      </c>
      <c r="BH121" s="176">
        <f t="shared" si="27"/>
        <v>0</v>
      </c>
      <c r="BI121" s="176">
        <f t="shared" si="28"/>
        <v>0</v>
      </c>
      <c r="BJ121" s="18" t="s">
        <v>22</v>
      </c>
      <c r="BK121" s="176">
        <f t="shared" si="29"/>
        <v>0</v>
      </c>
      <c r="BL121" s="18" t="s">
        <v>153</v>
      </c>
      <c r="BM121" s="18" t="s">
        <v>386</v>
      </c>
    </row>
    <row r="122" spans="2:65" s="1" customFormat="1" ht="22.5" customHeight="1">
      <c r="B122" s="164"/>
      <c r="C122" s="165" t="s">
        <v>392</v>
      </c>
      <c r="D122" s="165" t="s">
        <v>148</v>
      </c>
      <c r="E122" s="166" t="s">
        <v>902</v>
      </c>
      <c r="F122" s="167" t="s">
        <v>1054</v>
      </c>
      <c r="G122" s="168" t="s">
        <v>838</v>
      </c>
      <c r="H122" s="169">
        <v>6</v>
      </c>
      <c r="I122" s="170"/>
      <c r="J122" s="171">
        <f t="shared" si="20"/>
        <v>0</v>
      </c>
      <c r="K122" s="167" t="s">
        <v>20</v>
      </c>
      <c r="L122" s="35"/>
      <c r="M122" s="172" t="s">
        <v>20</v>
      </c>
      <c r="N122" s="173" t="s">
        <v>47</v>
      </c>
      <c r="O122" s="36"/>
      <c r="P122" s="174">
        <f t="shared" si="21"/>
        <v>0</v>
      </c>
      <c r="Q122" s="174">
        <v>0</v>
      </c>
      <c r="R122" s="174">
        <f t="shared" si="22"/>
        <v>0</v>
      </c>
      <c r="S122" s="174">
        <v>0</v>
      </c>
      <c r="T122" s="175">
        <f t="shared" si="23"/>
        <v>0</v>
      </c>
      <c r="AR122" s="18" t="s">
        <v>153</v>
      </c>
      <c r="AT122" s="18" t="s">
        <v>148</v>
      </c>
      <c r="AU122" s="18" t="s">
        <v>84</v>
      </c>
      <c r="AY122" s="18" t="s">
        <v>145</v>
      </c>
      <c r="BE122" s="176">
        <f t="shared" si="24"/>
        <v>0</v>
      </c>
      <c r="BF122" s="176">
        <f t="shared" si="25"/>
        <v>0</v>
      </c>
      <c r="BG122" s="176">
        <f t="shared" si="26"/>
        <v>0</v>
      </c>
      <c r="BH122" s="176">
        <f t="shared" si="27"/>
        <v>0</v>
      </c>
      <c r="BI122" s="176">
        <f t="shared" si="28"/>
        <v>0</v>
      </c>
      <c r="BJ122" s="18" t="s">
        <v>22</v>
      </c>
      <c r="BK122" s="176">
        <f t="shared" si="29"/>
        <v>0</v>
      </c>
      <c r="BL122" s="18" t="s">
        <v>153</v>
      </c>
      <c r="BM122" s="18" t="s">
        <v>392</v>
      </c>
    </row>
    <row r="123" spans="2:65" s="1" customFormat="1" ht="22.5" customHeight="1">
      <c r="B123" s="164"/>
      <c r="C123" s="165" t="s">
        <v>402</v>
      </c>
      <c r="D123" s="165" t="s">
        <v>148</v>
      </c>
      <c r="E123" s="166" t="s">
        <v>904</v>
      </c>
      <c r="F123" s="167" t="s">
        <v>1055</v>
      </c>
      <c r="G123" s="168" t="s">
        <v>395</v>
      </c>
      <c r="H123" s="169">
        <v>10</v>
      </c>
      <c r="I123" s="170"/>
      <c r="J123" s="171">
        <f t="shared" si="20"/>
        <v>0</v>
      </c>
      <c r="K123" s="167" t="s">
        <v>20</v>
      </c>
      <c r="L123" s="35"/>
      <c r="M123" s="172" t="s">
        <v>20</v>
      </c>
      <c r="N123" s="173" t="s">
        <v>47</v>
      </c>
      <c r="O123" s="36"/>
      <c r="P123" s="174">
        <f t="shared" si="21"/>
        <v>0</v>
      </c>
      <c r="Q123" s="174">
        <v>0</v>
      </c>
      <c r="R123" s="174">
        <f t="shared" si="22"/>
        <v>0</v>
      </c>
      <c r="S123" s="174">
        <v>0</v>
      </c>
      <c r="T123" s="175">
        <f t="shared" si="23"/>
        <v>0</v>
      </c>
      <c r="AR123" s="18" t="s">
        <v>153</v>
      </c>
      <c r="AT123" s="18" t="s">
        <v>148</v>
      </c>
      <c r="AU123" s="18" t="s">
        <v>84</v>
      </c>
      <c r="AY123" s="18" t="s">
        <v>145</v>
      </c>
      <c r="BE123" s="176">
        <f t="shared" si="24"/>
        <v>0</v>
      </c>
      <c r="BF123" s="176">
        <f t="shared" si="25"/>
        <v>0</v>
      </c>
      <c r="BG123" s="176">
        <f t="shared" si="26"/>
        <v>0</v>
      </c>
      <c r="BH123" s="176">
        <f t="shared" si="27"/>
        <v>0</v>
      </c>
      <c r="BI123" s="176">
        <f t="shared" si="28"/>
        <v>0</v>
      </c>
      <c r="BJ123" s="18" t="s">
        <v>22</v>
      </c>
      <c r="BK123" s="176">
        <f t="shared" si="29"/>
        <v>0</v>
      </c>
      <c r="BL123" s="18" t="s">
        <v>153</v>
      </c>
      <c r="BM123" s="18" t="s">
        <v>402</v>
      </c>
    </row>
    <row r="124" spans="2:65" s="1" customFormat="1" ht="22.5" customHeight="1">
      <c r="B124" s="164"/>
      <c r="C124" s="165" t="s">
        <v>409</v>
      </c>
      <c r="D124" s="165" t="s">
        <v>148</v>
      </c>
      <c r="E124" s="166" t="s">
        <v>906</v>
      </c>
      <c r="F124" s="167" t="s">
        <v>1056</v>
      </c>
      <c r="G124" s="168" t="s">
        <v>219</v>
      </c>
      <c r="H124" s="169">
        <v>1</v>
      </c>
      <c r="I124" s="170"/>
      <c r="J124" s="171">
        <f t="shared" si="20"/>
        <v>0</v>
      </c>
      <c r="K124" s="167" t="s">
        <v>20</v>
      </c>
      <c r="L124" s="35"/>
      <c r="M124" s="172" t="s">
        <v>20</v>
      </c>
      <c r="N124" s="173" t="s">
        <v>47</v>
      </c>
      <c r="O124" s="36"/>
      <c r="P124" s="174">
        <f t="shared" si="21"/>
        <v>0</v>
      </c>
      <c r="Q124" s="174">
        <v>0</v>
      </c>
      <c r="R124" s="174">
        <f t="shared" si="22"/>
        <v>0</v>
      </c>
      <c r="S124" s="174">
        <v>0</v>
      </c>
      <c r="T124" s="175">
        <f t="shared" si="23"/>
        <v>0</v>
      </c>
      <c r="AR124" s="18" t="s">
        <v>153</v>
      </c>
      <c r="AT124" s="18" t="s">
        <v>148</v>
      </c>
      <c r="AU124" s="18" t="s">
        <v>84</v>
      </c>
      <c r="AY124" s="18" t="s">
        <v>145</v>
      </c>
      <c r="BE124" s="176">
        <f t="shared" si="24"/>
        <v>0</v>
      </c>
      <c r="BF124" s="176">
        <f t="shared" si="25"/>
        <v>0</v>
      </c>
      <c r="BG124" s="176">
        <f t="shared" si="26"/>
        <v>0</v>
      </c>
      <c r="BH124" s="176">
        <f t="shared" si="27"/>
        <v>0</v>
      </c>
      <c r="BI124" s="176">
        <f t="shared" si="28"/>
        <v>0</v>
      </c>
      <c r="BJ124" s="18" t="s">
        <v>22</v>
      </c>
      <c r="BK124" s="176">
        <f t="shared" si="29"/>
        <v>0</v>
      </c>
      <c r="BL124" s="18" t="s">
        <v>153</v>
      </c>
      <c r="BM124" s="18" t="s">
        <v>409</v>
      </c>
    </row>
    <row r="125" spans="2:65" s="1" customFormat="1" ht="22.5" customHeight="1">
      <c r="B125" s="164"/>
      <c r="C125" s="165" t="s">
        <v>414</v>
      </c>
      <c r="D125" s="165" t="s">
        <v>148</v>
      </c>
      <c r="E125" s="166" t="s">
        <v>908</v>
      </c>
      <c r="F125" s="167" t="s">
        <v>1057</v>
      </c>
      <c r="G125" s="168" t="s">
        <v>219</v>
      </c>
      <c r="H125" s="169">
        <v>1</v>
      </c>
      <c r="I125" s="170"/>
      <c r="J125" s="171">
        <f t="shared" si="20"/>
        <v>0</v>
      </c>
      <c r="K125" s="167" t="s">
        <v>20</v>
      </c>
      <c r="L125" s="35"/>
      <c r="M125" s="172" t="s">
        <v>20</v>
      </c>
      <c r="N125" s="173" t="s">
        <v>47</v>
      </c>
      <c r="O125" s="36"/>
      <c r="P125" s="174">
        <f t="shared" si="21"/>
        <v>0</v>
      </c>
      <c r="Q125" s="174">
        <v>0</v>
      </c>
      <c r="R125" s="174">
        <f t="shared" si="22"/>
        <v>0</v>
      </c>
      <c r="S125" s="174">
        <v>0</v>
      </c>
      <c r="T125" s="175">
        <f t="shared" si="23"/>
        <v>0</v>
      </c>
      <c r="AR125" s="18" t="s">
        <v>153</v>
      </c>
      <c r="AT125" s="18" t="s">
        <v>148</v>
      </c>
      <c r="AU125" s="18" t="s">
        <v>84</v>
      </c>
      <c r="AY125" s="18" t="s">
        <v>145</v>
      </c>
      <c r="BE125" s="176">
        <f t="shared" si="24"/>
        <v>0</v>
      </c>
      <c r="BF125" s="176">
        <f t="shared" si="25"/>
        <v>0</v>
      </c>
      <c r="BG125" s="176">
        <f t="shared" si="26"/>
        <v>0</v>
      </c>
      <c r="BH125" s="176">
        <f t="shared" si="27"/>
        <v>0</v>
      </c>
      <c r="BI125" s="176">
        <f t="shared" si="28"/>
        <v>0</v>
      </c>
      <c r="BJ125" s="18" t="s">
        <v>22</v>
      </c>
      <c r="BK125" s="176">
        <f t="shared" si="29"/>
        <v>0</v>
      </c>
      <c r="BL125" s="18" t="s">
        <v>153</v>
      </c>
      <c r="BM125" s="18" t="s">
        <v>414</v>
      </c>
    </row>
    <row r="126" spans="2:65" s="1" customFormat="1" ht="22.5" customHeight="1">
      <c r="B126" s="164"/>
      <c r="C126" s="165" t="s">
        <v>419</v>
      </c>
      <c r="D126" s="165" t="s">
        <v>148</v>
      </c>
      <c r="E126" s="166" t="s">
        <v>1058</v>
      </c>
      <c r="F126" s="167" t="s">
        <v>991</v>
      </c>
      <c r="G126" s="168" t="s">
        <v>526</v>
      </c>
      <c r="H126" s="228"/>
      <c r="I126" s="170"/>
      <c r="J126" s="171">
        <f t="shared" si="20"/>
        <v>0</v>
      </c>
      <c r="K126" s="167" t="s">
        <v>20</v>
      </c>
      <c r="L126" s="35"/>
      <c r="M126" s="172" t="s">
        <v>20</v>
      </c>
      <c r="N126" s="173" t="s">
        <v>47</v>
      </c>
      <c r="O126" s="36"/>
      <c r="P126" s="174">
        <f t="shared" si="21"/>
        <v>0</v>
      </c>
      <c r="Q126" s="174">
        <v>0</v>
      </c>
      <c r="R126" s="174">
        <f t="shared" si="22"/>
        <v>0</v>
      </c>
      <c r="S126" s="174">
        <v>0</v>
      </c>
      <c r="T126" s="175">
        <f t="shared" si="23"/>
        <v>0</v>
      </c>
      <c r="AR126" s="18" t="s">
        <v>153</v>
      </c>
      <c r="AT126" s="18" t="s">
        <v>148</v>
      </c>
      <c r="AU126" s="18" t="s">
        <v>84</v>
      </c>
      <c r="AY126" s="18" t="s">
        <v>145</v>
      </c>
      <c r="BE126" s="176">
        <f t="shared" si="24"/>
        <v>0</v>
      </c>
      <c r="BF126" s="176">
        <f t="shared" si="25"/>
        <v>0</v>
      </c>
      <c r="BG126" s="176">
        <f t="shared" si="26"/>
        <v>0</v>
      </c>
      <c r="BH126" s="176">
        <f t="shared" si="27"/>
        <v>0</v>
      </c>
      <c r="BI126" s="176">
        <f t="shared" si="28"/>
        <v>0</v>
      </c>
      <c r="BJ126" s="18" t="s">
        <v>22</v>
      </c>
      <c r="BK126" s="176">
        <f t="shared" si="29"/>
        <v>0</v>
      </c>
      <c r="BL126" s="18" t="s">
        <v>153</v>
      </c>
      <c r="BM126" s="18" t="s">
        <v>419</v>
      </c>
    </row>
    <row r="127" spans="2:63" s="10" customFormat="1" ht="36.75" customHeight="1">
      <c r="B127" s="150"/>
      <c r="D127" s="151" t="s">
        <v>75</v>
      </c>
      <c r="E127" s="152" t="s">
        <v>520</v>
      </c>
      <c r="F127" s="152" t="s">
        <v>521</v>
      </c>
      <c r="I127" s="153"/>
      <c r="J127" s="154">
        <f>BK127</f>
        <v>0</v>
      </c>
      <c r="L127" s="150"/>
      <c r="M127" s="155"/>
      <c r="N127" s="156"/>
      <c r="O127" s="156"/>
      <c r="P127" s="157">
        <f>P128+P130</f>
        <v>0</v>
      </c>
      <c r="Q127" s="156"/>
      <c r="R127" s="157">
        <f>R128+R130</f>
        <v>0</v>
      </c>
      <c r="S127" s="156"/>
      <c r="T127" s="158">
        <f>T128+T130</f>
        <v>0</v>
      </c>
      <c r="AR127" s="151" t="s">
        <v>216</v>
      </c>
      <c r="AT127" s="159" t="s">
        <v>75</v>
      </c>
      <c r="AU127" s="159" t="s">
        <v>76</v>
      </c>
      <c r="AY127" s="151" t="s">
        <v>145</v>
      </c>
      <c r="BK127" s="160">
        <f>BK128+BK130</f>
        <v>0</v>
      </c>
    </row>
    <row r="128" spans="2:63" s="10" customFormat="1" ht="19.5" customHeight="1">
      <c r="B128" s="150"/>
      <c r="D128" s="161" t="s">
        <v>75</v>
      </c>
      <c r="E128" s="162" t="s">
        <v>522</v>
      </c>
      <c r="F128" s="162" t="s">
        <v>523</v>
      </c>
      <c r="I128" s="153"/>
      <c r="J128" s="163">
        <f>BK128</f>
        <v>0</v>
      </c>
      <c r="L128" s="150"/>
      <c r="M128" s="155"/>
      <c r="N128" s="156"/>
      <c r="O128" s="156"/>
      <c r="P128" s="157">
        <f>P129</f>
        <v>0</v>
      </c>
      <c r="Q128" s="156"/>
      <c r="R128" s="157">
        <f>R129</f>
        <v>0</v>
      </c>
      <c r="S128" s="156"/>
      <c r="T128" s="158">
        <f>T129</f>
        <v>0</v>
      </c>
      <c r="AR128" s="151" t="s">
        <v>216</v>
      </c>
      <c r="AT128" s="159" t="s">
        <v>75</v>
      </c>
      <c r="AU128" s="159" t="s">
        <v>22</v>
      </c>
      <c r="AY128" s="151" t="s">
        <v>145</v>
      </c>
      <c r="BK128" s="160">
        <f>BK129</f>
        <v>0</v>
      </c>
    </row>
    <row r="129" spans="2:65" s="1" customFormat="1" ht="22.5" customHeight="1">
      <c r="B129" s="164"/>
      <c r="C129" s="165" t="s">
        <v>423</v>
      </c>
      <c r="D129" s="165" t="s">
        <v>148</v>
      </c>
      <c r="E129" s="166" t="s">
        <v>525</v>
      </c>
      <c r="F129" s="167" t="s">
        <v>523</v>
      </c>
      <c r="G129" s="168" t="s">
        <v>526</v>
      </c>
      <c r="H129" s="228"/>
      <c r="I129" s="170"/>
      <c r="J129" s="171">
        <f>ROUND(I129*H129,2)</f>
        <v>0</v>
      </c>
      <c r="K129" s="167" t="s">
        <v>152</v>
      </c>
      <c r="L129" s="35"/>
      <c r="M129" s="172" t="s">
        <v>20</v>
      </c>
      <c r="N129" s="173" t="s">
        <v>47</v>
      </c>
      <c r="O129" s="36"/>
      <c r="P129" s="174">
        <f>O129*H129</f>
        <v>0</v>
      </c>
      <c r="Q129" s="174">
        <v>0</v>
      </c>
      <c r="R129" s="174">
        <f>Q129*H129</f>
        <v>0</v>
      </c>
      <c r="S129" s="174">
        <v>0</v>
      </c>
      <c r="T129" s="175">
        <f>S129*H129</f>
        <v>0</v>
      </c>
      <c r="AR129" s="18" t="s">
        <v>527</v>
      </c>
      <c r="AT129" s="18" t="s">
        <v>148</v>
      </c>
      <c r="AU129" s="18" t="s">
        <v>84</v>
      </c>
      <c r="AY129" s="18" t="s">
        <v>145</v>
      </c>
      <c r="BE129" s="176">
        <f>IF(N129="základní",J129,0)</f>
        <v>0</v>
      </c>
      <c r="BF129" s="176">
        <f>IF(N129="snížená",J129,0)</f>
        <v>0</v>
      </c>
      <c r="BG129" s="176">
        <f>IF(N129="zákl. přenesená",J129,0)</f>
        <v>0</v>
      </c>
      <c r="BH129" s="176">
        <f>IF(N129="sníž. přenesená",J129,0)</f>
        <v>0</v>
      </c>
      <c r="BI129" s="176">
        <f>IF(N129="nulová",J129,0)</f>
        <v>0</v>
      </c>
      <c r="BJ129" s="18" t="s">
        <v>22</v>
      </c>
      <c r="BK129" s="176">
        <f>ROUND(I129*H129,2)</f>
        <v>0</v>
      </c>
      <c r="BL129" s="18" t="s">
        <v>527</v>
      </c>
      <c r="BM129" s="18" t="s">
        <v>1059</v>
      </c>
    </row>
    <row r="130" spans="2:63" s="10" customFormat="1" ht="29.25" customHeight="1">
      <c r="B130" s="150"/>
      <c r="D130" s="161" t="s">
        <v>75</v>
      </c>
      <c r="E130" s="162" t="s">
        <v>529</v>
      </c>
      <c r="F130" s="162" t="s">
        <v>530</v>
      </c>
      <c r="I130" s="153"/>
      <c r="J130" s="163">
        <f>BK130</f>
        <v>0</v>
      </c>
      <c r="L130" s="150"/>
      <c r="M130" s="155"/>
      <c r="N130" s="156"/>
      <c r="O130" s="156"/>
      <c r="P130" s="157">
        <f>P131</f>
        <v>0</v>
      </c>
      <c r="Q130" s="156"/>
      <c r="R130" s="157">
        <f>R131</f>
        <v>0</v>
      </c>
      <c r="S130" s="156"/>
      <c r="T130" s="158">
        <f>T131</f>
        <v>0</v>
      </c>
      <c r="AR130" s="151" t="s">
        <v>216</v>
      </c>
      <c r="AT130" s="159" t="s">
        <v>75</v>
      </c>
      <c r="AU130" s="159" t="s">
        <v>22</v>
      </c>
      <c r="AY130" s="151" t="s">
        <v>145</v>
      </c>
      <c r="BK130" s="160">
        <f>BK131</f>
        <v>0</v>
      </c>
    </row>
    <row r="131" spans="2:65" s="1" customFormat="1" ht="22.5" customHeight="1">
      <c r="B131" s="164"/>
      <c r="C131" s="165" t="s">
        <v>427</v>
      </c>
      <c r="D131" s="165" t="s">
        <v>148</v>
      </c>
      <c r="E131" s="166" t="s">
        <v>532</v>
      </c>
      <c r="F131" s="167" t="s">
        <v>530</v>
      </c>
      <c r="G131" s="168" t="s">
        <v>526</v>
      </c>
      <c r="H131" s="228"/>
      <c r="I131" s="170"/>
      <c r="J131" s="171">
        <f>ROUND(I131*H131,2)</f>
        <v>0</v>
      </c>
      <c r="K131" s="167" t="s">
        <v>152</v>
      </c>
      <c r="L131" s="35"/>
      <c r="M131" s="172" t="s">
        <v>20</v>
      </c>
      <c r="N131" s="229" t="s">
        <v>47</v>
      </c>
      <c r="O131" s="230"/>
      <c r="P131" s="231">
        <f>O131*H131</f>
        <v>0</v>
      </c>
      <c r="Q131" s="231">
        <v>0</v>
      </c>
      <c r="R131" s="231">
        <f>Q131*H131</f>
        <v>0</v>
      </c>
      <c r="S131" s="231">
        <v>0</v>
      </c>
      <c r="T131" s="232">
        <f>S131*H131</f>
        <v>0</v>
      </c>
      <c r="AR131" s="18" t="s">
        <v>527</v>
      </c>
      <c r="AT131" s="18" t="s">
        <v>148</v>
      </c>
      <c r="AU131" s="18" t="s">
        <v>84</v>
      </c>
      <c r="AY131" s="18" t="s">
        <v>145</v>
      </c>
      <c r="BE131" s="176">
        <f>IF(N131="základní",J131,0)</f>
        <v>0</v>
      </c>
      <c r="BF131" s="176">
        <f>IF(N131="snížená",J131,0)</f>
        <v>0</v>
      </c>
      <c r="BG131" s="176">
        <f>IF(N131="zákl. přenesená",J131,0)</f>
        <v>0</v>
      </c>
      <c r="BH131" s="176">
        <f>IF(N131="sníž. přenesená",J131,0)</f>
        <v>0</v>
      </c>
      <c r="BI131" s="176">
        <f>IF(N131="nulová",J131,0)</f>
        <v>0</v>
      </c>
      <c r="BJ131" s="18" t="s">
        <v>22</v>
      </c>
      <c r="BK131" s="176">
        <f>ROUND(I131*H131,2)</f>
        <v>0</v>
      </c>
      <c r="BL131" s="18" t="s">
        <v>527</v>
      </c>
      <c r="BM131" s="18" t="s">
        <v>1060</v>
      </c>
    </row>
    <row r="132" spans="2:12" s="1" customFormat="1" ht="6.75" customHeight="1">
      <c r="B132" s="50"/>
      <c r="C132" s="51"/>
      <c r="D132" s="51"/>
      <c r="E132" s="51"/>
      <c r="F132" s="51"/>
      <c r="G132" s="51"/>
      <c r="H132" s="51"/>
      <c r="I132" s="116"/>
      <c r="J132" s="51"/>
      <c r="K132" s="51"/>
      <c r="L132" s="35"/>
    </row>
    <row r="493" ht="13.5">
      <c r="AT493" s="233"/>
    </row>
  </sheetData>
  <sheetProtection password="CC35" sheet="1" objects="1" scenarios="1" formatColumns="0" formatRows="0" sort="0" autoFilter="0"/>
  <autoFilter ref="C82:K82"/>
  <mergeCells count="9">
    <mergeCell ref="E75:H75"/>
    <mergeCell ref="G1:H1"/>
    <mergeCell ref="L2:V2"/>
    <mergeCell ref="E7:H7"/>
    <mergeCell ref="E9:H9"/>
    <mergeCell ref="E24:H24"/>
    <mergeCell ref="E45:H45"/>
    <mergeCell ref="E47:H47"/>
    <mergeCell ref="E73:H73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9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6"/>
      <c r="B1" s="239"/>
      <c r="C1" s="239"/>
      <c r="D1" s="238" t="s">
        <v>1</v>
      </c>
      <c r="E1" s="239"/>
      <c r="F1" s="240" t="s">
        <v>1580</v>
      </c>
      <c r="G1" s="364" t="s">
        <v>1581</v>
      </c>
      <c r="H1" s="364"/>
      <c r="I1" s="245"/>
      <c r="J1" s="240" t="s">
        <v>1582</v>
      </c>
      <c r="K1" s="238" t="s">
        <v>106</v>
      </c>
      <c r="L1" s="240" t="s">
        <v>1583</v>
      </c>
      <c r="M1" s="240"/>
      <c r="N1" s="240"/>
      <c r="O1" s="240"/>
      <c r="P1" s="240"/>
      <c r="Q1" s="240"/>
      <c r="R1" s="240"/>
      <c r="S1" s="240"/>
      <c r="T1" s="240"/>
      <c r="U1" s="236"/>
      <c r="V1" s="23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8" t="s">
        <v>99</v>
      </c>
    </row>
    <row r="3" spans="2:46" ht="6.75" customHeight="1">
      <c r="B3" s="19"/>
      <c r="C3" s="20"/>
      <c r="D3" s="20"/>
      <c r="E3" s="20"/>
      <c r="F3" s="20"/>
      <c r="G3" s="20"/>
      <c r="H3" s="20"/>
      <c r="I3" s="93"/>
      <c r="J3" s="20"/>
      <c r="K3" s="21"/>
      <c r="AT3" s="18" t="s">
        <v>84</v>
      </c>
    </row>
    <row r="4" spans="2:46" ht="36.75" customHeight="1">
      <c r="B4" s="22"/>
      <c r="C4" s="23"/>
      <c r="D4" s="24" t="s">
        <v>107</v>
      </c>
      <c r="E4" s="23"/>
      <c r="F4" s="23"/>
      <c r="G4" s="23"/>
      <c r="H4" s="23"/>
      <c r="I4" s="94"/>
      <c r="J4" s="23"/>
      <c r="K4" s="25"/>
      <c r="M4" s="26" t="s">
        <v>10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4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94"/>
      <c r="J6" s="23"/>
      <c r="K6" s="25"/>
    </row>
    <row r="7" spans="2:11" ht="22.5" customHeight="1">
      <c r="B7" s="22"/>
      <c r="C7" s="23"/>
      <c r="D7" s="23"/>
      <c r="E7" s="365" t="str">
        <f>'Rekapitulace stavby'!K6</f>
        <v>III etapa - stavební úpravy č.p. 1473, Kostelec nad Orlicí - II</v>
      </c>
      <c r="F7" s="333"/>
      <c r="G7" s="333"/>
      <c r="H7" s="333"/>
      <c r="I7" s="94"/>
      <c r="J7" s="23"/>
      <c r="K7" s="25"/>
    </row>
    <row r="8" spans="2:11" s="1" customFormat="1" ht="15">
      <c r="B8" s="35"/>
      <c r="C8" s="36"/>
      <c r="D8" s="31" t="s">
        <v>108</v>
      </c>
      <c r="E8" s="36"/>
      <c r="F8" s="36"/>
      <c r="G8" s="36"/>
      <c r="H8" s="36"/>
      <c r="I8" s="95"/>
      <c r="J8" s="36"/>
      <c r="K8" s="39"/>
    </row>
    <row r="9" spans="2:11" s="1" customFormat="1" ht="36.75" customHeight="1">
      <c r="B9" s="35"/>
      <c r="C9" s="36"/>
      <c r="D9" s="36"/>
      <c r="E9" s="366" t="s">
        <v>1061</v>
      </c>
      <c r="F9" s="340"/>
      <c r="G9" s="340"/>
      <c r="H9" s="340"/>
      <c r="I9" s="95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5"/>
      <c r="J10" s="36"/>
      <c r="K10" s="39"/>
    </row>
    <row r="11" spans="2:11" s="1" customFormat="1" ht="14.2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96" t="s">
        <v>21</v>
      </c>
      <c r="J11" s="29" t="s">
        <v>20</v>
      </c>
      <c r="K11" s="39"/>
    </row>
    <row r="12" spans="2:11" s="1" customFormat="1" ht="14.25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96" t="s">
        <v>25</v>
      </c>
      <c r="J12" s="97" t="str">
        <f>'Rekapitulace stavby'!AN8</f>
        <v>29.6.2016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5"/>
      <c r="J13" s="36"/>
      <c r="K13" s="39"/>
    </row>
    <row r="14" spans="2:11" s="1" customFormat="1" ht="14.25" customHeight="1">
      <c r="B14" s="35"/>
      <c r="C14" s="36"/>
      <c r="D14" s="31" t="s">
        <v>29</v>
      </c>
      <c r="E14" s="36"/>
      <c r="F14" s="36"/>
      <c r="G14" s="36"/>
      <c r="H14" s="36"/>
      <c r="I14" s="96" t="s">
        <v>30</v>
      </c>
      <c r="J14" s="29" t="s">
        <v>20</v>
      </c>
      <c r="K14" s="39"/>
    </row>
    <row r="15" spans="2:11" s="1" customFormat="1" ht="18" customHeight="1">
      <c r="B15" s="35"/>
      <c r="C15" s="36"/>
      <c r="D15" s="36"/>
      <c r="E15" s="29" t="s">
        <v>31</v>
      </c>
      <c r="F15" s="36"/>
      <c r="G15" s="36"/>
      <c r="H15" s="36"/>
      <c r="I15" s="96" t="s">
        <v>32</v>
      </c>
      <c r="J15" s="29" t="s">
        <v>20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5"/>
      <c r="J16" s="36"/>
      <c r="K16" s="39"/>
    </row>
    <row r="17" spans="2:11" s="1" customFormat="1" ht="14.25" customHeight="1">
      <c r="B17" s="35"/>
      <c r="C17" s="36"/>
      <c r="D17" s="31" t="s">
        <v>33</v>
      </c>
      <c r="E17" s="36"/>
      <c r="F17" s="36"/>
      <c r="G17" s="36"/>
      <c r="H17" s="36"/>
      <c r="I17" s="96" t="s">
        <v>30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6" t="s">
        <v>32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5"/>
      <c r="J19" s="36"/>
      <c r="K19" s="39"/>
    </row>
    <row r="20" spans="2:11" s="1" customFormat="1" ht="14.25" customHeight="1">
      <c r="B20" s="35"/>
      <c r="C20" s="36"/>
      <c r="D20" s="31" t="s">
        <v>35</v>
      </c>
      <c r="E20" s="36"/>
      <c r="F20" s="36"/>
      <c r="G20" s="36"/>
      <c r="H20" s="36"/>
      <c r="I20" s="96" t="s">
        <v>30</v>
      </c>
      <c r="J20" s="29" t="s">
        <v>36</v>
      </c>
      <c r="K20" s="39"/>
    </row>
    <row r="21" spans="2:11" s="1" customFormat="1" ht="18" customHeight="1">
      <c r="B21" s="35"/>
      <c r="C21" s="36"/>
      <c r="D21" s="36"/>
      <c r="E21" s="29" t="s">
        <v>37</v>
      </c>
      <c r="F21" s="36"/>
      <c r="G21" s="36"/>
      <c r="H21" s="36"/>
      <c r="I21" s="96" t="s">
        <v>32</v>
      </c>
      <c r="J21" s="29" t="s">
        <v>38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5"/>
      <c r="J22" s="36"/>
      <c r="K22" s="39"/>
    </row>
    <row r="23" spans="2:11" s="1" customFormat="1" ht="14.25" customHeight="1">
      <c r="B23" s="35"/>
      <c r="C23" s="36"/>
      <c r="D23" s="31" t="s">
        <v>40</v>
      </c>
      <c r="E23" s="36"/>
      <c r="F23" s="36"/>
      <c r="G23" s="36"/>
      <c r="H23" s="36"/>
      <c r="I23" s="95"/>
      <c r="J23" s="36"/>
      <c r="K23" s="39"/>
    </row>
    <row r="24" spans="2:11" s="6" customFormat="1" ht="22.5" customHeight="1">
      <c r="B24" s="98"/>
      <c r="C24" s="99"/>
      <c r="D24" s="99"/>
      <c r="E24" s="336" t="s">
        <v>20</v>
      </c>
      <c r="F24" s="367"/>
      <c r="G24" s="367"/>
      <c r="H24" s="367"/>
      <c r="I24" s="100"/>
      <c r="J24" s="99"/>
      <c r="K24" s="101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5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2"/>
      <c r="J26" s="62"/>
      <c r="K26" s="103"/>
    </row>
    <row r="27" spans="2:11" s="1" customFormat="1" ht="24.75" customHeight="1">
      <c r="B27" s="35"/>
      <c r="C27" s="36"/>
      <c r="D27" s="104" t="s">
        <v>42</v>
      </c>
      <c r="E27" s="36"/>
      <c r="F27" s="36"/>
      <c r="G27" s="36"/>
      <c r="H27" s="36"/>
      <c r="I27" s="95"/>
      <c r="J27" s="105">
        <f>ROUND(J84,2)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2"/>
      <c r="J28" s="62"/>
      <c r="K28" s="103"/>
    </row>
    <row r="29" spans="2:11" s="1" customFormat="1" ht="14.25" customHeight="1">
      <c r="B29" s="35"/>
      <c r="C29" s="36"/>
      <c r="D29" s="36"/>
      <c r="E29" s="36"/>
      <c r="F29" s="40" t="s">
        <v>44</v>
      </c>
      <c r="G29" s="36"/>
      <c r="H29" s="36"/>
      <c r="I29" s="106" t="s">
        <v>43</v>
      </c>
      <c r="J29" s="40" t="s">
        <v>45</v>
      </c>
      <c r="K29" s="39"/>
    </row>
    <row r="30" spans="2:11" s="1" customFormat="1" ht="14.25" customHeight="1">
      <c r="B30" s="35"/>
      <c r="C30" s="36"/>
      <c r="D30" s="43" t="s">
        <v>46</v>
      </c>
      <c r="E30" s="43" t="s">
        <v>47</v>
      </c>
      <c r="F30" s="107">
        <f>ROUND(SUM(BE84:BE173),2)</f>
        <v>0</v>
      </c>
      <c r="G30" s="36"/>
      <c r="H30" s="36"/>
      <c r="I30" s="108">
        <v>0.21</v>
      </c>
      <c r="J30" s="107">
        <f>ROUND(ROUND((SUM(BE84:BE173)),2)*I30,2)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48</v>
      </c>
      <c r="F31" s="107">
        <f>ROUND(SUM(BF84:BF173),2)</f>
        <v>0</v>
      </c>
      <c r="G31" s="36"/>
      <c r="H31" s="36"/>
      <c r="I31" s="108">
        <v>0.15</v>
      </c>
      <c r="J31" s="107">
        <f>ROUND(ROUND((SUM(BF84:BF173)),2)*I31,2)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49</v>
      </c>
      <c r="F32" s="107">
        <f>ROUND(SUM(BG84:BG173),2)</f>
        <v>0</v>
      </c>
      <c r="G32" s="36"/>
      <c r="H32" s="36"/>
      <c r="I32" s="108">
        <v>0.21</v>
      </c>
      <c r="J32" s="107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50</v>
      </c>
      <c r="F33" s="107">
        <f>ROUND(SUM(BH84:BH173),2)</f>
        <v>0</v>
      </c>
      <c r="G33" s="36"/>
      <c r="H33" s="36"/>
      <c r="I33" s="108">
        <v>0.15</v>
      </c>
      <c r="J33" s="107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51</v>
      </c>
      <c r="F34" s="107">
        <f>ROUND(SUM(BI84:BI173),2)</f>
        <v>0</v>
      </c>
      <c r="G34" s="36"/>
      <c r="H34" s="36"/>
      <c r="I34" s="108">
        <v>0</v>
      </c>
      <c r="J34" s="107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5"/>
      <c r="J35" s="36"/>
      <c r="K35" s="39"/>
    </row>
    <row r="36" spans="2:11" s="1" customFormat="1" ht="24.75" customHeight="1">
      <c r="B36" s="35"/>
      <c r="C36" s="109"/>
      <c r="D36" s="110" t="s">
        <v>52</v>
      </c>
      <c r="E36" s="65"/>
      <c r="F36" s="65"/>
      <c r="G36" s="111" t="s">
        <v>53</v>
      </c>
      <c r="H36" s="112" t="s">
        <v>54</v>
      </c>
      <c r="I36" s="113"/>
      <c r="J36" s="114">
        <f>SUM(J27:J34)</f>
        <v>0</v>
      </c>
      <c r="K36" s="115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6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7"/>
      <c r="J41" s="54"/>
      <c r="K41" s="118"/>
    </row>
    <row r="42" spans="2:11" s="1" customFormat="1" ht="36.75" customHeight="1">
      <c r="B42" s="35"/>
      <c r="C42" s="24" t="s">
        <v>110</v>
      </c>
      <c r="D42" s="36"/>
      <c r="E42" s="36"/>
      <c r="F42" s="36"/>
      <c r="G42" s="36"/>
      <c r="H42" s="36"/>
      <c r="I42" s="95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5"/>
      <c r="J43" s="36"/>
      <c r="K43" s="39"/>
    </row>
    <row r="44" spans="2:11" s="1" customFormat="1" ht="14.25" customHeight="1">
      <c r="B44" s="35"/>
      <c r="C44" s="31" t="s">
        <v>16</v>
      </c>
      <c r="D44" s="36"/>
      <c r="E44" s="36"/>
      <c r="F44" s="36"/>
      <c r="G44" s="36"/>
      <c r="H44" s="36"/>
      <c r="I44" s="95"/>
      <c r="J44" s="36"/>
      <c r="K44" s="39"/>
    </row>
    <row r="45" spans="2:11" s="1" customFormat="1" ht="22.5" customHeight="1">
      <c r="B45" s="35"/>
      <c r="C45" s="36"/>
      <c r="D45" s="36"/>
      <c r="E45" s="365" t="str">
        <f>E7</f>
        <v>III etapa - stavební úpravy č.p. 1473, Kostelec nad Orlicí - II</v>
      </c>
      <c r="F45" s="340"/>
      <c r="G45" s="340"/>
      <c r="H45" s="340"/>
      <c r="I45" s="95"/>
      <c r="J45" s="36"/>
      <c r="K45" s="39"/>
    </row>
    <row r="46" spans="2:11" s="1" customFormat="1" ht="14.25" customHeight="1">
      <c r="B46" s="35"/>
      <c r="C46" s="31" t="s">
        <v>108</v>
      </c>
      <c r="D46" s="36"/>
      <c r="E46" s="36"/>
      <c r="F46" s="36"/>
      <c r="G46" s="36"/>
      <c r="H46" s="36"/>
      <c r="I46" s="95"/>
      <c r="J46" s="36"/>
      <c r="K46" s="39"/>
    </row>
    <row r="47" spans="2:11" s="1" customFormat="1" ht="23.25" customHeight="1">
      <c r="B47" s="35"/>
      <c r="C47" s="36"/>
      <c r="D47" s="36"/>
      <c r="E47" s="366" t="str">
        <f>E9</f>
        <v>0305_2017_UR - ZTI - WC etapa III.I</v>
      </c>
      <c r="F47" s="340"/>
      <c r="G47" s="340"/>
      <c r="H47" s="340"/>
      <c r="I47" s="95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5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stravovací pavilon, Komenského 1473</v>
      </c>
      <c r="G49" s="36"/>
      <c r="H49" s="36"/>
      <c r="I49" s="96" t="s">
        <v>25</v>
      </c>
      <c r="J49" s="97" t="str">
        <f>IF(J12="","",J12)</f>
        <v>29.6.2016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5"/>
      <c r="J50" s="36"/>
      <c r="K50" s="39"/>
    </row>
    <row r="51" spans="2:11" s="1" customFormat="1" ht="15">
      <c r="B51" s="35"/>
      <c r="C51" s="31" t="s">
        <v>29</v>
      </c>
      <c r="D51" s="36"/>
      <c r="E51" s="36"/>
      <c r="F51" s="29" t="str">
        <f>E15</f>
        <v>Město KnO, Palackého náměstí 38, 51741 KnO</v>
      </c>
      <c r="G51" s="36"/>
      <c r="H51" s="36"/>
      <c r="I51" s="96" t="s">
        <v>35</v>
      </c>
      <c r="J51" s="29" t="str">
        <f>E21</f>
        <v>Ing. Jiří Urban, Dobrošov 66, 54701 Náchod</v>
      </c>
      <c r="K51" s="39"/>
    </row>
    <row r="52" spans="2:11" s="1" customFormat="1" ht="14.25" customHeight="1">
      <c r="B52" s="35"/>
      <c r="C52" s="31" t="s">
        <v>33</v>
      </c>
      <c r="D52" s="36"/>
      <c r="E52" s="36"/>
      <c r="F52" s="29">
        <f>IF(E18="","",E18)</f>
      </c>
      <c r="G52" s="36"/>
      <c r="H52" s="36"/>
      <c r="I52" s="95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5"/>
      <c r="J53" s="36"/>
      <c r="K53" s="39"/>
    </row>
    <row r="54" spans="2:11" s="1" customFormat="1" ht="29.25" customHeight="1">
      <c r="B54" s="35"/>
      <c r="C54" s="119" t="s">
        <v>111</v>
      </c>
      <c r="D54" s="109"/>
      <c r="E54" s="109"/>
      <c r="F54" s="109"/>
      <c r="G54" s="109"/>
      <c r="H54" s="109"/>
      <c r="I54" s="120"/>
      <c r="J54" s="121" t="s">
        <v>112</v>
      </c>
      <c r="K54" s="122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5"/>
      <c r="J55" s="36"/>
      <c r="K55" s="39"/>
    </row>
    <row r="56" spans="2:47" s="1" customFormat="1" ht="29.25" customHeight="1">
      <c r="B56" s="35"/>
      <c r="C56" s="123" t="s">
        <v>113</v>
      </c>
      <c r="D56" s="36"/>
      <c r="E56" s="36"/>
      <c r="F56" s="36"/>
      <c r="G56" s="36"/>
      <c r="H56" s="36"/>
      <c r="I56" s="95"/>
      <c r="J56" s="105">
        <f>J84</f>
        <v>0</v>
      </c>
      <c r="K56" s="39"/>
      <c r="AU56" s="18" t="s">
        <v>114</v>
      </c>
    </row>
    <row r="57" spans="2:11" s="7" customFormat="1" ht="24.75" customHeight="1">
      <c r="B57" s="124"/>
      <c r="C57" s="125"/>
      <c r="D57" s="126" t="s">
        <v>120</v>
      </c>
      <c r="E57" s="127"/>
      <c r="F57" s="127"/>
      <c r="G57" s="127"/>
      <c r="H57" s="127"/>
      <c r="I57" s="128"/>
      <c r="J57" s="129">
        <f>J85</f>
        <v>0</v>
      </c>
      <c r="K57" s="130"/>
    </row>
    <row r="58" spans="2:11" s="8" customFormat="1" ht="19.5" customHeight="1">
      <c r="B58" s="131"/>
      <c r="C58" s="132"/>
      <c r="D58" s="133" t="s">
        <v>1062</v>
      </c>
      <c r="E58" s="134"/>
      <c r="F58" s="134"/>
      <c r="G58" s="134"/>
      <c r="H58" s="134"/>
      <c r="I58" s="135"/>
      <c r="J58" s="136">
        <f>J86</f>
        <v>0</v>
      </c>
      <c r="K58" s="137"/>
    </row>
    <row r="59" spans="2:11" s="8" customFormat="1" ht="19.5" customHeight="1">
      <c r="B59" s="131"/>
      <c r="C59" s="132"/>
      <c r="D59" s="133" t="s">
        <v>1063</v>
      </c>
      <c r="E59" s="134"/>
      <c r="F59" s="134"/>
      <c r="G59" s="134"/>
      <c r="H59" s="134"/>
      <c r="I59" s="135"/>
      <c r="J59" s="136">
        <f>J111</f>
        <v>0</v>
      </c>
      <c r="K59" s="137"/>
    </row>
    <row r="60" spans="2:11" s="8" customFormat="1" ht="19.5" customHeight="1">
      <c r="B60" s="131"/>
      <c r="C60" s="132"/>
      <c r="D60" s="133" t="s">
        <v>1064</v>
      </c>
      <c r="E60" s="134"/>
      <c r="F60" s="134"/>
      <c r="G60" s="134"/>
      <c r="H60" s="134"/>
      <c r="I60" s="135"/>
      <c r="J60" s="136">
        <f>J135</f>
        <v>0</v>
      </c>
      <c r="K60" s="137"/>
    </row>
    <row r="61" spans="2:11" s="8" customFormat="1" ht="19.5" customHeight="1">
      <c r="B61" s="131"/>
      <c r="C61" s="132"/>
      <c r="D61" s="133" t="s">
        <v>1065</v>
      </c>
      <c r="E61" s="134"/>
      <c r="F61" s="134"/>
      <c r="G61" s="134"/>
      <c r="H61" s="134"/>
      <c r="I61" s="135"/>
      <c r="J61" s="136">
        <f>J143</f>
        <v>0</v>
      </c>
      <c r="K61" s="137"/>
    </row>
    <row r="62" spans="2:11" s="7" customFormat="1" ht="24.75" customHeight="1">
      <c r="B62" s="124"/>
      <c r="C62" s="125"/>
      <c r="D62" s="126" t="s">
        <v>126</v>
      </c>
      <c r="E62" s="127"/>
      <c r="F62" s="127"/>
      <c r="G62" s="127"/>
      <c r="H62" s="127"/>
      <c r="I62" s="128"/>
      <c r="J62" s="129">
        <f>J169</f>
        <v>0</v>
      </c>
      <c r="K62" s="130"/>
    </row>
    <row r="63" spans="2:11" s="8" customFormat="1" ht="19.5" customHeight="1">
      <c r="B63" s="131"/>
      <c r="C63" s="132"/>
      <c r="D63" s="133" t="s">
        <v>127</v>
      </c>
      <c r="E63" s="134"/>
      <c r="F63" s="134"/>
      <c r="G63" s="134"/>
      <c r="H63" s="134"/>
      <c r="I63" s="135"/>
      <c r="J63" s="136">
        <f>J170</f>
        <v>0</v>
      </c>
      <c r="K63" s="137"/>
    </row>
    <row r="64" spans="2:11" s="8" customFormat="1" ht="19.5" customHeight="1">
      <c r="B64" s="131"/>
      <c r="C64" s="132"/>
      <c r="D64" s="133" t="s">
        <v>128</v>
      </c>
      <c r="E64" s="134"/>
      <c r="F64" s="134"/>
      <c r="G64" s="134"/>
      <c r="H64" s="134"/>
      <c r="I64" s="135"/>
      <c r="J64" s="136">
        <f>J172</f>
        <v>0</v>
      </c>
      <c r="K64" s="137"/>
    </row>
    <row r="65" spans="2:11" s="1" customFormat="1" ht="21.75" customHeight="1">
      <c r="B65" s="35"/>
      <c r="C65" s="36"/>
      <c r="D65" s="36"/>
      <c r="E65" s="36"/>
      <c r="F65" s="36"/>
      <c r="G65" s="36"/>
      <c r="H65" s="36"/>
      <c r="I65" s="95"/>
      <c r="J65" s="36"/>
      <c r="K65" s="39"/>
    </row>
    <row r="66" spans="2:11" s="1" customFormat="1" ht="6.75" customHeight="1">
      <c r="B66" s="50"/>
      <c r="C66" s="51"/>
      <c r="D66" s="51"/>
      <c r="E66" s="51"/>
      <c r="F66" s="51"/>
      <c r="G66" s="51"/>
      <c r="H66" s="51"/>
      <c r="I66" s="116"/>
      <c r="J66" s="51"/>
      <c r="K66" s="52"/>
    </row>
    <row r="70" spans="2:12" s="1" customFormat="1" ht="6.75" customHeight="1">
      <c r="B70" s="53"/>
      <c r="C70" s="54"/>
      <c r="D70" s="54"/>
      <c r="E70" s="54"/>
      <c r="F70" s="54"/>
      <c r="G70" s="54"/>
      <c r="H70" s="54"/>
      <c r="I70" s="117"/>
      <c r="J70" s="54"/>
      <c r="K70" s="54"/>
      <c r="L70" s="35"/>
    </row>
    <row r="71" spans="2:12" s="1" customFormat="1" ht="36.75" customHeight="1">
      <c r="B71" s="35"/>
      <c r="C71" s="55" t="s">
        <v>129</v>
      </c>
      <c r="I71" s="138"/>
      <c r="L71" s="35"/>
    </row>
    <row r="72" spans="2:12" s="1" customFormat="1" ht="6.75" customHeight="1">
      <c r="B72" s="35"/>
      <c r="I72" s="138"/>
      <c r="L72" s="35"/>
    </row>
    <row r="73" spans="2:12" s="1" customFormat="1" ht="14.25" customHeight="1">
      <c r="B73" s="35"/>
      <c r="C73" s="57" t="s">
        <v>16</v>
      </c>
      <c r="I73" s="138"/>
      <c r="L73" s="35"/>
    </row>
    <row r="74" spans="2:12" s="1" customFormat="1" ht="22.5" customHeight="1">
      <c r="B74" s="35"/>
      <c r="E74" s="368" t="str">
        <f>E7</f>
        <v>III etapa - stavební úpravy č.p. 1473, Kostelec nad Orlicí - II</v>
      </c>
      <c r="F74" s="330"/>
      <c r="G74" s="330"/>
      <c r="H74" s="330"/>
      <c r="I74" s="138"/>
      <c r="L74" s="35"/>
    </row>
    <row r="75" spans="2:12" s="1" customFormat="1" ht="14.25" customHeight="1">
      <c r="B75" s="35"/>
      <c r="C75" s="57" t="s">
        <v>108</v>
      </c>
      <c r="I75" s="138"/>
      <c r="L75" s="35"/>
    </row>
    <row r="76" spans="2:12" s="1" customFormat="1" ht="23.25" customHeight="1">
      <c r="B76" s="35"/>
      <c r="E76" s="348" t="str">
        <f>E9</f>
        <v>0305_2017_UR - ZTI - WC etapa III.I</v>
      </c>
      <c r="F76" s="330"/>
      <c r="G76" s="330"/>
      <c r="H76" s="330"/>
      <c r="I76" s="138"/>
      <c r="L76" s="35"/>
    </row>
    <row r="77" spans="2:12" s="1" customFormat="1" ht="6.75" customHeight="1">
      <c r="B77" s="35"/>
      <c r="I77" s="138"/>
      <c r="L77" s="35"/>
    </row>
    <row r="78" spans="2:12" s="1" customFormat="1" ht="18" customHeight="1">
      <c r="B78" s="35"/>
      <c r="C78" s="57" t="s">
        <v>23</v>
      </c>
      <c r="F78" s="139" t="str">
        <f>F12</f>
        <v>stravovací pavilon, Komenského 1473</v>
      </c>
      <c r="I78" s="140" t="s">
        <v>25</v>
      </c>
      <c r="J78" s="61" t="str">
        <f>IF(J12="","",J12)</f>
        <v>29.6.2016</v>
      </c>
      <c r="L78" s="35"/>
    </row>
    <row r="79" spans="2:12" s="1" customFormat="1" ht="6.75" customHeight="1">
      <c r="B79" s="35"/>
      <c r="I79" s="138"/>
      <c r="L79" s="35"/>
    </row>
    <row r="80" spans="2:12" s="1" customFormat="1" ht="15">
      <c r="B80" s="35"/>
      <c r="C80" s="57" t="s">
        <v>29</v>
      </c>
      <c r="F80" s="139" t="str">
        <f>E15</f>
        <v>Město KnO, Palackého náměstí 38, 51741 KnO</v>
      </c>
      <c r="I80" s="140" t="s">
        <v>35</v>
      </c>
      <c r="J80" s="139" t="str">
        <f>E21</f>
        <v>Ing. Jiří Urban, Dobrošov 66, 54701 Náchod</v>
      </c>
      <c r="L80" s="35"/>
    </row>
    <row r="81" spans="2:12" s="1" customFormat="1" ht="14.25" customHeight="1">
      <c r="B81" s="35"/>
      <c r="C81" s="57" t="s">
        <v>33</v>
      </c>
      <c r="F81" s="139">
        <f>IF(E18="","",E18)</f>
      </c>
      <c r="I81" s="138"/>
      <c r="L81" s="35"/>
    </row>
    <row r="82" spans="2:12" s="1" customFormat="1" ht="9.75" customHeight="1">
      <c r="B82" s="35"/>
      <c r="I82" s="138"/>
      <c r="L82" s="35"/>
    </row>
    <row r="83" spans="2:20" s="9" customFormat="1" ht="29.25" customHeight="1">
      <c r="B83" s="141"/>
      <c r="C83" s="142" t="s">
        <v>130</v>
      </c>
      <c r="D83" s="143" t="s">
        <v>61</v>
      </c>
      <c r="E83" s="143" t="s">
        <v>57</v>
      </c>
      <c r="F83" s="143" t="s">
        <v>131</v>
      </c>
      <c r="G83" s="143" t="s">
        <v>132</v>
      </c>
      <c r="H83" s="143" t="s">
        <v>133</v>
      </c>
      <c r="I83" s="144" t="s">
        <v>134</v>
      </c>
      <c r="J83" s="143" t="s">
        <v>112</v>
      </c>
      <c r="K83" s="145" t="s">
        <v>135</v>
      </c>
      <c r="L83" s="141"/>
      <c r="M83" s="67" t="s">
        <v>136</v>
      </c>
      <c r="N83" s="68" t="s">
        <v>46</v>
      </c>
      <c r="O83" s="68" t="s">
        <v>137</v>
      </c>
      <c r="P83" s="68" t="s">
        <v>138</v>
      </c>
      <c r="Q83" s="68" t="s">
        <v>139</v>
      </c>
      <c r="R83" s="68" t="s">
        <v>140</v>
      </c>
      <c r="S83" s="68" t="s">
        <v>141</v>
      </c>
      <c r="T83" s="69" t="s">
        <v>142</v>
      </c>
    </row>
    <row r="84" spans="2:63" s="1" customFormat="1" ht="29.25" customHeight="1">
      <c r="B84" s="35"/>
      <c r="C84" s="71" t="s">
        <v>113</v>
      </c>
      <c r="I84" s="138"/>
      <c r="J84" s="146">
        <f>BK84</f>
        <v>0</v>
      </c>
      <c r="L84" s="35"/>
      <c r="M84" s="70"/>
      <c r="N84" s="62"/>
      <c r="O84" s="62"/>
      <c r="P84" s="147">
        <f>P85+P169</f>
        <v>0</v>
      </c>
      <c r="Q84" s="62"/>
      <c r="R84" s="147">
        <f>R85+R169</f>
        <v>0</v>
      </c>
      <c r="S84" s="62"/>
      <c r="T84" s="148">
        <f>T85+T169</f>
        <v>0</v>
      </c>
      <c r="AT84" s="18" t="s">
        <v>75</v>
      </c>
      <c r="AU84" s="18" t="s">
        <v>114</v>
      </c>
      <c r="BK84" s="149">
        <f>BK85+BK169</f>
        <v>0</v>
      </c>
    </row>
    <row r="85" spans="2:63" s="10" customFormat="1" ht="36.75" customHeight="1">
      <c r="B85" s="150"/>
      <c r="D85" s="151" t="s">
        <v>75</v>
      </c>
      <c r="E85" s="152" t="s">
        <v>332</v>
      </c>
      <c r="F85" s="152" t="s">
        <v>333</v>
      </c>
      <c r="I85" s="153"/>
      <c r="J85" s="154">
        <f>BK85</f>
        <v>0</v>
      </c>
      <c r="L85" s="150"/>
      <c r="M85" s="155"/>
      <c r="N85" s="156"/>
      <c r="O85" s="156"/>
      <c r="P85" s="157">
        <f>P86+P111+P135+P143</f>
        <v>0</v>
      </c>
      <c r="Q85" s="156"/>
      <c r="R85" s="157">
        <f>R86+R111+R135+R143</f>
        <v>0</v>
      </c>
      <c r="S85" s="156"/>
      <c r="T85" s="158">
        <f>T86+T111+T135+T143</f>
        <v>0</v>
      </c>
      <c r="AR85" s="151" t="s">
        <v>22</v>
      </c>
      <c r="AT85" s="159" t="s">
        <v>75</v>
      </c>
      <c r="AU85" s="159" t="s">
        <v>76</v>
      </c>
      <c r="AY85" s="151" t="s">
        <v>145</v>
      </c>
      <c r="BK85" s="160">
        <f>BK86+BK111+BK135+BK143</f>
        <v>0</v>
      </c>
    </row>
    <row r="86" spans="2:63" s="10" customFormat="1" ht="19.5" customHeight="1">
      <c r="B86" s="150"/>
      <c r="D86" s="161" t="s">
        <v>75</v>
      </c>
      <c r="E86" s="162" t="s">
        <v>22</v>
      </c>
      <c r="F86" s="162" t="s">
        <v>1066</v>
      </c>
      <c r="I86" s="153"/>
      <c r="J86" s="163">
        <f>BK86</f>
        <v>0</v>
      </c>
      <c r="L86" s="150"/>
      <c r="M86" s="155"/>
      <c r="N86" s="156"/>
      <c r="O86" s="156"/>
      <c r="P86" s="157">
        <f>SUM(P87:P110)</f>
        <v>0</v>
      </c>
      <c r="Q86" s="156"/>
      <c r="R86" s="157">
        <f>SUM(R87:R110)</f>
        <v>0</v>
      </c>
      <c r="S86" s="156"/>
      <c r="T86" s="158">
        <f>SUM(T87:T110)</f>
        <v>0</v>
      </c>
      <c r="AR86" s="151" t="s">
        <v>22</v>
      </c>
      <c r="AT86" s="159" t="s">
        <v>75</v>
      </c>
      <c r="AU86" s="159" t="s">
        <v>22</v>
      </c>
      <c r="AY86" s="151" t="s">
        <v>145</v>
      </c>
      <c r="BK86" s="160">
        <f>SUM(BK87:BK110)</f>
        <v>0</v>
      </c>
    </row>
    <row r="87" spans="2:65" s="1" customFormat="1" ht="22.5" customHeight="1">
      <c r="B87" s="164"/>
      <c r="C87" s="165" t="s">
        <v>22</v>
      </c>
      <c r="D87" s="165" t="s">
        <v>148</v>
      </c>
      <c r="E87" s="166" t="s">
        <v>22</v>
      </c>
      <c r="F87" s="167" t="s">
        <v>1067</v>
      </c>
      <c r="G87" s="168" t="s">
        <v>1068</v>
      </c>
      <c r="H87" s="169">
        <v>9</v>
      </c>
      <c r="I87" s="170"/>
      <c r="J87" s="171">
        <f aca="true" t="shared" si="0" ref="J87:J110">ROUND(I87*H87,2)</f>
        <v>0</v>
      </c>
      <c r="K87" s="167" t="s">
        <v>20</v>
      </c>
      <c r="L87" s="35"/>
      <c r="M87" s="172" t="s">
        <v>20</v>
      </c>
      <c r="N87" s="173" t="s">
        <v>47</v>
      </c>
      <c r="O87" s="36"/>
      <c r="P87" s="174">
        <f aca="true" t="shared" si="1" ref="P87:P110">O87*H87</f>
        <v>0</v>
      </c>
      <c r="Q87" s="174">
        <v>0</v>
      </c>
      <c r="R87" s="174">
        <f aca="true" t="shared" si="2" ref="R87:R110">Q87*H87</f>
        <v>0</v>
      </c>
      <c r="S87" s="174">
        <v>0</v>
      </c>
      <c r="T87" s="175">
        <f aca="true" t="shared" si="3" ref="T87:T110">S87*H87</f>
        <v>0</v>
      </c>
      <c r="AR87" s="18" t="s">
        <v>153</v>
      </c>
      <c r="AT87" s="18" t="s">
        <v>148</v>
      </c>
      <c r="AU87" s="18" t="s">
        <v>84</v>
      </c>
      <c r="AY87" s="18" t="s">
        <v>145</v>
      </c>
      <c r="BE87" s="176">
        <f aca="true" t="shared" si="4" ref="BE87:BE110">IF(N87="základní",J87,0)</f>
        <v>0</v>
      </c>
      <c r="BF87" s="176">
        <f aca="true" t="shared" si="5" ref="BF87:BF110">IF(N87="snížená",J87,0)</f>
        <v>0</v>
      </c>
      <c r="BG87" s="176">
        <f aca="true" t="shared" si="6" ref="BG87:BG110">IF(N87="zákl. přenesená",J87,0)</f>
        <v>0</v>
      </c>
      <c r="BH87" s="176">
        <f aca="true" t="shared" si="7" ref="BH87:BH110">IF(N87="sníž. přenesená",J87,0)</f>
        <v>0</v>
      </c>
      <c r="BI87" s="176">
        <f aca="true" t="shared" si="8" ref="BI87:BI110">IF(N87="nulová",J87,0)</f>
        <v>0</v>
      </c>
      <c r="BJ87" s="18" t="s">
        <v>22</v>
      </c>
      <c r="BK87" s="176">
        <f aca="true" t="shared" si="9" ref="BK87:BK110">ROUND(I87*H87,2)</f>
        <v>0</v>
      </c>
      <c r="BL87" s="18" t="s">
        <v>153</v>
      </c>
      <c r="BM87" s="18" t="s">
        <v>1069</v>
      </c>
    </row>
    <row r="88" spans="2:65" s="1" customFormat="1" ht="22.5" customHeight="1">
      <c r="B88" s="164"/>
      <c r="C88" s="165" t="s">
        <v>84</v>
      </c>
      <c r="D88" s="165" t="s">
        <v>148</v>
      </c>
      <c r="E88" s="166" t="s">
        <v>27</v>
      </c>
      <c r="F88" s="167" t="s">
        <v>1070</v>
      </c>
      <c r="G88" s="168" t="s">
        <v>838</v>
      </c>
      <c r="H88" s="169">
        <v>14</v>
      </c>
      <c r="I88" s="170"/>
      <c r="J88" s="171">
        <f t="shared" si="0"/>
        <v>0</v>
      </c>
      <c r="K88" s="167" t="s">
        <v>20</v>
      </c>
      <c r="L88" s="35"/>
      <c r="M88" s="172" t="s">
        <v>20</v>
      </c>
      <c r="N88" s="173" t="s">
        <v>47</v>
      </c>
      <c r="O88" s="36"/>
      <c r="P88" s="174">
        <f t="shared" si="1"/>
        <v>0</v>
      </c>
      <c r="Q88" s="174">
        <v>0</v>
      </c>
      <c r="R88" s="174">
        <f t="shared" si="2"/>
        <v>0</v>
      </c>
      <c r="S88" s="174">
        <v>0</v>
      </c>
      <c r="T88" s="175">
        <f t="shared" si="3"/>
        <v>0</v>
      </c>
      <c r="AR88" s="18" t="s">
        <v>153</v>
      </c>
      <c r="AT88" s="18" t="s">
        <v>148</v>
      </c>
      <c r="AU88" s="18" t="s">
        <v>84</v>
      </c>
      <c r="AY88" s="18" t="s">
        <v>145</v>
      </c>
      <c r="BE88" s="176">
        <f t="shared" si="4"/>
        <v>0</v>
      </c>
      <c r="BF88" s="176">
        <f t="shared" si="5"/>
        <v>0</v>
      </c>
      <c r="BG88" s="176">
        <f t="shared" si="6"/>
        <v>0</v>
      </c>
      <c r="BH88" s="176">
        <f t="shared" si="7"/>
        <v>0</v>
      </c>
      <c r="BI88" s="176">
        <f t="shared" si="8"/>
        <v>0</v>
      </c>
      <c r="BJ88" s="18" t="s">
        <v>22</v>
      </c>
      <c r="BK88" s="176">
        <f t="shared" si="9"/>
        <v>0</v>
      </c>
      <c r="BL88" s="18" t="s">
        <v>153</v>
      </c>
      <c r="BM88" s="18" t="s">
        <v>1071</v>
      </c>
    </row>
    <row r="89" spans="2:65" s="1" customFormat="1" ht="22.5" customHeight="1">
      <c r="B89" s="164"/>
      <c r="C89" s="165" t="s">
        <v>193</v>
      </c>
      <c r="D89" s="165" t="s">
        <v>148</v>
      </c>
      <c r="E89" s="166" t="s">
        <v>260</v>
      </c>
      <c r="F89" s="167" t="s">
        <v>1072</v>
      </c>
      <c r="G89" s="168" t="s">
        <v>838</v>
      </c>
      <c r="H89" s="169">
        <v>4</v>
      </c>
      <c r="I89" s="170"/>
      <c r="J89" s="171">
        <f t="shared" si="0"/>
        <v>0</v>
      </c>
      <c r="K89" s="167" t="s">
        <v>20</v>
      </c>
      <c r="L89" s="35"/>
      <c r="M89" s="172" t="s">
        <v>20</v>
      </c>
      <c r="N89" s="173" t="s">
        <v>47</v>
      </c>
      <c r="O89" s="36"/>
      <c r="P89" s="174">
        <f t="shared" si="1"/>
        <v>0</v>
      </c>
      <c r="Q89" s="174">
        <v>0</v>
      </c>
      <c r="R89" s="174">
        <f t="shared" si="2"/>
        <v>0</v>
      </c>
      <c r="S89" s="174">
        <v>0</v>
      </c>
      <c r="T89" s="175">
        <f t="shared" si="3"/>
        <v>0</v>
      </c>
      <c r="AR89" s="18" t="s">
        <v>153</v>
      </c>
      <c r="AT89" s="18" t="s">
        <v>148</v>
      </c>
      <c r="AU89" s="18" t="s">
        <v>84</v>
      </c>
      <c r="AY89" s="18" t="s">
        <v>145</v>
      </c>
      <c r="BE89" s="176">
        <f t="shared" si="4"/>
        <v>0</v>
      </c>
      <c r="BF89" s="176">
        <f t="shared" si="5"/>
        <v>0</v>
      </c>
      <c r="BG89" s="176">
        <f t="shared" si="6"/>
        <v>0</v>
      </c>
      <c r="BH89" s="176">
        <f t="shared" si="7"/>
        <v>0</v>
      </c>
      <c r="BI89" s="176">
        <f t="shared" si="8"/>
        <v>0</v>
      </c>
      <c r="BJ89" s="18" t="s">
        <v>22</v>
      </c>
      <c r="BK89" s="176">
        <f t="shared" si="9"/>
        <v>0</v>
      </c>
      <c r="BL89" s="18" t="s">
        <v>153</v>
      </c>
      <c r="BM89" s="18" t="s">
        <v>1073</v>
      </c>
    </row>
    <row r="90" spans="2:65" s="1" customFormat="1" ht="22.5" customHeight="1">
      <c r="B90" s="164"/>
      <c r="C90" s="165" t="s">
        <v>153</v>
      </c>
      <c r="D90" s="165" t="s">
        <v>148</v>
      </c>
      <c r="E90" s="166" t="s">
        <v>237</v>
      </c>
      <c r="F90" s="167" t="s">
        <v>1074</v>
      </c>
      <c r="G90" s="168" t="s">
        <v>838</v>
      </c>
      <c r="H90" s="169">
        <v>5</v>
      </c>
      <c r="I90" s="170"/>
      <c r="J90" s="171">
        <f t="shared" si="0"/>
        <v>0</v>
      </c>
      <c r="K90" s="167" t="s">
        <v>20</v>
      </c>
      <c r="L90" s="35"/>
      <c r="M90" s="172" t="s">
        <v>20</v>
      </c>
      <c r="N90" s="173" t="s">
        <v>47</v>
      </c>
      <c r="O90" s="36"/>
      <c r="P90" s="174">
        <f t="shared" si="1"/>
        <v>0</v>
      </c>
      <c r="Q90" s="174">
        <v>0</v>
      </c>
      <c r="R90" s="174">
        <f t="shared" si="2"/>
        <v>0</v>
      </c>
      <c r="S90" s="174">
        <v>0</v>
      </c>
      <c r="T90" s="175">
        <f t="shared" si="3"/>
        <v>0</v>
      </c>
      <c r="AR90" s="18" t="s">
        <v>153</v>
      </c>
      <c r="AT90" s="18" t="s">
        <v>148</v>
      </c>
      <c r="AU90" s="18" t="s">
        <v>84</v>
      </c>
      <c r="AY90" s="18" t="s">
        <v>145</v>
      </c>
      <c r="BE90" s="176">
        <f t="shared" si="4"/>
        <v>0</v>
      </c>
      <c r="BF90" s="176">
        <f t="shared" si="5"/>
        <v>0</v>
      </c>
      <c r="BG90" s="176">
        <f t="shared" si="6"/>
        <v>0</v>
      </c>
      <c r="BH90" s="176">
        <f t="shared" si="7"/>
        <v>0</v>
      </c>
      <c r="BI90" s="176">
        <f t="shared" si="8"/>
        <v>0</v>
      </c>
      <c r="BJ90" s="18" t="s">
        <v>22</v>
      </c>
      <c r="BK90" s="176">
        <f t="shared" si="9"/>
        <v>0</v>
      </c>
      <c r="BL90" s="18" t="s">
        <v>153</v>
      </c>
      <c r="BM90" s="18" t="s">
        <v>1075</v>
      </c>
    </row>
    <row r="91" spans="2:65" s="1" customFormat="1" ht="22.5" customHeight="1">
      <c r="B91" s="164"/>
      <c r="C91" s="165" t="s">
        <v>216</v>
      </c>
      <c r="D91" s="165" t="s">
        <v>148</v>
      </c>
      <c r="E91" s="166" t="s">
        <v>281</v>
      </c>
      <c r="F91" s="167" t="s">
        <v>1076</v>
      </c>
      <c r="G91" s="168" t="s">
        <v>838</v>
      </c>
      <c r="H91" s="169">
        <v>1</v>
      </c>
      <c r="I91" s="170"/>
      <c r="J91" s="171">
        <f t="shared" si="0"/>
        <v>0</v>
      </c>
      <c r="K91" s="167" t="s">
        <v>20</v>
      </c>
      <c r="L91" s="35"/>
      <c r="M91" s="172" t="s">
        <v>20</v>
      </c>
      <c r="N91" s="173" t="s">
        <v>47</v>
      </c>
      <c r="O91" s="36"/>
      <c r="P91" s="174">
        <f t="shared" si="1"/>
        <v>0</v>
      </c>
      <c r="Q91" s="174">
        <v>0</v>
      </c>
      <c r="R91" s="174">
        <f t="shared" si="2"/>
        <v>0</v>
      </c>
      <c r="S91" s="174">
        <v>0</v>
      </c>
      <c r="T91" s="175">
        <f t="shared" si="3"/>
        <v>0</v>
      </c>
      <c r="AR91" s="18" t="s">
        <v>153</v>
      </c>
      <c r="AT91" s="18" t="s">
        <v>148</v>
      </c>
      <c r="AU91" s="18" t="s">
        <v>84</v>
      </c>
      <c r="AY91" s="18" t="s">
        <v>145</v>
      </c>
      <c r="BE91" s="176">
        <f t="shared" si="4"/>
        <v>0</v>
      </c>
      <c r="BF91" s="176">
        <f t="shared" si="5"/>
        <v>0</v>
      </c>
      <c r="BG91" s="176">
        <f t="shared" si="6"/>
        <v>0</v>
      </c>
      <c r="BH91" s="176">
        <f t="shared" si="7"/>
        <v>0</v>
      </c>
      <c r="BI91" s="176">
        <f t="shared" si="8"/>
        <v>0</v>
      </c>
      <c r="BJ91" s="18" t="s">
        <v>22</v>
      </c>
      <c r="BK91" s="176">
        <f t="shared" si="9"/>
        <v>0</v>
      </c>
      <c r="BL91" s="18" t="s">
        <v>153</v>
      </c>
      <c r="BM91" s="18" t="s">
        <v>1077</v>
      </c>
    </row>
    <row r="92" spans="2:65" s="1" customFormat="1" ht="22.5" customHeight="1">
      <c r="B92" s="164"/>
      <c r="C92" s="165" t="s">
        <v>146</v>
      </c>
      <c r="D92" s="165" t="s">
        <v>148</v>
      </c>
      <c r="E92" s="166" t="s">
        <v>285</v>
      </c>
      <c r="F92" s="167" t="s">
        <v>1078</v>
      </c>
      <c r="G92" s="168" t="s">
        <v>838</v>
      </c>
      <c r="H92" s="169">
        <v>1</v>
      </c>
      <c r="I92" s="170"/>
      <c r="J92" s="171">
        <f t="shared" si="0"/>
        <v>0</v>
      </c>
      <c r="K92" s="167" t="s">
        <v>20</v>
      </c>
      <c r="L92" s="35"/>
      <c r="M92" s="172" t="s">
        <v>20</v>
      </c>
      <c r="N92" s="173" t="s">
        <v>47</v>
      </c>
      <c r="O92" s="36"/>
      <c r="P92" s="174">
        <f t="shared" si="1"/>
        <v>0</v>
      </c>
      <c r="Q92" s="174">
        <v>0</v>
      </c>
      <c r="R92" s="174">
        <f t="shared" si="2"/>
        <v>0</v>
      </c>
      <c r="S92" s="174">
        <v>0</v>
      </c>
      <c r="T92" s="175">
        <f t="shared" si="3"/>
        <v>0</v>
      </c>
      <c r="AR92" s="18" t="s">
        <v>153</v>
      </c>
      <c r="AT92" s="18" t="s">
        <v>148</v>
      </c>
      <c r="AU92" s="18" t="s">
        <v>84</v>
      </c>
      <c r="AY92" s="18" t="s">
        <v>145</v>
      </c>
      <c r="BE92" s="176">
        <f t="shared" si="4"/>
        <v>0</v>
      </c>
      <c r="BF92" s="176">
        <f t="shared" si="5"/>
        <v>0</v>
      </c>
      <c r="BG92" s="176">
        <f t="shared" si="6"/>
        <v>0</v>
      </c>
      <c r="BH92" s="176">
        <f t="shared" si="7"/>
        <v>0</v>
      </c>
      <c r="BI92" s="176">
        <f t="shared" si="8"/>
        <v>0</v>
      </c>
      <c r="BJ92" s="18" t="s">
        <v>22</v>
      </c>
      <c r="BK92" s="176">
        <f t="shared" si="9"/>
        <v>0</v>
      </c>
      <c r="BL92" s="18" t="s">
        <v>153</v>
      </c>
      <c r="BM92" s="18" t="s">
        <v>1079</v>
      </c>
    </row>
    <row r="93" spans="2:65" s="1" customFormat="1" ht="22.5" customHeight="1">
      <c r="B93" s="164"/>
      <c r="C93" s="165" t="s">
        <v>231</v>
      </c>
      <c r="D93" s="165" t="s">
        <v>148</v>
      </c>
      <c r="E93" s="166" t="s">
        <v>8</v>
      </c>
      <c r="F93" s="167" t="s">
        <v>1080</v>
      </c>
      <c r="G93" s="168" t="s">
        <v>838</v>
      </c>
      <c r="H93" s="169">
        <v>1</v>
      </c>
      <c r="I93" s="170"/>
      <c r="J93" s="171">
        <f t="shared" si="0"/>
        <v>0</v>
      </c>
      <c r="K93" s="167" t="s">
        <v>20</v>
      </c>
      <c r="L93" s="35"/>
      <c r="M93" s="172" t="s">
        <v>20</v>
      </c>
      <c r="N93" s="173" t="s">
        <v>47</v>
      </c>
      <c r="O93" s="36"/>
      <c r="P93" s="174">
        <f t="shared" si="1"/>
        <v>0</v>
      </c>
      <c r="Q93" s="174">
        <v>0</v>
      </c>
      <c r="R93" s="174">
        <f t="shared" si="2"/>
        <v>0</v>
      </c>
      <c r="S93" s="174">
        <v>0</v>
      </c>
      <c r="T93" s="175">
        <f t="shared" si="3"/>
        <v>0</v>
      </c>
      <c r="AR93" s="18" t="s">
        <v>153</v>
      </c>
      <c r="AT93" s="18" t="s">
        <v>148</v>
      </c>
      <c r="AU93" s="18" t="s">
        <v>84</v>
      </c>
      <c r="AY93" s="18" t="s">
        <v>145</v>
      </c>
      <c r="BE93" s="176">
        <f t="shared" si="4"/>
        <v>0</v>
      </c>
      <c r="BF93" s="176">
        <f t="shared" si="5"/>
        <v>0</v>
      </c>
      <c r="BG93" s="176">
        <f t="shared" si="6"/>
        <v>0</v>
      </c>
      <c r="BH93" s="176">
        <f t="shared" si="7"/>
        <v>0</v>
      </c>
      <c r="BI93" s="176">
        <f t="shared" si="8"/>
        <v>0</v>
      </c>
      <c r="BJ93" s="18" t="s">
        <v>22</v>
      </c>
      <c r="BK93" s="176">
        <f t="shared" si="9"/>
        <v>0</v>
      </c>
      <c r="BL93" s="18" t="s">
        <v>153</v>
      </c>
      <c r="BM93" s="18" t="s">
        <v>1081</v>
      </c>
    </row>
    <row r="94" spans="2:65" s="1" customFormat="1" ht="22.5" customHeight="1">
      <c r="B94" s="164"/>
      <c r="C94" s="165" t="s">
        <v>238</v>
      </c>
      <c r="D94" s="165" t="s">
        <v>148</v>
      </c>
      <c r="E94" s="166" t="s">
        <v>294</v>
      </c>
      <c r="F94" s="167" t="s">
        <v>1082</v>
      </c>
      <c r="G94" s="168" t="s">
        <v>838</v>
      </c>
      <c r="H94" s="169">
        <v>1</v>
      </c>
      <c r="I94" s="170"/>
      <c r="J94" s="171">
        <f t="shared" si="0"/>
        <v>0</v>
      </c>
      <c r="K94" s="167" t="s">
        <v>20</v>
      </c>
      <c r="L94" s="35"/>
      <c r="M94" s="172" t="s">
        <v>20</v>
      </c>
      <c r="N94" s="173" t="s">
        <v>47</v>
      </c>
      <c r="O94" s="36"/>
      <c r="P94" s="174">
        <f t="shared" si="1"/>
        <v>0</v>
      </c>
      <c r="Q94" s="174">
        <v>0</v>
      </c>
      <c r="R94" s="174">
        <f t="shared" si="2"/>
        <v>0</v>
      </c>
      <c r="S94" s="174">
        <v>0</v>
      </c>
      <c r="T94" s="175">
        <f t="shared" si="3"/>
        <v>0</v>
      </c>
      <c r="AR94" s="18" t="s">
        <v>153</v>
      </c>
      <c r="AT94" s="18" t="s">
        <v>148</v>
      </c>
      <c r="AU94" s="18" t="s">
        <v>84</v>
      </c>
      <c r="AY94" s="18" t="s">
        <v>145</v>
      </c>
      <c r="BE94" s="176">
        <f t="shared" si="4"/>
        <v>0</v>
      </c>
      <c r="BF94" s="176">
        <f t="shared" si="5"/>
        <v>0</v>
      </c>
      <c r="BG94" s="176">
        <f t="shared" si="6"/>
        <v>0</v>
      </c>
      <c r="BH94" s="176">
        <f t="shared" si="7"/>
        <v>0</v>
      </c>
      <c r="BI94" s="176">
        <f t="shared" si="8"/>
        <v>0</v>
      </c>
      <c r="BJ94" s="18" t="s">
        <v>22</v>
      </c>
      <c r="BK94" s="176">
        <f t="shared" si="9"/>
        <v>0</v>
      </c>
      <c r="BL94" s="18" t="s">
        <v>153</v>
      </c>
      <c r="BM94" s="18" t="s">
        <v>1083</v>
      </c>
    </row>
    <row r="95" spans="2:65" s="1" customFormat="1" ht="22.5" customHeight="1">
      <c r="B95" s="164"/>
      <c r="C95" s="165" t="s">
        <v>249</v>
      </c>
      <c r="D95" s="165" t="s">
        <v>148</v>
      </c>
      <c r="E95" s="166" t="s">
        <v>302</v>
      </c>
      <c r="F95" s="167" t="s">
        <v>1084</v>
      </c>
      <c r="G95" s="168" t="s">
        <v>405</v>
      </c>
      <c r="H95" s="169">
        <v>1</v>
      </c>
      <c r="I95" s="170"/>
      <c r="J95" s="171">
        <f t="shared" si="0"/>
        <v>0</v>
      </c>
      <c r="K95" s="167" t="s">
        <v>20</v>
      </c>
      <c r="L95" s="35"/>
      <c r="M95" s="172" t="s">
        <v>20</v>
      </c>
      <c r="N95" s="173" t="s">
        <v>47</v>
      </c>
      <c r="O95" s="36"/>
      <c r="P95" s="174">
        <f t="shared" si="1"/>
        <v>0</v>
      </c>
      <c r="Q95" s="174">
        <v>0</v>
      </c>
      <c r="R95" s="174">
        <f t="shared" si="2"/>
        <v>0</v>
      </c>
      <c r="S95" s="174">
        <v>0</v>
      </c>
      <c r="T95" s="175">
        <f t="shared" si="3"/>
        <v>0</v>
      </c>
      <c r="AR95" s="18" t="s">
        <v>153</v>
      </c>
      <c r="AT95" s="18" t="s">
        <v>148</v>
      </c>
      <c r="AU95" s="18" t="s">
        <v>84</v>
      </c>
      <c r="AY95" s="18" t="s">
        <v>145</v>
      </c>
      <c r="BE95" s="176">
        <f t="shared" si="4"/>
        <v>0</v>
      </c>
      <c r="BF95" s="176">
        <f t="shared" si="5"/>
        <v>0</v>
      </c>
      <c r="BG95" s="176">
        <f t="shared" si="6"/>
        <v>0</v>
      </c>
      <c r="BH95" s="176">
        <f t="shared" si="7"/>
        <v>0</v>
      </c>
      <c r="BI95" s="176">
        <f t="shared" si="8"/>
        <v>0</v>
      </c>
      <c r="BJ95" s="18" t="s">
        <v>22</v>
      </c>
      <c r="BK95" s="176">
        <f t="shared" si="9"/>
        <v>0</v>
      </c>
      <c r="BL95" s="18" t="s">
        <v>153</v>
      </c>
      <c r="BM95" s="18" t="s">
        <v>1085</v>
      </c>
    </row>
    <row r="96" spans="2:65" s="1" customFormat="1" ht="31.5" customHeight="1">
      <c r="B96" s="164"/>
      <c r="C96" s="165" t="s">
        <v>27</v>
      </c>
      <c r="D96" s="165" t="s">
        <v>148</v>
      </c>
      <c r="E96" s="166" t="s">
        <v>311</v>
      </c>
      <c r="F96" s="167" t="s">
        <v>1086</v>
      </c>
      <c r="G96" s="168" t="s">
        <v>838</v>
      </c>
      <c r="H96" s="169">
        <v>2</v>
      </c>
      <c r="I96" s="170"/>
      <c r="J96" s="171">
        <f t="shared" si="0"/>
        <v>0</v>
      </c>
      <c r="K96" s="167" t="s">
        <v>20</v>
      </c>
      <c r="L96" s="35"/>
      <c r="M96" s="172" t="s">
        <v>20</v>
      </c>
      <c r="N96" s="173" t="s">
        <v>47</v>
      </c>
      <c r="O96" s="36"/>
      <c r="P96" s="174">
        <f t="shared" si="1"/>
        <v>0</v>
      </c>
      <c r="Q96" s="174">
        <v>0</v>
      </c>
      <c r="R96" s="174">
        <f t="shared" si="2"/>
        <v>0</v>
      </c>
      <c r="S96" s="174">
        <v>0</v>
      </c>
      <c r="T96" s="175">
        <f t="shared" si="3"/>
        <v>0</v>
      </c>
      <c r="AR96" s="18" t="s">
        <v>153</v>
      </c>
      <c r="AT96" s="18" t="s">
        <v>148</v>
      </c>
      <c r="AU96" s="18" t="s">
        <v>84</v>
      </c>
      <c r="AY96" s="18" t="s">
        <v>145</v>
      </c>
      <c r="BE96" s="176">
        <f t="shared" si="4"/>
        <v>0</v>
      </c>
      <c r="BF96" s="176">
        <f t="shared" si="5"/>
        <v>0</v>
      </c>
      <c r="BG96" s="176">
        <f t="shared" si="6"/>
        <v>0</v>
      </c>
      <c r="BH96" s="176">
        <f t="shared" si="7"/>
        <v>0</v>
      </c>
      <c r="BI96" s="176">
        <f t="shared" si="8"/>
        <v>0</v>
      </c>
      <c r="BJ96" s="18" t="s">
        <v>22</v>
      </c>
      <c r="BK96" s="176">
        <f t="shared" si="9"/>
        <v>0</v>
      </c>
      <c r="BL96" s="18" t="s">
        <v>153</v>
      </c>
      <c r="BM96" s="18" t="s">
        <v>1087</v>
      </c>
    </row>
    <row r="97" spans="2:65" s="1" customFormat="1" ht="22.5" customHeight="1">
      <c r="B97" s="164"/>
      <c r="C97" s="165" t="s">
        <v>260</v>
      </c>
      <c r="D97" s="165" t="s">
        <v>148</v>
      </c>
      <c r="E97" s="166" t="s">
        <v>84</v>
      </c>
      <c r="F97" s="167" t="s">
        <v>1088</v>
      </c>
      <c r="G97" s="168" t="s">
        <v>395</v>
      </c>
      <c r="H97" s="169">
        <v>1</v>
      </c>
      <c r="I97" s="170"/>
      <c r="J97" s="171">
        <f t="shared" si="0"/>
        <v>0</v>
      </c>
      <c r="K97" s="167" t="s">
        <v>20</v>
      </c>
      <c r="L97" s="35"/>
      <c r="M97" s="172" t="s">
        <v>20</v>
      </c>
      <c r="N97" s="173" t="s">
        <v>47</v>
      </c>
      <c r="O97" s="36"/>
      <c r="P97" s="174">
        <f t="shared" si="1"/>
        <v>0</v>
      </c>
      <c r="Q97" s="174">
        <v>0</v>
      </c>
      <c r="R97" s="174">
        <f t="shared" si="2"/>
        <v>0</v>
      </c>
      <c r="S97" s="174">
        <v>0</v>
      </c>
      <c r="T97" s="175">
        <f t="shared" si="3"/>
        <v>0</v>
      </c>
      <c r="AR97" s="18" t="s">
        <v>153</v>
      </c>
      <c r="AT97" s="18" t="s">
        <v>148</v>
      </c>
      <c r="AU97" s="18" t="s">
        <v>84</v>
      </c>
      <c r="AY97" s="18" t="s">
        <v>145</v>
      </c>
      <c r="BE97" s="176">
        <f t="shared" si="4"/>
        <v>0</v>
      </c>
      <c r="BF97" s="176">
        <f t="shared" si="5"/>
        <v>0</v>
      </c>
      <c r="BG97" s="176">
        <f t="shared" si="6"/>
        <v>0</v>
      </c>
      <c r="BH97" s="176">
        <f t="shared" si="7"/>
        <v>0</v>
      </c>
      <c r="BI97" s="176">
        <f t="shared" si="8"/>
        <v>0</v>
      </c>
      <c r="BJ97" s="18" t="s">
        <v>22</v>
      </c>
      <c r="BK97" s="176">
        <f t="shared" si="9"/>
        <v>0</v>
      </c>
      <c r="BL97" s="18" t="s">
        <v>153</v>
      </c>
      <c r="BM97" s="18" t="s">
        <v>1089</v>
      </c>
    </row>
    <row r="98" spans="2:65" s="1" customFormat="1" ht="22.5" customHeight="1">
      <c r="B98" s="164"/>
      <c r="C98" s="165" t="s">
        <v>237</v>
      </c>
      <c r="D98" s="165" t="s">
        <v>148</v>
      </c>
      <c r="E98" s="166" t="s">
        <v>265</v>
      </c>
      <c r="F98" s="167" t="s">
        <v>1090</v>
      </c>
      <c r="G98" s="168" t="s">
        <v>1068</v>
      </c>
      <c r="H98" s="169">
        <v>2</v>
      </c>
      <c r="I98" s="170"/>
      <c r="J98" s="171">
        <f t="shared" si="0"/>
        <v>0</v>
      </c>
      <c r="K98" s="167" t="s">
        <v>20</v>
      </c>
      <c r="L98" s="35"/>
      <c r="M98" s="172" t="s">
        <v>20</v>
      </c>
      <c r="N98" s="173" t="s">
        <v>47</v>
      </c>
      <c r="O98" s="36"/>
      <c r="P98" s="174">
        <f t="shared" si="1"/>
        <v>0</v>
      </c>
      <c r="Q98" s="174">
        <v>0</v>
      </c>
      <c r="R98" s="174">
        <f t="shared" si="2"/>
        <v>0</v>
      </c>
      <c r="S98" s="174">
        <v>0</v>
      </c>
      <c r="T98" s="175">
        <f t="shared" si="3"/>
        <v>0</v>
      </c>
      <c r="AR98" s="18" t="s">
        <v>153</v>
      </c>
      <c r="AT98" s="18" t="s">
        <v>148</v>
      </c>
      <c r="AU98" s="18" t="s">
        <v>84</v>
      </c>
      <c r="AY98" s="18" t="s">
        <v>145</v>
      </c>
      <c r="BE98" s="176">
        <f t="shared" si="4"/>
        <v>0</v>
      </c>
      <c r="BF98" s="176">
        <f t="shared" si="5"/>
        <v>0</v>
      </c>
      <c r="BG98" s="176">
        <f t="shared" si="6"/>
        <v>0</v>
      </c>
      <c r="BH98" s="176">
        <f t="shared" si="7"/>
        <v>0</v>
      </c>
      <c r="BI98" s="176">
        <f t="shared" si="8"/>
        <v>0</v>
      </c>
      <c r="BJ98" s="18" t="s">
        <v>22</v>
      </c>
      <c r="BK98" s="176">
        <f t="shared" si="9"/>
        <v>0</v>
      </c>
      <c r="BL98" s="18" t="s">
        <v>153</v>
      </c>
      <c r="BM98" s="18" t="s">
        <v>1091</v>
      </c>
    </row>
    <row r="99" spans="2:65" s="1" customFormat="1" ht="22.5" customHeight="1">
      <c r="B99" s="164"/>
      <c r="C99" s="165" t="s">
        <v>281</v>
      </c>
      <c r="D99" s="165" t="s">
        <v>148</v>
      </c>
      <c r="E99" s="166" t="s">
        <v>7</v>
      </c>
      <c r="F99" s="167" t="s">
        <v>1092</v>
      </c>
      <c r="G99" s="168" t="s">
        <v>1093</v>
      </c>
      <c r="H99" s="169">
        <v>12</v>
      </c>
      <c r="I99" s="170"/>
      <c r="J99" s="171">
        <f t="shared" si="0"/>
        <v>0</v>
      </c>
      <c r="K99" s="167" t="s">
        <v>20</v>
      </c>
      <c r="L99" s="35"/>
      <c r="M99" s="172" t="s">
        <v>20</v>
      </c>
      <c r="N99" s="173" t="s">
        <v>47</v>
      </c>
      <c r="O99" s="36"/>
      <c r="P99" s="174">
        <f t="shared" si="1"/>
        <v>0</v>
      </c>
      <c r="Q99" s="174">
        <v>0</v>
      </c>
      <c r="R99" s="174">
        <f t="shared" si="2"/>
        <v>0</v>
      </c>
      <c r="S99" s="174">
        <v>0</v>
      </c>
      <c r="T99" s="175">
        <f t="shared" si="3"/>
        <v>0</v>
      </c>
      <c r="AR99" s="18" t="s">
        <v>153</v>
      </c>
      <c r="AT99" s="18" t="s">
        <v>148</v>
      </c>
      <c r="AU99" s="18" t="s">
        <v>84</v>
      </c>
      <c r="AY99" s="18" t="s">
        <v>145</v>
      </c>
      <c r="BE99" s="176">
        <f t="shared" si="4"/>
        <v>0</v>
      </c>
      <c r="BF99" s="176">
        <f t="shared" si="5"/>
        <v>0</v>
      </c>
      <c r="BG99" s="176">
        <f t="shared" si="6"/>
        <v>0</v>
      </c>
      <c r="BH99" s="176">
        <f t="shared" si="7"/>
        <v>0</v>
      </c>
      <c r="BI99" s="176">
        <f t="shared" si="8"/>
        <v>0</v>
      </c>
      <c r="BJ99" s="18" t="s">
        <v>22</v>
      </c>
      <c r="BK99" s="176">
        <f t="shared" si="9"/>
        <v>0</v>
      </c>
      <c r="BL99" s="18" t="s">
        <v>153</v>
      </c>
      <c r="BM99" s="18" t="s">
        <v>1094</v>
      </c>
    </row>
    <row r="100" spans="2:65" s="1" customFormat="1" ht="22.5" customHeight="1">
      <c r="B100" s="164"/>
      <c r="C100" s="165" t="s">
        <v>285</v>
      </c>
      <c r="D100" s="165" t="s">
        <v>148</v>
      </c>
      <c r="E100" s="166" t="s">
        <v>322</v>
      </c>
      <c r="F100" s="167" t="s">
        <v>1095</v>
      </c>
      <c r="G100" s="168" t="s">
        <v>395</v>
      </c>
      <c r="H100" s="169">
        <v>70</v>
      </c>
      <c r="I100" s="170"/>
      <c r="J100" s="171">
        <f t="shared" si="0"/>
        <v>0</v>
      </c>
      <c r="K100" s="167" t="s">
        <v>20</v>
      </c>
      <c r="L100" s="35"/>
      <c r="M100" s="172" t="s">
        <v>20</v>
      </c>
      <c r="N100" s="173" t="s">
        <v>47</v>
      </c>
      <c r="O100" s="36"/>
      <c r="P100" s="174">
        <f t="shared" si="1"/>
        <v>0</v>
      </c>
      <c r="Q100" s="174">
        <v>0</v>
      </c>
      <c r="R100" s="174">
        <f t="shared" si="2"/>
        <v>0</v>
      </c>
      <c r="S100" s="174">
        <v>0</v>
      </c>
      <c r="T100" s="175">
        <f t="shared" si="3"/>
        <v>0</v>
      </c>
      <c r="AR100" s="18" t="s">
        <v>153</v>
      </c>
      <c r="AT100" s="18" t="s">
        <v>148</v>
      </c>
      <c r="AU100" s="18" t="s">
        <v>84</v>
      </c>
      <c r="AY100" s="18" t="s">
        <v>145</v>
      </c>
      <c r="BE100" s="176">
        <f t="shared" si="4"/>
        <v>0</v>
      </c>
      <c r="BF100" s="176">
        <f t="shared" si="5"/>
        <v>0</v>
      </c>
      <c r="BG100" s="176">
        <f t="shared" si="6"/>
        <v>0</v>
      </c>
      <c r="BH100" s="176">
        <f t="shared" si="7"/>
        <v>0</v>
      </c>
      <c r="BI100" s="176">
        <f t="shared" si="8"/>
        <v>0</v>
      </c>
      <c r="BJ100" s="18" t="s">
        <v>22</v>
      </c>
      <c r="BK100" s="176">
        <f t="shared" si="9"/>
        <v>0</v>
      </c>
      <c r="BL100" s="18" t="s">
        <v>153</v>
      </c>
      <c r="BM100" s="18" t="s">
        <v>1096</v>
      </c>
    </row>
    <row r="101" spans="2:65" s="1" customFormat="1" ht="22.5" customHeight="1">
      <c r="B101" s="164"/>
      <c r="C101" s="165" t="s">
        <v>8</v>
      </c>
      <c r="D101" s="165" t="s">
        <v>148</v>
      </c>
      <c r="E101" s="166" t="s">
        <v>328</v>
      </c>
      <c r="F101" s="167" t="s">
        <v>1097</v>
      </c>
      <c r="G101" s="168" t="s">
        <v>526</v>
      </c>
      <c r="H101" s="228"/>
      <c r="I101" s="170"/>
      <c r="J101" s="171">
        <f t="shared" si="0"/>
        <v>0</v>
      </c>
      <c r="K101" s="167" t="s">
        <v>20</v>
      </c>
      <c r="L101" s="35"/>
      <c r="M101" s="172" t="s">
        <v>20</v>
      </c>
      <c r="N101" s="173" t="s">
        <v>47</v>
      </c>
      <c r="O101" s="36"/>
      <c r="P101" s="174">
        <f t="shared" si="1"/>
        <v>0</v>
      </c>
      <c r="Q101" s="174">
        <v>0</v>
      </c>
      <c r="R101" s="174">
        <f t="shared" si="2"/>
        <v>0</v>
      </c>
      <c r="S101" s="174">
        <v>0</v>
      </c>
      <c r="T101" s="175">
        <f t="shared" si="3"/>
        <v>0</v>
      </c>
      <c r="AR101" s="18" t="s">
        <v>153</v>
      </c>
      <c r="AT101" s="18" t="s">
        <v>148</v>
      </c>
      <c r="AU101" s="18" t="s">
        <v>84</v>
      </c>
      <c r="AY101" s="18" t="s">
        <v>145</v>
      </c>
      <c r="BE101" s="176">
        <f t="shared" si="4"/>
        <v>0</v>
      </c>
      <c r="BF101" s="176">
        <f t="shared" si="5"/>
        <v>0</v>
      </c>
      <c r="BG101" s="176">
        <f t="shared" si="6"/>
        <v>0</v>
      </c>
      <c r="BH101" s="176">
        <f t="shared" si="7"/>
        <v>0</v>
      </c>
      <c r="BI101" s="176">
        <f t="shared" si="8"/>
        <v>0</v>
      </c>
      <c r="BJ101" s="18" t="s">
        <v>22</v>
      </c>
      <c r="BK101" s="176">
        <f t="shared" si="9"/>
        <v>0</v>
      </c>
      <c r="BL101" s="18" t="s">
        <v>153</v>
      </c>
      <c r="BM101" s="18" t="s">
        <v>1098</v>
      </c>
    </row>
    <row r="102" spans="2:65" s="1" customFormat="1" ht="22.5" customHeight="1">
      <c r="B102" s="164"/>
      <c r="C102" s="165" t="s">
        <v>294</v>
      </c>
      <c r="D102" s="165" t="s">
        <v>148</v>
      </c>
      <c r="E102" s="166" t="s">
        <v>336</v>
      </c>
      <c r="F102" s="167" t="s">
        <v>1099</v>
      </c>
      <c r="G102" s="168" t="s">
        <v>255</v>
      </c>
      <c r="H102" s="169">
        <v>1</v>
      </c>
      <c r="I102" s="170"/>
      <c r="J102" s="171">
        <f t="shared" si="0"/>
        <v>0</v>
      </c>
      <c r="K102" s="167" t="s">
        <v>20</v>
      </c>
      <c r="L102" s="35"/>
      <c r="M102" s="172" t="s">
        <v>20</v>
      </c>
      <c r="N102" s="173" t="s">
        <v>47</v>
      </c>
      <c r="O102" s="36"/>
      <c r="P102" s="174">
        <f t="shared" si="1"/>
        <v>0</v>
      </c>
      <c r="Q102" s="174">
        <v>0</v>
      </c>
      <c r="R102" s="174">
        <f t="shared" si="2"/>
        <v>0</v>
      </c>
      <c r="S102" s="174">
        <v>0</v>
      </c>
      <c r="T102" s="175">
        <f t="shared" si="3"/>
        <v>0</v>
      </c>
      <c r="AR102" s="18" t="s">
        <v>153</v>
      </c>
      <c r="AT102" s="18" t="s">
        <v>148</v>
      </c>
      <c r="AU102" s="18" t="s">
        <v>84</v>
      </c>
      <c r="AY102" s="18" t="s">
        <v>145</v>
      </c>
      <c r="BE102" s="176">
        <f t="shared" si="4"/>
        <v>0</v>
      </c>
      <c r="BF102" s="176">
        <f t="shared" si="5"/>
        <v>0</v>
      </c>
      <c r="BG102" s="176">
        <f t="shared" si="6"/>
        <v>0</v>
      </c>
      <c r="BH102" s="176">
        <f t="shared" si="7"/>
        <v>0</v>
      </c>
      <c r="BI102" s="176">
        <f t="shared" si="8"/>
        <v>0</v>
      </c>
      <c r="BJ102" s="18" t="s">
        <v>22</v>
      </c>
      <c r="BK102" s="176">
        <f t="shared" si="9"/>
        <v>0</v>
      </c>
      <c r="BL102" s="18" t="s">
        <v>153</v>
      </c>
      <c r="BM102" s="18" t="s">
        <v>1100</v>
      </c>
    </row>
    <row r="103" spans="2:65" s="1" customFormat="1" ht="22.5" customHeight="1">
      <c r="B103" s="164"/>
      <c r="C103" s="165" t="s">
        <v>302</v>
      </c>
      <c r="D103" s="165" t="s">
        <v>148</v>
      </c>
      <c r="E103" s="166" t="s">
        <v>340</v>
      </c>
      <c r="F103" s="167" t="s">
        <v>1101</v>
      </c>
      <c r="G103" s="168" t="s">
        <v>1093</v>
      </c>
      <c r="H103" s="169">
        <v>12</v>
      </c>
      <c r="I103" s="170"/>
      <c r="J103" s="171">
        <f t="shared" si="0"/>
        <v>0</v>
      </c>
      <c r="K103" s="167" t="s">
        <v>20</v>
      </c>
      <c r="L103" s="35"/>
      <c r="M103" s="172" t="s">
        <v>20</v>
      </c>
      <c r="N103" s="173" t="s">
        <v>47</v>
      </c>
      <c r="O103" s="36"/>
      <c r="P103" s="174">
        <f t="shared" si="1"/>
        <v>0</v>
      </c>
      <c r="Q103" s="174">
        <v>0</v>
      </c>
      <c r="R103" s="174">
        <f t="shared" si="2"/>
        <v>0</v>
      </c>
      <c r="S103" s="174">
        <v>0</v>
      </c>
      <c r="T103" s="175">
        <f t="shared" si="3"/>
        <v>0</v>
      </c>
      <c r="AR103" s="18" t="s">
        <v>153</v>
      </c>
      <c r="AT103" s="18" t="s">
        <v>148</v>
      </c>
      <c r="AU103" s="18" t="s">
        <v>84</v>
      </c>
      <c r="AY103" s="18" t="s">
        <v>145</v>
      </c>
      <c r="BE103" s="176">
        <f t="shared" si="4"/>
        <v>0</v>
      </c>
      <c r="BF103" s="176">
        <f t="shared" si="5"/>
        <v>0</v>
      </c>
      <c r="BG103" s="176">
        <f t="shared" si="6"/>
        <v>0</v>
      </c>
      <c r="BH103" s="176">
        <f t="shared" si="7"/>
        <v>0</v>
      </c>
      <c r="BI103" s="176">
        <f t="shared" si="8"/>
        <v>0</v>
      </c>
      <c r="BJ103" s="18" t="s">
        <v>22</v>
      </c>
      <c r="BK103" s="176">
        <f t="shared" si="9"/>
        <v>0</v>
      </c>
      <c r="BL103" s="18" t="s">
        <v>153</v>
      </c>
      <c r="BM103" s="18" t="s">
        <v>1102</v>
      </c>
    </row>
    <row r="104" spans="2:65" s="1" customFormat="1" ht="22.5" customHeight="1">
      <c r="B104" s="164"/>
      <c r="C104" s="165" t="s">
        <v>230</v>
      </c>
      <c r="D104" s="165" t="s">
        <v>148</v>
      </c>
      <c r="E104" s="166" t="s">
        <v>193</v>
      </c>
      <c r="F104" s="167" t="s">
        <v>1103</v>
      </c>
      <c r="G104" s="168" t="s">
        <v>395</v>
      </c>
      <c r="H104" s="169">
        <v>3</v>
      </c>
      <c r="I104" s="170"/>
      <c r="J104" s="171">
        <f t="shared" si="0"/>
        <v>0</v>
      </c>
      <c r="K104" s="167" t="s">
        <v>20</v>
      </c>
      <c r="L104" s="35"/>
      <c r="M104" s="172" t="s">
        <v>20</v>
      </c>
      <c r="N104" s="173" t="s">
        <v>47</v>
      </c>
      <c r="O104" s="36"/>
      <c r="P104" s="174">
        <f t="shared" si="1"/>
        <v>0</v>
      </c>
      <c r="Q104" s="174">
        <v>0</v>
      </c>
      <c r="R104" s="174">
        <f t="shared" si="2"/>
        <v>0</v>
      </c>
      <c r="S104" s="174">
        <v>0</v>
      </c>
      <c r="T104" s="175">
        <f t="shared" si="3"/>
        <v>0</v>
      </c>
      <c r="AR104" s="18" t="s">
        <v>153</v>
      </c>
      <c r="AT104" s="18" t="s">
        <v>148</v>
      </c>
      <c r="AU104" s="18" t="s">
        <v>84</v>
      </c>
      <c r="AY104" s="18" t="s">
        <v>145</v>
      </c>
      <c r="BE104" s="176">
        <f t="shared" si="4"/>
        <v>0</v>
      </c>
      <c r="BF104" s="176">
        <f t="shared" si="5"/>
        <v>0</v>
      </c>
      <c r="BG104" s="176">
        <f t="shared" si="6"/>
        <v>0</v>
      </c>
      <c r="BH104" s="176">
        <f t="shared" si="7"/>
        <v>0</v>
      </c>
      <c r="BI104" s="176">
        <f t="shared" si="8"/>
        <v>0</v>
      </c>
      <c r="BJ104" s="18" t="s">
        <v>22</v>
      </c>
      <c r="BK104" s="176">
        <f t="shared" si="9"/>
        <v>0</v>
      </c>
      <c r="BL104" s="18" t="s">
        <v>153</v>
      </c>
      <c r="BM104" s="18" t="s">
        <v>1104</v>
      </c>
    </row>
    <row r="105" spans="2:65" s="1" customFormat="1" ht="31.5" customHeight="1">
      <c r="B105" s="164"/>
      <c r="C105" s="165" t="s">
        <v>311</v>
      </c>
      <c r="D105" s="165" t="s">
        <v>148</v>
      </c>
      <c r="E105" s="166" t="s">
        <v>153</v>
      </c>
      <c r="F105" s="167" t="s">
        <v>1105</v>
      </c>
      <c r="G105" s="168" t="s">
        <v>395</v>
      </c>
      <c r="H105" s="169">
        <v>3</v>
      </c>
      <c r="I105" s="170"/>
      <c r="J105" s="171">
        <f t="shared" si="0"/>
        <v>0</v>
      </c>
      <c r="K105" s="167" t="s">
        <v>20</v>
      </c>
      <c r="L105" s="35"/>
      <c r="M105" s="172" t="s">
        <v>20</v>
      </c>
      <c r="N105" s="173" t="s">
        <v>47</v>
      </c>
      <c r="O105" s="36"/>
      <c r="P105" s="174">
        <f t="shared" si="1"/>
        <v>0</v>
      </c>
      <c r="Q105" s="174">
        <v>0</v>
      </c>
      <c r="R105" s="174">
        <f t="shared" si="2"/>
        <v>0</v>
      </c>
      <c r="S105" s="174">
        <v>0</v>
      </c>
      <c r="T105" s="175">
        <f t="shared" si="3"/>
        <v>0</v>
      </c>
      <c r="AR105" s="18" t="s">
        <v>153</v>
      </c>
      <c r="AT105" s="18" t="s">
        <v>148</v>
      </c>
      <c r="AU105" s="18" t="s">
        <v>84</v>
      </c>
      <c r="AY105" s="18" t="s">
        <v>145</v>
      </c>
      <c r="BE105" s="176">
        <f t="shared" si="4"/>
        <v>0</v>
      </c>
      <c r="BF105" s="176">
        <f t="shared" si="5"/>
        <v>0</v>
      </c>
      <c r="BG105" s="176">
        <f t="shared" si="6"/>
        <v>0</v>
      </c>
      <c r="BH105" s="176">
        <f t="shared" si="7"/>
        <v>0</v>
      </c>
      <c r="BI105" s="176">
        <f t="shared" si="8"/>
        <v>0</v>
      </c>
      <c r="BJ105" s="18" t="s">
        <v>22</v>
      </c>
      <c r="BK105" s="176">
        <f t="shared" si="9"/>
        <v>0</v>
      </c>
      <c r="BL105" s="18" t="s">
        <v>153</v>
      </c>
      <c r="BM105" s="18" t="s">
        <v>1106</v>
      </c>
    </row>
    <row r="106" spans="2:65" s="1" customFormat="1" ht="31.5" customHeight="1">
      <c r="B106" s="164"/>
      <c r="C106" s="165" t="s">
        <v>265</v>
      </c>
      <c r="D106" s="165" t="s">
        <v>148</v>
      </c>
      <c r="E106" s="166" t="s">
        <v>216</v>
      </c>
      <c r="F106" s="167" t="s">
        <v>1107</v>
      </c>
      <c r="G106" s="168" t="s">
        <v>395</v>
      </c>
      <c r="H106" s="169">
        <v>5</v>
      </c>
      <c r="I106" s="170"/>
      <c r="J106" s="171">
        <f t="shared" si="0"/>
        <v>0</v>
      </c>
      <c r="K106" s="167" t="s">
        <v>20</v>
      </c>
      <c r="L106" s="35"/>
      <c r="M106" s="172" t="s">
        <v>20</v>
      </c>
      <c r="N106" s="173" t="s">
        <v>47</v>
      </c>
      <c r="O106" s="36"/>
      <c r="P106" s="174">
        <f t="shared" si="1"/>
        <v>0</v>
      </c>
      <c r="Q106" s="174">
        <v>0</v>
      </c>
      <c r="R106" s="174">
        <f t="shared" si="2"/>
        <v>0</v>
      </c>
      <c r="S106" s="174">
        <v>0</v>
      </c>
      <c r="T106" s="175">
        <f t="shared" si="3"/>
        <v>0</v>
      </c>
      <c r="AR106" s="18" t="s">
        <v>153</v>
      </c>
      <c r="AT106" s="18" t="s">
        <v>148</v>
      </c>
      <c r="AU106" s="18" t="s">
        <v>84</v>
      </c>
      <c r="AY106" s="18" t="s">
        <v>145</v>
      </c>
      <c r="BE106" s="176">
        <f t="shared" si="4"/>
        <v>0</v>
      </c>
      <c r="BF106" s="176">
        <f t="shared" si="5"/>
        <v>0</v>
      </c>
      <c r="BG106" s="176">
        <f t="shared" si="6"/>
        <v>0</v>
      </c>
      <c r="BH106" s="176">
        <f t="shared" si="7"/>
        <v>0</v>
      </c>
      <c r="BI106" s="176">
        <f t="shared" si="8"/>
        <v>0</v>
      </c>
      <c r="BJ106" s="18" t="s">
        <v>22</v>
      </c>
      <c r="BK106" s="176">
        <f t="shared" si="9"/>
        <v>0</v>
      </c>
      <c r="BL106" s="18" t="s">
        <v>153</v>
      </c>
      <c r="BM106" s="18" t="s">
        <v>1108</v>
      </c>
    </row>
    <row r="107" spans="2:65" s="1" customFormat="1" ht="22.5" customHeight="1">
      <c r="B107" s="164"/>
      <c r="C107" s="165" t="s">
        <v>7</v>
      </c>
      <c r="D107" s="165" t="s">
        <v>148</v>
      </c>
      <c r="E107" s="166" t="s">
        <v>146</v>
      </c>
      <c r="F107" s="167" t="s">
        <v>1109</v>
      </c>
      <c r="G107" s="168" t="s">
        <v>395</v>
      </c>
      <c r="H107" s="169">
        <v>12</v>
      </c>
      <c r="I107" s="170"/>
      <c r="J107" s="171">
        <f t="shared" si="0"/>
        <v>0</v>
      </c>
      <c r="K107" s="167" t="s">
        <v>20</v>
      </c>
      <c r="L107" s="35"/>
      <c r="M107" s="172" t="s">
        <v>20</v>
      </c>
      <c r="N107" s="173" t="s">
        <v>47</v>
      </c>
      <c r="O107" s="36"/>
      <c r="P107" s="174">
        <f t="shared" si="1"/>
        <v>0</v>
      </c>
      <c r="Q107" s="174">
        <v>0</v>
      </c>
      <c r="R107" s="174">
        <f t="shared" si="2"/>
        <v>0</v>
      </c>
      <c r="S107" s="174">
        <v>0</v>
      </c>
      <c r="T107" s="175">
        <f t="shared" si="3"/>
        <v>0</v>
      </c>
      <c r="AR107" s="18" t="s">
        <v>153</v>
      </c>
      <c r="AT107" s="18" t="s">
        <v>148</v>
      </c>
      <c r="AU107" s="18" t="s">
        <v>84</v>
      </c>
      <c r="AY107" s="18" t="s">
        <v>145</v>
      </c>
      <c r="BE107" s="176">
        <f t="shared" si="4"/>
        <v>0</v>
      </c>
      <c r="BF107" s="176">
        <f t="shared" si="5"/>
        <v>0</v>
      </c>
      <c r="BG107" s="176">
        <f t="shared" si="6"/>
        <v>0</v>
      </c>
      <c r="BH107" s="176">
        <f t="shared" si="7"/>
        <v>0</v>
      </c>
      <c r="BI107" s="176">
        <f t="shared" si="8"/>
        <v>0</v>
      </c>
      <c r="BJ107" s="18" t="s">
        <v>22</v>
      </c>
      <c r="BK107" s="176">
        <f t="shared" si="9"/>
        <v>0</v>
      </c>
      <c r="BL107" s="18" t="s">
        <v>153</v>
      </c>
      <c r="BM107" s="18" t="s">
        <v>1110</v>
      </c>
    </row>
    <row r="108" spans="2:65" s="1" customFormat="1" ht="22.5" customHeight="1">
      <c r="B108" s="164"/>
      <c r="C108" s="165" t="s">
        <v>322</v>
      </c>
      <c r="D108" s="165" t="s">
        <v>148</v>
      </c>
      <c r="E108" s="166" t="s">
        <v>231</v>
      </c>
      <c r="F108" s="167" t="s">
        <v>1111</v>
      </c>
      <c r="G108" s="168" t="s">
        <v>395</v>
      </c>
      <c r="H108" s="169">
        <v>14</v>
      </c>
      <c r="I108" s="170"/>
      <c r="J108" s="171">
        <f t="shared" si="0"/>
        <v>0</v>
      </c>
      <c r="K108" s="167" t="s">
        <v>20</v>
      </c>
      <c r="L108" s="35"/>
      <c r="M108" s="172" t="s">
        <v>20</v>
      </c>
      <c r="N108" s="173" t="s">
        <v>47</v>
      </c>
      <c r="O108" s="36"/>
      <c r="P108" s="174">
        <f t="shared" si="1"/>
        <v>0</v>
      </c>
      <c r="Q108" s="174">
        <v>0</v>
      </c>
      <c r="R108" s="174">
        <f t="shared" si="2"/>
        <v>0</v>
      </c>
      <c r="S108" s="174">
        <v>0</v>
      </c>
      <c r="T108" s="175">
        <f t="shared" si="3"/>
        <v>0</v>
      </c>
      <c r="AR108" s="18" t="s">
        <v>153</v>
      </c>
      <c r="AT108" s="18" t="s">
        <v>148</v>
      </c>
      <c r="AU108" s="18" t="s">
        <v>84</v>
      </c>
      <c r="AY108" s="18" t="s">
        <v>145</v>
      </c>
      <c r="BE108" s="176">
        <f t="shared" si="4"/>
        <v>0</v>
      </c>
      <c r="BF108" s="176">
        <f t="shared" si="5"/>
        <v>0</v>
      </c>
      <c r="BG108" s="176">
        <f t="shared" si="6"/>
        <v>0</v>
      </c>
      <c r="BH108" s="176">
        <f t="shared" si="7"/>
        <v>0</v>
      </c>
      <c r="BI108" s="176">
        <f t="shared" si="8"/>
        <v>0</v>
      </c>
      <c r="BJ108" s="18" t="s">
        <v>22</v>
      </c>
      <c r="BK108" s="176">
        <f t="shared" si="9"/>
        <v>0</v>
      </c>
      <c r="BL108" s="18" t="s">
        <v>153</v>
      </c>
      <c r="BM108" s="18" t="s">
        <v>1112</v>
      </c>
    </row>
    <row r="109" spans="2:65" s="1" customFormat="1" ht="22.5" customHeight="1">
      <c r="B109" s="164"/>
      <c r="C109" s="165" t="s">
        <v>328</v>
      </c>
      <c r="D109" s="165" t="s">
        <v>148</v>
      </c>
      <c r="E109" s="166" t="s">
        <v>238</v>
      </c>
      <c r="F109" s="167" t="s">
        <v>1113</v>
      </c>
      <c r="G109" s="168" t="s">
        <v>395</v>
      </c>
      <c r="H109" s="169">
        <v>32</v>
      </c>
      <c r="I109" s="170"/>
      <c r="J109" s="171">
        <f t="shared" si="0"/>
        <v>0</v>
      </c>
      <c r="K109" s="167" t="s">
        <v>20</v>
      </c>
      <c r="L109" s="35"/>
      <c r="M109" s="172" t="s">
        <v>20</v>
      </c>
      <c r="N109" s="173" t="s">
        <v>47</v>
      </c>
      <c r="O109" s="36"/>
      <c r="P109" s="174">
        <f t="shared" si="1"/>
        <v>0</v>
      </c>
      <c r="Q109" s="174">
        <v>0</v>
      </c>
      <c r="R109" s="174">
        <f t="shared" si="2"/>
        <v>0</v>
      </c>
      <c r="S109" s="174">
        <v>0</v>
      </c>
      <c r="T109" s="175">
        <f t="shared" si="3"/>
        <v>0</v>
      </c>
      <c r="AR109" s="18" t="s">
        <v>153</v>
      </c>
      <c r="AT109" s="18" t="s">
        <v>148</v>
      </c>
      <c r="AU109" s="18" t="s">
        <v>84</v>
      </c>
      <c r="AY109" s="18" t="s">
        <v>145</v>
      </c>
      <c r="BE109" s="176">
        <f t="shared" si="4"/>
        <v>0</v>
      </c>
      <c r="BF109" s="176">
        <f t="shared" si="5"/>
        <v>0</v>
      </c>
      <c r="BG109" s="176">
        <f t="shared" si="6"/>
        <v>0</v>
      </c>
      <c r="BH109" s="176">
        <f t="shared" si="7"/>
        <v>0</v>
      </c>
      <c r="BI109" s="176">
        <f t="shared" si="8"/>
        <v>0</v>
      </c>
      <c r="BJ109" s="18" t="s">
        <v>22</v>
      </c>
      <c r="BK109" s="176">
        <f t="shared" si="9"/>
        <v>0</v>
      </c>
      <c r="BL109" s="18" t="s">
        <v>153</v>
      </c>
      <c r="BM109" s="18" t="s">
        <v>1114</v>
      </c>
    </row>
    <row r="110" spans="2:65" s="1" customFormat="1" ht="22.5" customHeight="1">
      <c r="B110" s="164"/>
      <c r="C110" s="165" t="s">
        <v>336</v>
      </c>
      <c r="D110" s="165" t="s">
        <v>148</v>
      </c>
      <c r="E110" s="166" t="s">
        <v>249</v>
      </c>
      <c r="F110" s="167" t="s">
        <v>1115</v>
      </c>
      <c r="G110" s="168" t="s">
        <v>395</v>
      </c>
      <c r="H110" s="169">
        <v>2</v>
      </c>
      <c r="I110" s="170"/>
      <c r="J110" s="171">
        <f t="shared" si="0"/>
        <v>0</v>
      </c>
      <c r="K110" s="167" t="s">
        <v>20</v>
      </c>
      <c r="L110" s="35"/>
      <c r="M110" s="172" t="s">
        <v>20</v>
      </c>
      <c r="N110" s="173" t="s">
        <v>47</v>
      </c>
      <c r="O110" s="36"/>
      <c r="P110" s="174">
        <f t="shared" si="1"/>
        <v>0</v>
      </c>
      <c r="Q110" s="174">
        <v>0</v>
      </c>
      <c r="R110" s="174">
        <f t="shared" si="2"/>
        <v>0</v>
      </c>
      <c r="S110" s="174">
        <v>0</v>
      </c>
      <c r="T110" s="175">
        <f t="shared" si="3"/>
        <v>0</v>
      </c>
      <c r="AR110" s="18" t="s">
        <v>153</v>
      </c>
      <c r="AT110" s="18" t="s">
        <v>148</v>
      </c>
      <c r="AU110" s="18" t="s">
        <v>84</v>
      </c>
      <c r="AY110" s="18" t="s">
        <v>145</v>
      </c>
      <c r="BE110" s="176">
        <f t="shared" si="4"/>
        <v>0</v>
      </c>
      <c r="BF110" s="176">
        <f t="shared" si="5"/>
        <v>0</v>
      </c>
      <c r="BG110" s="176">
        <f t="shared" si="6"/>
        <v>0</v>
      </c>
      <c r="BH110" s="176">
        <f t="shared" si="7"/>
        <v>0</v>
      </c>
      <c r="BI110" s="176">
        <f t="shared" si="8"/>
        <v>0</v>
      </c>
      <c r="BJ110" s="18" t="s">
        <v>22</v>
      </c>
      <c r="BK110" s="176">
        <f t="shared" si="9"/>
        <v>0</v>
      </c>
      <c r="BL110" s="18" t="s">
        <v>153</v>
      </c>
      <c r="BM110" s="18" t="s">
        <v>1116</v>
      </c>
    </row>
    <row r="111" spans="2:63" s="10" customFormat="1" ht="29.25" customHeight="1">
      <c r="B111" s="150"/>
      <c r="D111" s="161" t="s">
        <v>75</v>
      </c>
      <c r="E111" s="162" t="s">
        <v>84</v>
      </c>
      <c r="F111" s="162" t="s">
        <v>1117</v>
      </c>
      <c r="I111" s="153"/>
      <c r="J111" s="163">
        <f>BK111</f>
        <v>0</v>
      </c>
      <c r="L111" s="150"/>
      <c r="M111" s="155"/>
      <c r="N111" s="156"/>
      <c r="O111" s="156"/>
      <c r="P111" s="157">
        <f>SUM(P112:P134)</f>
        <v>0</v>
      </c>
      <c r="Q111" s="156"/>
      <c r="R111" s="157">
        <f>SUM(R112:R134)</f>
        <v>0</v>
      </c>
      <c r="S111" s="156"/>
      <c r="T111" s="158">
        <f>SUM(T112:T134)</f>
        <v>0</v>
      </c>
      <c r="AR111" s="151" t="s">
        <v>22</v>
      </c>
      <c r="AT111" s="159" t="s">
        <v>75</v>
      </c>
      <c r="AU111" s="159" t="s">
        <v>22</v>
      </c>
      <c r="AY111" s="151" t="s">
        <v>145</v>
      </c>
      <c r="BK111" s="160">
        <f>SUM(BK112:BK134)</f>
        <v>0</v>
      </c>
    </row>
    <row r="112" spans="2:65" s="1" customFormat="1" ht="44.25" customHeight="1">
      <c r="B112" s="164"/>
      <c r="C112" s="165" t="s">
        <v>340</v>
      </c>
      <c r="D112" s="165" t="s">
        <v>148</v>
      </c>
      <c r="E112" s="166" t="s">
        <v>1118</v>
      </c>
      <c r="F112" s="167" t="s">
        <v>1119</v>
      </c>
      <c r="G112" s="168" t="s">
        <v>395</v>
      </c>
      <c r="H112" s="169">
        <v>18</v>
      </c>
      <c r="I112" s="170"/>
      <c r="J112" s="171">
        <f aca="true" t="shared" si="10" ref="J112:J134">ROUND(I112*H112,2)</f>
        <v>0</v>
      </c>
      <c r="K112" s="167" t="s">
        <v>20</v>
      </c>
      <c r="L112" s="35"/>
      <c r="M112" s="172" t="s">
        <v>20</v>
      </c>
      <c r="N112" s="173" t="s">
        <v>47</v>
      </c>
      <c r="O112" s="36"/>
      <c r="P112" s="174">
        <f aca="true" t="shared" si="11" ref="P112:P134">O112*H112</f>
        <v>0</v>
      </c>
      <c r="Q112" s="174">
        <v>0</v>
      </c>
      <c r="R112" s="174">
        <f aca="true" t="shared" si="12" ref="R112:R134">Q112*H112</f>
        <v>0</v>
      </c>
      <c r="S112" s="174">
        <v>0</v>
      </c>
      <c r="T112" s="175">
        <f aca="true" t="shared" si="13" ref="T112:T134">S112*H112</f>
        <v>0</v>
      </c>
      <c r="AR112" s="18" t="s">
        <v>153</v>
      </c>
      <c r="AT112" s="18" t="s">
        <v>148</v>
      </c>
      <c r="AU112" s="18" t="s">
        <v>84</v>
      </c>
      <c r="AY112" s="18" t="s">
        <v>145</v>
      </c>
      <c r="BE112" s="176">
        <f aca="true" t="shared" si="14" ref="BE112:BE134">IF(N112="základní",J112,0)</f>
        <v>0</v>
      </c>
      <c r="BF112" s="176">
        <f aca="true" t="shared" si="15" ref="BF112:BF134">IF(N112="snížená",J112,0)</f>
        <v>0</v>
      </c>
      <c r="BG112" s="176">
        <f aca="true" t="shared" si="16" ref="BG112:BG134">IF(N112="zákl. přenesená",J112,0)</f>
        <v>0</v>
      </c>
      <c r="BH112" s="176">
        <f aca="true" t="shared" si="17" ref="BH112:BH134">IF(N112="sníž. přenesená",J112,0)</f>
        <v>0</v>
      </c>
      <c r="BI112" s="176">
        <f aca="true" t="shared" si="18" ref="BI112:BI134">IF(N112="nulová",J112,0)</f>
        <v>0</v>
      </c>
      <c r="BJ112" s="18" t="s">
        <v>22</v>
      </c>
      <c r="BK112" s="176">
        <f aca="true" t="shared" si="19" ref="BK112:BK134">ROUND(I112*H112,2)</f>
        <v>0</v>
      </c>
      <c r="BL112" s="18" t="s">
        <v>153</v>
      </c>
      <c r="BM112" s="18" t="s">
        <v>1120</v>
      </c>
    </row>
    <row r="113" spans="2:65" s="1" customFormat="1" ht="22.5" customHeight="1">
      <c r="B113" s="164"/>
      <c r="C113" s="165" t="s">
        <v>344</v>
      </c>
      <c r="D113" s="165" t="s">
        <v>148</v>
      </c>
      <c r="E113" s="166" t="s">
        <v>1121</v>
      </c>
      <c r="F113" s="167" t="s">
        <v>1122</v>
      </c>
      <c r="G113" s="168" t="s">
        <v>1068</v>
      </c>
      <c r="H113" s="169">
        <v>1</v>
      </c>
      <c r="I113" s="170"/>
      <c r="J113" s="171">
        <f t="shared" si="10"/>
        <v>0</v>
      </c>
      <c r="K113" s="167" t="s">
        <v>20</v>
      </c>
      <c r="L113" s="35"/>
      <c r="M113" s="172" t="s">
        <v>20</v>
      </c>
      <c r="N113" s="173" t="s">
        <v>47</v>
      </c>
      <c r="O113" s="36"/>
      <c r="P113" s="174">
        <f t="shared" si="11"/>
        <v>0</v>
      </c>
      <c r="Q113" s="174">
        <v>0</v>
      </c>
      <c r="R113" s="174">
        <f t="shared" si="12"/>
        <v>0</v>
      </c>
      <c r="S113" s="174">
        <v>0</v>
      </c>
      <c r="T113" s="175">
        <f t="shared" si="13"/>
        <v>0</v>
      </c>
      <c r="AR113" s="18" t="s">
        <v>153</v>
      </c>
      <c r="AT113" s="18" t="s">
        <v>148</v>
      </c>
      <c r="AU113" s="18" t="s">
        <v>84</v>
      </c>
      <c r="AY113" s="18" t="s">
        <v>145</v>
      </c>
      <c r="BE113" s="176">
        <f t="shared" si="14"/>
        <v>0</v>
      </c>
      <c r="BF113" s="176">
        <f t="shared" si="15"/>
        <v>0</v>
      </c>
      <c r="BG113" s="176">
        <f t="shared" si="16"/>
        <v>0</v>
      </c>
      <c r="BH113" s="176">
        <f t="shared" si="17"/>
        <v>0</v>
      </c>
      <c r="BI113" s="176">
        <f t="shared" si="18"/>
        <v>0</v>
      </c>
      <c r="BJ113" s="18" t="s">
        <v>22</v>
      </c>
      <c r="BK113" s="176">
        <f t="shared" si="19"/>
        <v>0</v>
      </c>
      <c r="BL113" s="18" t="s">
        <v>153</v>
      </c>
      <c r="BM113" s="18" t="s">
        <v>1123</v>
      </c>
    </row>
    <row r="114" spans="2:65" s="1" customFormat="1" ht="22.5" customHeight="1">
      <c r="B114" s="164"/>
      <c r="C114" s="165" t="s">
        <v>351</v>
      </c>
      <c r="D114" s="165" t="s">
        <v>148</v>
      </c>
      <c r="E114" s="166" t="s">
        <v>1124</v>
      </c>
      <c r="F114" s="167" t="s">
        <v>1125</v>
      </c>
      <c r="G114" s="168" t="s">
        <v>1068</v>
      </c>
      <c r="H114" s="169">
        <v>1</v>
      </c>
      <c r="I114" s="170"/>
      <c r="J114" s="171">
        <f t="shared" si="10"/>
        <v>0</v>
      </c>
      <c r="K114" s="167" t="s">
        <v>20</v>
      </c>
      <c r="L114" s="35"/>
      <c r="M114" s="172" t="s">
        <v>20</v>
      </c>
      <c r="N114" s="173" t="s">
        <v>47</v>
      </c>
      <c r="O114" s="36"/>
      <c r="P114" s="174">
        <f t="shared" si="11"/>
        <v>0</v>
      </c>
      <c r="Q114" s="174">
        <v>0</v>
      </c>
      <c r="R114" s="174">
        <f t="shared" si="12"/>
        <v>0</v>
      </c>
      <c r="S114" s="174">
        <v>0</v>
      </c>
      <c r="T114" s="175">
        <f t="shared" si="13"/>
        <v>0</v>
      </c>
      <c r="AR114" s="18" t="s">
        <v>153</v>
      </c>
      <c r="AT114" s="18" t="s">
        <v>148</v>
      </c>
      <c r="AU114" s="18" t="s">
        <v>84</v>
      </c>
      <c r="AY114" s="18" t="s">
        <v>145</v>
      </c>
      <c r="BE114" s="176">
        <f t="shared" si="14"/>
        <v>0</v>
      </c>
      <c r="BF114" s="176">
        <f t="shared" si="15"/>
        <v>0</v>
      </c>
      <c r="BG114" s="176">
        <f t="shared" si="16"/>
        <v>0</v>
      </c>
      <c r="BH114" s="176">
        <f t="shared" si="17"/>
        <v>0</v>
      </c>
      <c r="BI114" s="176">
        <f t="shared" si="18"/>
        <v>0</v>
      </c>
      <c r="BJ114" s="18" t="s">
        <v>22</v>
      </c>
      <c r="BK114" s="176">
        <f t="shared" si="19"/>
        <v>0</v>
      </c>
      <c r="BL114" s="18" t="s">
        <v>153</v>
      </c>
      <c r="BM114" s="18" t="s">
        <v>1126</v>
      </c>
    </row>
    <row r="115" spans="2:65" s="1" customFormat="1" ht="22.5" customHeight="1">
      <c r="B115" s="164"/>
      <c r="C115" s="165" t="s">
        <v>360</v>
      </c>
      <c r="D115" s="165" t="s">
        <v>148</v>
      </c>
      <c r="E115" s="166" t="s">
        <v>1127</v>
      </c>
      <c r="F115" s="167" t="s">
        <v>1128</v>
      </c>
      <c r="G115" s="168" t="s">
        <v>405</v>
      </c>
      <c r="H115" s="169">
        <v>1</v>
      </c>
      <c r="I115" s="170"/>
      <c r="J115" s="171">
        <f t="shared" si="10"/>
        <v>0</v>
      </c>
      <c r="K115" s="167" t="s">
        <v>20</v>
      </c>
      <c r="L115" s="35"/>
      <c r="M115" s="172" t="s">
        <v>20</v>
      </c>
      <c r="N115" s="173" t="s">
        <v>47</v>
      </c>
      <c r="O115" s="36"/>
      <c r="P115" s="174">
        <f t="shared" si="11"/>
        <v>0</v>
      </c>
      <c r="Q115" s="174">
        <v>0</v>
      </c>
      <c r="R115" s="174">
        <f t="shared" si="12"/>
        <v>0</v>
      </c>
      <c r="S115" s="174">
        <v>0</v>
      </c>
      <c r="T115" s="175">
        <f t="shared" si="13"/>
        <v>0</v>
      </c>
      <c r="AR115" s="18" t="s">
        <v>153</v>
      </c>
      <c r="AT115" s="18" t="s">
        <v>148</v>
      </c>
      <c r="AU115" s="18" t="s">
        <v>84</v>
      </c>
      <c r="AY115" s="18" t="s">
        <v>145</v>
      </c>
      <c r="BE115" s="176">
        <f t="shared" si="14"/>
        <v>0</v>
      </c>
      <c r="BF115" s="176">
        <f t="shared" si="15"/>
        <v>0</v>
      </c>
      <c r="BG115" s="176">
        <f t="shared" si="16"/>
        <v>0</v>
      </c>
      <c r="BH115" s="176">
        <f t="shared" si="17"/>
        <v>0</v>
      </c>
      <c r="BI115" s="176">
        <f t="shared" si="18"/>
        <v>0</v>
      </c>
      <c r="BJ115" s="18" t="s">
        <v>22</v>
      </c>
      <c r="BK115" s="176">
        <f t="shared" si="19"/>
        <v>0</v>
      </c>
      <c r="BL115" s="18" t="s">
        <v>153</v>
      </c>
      <c r="BM115" s="18" t="s">
        <v>1129</v>
      </c>
    </row>
    <row r="116" spans="2:65" s="1" customFormat="1" ht="22.5" customHeight="1">
      <c r="B116" s="164"/>
      <c r="C116" s="165" t="s">
        <v>364</v>
      </c>
      <c r="D116" s="165" t="s">
        <v>148</v>
      </c>
      <c r="E116" s="166" t="s">
        <v>1130</v>
      </c>
      <c r="F116" s="167" t="s">
        <v>1131</v>
      </c>
      <c r="G116" s="168" t="s">
        <v>405</v>
      </c>
      <c r="H116" s="169">
        <v>1</v>
      </c>
      <c r="I116" s="170"/>
      <c r="J116" s="171">
        <f t="shared" si="10"/>
        <v>0</v>
      </c>
      <c r="K116" s="167" t="s">
        <v>20</v>
      </c>
      <c r="L116" s="35"/>
      <c r="M116" s="172" t="s">
        <v>20</v>
      </c>
      <c r="N116" s="173" t="s">
        <v>47</v>
      </c>
      <c r="O116" s="36"/>
      <c r="P116" s="174">
        <f t="shared" si="11"/>
        <v>0</v>
      </c>
      <c r="Q116" s="174">
        <v>0</v>
      </c>
      <c r="R116" s="174">
        <f t="shared" si="12"/>
        <v>0</v>
      </c>
      <c r="S116" s="174">
        <v>0</v>
      </c>
      <c r="T116" s="175">
        <f t="shared" si="13"/>
        <v>0</v>
      </c>
      <c r="AR116" s="18" t="s">
        <v>153</v>
      </c>
      <c r="AT116" s="18" t="s">
        <v>148</v>
      </c>
      <c r="AU116" s="18" t="s">
        <v>84</v>
      </c>
      <c r="AY116" s="18" t="s">
        <v>145</v>
      </c>
      <c r="BE116" s="176">
        <f t="shared" si="14"/>
        <v>0</v>
      </c>
      <c r="BF116" s="176">
        <f t="shared" si="15"/>
        <v>0</v>
      </c>
      <c r="BG116" s="176">
        <f t="shared" si="16"/>
        <v>0</v>
      </c>
      <c r="BH116" s="176">
        <f t="shared" si="17"/>
        <v>0</v>
      </c>
      <c r="BI116" s="176">
        <f t="shared" si="18"/>
        <v>0</v>
      </c>
      <c r="BJ116" s="18" t="s">
        <v>22</v>
      </c>
      <c r="BK116" s="176">
        <f t="shared" si="19"/>
        <v>0</v>
      </c>
      <c r="BL116" s="18" t="s">
        <v>153</v>
      </c>
      <c r="BM116" s="18" t="s">
        <v>1132</v>
      </c>
    </row>
    <row r="117" spans="2:65" s="1" customFormat="1" ht="22.5" customHeight="1">
      <c r="B117" s="164"/>
      <c r="C117" s="165" t="s">
        <v>368</v>
      </c>
      <c r="D117" s="165" t="s">
        <v>148</v>
      </c>
      <c r="E117" s="166" t="s">
        <v>1133</v>
      </c>
      <c r="F117" s="167" t="s">
        <v>1134</v>
      </c>
      <c r="G117" s="168" t="s">
        <v>1068</v>
      </c>
      <c r="H117" s="169">
        <v>1</v>
      </c>
      <c r="I117" s="170"/>
      <c r="J117" s="171">
        <f t="shared" si="10"/>
        <v>0</v>
      </c>
      <c r="K117" s="167" t="s">
        <v>20</v>
      </c>
      <c r="L117" s="35"/>
      <c r="M117" s="172" t="s">
        <v>20</v>
      </c>
      <c r="N117" s="173" t="s">
        <v>47</v>
      </c>
      <c r="O117" s="36"/>
      <c r="P117" s="174">
        <f t="shared" si="11"/>
        <v>0</v>
      </c>
      <c r="Q117" s="174">
        <v>0</v>
      </c>
      <c r="R117" s="174">
        <f t="shared" si="12"/>
        <v>0</v>
      </c>
      <c r="S117" s="174">
        <v>0</v>
      </c>
      <c r="T117" s="175">
        <f t="shared" si="13"/>
        <v>0</v>
      </c>
      <c r="AR117" s="18" t="s">
        <v>153</v>
      </c>
      <c r="AT117" s="18" t="s">
        <v>148</v>
      </c>
      <c r="AU117" s="18" t="s">
        <v>84</v>
      </c>
      <c r="AY117" s="18" t="s">
        <v>145</v>
      </c>
      <c r="BE117" s="176">
        <f t="shared" si="14"/>
        <v>0</v>
      </c>
      <c r="BF117" s="176">
        <f t="shared" si="15"/>
        <v>0</v>
      </c>
      <c r="BG117" s="176">
        <f t="shared" si="16"/>
        <v>0</v>
      </c>
      <c r="BH117" s="176">
        <f t="shared" si="17"/>
        <v>0</v>
      </c>
      <c r="BI117" s="176">
        <f t="shared" si="18"/>
        <v>0</v>
      </c>
      <c r="BJ117" s="18" t="s">
        <v>22</v>
      </c>
      <c r="BK117" s="176">
        <f t="shared" si="19"/>
        <v>0</v>
      </c>
      <c r="BL117" s="18" t="s">
        <v>153</v>
      </c>
      <c r="BM117" s="18" t="s">
        <v>1135</v>
      </c>
    </row>
    <row r="118" spans="2:65" s="1" customFormat="1" ht="31.5" customHeight="1">
      <c r="B118" s="164"/>
      <c r="C118" s="165" t="s">
        <v>374</v>
      </c>
      <c r="D118" s="165" t="s">
        <v>148</v>
      </c>
      <c r="E118" s="166" t="s">
        <v>1136</v>
      </c>
      <c r="F118" s="167" t="s">
        <v>1086</v>
      </c>
      <c r="G118" s="168" t="s">
        <v>838</v>
      </c>
      <c r="H118" s="169">
        <v>1</v>
      </c>
      <c r="I118" s="170"/>
      <c r="J118" s="171">
        <f t="shared" si="10"/>
        <v>0</v>
      </c>
      <c r="K118" s="167" t="s">
        <v>20</v>
      </c>
      <c r="L118" s="35"/>
      <c r="M118" s="172" t="s">
        <v>20</v>
      </c>
      <c r="N118" s="173" t="s">
        <v>47</v>
      </c>
      <c r="O118" s="36"/>
      <c r="P118" s="174">
        <f t="shared" si="11"/>
        <v>0</v>
      </c>
      <c r="Q118" s="174">
        <v>0</v>
      </c>
      <c r="R118" s="174">
        <f t="shared" si="12"/>
        <v>0</v>
      </c>
      <c r="S118" s="174">
        <v>0</v>
      </c>
      <c r="T118" s="175">
        <f t="shared" si="13"/>
        <v>0</v>
      </c>
      <c r="AR118" s="18" t="s">
        <v>153</v>
      </c>
      <c r="AT118" s="18" t="s">
        <v>148</v>
      </c>
      <c r="AU118" s="18" t="s">
        <v>84</v>
      </c>
      <c r="AY118" s="18" t="s">
        <v>145</v>
      </c>
      <c r="BE118" s="176">
        <f t="shared" si="14"/>
        <v>0</v>
      </c>
      <c r="BF118" s="176">
        <f t="shared" si="15"/>
        <v>0</v>
      </c>
      <c r="BG118" s="176">
        <f t="shared" si="16"/>
        <v>0</v>
      </c>
      <c r="BH118" s="176">
        <f t="shared" si="17"/>
        <v>0</v>
      </c>
      <c r="BI118" s="176">
        <f t="shared" si="18"/>
        <v>0</v>
      </c>
      <c r="BJ118" s="18" t="s">
        <v>22</v>
      </c>
      <c r="BK118" s="176">
        <f t="shared" si="19"/>
        <v>0</v>
      </c>
      <c r="BL118" s="18" t="s">
        <v>153</v>
      </c>
      <c r="BM118" s="18" t="s">
        <v>1137</v>
      </c>
    </row>
    <row r="119" spans="2:65" s="1" customFormat="1" ht="22.5" customHeight="1">
      <c r="B119" s="164"/>
      <c r="C119" s="165" t="s">
        <v>356</v>
      </c>
      <c r="D119" s="165" t="s">
        <v>148</v>
      </c>
      <c r="E119" s="166" t="s">
        <v>1138</v>
      </c>
      <c r="F119" s="167" t="s">
        <v>1139</v>
      </c>
      <c r="G119" s="168" t="s">
        <v>371</v>
      </c>
      <c r="H119" s="169">
        <v>15</v>
      </c>
      <c r="I119" s="170"/>
      <c r="J119" s="171">
        <f t="shared" si="10"/>
        <v>0</v>
      </c>
      <c r="K119" s="167" t="s">
        <v>20</v>
      </c>
      <c r="L119" s="35"/>
      <c r="M119" s="172" t="s">
        <v>20</v>
      </c>
      <c r="N119" s="173" t="s">
        <v>47</v>
      </c>
      <c r="O119" s="36"/>
      <c r="P119" s="174">
        <f t="shared" si="11"/>
        <v>0</v>
      </c>
      <c r="Q119" s="174">
        <v>0</v>
      </c>
      <c r="R119" s="174">
        <f t="shared" si="12"/>
        <v>0</v>
      </c>
      <c r="S119" s="174">
        <v>0</v>
      </c>
      <c r="T119" s="175">
        <f t="shared" si="13"/>
        <v>0</v>
      </c>
      <c r="AR119" s="18" t="s">
        <v>153</v>
      </c>
      <c r="AT119" s="18" t="s">
        <v>148</v>
      </c>
      <c r="AU119" s="18" t="s">
        <v>84</v>
      </c>
      <c r="AY119" s="18" t="s">
        <v>145</v>
      </c>
      <c r="BE119" s="176">
        <f t="shared" si="14"/>
        <v>0</v>
      </c>
      <c r="BF119" s="176">
        <f t="shared" si="15"/>
        <v>0</v>
      </c>
      <c r="BG119" s="176">
        <f t="shared" si="16"/>
        <v>0</v>
      </c>
      <c r="BH119" s="176">
        <f t="shared" si="17"/>
        <v>0</v>
      </c>
      <c r="BI119" s="176">
        <f t="shared" si="18"/>
        <v>0</v>
      </c>
      <c r="BJ119" s="18" t="s">
        <v>22</v>
      </c>
      <c r="BK119" s="176">
        <f t="shared" si="19"/>
        <v>0</v>
      </c>
      <c r="BL119" s="18" t="s">
        <v>153</v>
      </c>
      <c r="BM119" s="18" t="s">
        <v>1140</v>
      </c>
    </row>
    <row r="120" spans="2:65" s="1" customFormat="1" ht="22.5" customHeight="1">
      <c r="B120" s="164"/>
      <c r="C120" s="165" t="s">
        <v>382</v>
      </c>
      <c r="D120" s="165" t="s">
        <v>148</v>
      </c>
      <c r="E120" s="166" t="s">
        <v>1141</v>
      </c>
      <c r="F120" s="167" t="s">
        <v>1142</v>
      </c>
      <c r="G120" s="168" t="s">
        <v>1093</v>
      </c>
      <c r="H120" s="169">
        <v>8</v>
      </c>
      <c r="I120" s="170"/>
      <c r="J120" s="171">
        <f t="shared" si="10"/>
        <v>0</v>
      </c>
      <c r="K120" s="167" t="s">
        <v>20</v>
      </c>
      <c r="L120" s="35"/>
      <c r="M120" s="172" t="s">
        <v>20</v>
      </c>
      <c r="N120" s="173" t="s">
        <v>47</v>
      </c>
      <c r="O120" s="36"/>
      <c r="P120" s="174">
        <f t="shared" si="11"/>
        <v>0</v>
      </c>
      <c r="Q120" s="174">
        <v>0</v>
      </c>
      <c r="R120" s="174">
        <f t="shared" si="12"/>
        <v>0</v>
      </c>
      <c r="S120" s="174">
        <v>0</v>
      </c>
      <c r="T120" s="175">
        <f t="shared" si="13"/>
        <v>0</v>
      </c>
      <c r="AR120" s="18" t="s">
        <v>153</v>
      </c>
      <c r="AT120" s="18" t="s">
        <v>148</v>
      </c>
      <c r="AU120" s="18" t="s">
        <v>84</v>
      </c>
      <c r="AY120" s="18" t="s">
        <v>145</v>
      </c>
      <c r="BE120" s="176">
        <f t="shared" si="14"/>
        <v>0</v>
      </c>
      <c r="BF120" s="176">
        <f t="shared" si="15"/>
        <v>0</v>
      </c>
      <c r="BG120" s="176">
        <f t="shared" si="16"/>
        <v>0</v>
      </c>
      <c r="BH120" s="176">
        <f t="shared" si="17"/>
        <v>0</v>
      </c>
      <c r="BI120" s="176">
        <f t="shared" si="18"/>
        <v>0</v>
      </c>
      <c r="BJ120" s="18" t="s">
        <v>22</v>
      </c>
      <c r="BK120" s="176">
        <f t="shared" si="19"/>
        <v>0</v>
      </c>
      <c r="BL120" s="18" t="s">
        <v>153</v>
      </c>
      <c r="BM120" s="18" t="s">
        <v>1143</v>
      </c>
    </row>
    <row r="121" spans="2:65" s="1" customFormat="1" ht="31.5" customHeight="1">
      <c r="B121" s="164"/>
      <c r="C121" s="165" t="s">
        <v>386</v>
      </c>
      <c r="D121" s="165" t="s">
        <v>148</v>
      </c>
      <c r="E121" s="166" t="s">
        <v>1144</v>
      </c>
      <c r="F121" s="167" t="s">
        <v>1145</v>
      </c>
      <c r="G121" s="168" t="s">
        <v>1068</v>
      </c>
      <c r="H121" s="169">
        <v>1</v>
      </c>
      <c r="I121" s="170"/>
      <c r="J121" s="171">
        <f t="shared" si="10"/>
        <v>0</v>
      </c>
      <c r="K121" s="167" t="s">
        <v>20</v>
      </c>
      <c r="L121" s="35"/>
      <c r="M121" s="172" t="s">
        <v>20</v>
      </c>
      <c r="N121" s="173" t="s">
        <v>47</v>
      </c>
      <c r="O121" s="36"/>
      <c r="P121" s="174">
        <f t="shared" si="11"/>
        <v>0</v>
      </c>
      <c r="Q121" s="174">
        <v>0</v>
      </c>
      <c r="R121" s="174">
        <f t="shared" si="12"/>
        <v>0</v>
      </c>
      <c r="S121" s="174">
        <v>0</v>
      </c>
      <c r="T121" s="175">
        <f t="shared" si="13"/>
        <v>0</v>
      </c>
      <c r="AR121" s="18" t="s">
        <v>153</v>
      </c>
      <c r="AT121" s="18" t="s">
        <v>148</v>
      </c>
      <c r="AU121" s="18" t="s">
        <v>84</v>
      </c>
      <c r="AY121" s="18" t="s">
        <v>145</v>
      </c>
      <c r="BE121" s="176">
        <f t="shared" si="14"/>
        <v>0</v>
      </c>
      <c r="BF121" s="176">
        <f t="shared" si="15"/>
        <v>0</v>
      </c>
      <c r="BG121" s="176">
        <f t="shared" si="16"/>
        <v>0</v>
      </c>
      <c r="BH121" s="176">
        <f t="shared" si="17"/>
        <v>0</v>
      </c>
      <c r="BI121" s="176">
        <f t="shared" si="18"/>
        <v>0</v>
      </c>
      <c r="BJ121" s="18" t="s">
        <v>22</v>
      </c>
      <c r="BK121" s="176">
        <f t="shared" si="19"/>
        <v>0</v>
      </c>
      <c r="BL121" s="18" t="s">
        <v>153</v>
      </c>
      <c r="BM121" s="18" t="s">
        <v>1146</v>
      </c>
    </row>
    <row r="122" spans="2:65" s="1" customFormat="1" ht="22.5" customHeight="1">
      <c r="B122" s="164"/>
      <c r="C122" s="165" t="s">
        <v>392</v>
      </c>
      <c r="D122" s="165" t="s">
        <v>148</v>
      </c>
      <c r="E122" s="166" t="s">
        <v>1147</v>
      </c>
      <c r="F122" s="167" t="s">
        <v>1148</v>
      </c>
      <c r="G122" s="168" t="s">
        <v>395</v>
      </c>
      <c r="H122" s="169">
        <v>91</v>
      </c>
      <c r="I122" s="170"/>
      <c r="J122" s="171">
        <f t="shared" si="10"/>
        <v>0</v>
      </c>
      <c r="K122" s="167" t="s">
        <v>20</v>
      </c>
      <c r="L122" s="35"/>
      <c r="M122" s="172" t="s">
        <v>20</v>
      </c>
      <c r="N122" s="173" t="s">
        <v>47</v>
      </c>
      <c r="O122" s="36"/>
      <c r="P122" s="174">
        <f t="shared" si="11"/>
        <v>0</v>
      </c>
      <c r="Q122" s="174">
        <v>0</v>
      </c>
      <c r="R122" s="174">
        <f t="shared" si="12"/>
        <v>0</v>
      </c>
      <c r="S122" s="174">
        <v>0</v>
      </c>
      <c r="T122" s="175">
        <f t="shared" si="13"/>
        <v>0</v>
      </c>
      <c r="AR122" s="18" t="s">
        <v>153</v>
      </c>
      <c r="AT122" s="18" t="s">
        <v>148</v>
      </c>
      <c r="AU122" s="18" t="s">
        <v>84</v>
      </c>
      <c r="AY122" s="18" t="s">
        <v>145</v>
      </c>
      <c r="BE122" s="176">
        <f t="shared" si="14"/>
        <v>0</v>
      </c>
      <c r="BF122" s="176">
        <f t="shared" si="15"/>
        <v>0</v>
      </c>
      <c r="BG122" s="176">
        <f t="shared" si="16"/>
        <v>0</v>
      </c>
      <c r="BH122" s="176">
        <f t="shared" si="17"/>
        <v>0</v>
      </c>
      <c r="BI122" s="176">
        <f t="shared" si="18"/>
        <v>0</v>
      </c>
      <c r="BJ122" s="18" t="s">
        <v>22</v>
      </c>
      <c r="BK122" s="176">
        <f t="shared" si="19"/>
        <v>0</v>
      </c>
      <c r="BL122" s="18" t="s">
        <v>153</v>
      </c>
      <c r="BM122" s="18" t="s">
        <v>1149</v>
      </c>
    </row>
    <row r="123" spans="2:65" s="1" customFormat="1" ht="22.5" customHeight="1">
      <c r="B123" s="164"/>
      <c r="C123" s="165" t="s">
        <v>402</v>
      </c>
      <c r="D123" s="165" t="s">
        <v>148</v>
      </c>
      <c r="E123" s="166" t="s">
        <v>1150</v>
      </c>
      <c r="F123" s="167" t="s">
        <v>1151</v>
      </c>
      <c r="G123" s="168" t="s">
        <v>395</v>
      </c>
      <c r="H123" s="169">
        <v>22</v>
      </c>
      <c r="I123" s="170"/>
      <c r="J123" s="171">
        <f t="shared" si="10"/>
        <v>0</v>
      </c>
      <c r="K123" s="167" t="s">
        <v>20</v>
      </c>
      <c r="L123" s="35"/>
      <c r="M123" s="172" t="s">
        <v>20</v>
      </c>
      <c r="N123" s="173" t="s">
        <v>47</v>
      </c>
      <c r="O123" s="36"/>
      <c r="P123" s="174">
        <f t="shared" si="11"/>
        <v>0</v>
      </c>
      <c r="Q123" s="174">
        <v>0</v>
      </c>
      <c r="R123" s="174">
        <f t="shared" si="12"/>
        <v>0</v>
      </c>
      <c r="S123" s="174">
        <v>0</v>
      </c>
      <c r="T123" s="175">
        <f t="shared" si="13"/>
        <v>0</v>
      </c>
      <c r="AR123" s="18" t="s">
        <v>153</v>
      </c>
      <c r="AT123" s="18" t="s">
        <v>148</v>
      </c>
      <c r="AU123" s="18" t="s">
        <v>84</v>
      </c>
      <c r="AY123" s="18" t="s">
        <v>145</v>
      </c>
      <c r="BE123" s="176">
        <f t="shared" si="14"/>
        <v>0</v>
      </c>
      <c r="BF123" s="176">
        <f t="shared" si="15"/>
        <v>0</v>
      </c>
      <c r="BG123" s="176">
        <f t="shared" si="16"/>
        <v>0</v>
      </c>
      <c r="BH123" s="176">
        <f t="shared" si="17"/>
        <v>0</v>
      </c>
      <c r="BI123" s="176">
        <f t="shared" si="18"/>
        <v>0</v>
      </c>
      <c r="BJ123" s="18" t="s">
        <v>22</v>
      </c>
      <c r="BK123" s="176">
        <f t="shared" si="19"/>
        <v>0</v>
      </c>
      <c r="BL123" s="18" t="s">
        <v>153</v>
      </c>
      <c r="BM123" s="18" t="s">
        <v>1152</v>
      </c>
    </row>
    <row r="124" spans="2:65" s="1" customFormat="1" ht="22.5" customHeight="1">
      <c r="B124" s="164"/>
      <c r="C124" s="165" t="s">
        <v>409</v>
      </c>
      <c r="D124" s="165" t="s">
        <v>148</v>
      </c>
      <c r="E124" s="166" t="s">
        <v>1153</v>
      </c>
      <c r="F124" s="167" t="s">
        <v>1154</v>
      </c>
      <c r="G124" s="168" t="s">
        <v>395</v>
      </c>
      <c r="H124" s="169">
        <v>91</v>
      </c>
      <c r="I124" s="170"/>
      <c r="J124" s="171">
        <f t="shared" si="10"/>
        <v>0</v>
      </c>
      <c r="K124" s="167" t="s">
        <v>20</v>
      </c>
      <c r="L124" s="35"/>
      <c r="M124" s="172" t="s">
        <v>20</v>
      </c>
      <c r="N124" s="173" t="s">
        <v>47</v>
      </c>
      <c r="O124" s="36"/>
      <c r="P124" s="174">
        <f t="shared" si="11"/>
        <v>0</v>
      </c>
      <c r="Q124" s="174">
        <v>0</v>
      </c>
      <c r="R124" s="174">
        <f t="shared" si="12"/>
        <v>0</v>
      </c>
      <c r="S124" s="174">
        <v>0</v>
      </c>
      <c r="T124" s="175">
        <f t="shared" si="13"/>
        <v>0</v>
      </c>
      <c r="AR124" s="18" t="s">
        <v>153</v>
      </c>
      <c r="AT124" s="18" t="s">
        <v>148</v>
      </c>
      <c r="AU124" s="18" t="s">
        <v>84</v>
      </c>
      <c r="AY124" s="18" t="s">
        <v>145</v>
      </c>
      <c r="BE124" s="176">
        <f t="shared" si="14"/>
        <v>0</v>
      </c>
      <c r="BF124" s="176">
        <f t="shared" si="15"/>
        <v>0</v>
      </c>
      <c r="BG124" s="176">
        <f t="shared" si="16"/>
        <v>0</v>
      </c>
      <c r="BH124" s="176">
        <f t="shared" si="17"/>
        <v>0</v>
      </c>
      <c r="BI124" s="176">
        <f t="shared" si="18"/>
        <v>0</v>
      </c>
      <c r="BJ124" s="18" t="s">
        <v>22</v>
      </c>
      <c r="BK124" s="176">
        <f t="shared" si="19"/>
        <v>0</v>
      </c>
      <c r="BL124" s="18" t="s">
        <v>153</v>
      </c>
      <c r="BM124" s="18" t="s">
        <v>1155</v>
      </c>
    </row>
    <row r="125" spans="2:65" s="1" customFormat="1" ht="22.5" customHeight="1">
      <c r="B125" s="164"/>
      <c r="C125" s="165" t="s">
        <v>414</v>
      </c>
      <c r="D125" s="165" t="s">
        <v>148</v>
      </c>
      <c r="E125" s="166" t="s">
        <v>1156</v>
      </c>
      <c r="F125" s="167" t="s">
        <v>1157</v>
      </c>
      <c r="G125" s="168" t="s">
        <v>526</v>
      </c>
      <c r="H125" s="228"/>
      <c r="I125" s="170"/>
      <c r="J125" s="171">
        <f t="shared" si="10"/>
        <v>0</v>
      </c>
      <c r="K125" s="167" t="s">
        <v>20</v>
      </c>
      <c r="L125" s="35"/>
      <c r="M125" s="172" t="s">
        <v>20</v>
      </c>
      <c r="N125" s="173" t="s">
        <v>47</v>
      </c>
      <c r="O125" s="36"/>
      <c r="P125" s="174">
        <f t="shared" si="11"/>
        <v>0</v>
      </c>
      <c r="Q125" s="174">
        <v>0</v>
      </c>
      <c r="R125" s="174">
        <f t="shared" si="12"/>
        <v>0</v>
      </c>
      <c r="S125" s="174">
        <v>0</v>
      </c>
      <c r="T125" s="175">
        <f t="shared" si="13"/>
        <v>0</v>
      </c>
      <c r="AR125" s="18" t="s">
        <v>153</v>
      </c>
      <c r="AT125" s="18" t="s">
        <v>148</v>
      </c>
      <c r="AU125" s="18" t="s">
        <v>84</v>
      </c>
      <c r="AY125" s="18" t="s">
        <v>145</v>
      </c>
      <c r="BE125" s="176">
        <f t="shared" si="14"/>
        <v>0</v>
      </c>
      <c r="BF125" s="176">
        <f t="shared" si="15"/>
        <v>0</v>
      </c>
      <c r="BG125" s="176">
        <f t="shared" si="16"/>
        <v>0</v>
      </c>
      <c r="BH125" s="176">
        <f t="shared" si="17"/>
        <v>0</v>
      </c>
      <c r="BI125" s="176">
        <f t="shared" si="18"/>
        <v>0</v>
      </c>
      <c r="BJ125" s="18" t="s">
        <v>22</v>
      </c>
      <c r="BK125" s="176">
        <f t="shared" si="19"/>
        <v>0</v>
      </c>
      <c r="BL125" s="18" t="s">
        <v>153</v>
      </c>
      <c r="BM125" s="18" t="s">
        <v>1158</v>
      </c>
    </row>
    <row r="126" spans="2:65" s="1" customFormat="1" ht="22.5" customHeight="1">
      <c r="B126" s="164"/>
      <c r="C126" s="165" t="s">
        <v>419</v>
      </c>
      <c r="D126" s="165" t="s">
        <v>148</v>
      </c>
      <c r="E126" s="166" t="s">
        <v>1159</v>
      </c>
      <c r="F126" s="167" t="s">
        <v>1101</v>
      </c>
      <c r="G126" s="168" t="s">
        <v>1093</v>
      </c>
      <c r="H126" s="169">
        <v>12</v>
      </c>
      <c r="I126" s="170"/>
      <c r="J126" s="171">
        <f t="shared" si="10"/>
        <v>0</v>
      </c>
      <c r="K126" s="167" t="s">
        <v>20</v>
      </c>
      <c r="L126" s="35"/>
      <c r="M126" s="172" t="s">
        <v>20</v>
      </c>
      <c r="N126" s="173" t="s">
        <v>47</v>
      </c>
      <c r="O126" s="36"/>
      <c r="P126" s="174">
        <f t="shared" si="11"/>
        <v>0</v>
      </c>
      <c r="Q126" s="174">
        <v>0</v>
      </c>
      <c r="R126" s="174">
        <f t="shared" si="12"/>
        <v>0</v>
      </c>
      <c r="S126" s="174">
        <v>0</v>
      </c>
      <c r="T126" s="175">
        <f t="shared" si="13"/>
        <v>0</v>
      </c>
      <c r="AR126" s="18" t="s">
        <v>153</v>
      </c>
      <c r="AT126" s="18" t="s">
        <v>148</v>
      </c>
      <c r="AU126" s="18" t="s">
        <v>84</v>
      </c>
      <c r="AY126" s="18" t="s">
        <v>145</v>
      </c>
      <c r="BE126" s="176">
        <f t="shared" si="14"/>
        <v>0</v>
      </c>
      <c r="BF126" s="176">
        <f t="shared" si="15"/>
        <v>0</v>
      </c>
      <c r="BG126" s="176">
        <f t="shared" si="16"/>
        <v>0</v>
      </c>
      <c r="BH126" s="176">
        <f t="shared" si="17"/>
        <v>0</v>
      </c>
      <c r="BI126" s="176">
        <f t="shared" si="18"/>
        <v>0</v>
      </c>
      <c r="BJ126" s="18" t="s">
        <v>22</v>
      </c>
      <c r="BK126" s="176">
        <f t="shared" si="19"/>
        <v>0</v>
      </c>
      <c r="BL126" s="18" t="s">
        <v>153</v>
      </c>
      <c r="BM126" s="18" t="s">
        <v>1160</v>
      </c>
    </row>
    <row r="127" spans="2:65" s="1" customFormat="1" ht="22.5" customHeight="1">
      <c r="B127" s="164"/>
      <c r="C127" s="165" t="s">
        <v>423</v>
      </c>
      <c r="D127" s="165" t="s">
        <v>148</v>
      </c>
      <c r="E127" s="166" t="s">
        <v>1161</v>
      </c>
      <c r="F127" s="167" t="s">
        <v>1162</v>
      </c>
      <c r="G127" s="168" t="s">
        <v>255</v>
      </c>
      <c r="H127" s="169">
        <v>1</v>
      </c>
      <c r="I127" s="170"/>
      <c r="J127" s="171">
        <f t="shared" si="10"/>
        <v>0</v>
      </c>
      <c r="K127" s="167" t="s">
        <v>20</v>
      </c>
      <c r="L127" s="35"/>
      <c r="M127" s="172" t="s">
        <v>20</v>
      </c>
      <c r="N127" s="173" t="s">
        <v>47</v>
      </c>
      <c r="O127" s="36"/>
      <c r="P127" s="174">
        <f t="shared" si="11"/>
        <v>0</v>
      </c>
      <c r="Q127" s="174">
        <v>0</v>
      </c>
      <c r="R127" s="174">
        <f t="shared" si="12"/>
        <v>0</v>
      </c>
      <c r="S127" s="174">
        <v>0</v>
      </c>
      <c r="T127" s="175">
        <f t="shared" si="13"/>
        <v>0</v>
      </c>
      <c r="AR127" s="18" t="s">
        <v>153</v>
      </c>
      <c r="AT127" s="18" t="s">
        <v>148</v>
      </c>
      <c r="AU127" s="18" t="s">
        <v>84</v>
      </c>
      <c r="AY127" s="18" t="s">
        <v>145</v>
      </c>
      <c r="BE127" s="176">
        <f t="shared" si="14"/>
        <v>0</v>
      </c>
      <c r="BF127" s="176">
        <f t="shared" si="15"/>
        <v>0</v>
      </c>
      <c r="BG127" s="176">
        <f t="shared" si="16"/>
        <v>0</v>
      </c>
      <c r="BH127" s="176">
        <f t="shared" si="17"/>
        <v>0</v>
      </c>
      <c r="BI127" s="176">
        <f t="shared" si="18"/>
        <v>0</v>
      </c>
      <c r="BJ127" s="18" t="s">
        <v>22</v>
      </c>
      <c r="BK127" s="176">
        <f t="shared" si="19"/>
        <v>0</v>
      </c>
      <c r="BL127" s="18" t="s">
        <v>153</v>
      </c>
      <c r="BM127" s="18" t="s">
        <v>1163</v>
      </c>
    </row>
    <row r="128" spans="2:65" s="1" customFormat="1" ht="22.5" customHeight="1">
      <c r="B128" s="164"/>
      <c r="C128" s="165" t="s">
        <v>427</v>
      </c>
      <c r="D128" s="165" t="s">
        <v>148</v>
      </c>
      <c r="E128" s="166" t="s">
        <v>1164</v>
      </c>
      <c r="F128" s="167" t="s">
        <v>1165</v>
      </c>
      <c r="G128" s="168" t="s">
        <v>395</v>
      </c>
      <c r="H128" s="169">
        <v>12</v>
      </c>
      <c r="I128" s="170"/>
      <c r="J128" s="171">
        <f t="shared" si="10"/>
        <v>0</v>
      </c>
      <c r="K128" s="167" t="s">
        <v>20</v>
      </c>
      <c r="L128" s="35"/>
      <c r="M128" s="172" t="s">
        <v>20</v>
      </c>
      <c r="N128" s="173" t="s">
        <v>47</v>
      </c>
      <c r="O128" s="36"/>
      <c r="P128" s="174">
        <f t="shared" si="11"/>
        <v>0</v>
      </c>
      <c r="Q128" s="174">
        <v>0</v>
      </c>
      <c r="R128" s="174">
        <f t="shared" si="12"/>
        <v>0</v>
      </c>
      <c r="S128" s="174">
        <v>0</v>
      </c>
      <c r="T128" s="175">
        <f t="shared" si="13"/>
        <v>0</v>
      </c>
      <c r="AR128" s="18" t="s">
        <v>153</v>
      </c>
      <c r="AT128" s="18" t="s">
        <v>148</v>
      </c>
      <c r="AU128" s="18" t="s">
        <v>84</v>
      </c>
      <c r="AY128" s="18" t="s">
        <v>145</v>
      </c>
      <c r="BE128" s="176">
        <f t="shared" si="14"/>
        <v>0</v>
      </c>
      <c r="BF128" s="176">
        <f t="shared" si="15"/>
        <v>0</v>
      </c>
      <c r="BG128" s="176">
        <f t="shared" si="16"/>
        <v>0</v>
      </c>
      <c r="BH128" s="176">
        <f t="shared" si="17"/>
        <v>0</v>
      </c>
      <c r="BI128" s="176">
        <f t="shared" si="18"/>
        <v>0</v>
      </c>
      <c r="BJ128" s="18" t="s">
        <v>22</v>
      </c>
      <c r="BK128" s="176">
        <f t="shared" si="19"/>
        <v>0</v>
      </c>
      <c r="BL128" s="18" t="s">
        <v>153</v>
      </c>
      <c r="BM128" s="18" t="s">
        <v>1166</v>
      </c>
    </row>
    <row r="129" spans="2:65" s="1" customFormat="1" ht="57" customHeight="1">
      <c r="B129" s="164"/>
      <c r="C129" s="165" t="s">
        <v>431</v>
      </c>
      <c r="D129" s="165" t="s">
        <v>148</v>
      </c>
      <c r="E129" s="166" t="s">
        <v>1167</v>
      </c>
      <c r="F129" s="167" t="s">
        <v>1168</v>
      </c>
      <c r="G129" s="168" t="s">
        <v>395</v>
      </c>
      <c r="H129" s="169">
        <v>14</v>
      </c>
      <c r="I129" s="170"/>
      <c r="J129" s="171">
        <f t="shared" si="10"/>
        <v>0</v>
      </c>
      <c r="K129" s="167" t="s">
        <v>20</v>
      </c>
      <c r="L129" s="35"/>
      <c r="M129" s="172" t="s">
        <v>20</v>
      </c>
      <c r="N129" s="173" t="s">
        <v>47</v>
      </c>
      <c r="O129" s="36"/>
      <c r="P129" s="174">
        <f t="shared" si="11"/>
        <v>0</v>
      </c>
      <c r="Q129" s="174">
        <v>0</v>
      </c>
      <c r="R129" s="174">
        <f t="shared" si="12"/>
        <v>0</v>
      </c>
      <c r="S129" s="174">
        <v>0</v>
      </c>
      <c r="T129" s="175">
        <f t="shared" si="13"/>
        <v>0</v>
      </c>
      <c r="AR129" s="18" t="s">
        <v>153</v>
      </c>
      <c r="AT129" s="18" t="s">
        <v>148</v>
      </c>
      <c r="AU129" s="18" t="s">
        <v>84</v>
      </c>
      <c r="AY129" s="18" t="s">
        <v>145</v>
      </c>
      <c r="BE129" s="176">
        <f t="shared" si="14"/>
        <v>0</v>
      </c>
      <c r="BF129" s="176">
        <f t="shared" si="15"/>
        <v>0</v>
      </c>
      <c r="BG129" s="176">
        <f t="shared" si="16"/>
        <v>0</v>
      </c>
      <c r="BH129" s="176">
        <f t="shared" si="17"/>
        <v>0</v>
      </c>
      <c r="BI129" s="176">
        <f t="shared" si="18"/>
        <v>0</v>
      </c>
      <c r="BJ129" s="18" t="s">
        <v>22</v>
      </c>
      <c r="BK129" s="176">
        <f t="shared" si="19"/>
        <v>0</v>
      </c>
      <c r="BL129" s="18" t="s">
        <v>153</v>
      </c>
      <c r="BM129" s="18" t="s">
        <v>1169</v>
      </c>
    </row>
    <row r="130" spans="2:65" s="1" customFormat="1" ht="22.5" customHeight="1">
      <c r="B130" s="164"/>
      <c r="C130" s="165" t="s">
        <v>437</v>
      </c>
      <c r="D130" s="165" t="s">
        <v>148</v>
      </c>
      <c r="E130" s="166" t="s">
        <v>1170</v>
      </c>
      <c r="F130" s="167" t="s">
        <v>1171</v>
      </c>
      <c r="G130" s="168" t="s">
        <v>395</v>
      </c>
      <c r="H130" s="169">
        <v>18</v>
      </c>
      <c r="I130" s="170"/>
      <c r="J130" s="171">
        <f t="shared" si="10"/>
        <v>0</v>
      </c>
      <c r="K130" s="167" t="s">
        <v>20</v>
      </c>
      <c r="L130" s="35"/>
      <c r="M130" s="172" t="s">
        <v>20</v>
      </c>
      <c r="N130" s="173" t="s">
        <v>47</v>
      </c>
      <c r="O130" s="36"/>
      <c r="P130" s="174">
        <f t="shared" si="11"/>
        <v>0</v>
      </c>
      <c r="Q130" s="174">
        <v>0</v>
      </c>
      <c r="R130" s="174">
        <f t="shared" si="12"/>
        <v>0</v>
      </c>
      <c r="S130" s="174">
        <v>0</v>
      </c>
      <c r="T130" s="175">
        <f t="shared" si="13"/>
        <v>0</v>
      </c>
      <c r="AR130" s="18" t="s">
        <v>153</v>
      </c>
      <c r="AT130" s="18" t="s">
        <v>148</v>
      </c>
      <c r="AU130" s="18" t="s">
        <v>84</v>
      </c>
      <c r="AY130" s="18" t="s">
        <v>145</v>
      </c>
      <c r="BE130" s="176">
        <f t="shared" si="14"/>
        <v>0</v>
      </c>
      <c r="BF130" s="176">
        <f t="shared" si="15"/>
        <v>0</v>
      </c>
      <c r="BG130" s="176">
        <f t="shared" si="16"/>
        <v>0</v>
      </c>
      <c r="BH130" s="176">
        <f t="shared" si="17"/>
        <v>0</v>
      </c>
      <c r="BI130" s="176">
        <f t="shared" si="18"/>
        <v>0</v>
      </c>
      <c r="BJ130" s="18" t="s">
        <v>22</v>
      </c>
      <c r="BK130" s="176">
        <f t="shared" si="19"/>
        <v>0</v>
      </c>
      <c r="BL130" s="18" t="s">
        <v>153</v>
      </c>
      <c r="BM130" s="18" t="s">
        <v>1172</v>
      </c>
    </row>
    <row r="131" spans="2:65" s="1" customFormat="1" ht="22.5" customHeight="1">
      <c r="B131" s="164"/>
      <c r="C131" s="165" t="s">
        <v>441</v>
      </c>
      <c r="D131" s="165" t="s">
        <v>148</v>
      </c>
      <c r="E131" s="166" t="s">
        <v>1173</v>
      </c>
      <c r="F131" s="167" t="s">
        <v>1174</v>
      </c>
      <c r="G131" s="168" t="s">
        <v>395</v>
      </c>
      <c r="H131" s="169">
        <v>7</v>
      </c>
      <c r="I131" s="170"/>
      <c r="J131" s="171">
        <f t="shared" si="10"/>
        <v>0</v>
      </c>
      <c r="K131" s="167" t="s">
        <v>20</v>
      </c>
      <c r="L131" s="35"/>
      <c r="M131" s="172" t="s">
        <v>20</v>
      </c>
      <c r="N131" s="173" t="s">
        <v>47</v>
      </c>
      <c r="O131" s="36"/>
      <c r="P131" s="174">
        <f t="shared" si="11"/>
        <v>0</v>
      </c>
      <c r="Q131" s="174">
        <v>0</v>
      </c>
      <c r="R131" s="174">
        <f t="shared" si="12"/>
        <v>0</v>
      </c>
      <c r="S131" s="174">
        <v>0</v>
      </c>
      <c r="T131" s="175">
        <f t="shared" si="13"/>
        <v>0</v>
      </c>
      <c r="AR131" s="18" t="s">
        <v>153</v>
      </c>
      <c r="AT131" s="18" t="s">
        <v>148</v>
      </c>
      <c r="AU131" s="18" t="s">
        <v>84</v>
      </c>
      <c r="AY131" s="18" t="s">
        <v>145</v>
      </c>
      <c r="BE131" s="176">
        <f t="shared" si="14"/>
        <v>0</v>
      </c>
      <c r="BF131" s="176">
        <f t="shared" si="15"/>
        <v>0</v>
      </c>
      <c r="BG131" s="176">
        <f t="shared" si="16"/>
        <v>0</v>
      </c>
      <c r="BH131" s="176">
        <f t="shared" si="17"/>
        <v>0</v>
      </c>
      <c r="BI131" s="176">
        <f t="shared" si="18"/>
        <v>0</v>
      </c>
      <c r="BJ131" s="18" t="s">
        <v>22</v>
      </c>
      <c r="BK131" s="176">
        <f t="shared" si="19"/>
        <v>0</v>
      </c>
      <c r="BL131" s="18" t="s">
        <v>153</v>
      </c>
      <c r="BM131" s="18" t="s">
        <v>1175</v>
      </c>
    </row>
    <row r="132" spans="2:65" s="1" customFormat="1" ht="22.5" customHeight="1">
      <c r="B132" s="164"/>
      <c r="C132" s="165" t="s">
        <v>457</v>
      </c>
      <c r="D132" s="165" t="s">
        <v>148</v>
      </c>
      <c r="E132" s="166" t="s">
        <v>1176</v>
      </c>
      <c r="F132" s="167" t="s">
        <v>1177</v>
      </c>
      <c r="G132" s="168" t="s">
        <v>405</v>
      </c>
      <c r="H132" s="169">
        <v>36</v>
      </c>
      <c r="I132" s="170"/>
      <c r="J132" s="171">
        <f t="shared" si="10"/>
        <v>0</v>
      </c>
      <c r="K132" s="167" t="s">
        <v>20</v>
      </c>
      <c r="L132" s="35"/>
      <c r="M132" s="172" t="s">
        <v>20</v>
      </c>
      <c r="N132" s="173" t="s">
        <v>47</v>
      </c>
      <c r="O132" s="36"/>
      <c r="P132" s="174">
        <f t="shared" si="11"/>
        <v>0</v>
      </c>
      <c r="Q132" s="174">
        <v>0</v>
      </c>
      <c r="R132" s="174">
        <f t="shared" si="12"/>
        <v>0</v>
      </c>
      <c r="S132" s="174">
        <v>0</v>
      </c>
      <c r="T132" s="175">
        <f t="shared" si="13"/>
        <v>0</v>
      </c>
      <c r="AR132" s="18" t="s">
        <v>153</v>
      </c>
      <c r="AT132" s="18" t="s">
        <v>148</v>
      </c>
      <c r="AU132" s="18" t="s">
        <v>84</v>
      </c>
      <c r="AY132" s="18" t="s">
        <v>145</v>
      </c>
      <c r="BE132" s="176">
        <f t="shared" si="14"/>
        <v>0</v>
      </c>
      <c r="BF132" s="176">
        <f t="shared" si="15"/>
        <v>0</v>
      </c>
      <c r="BG132" s="176">
        <f t="shared" si="16"/>
        <v>0</v>
      </c>
      <c r="BH132" s="176">
        <f t="shared" si="17"/>
        <v>0</v>
      </c>
      <c r="BI132" s="176">
        <f t="shared" si="18"/>
        <v>0</v>
      </c>
      <c r="BJ132" s="18" t="s">
        <v>22</v>
      </c>
      <c r="BK132" s="176">
        <f t="shared" si="19"/>
        <v>0</v>
      </c>
      <c r="BL132" s="18" t="s">
        <v>153</v>
      </c>
      <c r="BM132" s="18" t="s">
        <v>1178</v>
      </c>
    </row>
    <row r="133" spans="2:65" s="1" customFormat="1" ht="22.5" customHeight="1">
      <c r="B133" s="164"/>
      <c r="C133" s="165" t="s">
        <v>462</v>
      </c>
      <c r="D133" s="165" t="s">
        <v>148</v>
      </c>
      <c r="E133" s="166" t="s">
        <v>1179</v>
      </c>
      <c r="F133" s="167" t="s">
        <v>1180</v>
      </c>
      <c r="G133" s="168" t="s">
        <v>405</v>
      </c>
      <c r="H133" s="169">
        <v>36</v>
      </c>
      <c r="I133" s="170"/>
      <c r="J133" s="171">
        <f t="shared" si="10"/>
        <v>0</v>
      </c>
      <c r="K133" s="167" t="s">
        <v>20</v>
      </c>
      <c r="L133" s="35"/>
      <c r="M133" s="172" t="s">
        <v>20</v>
      </c>
      <c r="N133" s="173" t="s">
        <v>47</v>
      </c>
      <c r="O133" s="36"/>
      <c r="P133" s="174">
        <f t="shared" si="11"/>
        <v>0</v>
      </c>
      <c r="Q133" s="174">
        <v>0</v>
      </c>
      <c r="R133" s="174">
        <f t="shared" si="12"/>
        <v>0</v>
      </c>
      <c r="S133" s="174">
        <v>0</v>
      </c>
      <c r="T133" s="175">
        <f t="shared" si="13"/>
        <v>0</v>
      </c>
      <c r="AR133" s="18" t="s">
        <v>153</v>
      </c>
      <c r="AT133" s="18" t="s">
        <v>148</v>
      </c>
      <c r="AU133" s="18" t="s">
        <v>84</v>
      </c>
      <c r="AY133" s="18" t="s">
        <v>145</v>
      </c>
      <c r="BE133" s="176">
        <f t="shared" si="14"/>
        <v>0</v>
      </c>
      <c r="BF133" s="176">
        <f t="shared" si="15"/>
        <v>0</v>
      </c>
      <c r="BG133" s="176">
        <f t="shared" si="16"/>
        <v>0</v>
      </c>
      <c r="BH133" s="176">
        <f t="shared" si="17"/>
        <v>0</v>
      </c>
      <c r="BI133" s="176">
        <f t="shared" si="18"/>
        <v>0</v>
      </c>
      <c r="BJ133" s="18" t="s">
        <v>22</v>
      </c>
      <c r="BK133" s="176">
        <f t="shared" si="19"/>
        <v>0</v>
      </c>
      <c r="BL133" s="18" t="s">
        <v>153</v>
      </c>
      <c r="BM133" s="18" t="s">
        <v>1181</v>
      </c>
    </row>
    <row r="134" spans="2:65" s="1" customFormat="1" ht="22.5" customHeight="1">
      <c r="B134" s="164"/>
      <c r="C134" s="165" t="s">
        <v>466</v>
      </c>
      <c r="D134" s="165" t="s">
        <v>148</v>
      </c>
      <c r="E134" s="166" t="s">
        <v>1182</v>
      </c>
      <c r="F134" s="167" t="s">
        <v>1183</v>
      </c>
      <c r="G134" s="168" t="s">
        <v>1068</v>
      </c>
      <c r="H134" s="169">
        <v>1</v>
      </c>
      <c r="I134" s="170"/>
      <c r="J134" s="171">
        <f t="shared" si="10"/>
        <v>0</v>
      </c>
      <c r="K134" s="167" t="s">
        <v>20</v>
      </c>
      <c r="L134" s="35"/>
      <c r="M134" s="172" t="s">
        <v>20</v>
      </c>
      <c r="N134" s="173" t="s">
        <v>47</v>
      </c>
      <c r="O134" s="36"/>
      <c r="P134" s="174">
        <f t="shared" si="11"/>
        <v>0</v>
      </c>
      <c r="Q134" s="174">
        <v>0</v>
      </c>
      <c r="R134" s="174">
        <f t="shared" si="12"/>
        <v>0</v>
      </c>
      <c r="S134" s="174">
        <v>0</v>
      </c>
      <c r="T134" s="175">
        <f t="shared" si="13"/>
        <v>0</v>
      </c>
      <c r="AR134" s="18" t="s">
        <v>153</v>
      </c>
      <c r="AT134" s="18" t="s">
        <v>148</v>
      </c>
      <c r="AU134" s="18" t="s">
        <v>84</v>
      </c>
      <c r="AY134" s="18" t="s">
        <v>145</v>
      </c>
      <c r="BE134" s="176">
        <f t="shared" si="14"/>
        <v>0</v>
      </c>
      <c r="BF134" s="176">
        <f t="shared" si="15"/>
        <v>0</v>
      </c>
      <c r="BG134" s="176">
        <f t="shared" si="16"/>
        <v>0</v>
      </c>
      <c r="BH134" s="176">
        <f t="shared" si="17"/>
        <v>0</v>
      </c>
      <c r="BI134" s="176">
        <f t="shared" si="18"/>
        <v>0</v>
      </c>
      <c r="BJ134" s="18" t="s">
        <v>22</v>
      </c>
      <c r="BK134" s="176">
        <f t="shared" si="19"/>
        <v>0</v>
      </c>
      <c r="BL134" s="18" t="s">
        <v>153</v>
      </c>
      <c r="BM134" s="18" t="s">
        <v>1184</v>
      </c>
    </row>
    <row r="135" spans="2:63" s="10" customFormat="1" ht="29.25" customHeight="1">
      <c r="B135" s="150"/>
      <c r="D135" s="161" t="s">
        <v>75</v>
      </c>
      <c r="E135" s="162" t="s">
        <v>153</v>
      </c>
      <c r="F135" s="162" t="s">
        <v>1185</v>
      </c>
      <c r="I135" s="153"/>
      <c r="J135" s="163">
        <f>BK135</f>
        <v>0</v>
      </c>
      <c r="L135" s="150"/>
      <c r="M135" s="155"/>
      <c r="N135" s="156"/>
      <c r="O135" s="156"/>
      <c r="P135" s="157">
        <f>SUM(P136:P142)</f>
        <v>0</v>
      </c>
      <c r="Q135" s="156"/>
      <c r="R135" s="157">
        <f>SUM(R136:R142)</f>
        <v>0</v>
      </c>
      <c r="S135" s="156"/>
      <c r="T135" s="158">
        <f>SUM(T136:T142)</f>
        <v>0</v>
      </c>
      <c r="AR135" s="151" t="s">
        <v>22</v>
      </c>
      <c r="AT135" s="159" t="s">
        <v>75</v>
      </c>
      <c r="AU135" s="159" t="s">
        <v>22</v>
      </c>
      <c r="AY135" s="151" t="s">
        <v>145</v>
      </c>
      <c r="BK135" s="160">
        <f>SUM(BK136:BK142)</f>
        <v>0</v>
      </c>
    </row>
    <row r="136" spans="2:65" s="1" customFormat="1" ht="22.5" customHeight="1">
      <c r="B136" s="164"/>
      <c r="C136" s="165" t="s">
        <v>470</v>
      </c>
      <c r="D136" s="165" t="s">
        <v>148</v>
      </c>
      <c r="E136" s="166" t="s">
        <v>1186</v>
      </c>
      <c r="F136" s="167" t="s">
        <v>1187</v>
      </c>
      <c r="G136" s="168" t="s">
        <v>241</v>
      </c>
      <c r="H136" s="169">
        <v>2</v>
      </c>
      <c r="I136" s="170"/>
      <c r="J136" s="171">
        <f aca="true" t="shared" si="20" ref="J136:J142">ROUND(I136*H136,2)</f>
        <v>0</v>
      </c>
      <c r="K136" s="167" t="s">
        <v>20</v>
      </c>
      <c r="L136" s="35"/>
      <c r="M136" s="172" t="s">
        <v>20</v>
      </c>
      <c r="N136" s="173" t="s">
        <v>47</v>
      </c>
      <c r="O136" s="36"/>
      <c r="P136" s="174">
        <f aca="true" t="shared" si="21" ref="P136:P142">O136*H136</f>
        <v>0</v>
      </c>
      <c r="Q136" s="174">
        <v>0</v>
      </c>
      <c r="R136" s="174">
        <f aca="true" t="shared" si="22" ref="R136:R142">Q136*H136</f>
        <v>0</v>
      </c>
      <c r="S136" s="174">
        <v>0</v>
      </c>
      <c r="T136" s="175">
        <f aca="true" t="shared" si="23" ref="T136:T142">S136*H136</f>
        <v>0</v>
      </c>
      <c r="AR136" s="18" t="s">
        <v>153</v>
      </c>
      <c r="AT136" s="18" t="s">
        <v>148</v>
      </c>
      <c r="AU136" s="18" t="s">
        <v>84</v>
      </c>
      <c r="AY136" s="18" t="s">
        <v>145</v>
      </c>
      <c r="BE136" s="176">
        <f aca="true" t="shared" si="24" ref="BE136:BE142">IF(N136="základní",J136,0)</f>
        <v>0</v>
      </c>
      <c r="BF136" s="176">
        <f aca="true" t="shared" si="25" ref="BF136:BF142">IF(N136="snížená",J136,0)</f>
        <v>0</v>
      </c>
      <c r="BG136" s="176">
        <f aca="true" t="shared" si="26" ref="BG136:BG142">IF(N136="zákl. přenesená",J136,0)</f>
        <v>0</v>
      </c>
      <c r="BH136" s="176">
        <f aca="true" t="shared" si="27" ref="BH136:BH142">IF(N136="sníž. přenesená",J136,0)</f>
        <v>0</v>
      </c>
      <c r="BI136" s="176">
        <f aca="true" t="shared" si="28" ref="BI136:BI142">IF(N136="nulová",J136,0)</f>
        <v>0</v>
      </c>
      <c r="BJ136" s="18" t="s">
        <v>22</v>
      </c>
      <c r="BK136" s="176">
        <f aca="true" t="shared" si="29" ref="BK136:BK142">ROUND(I136*H136,2)</f>
        <v>0</v>
      </c>
      <c r="BL136" s="18" t="s">
        <v>153</v>
      </c>
      <c r="BM136" s="18" t="s">
        <v>1188</v>
      </c>
    </row>
    <row r="137" spans="2:65" s="1" customFormat="1" ht="57" customHeight="1">
      <c r="B137" s="164"/>
      <c r="C137" s="165" t="s">
        <v>479</v>
      </c>
      <c r="D137" s="165" t="s">
        <v>148</v>
      </c>
      <c r="E137" s="166" t="s">
        <v>1189</v>
      </c>
      <c r="F137" s="167" t="s">
        <v>1190</v>
      </c>
      <c r="G137" s="168" t="s">
        <v>395</v>
      </c>
      <c r="H137" s="169">
        <v>4</v>
      </c>
      <c r="I137" s="170"/>
      <c r="J137" s="171">
        <f t="shared" si="20"/>
        <v>0</v>
      </c>
      <c r="K137" s="167" t="s">
        <v>20</v>
      </c>
      <c r="L137" s="35"/>
      <c r="M137" s="172" t="s">
        <v>20</v>
      </c>
      <c r="N137" s="173" t="s">
        <v>47</v>
      </c>
      <c r="O137" s="36"/>
      <c r="P137" s="174">
        <f t="shared" si="21"/>
        <v>0</v>
      </c>
      <c r="Q137" s="174">
        <v>0</v>
      </c>
      <c r="R137" s="174">
        <f t="shared" si="22"/>
        <v>0</v>
      </c>
      <c r="S137" s="174">
        <v>0</v>
      </c>
      <c r="T137" s="175">
        <f t="shared" si="23"/>
        <v>0</v>
      </c>
      <c r="AR137" s="18" t="s">
        <v>153</v>
      </c>
      <c r="AT137" s="18" t="s">
        <v>148</v>
      </c>
      <c r="AU137" s="18" t="s">
        <v>84</v>
      </c>
      <c r="AY137" s="18" t="s">
        <v>145</v>
      </c>
      <c r="BE137" s="176">
        <f t="shared" si="24"/>
        <v>0</v>
      </c>
      <c r="BF137" s="176">
        <f t="shared" si="25"/>
        <v>0</v>
      </c>
      <c r="BG137" s="176">
        <f t="shared" si="26"/>
        <v>0</v>
      </c>
      <c r="BH137" s="176">
        <f t="shared" si="27"/>
        <v>0</v>
      </c>
      <c r="BI137" s="176">
        <f t="shared" si="28"/>
        <v>0</v>
      </c>
      <c r="BJ137" s="18" t="s">
        <v>22</v>
      </c>
      <c r="BK137" s="176">
        <f t="shared" si="29"/>
        <v>0</v>
      </c>
      <c r="BL137" s="18" t="s">
        <v>153</v>
      </c>
      <c r="BM137" s="18" t="s">
        <v>1191</v>
      </c>
    </row>
    <row r="138" spans="2:65" s="1" customFormat="1" ht="22.5" customHeight="1">
      <c r="B138" s="164"/>
      <c r="C138" s="165" t="s">
        <v>483</v>
      </c>
      <c r="D138" s="165" t="s">
        <v>148</v>
      </c>
      <c r="E138" s="166" t="s">
        <v>1192</v>
      </c>
      <c r="F138" s="167" t="s">
        <v>1193</v>
      </c>
      <c r="G138" s="168" t="s">
        <v>1194</v>
      </c>
      <c r="H138" s="169">
        <v>4</v>
      </c>
      <c r="I138" s="170"/>
      <c r="J138" s="171">
        <f t="shared" si="20"/>
        <v>0</v>
      </c>
      <c r="K138" s="167" t="s">
        <v>20</v>
      </c>
      <c r="L138" s="35"/>
      <c r="M138" s="172" t="s">
        <v>20</v>
      </c>
      <c r="N138" s="173" t="s">
        <v>47</v>
      </c>
      <c r="O138" s="36"/>
      <c r="P138" s="174">
        <f t="shared" si="21"/>
        <v>0</v>
      </c>
      <c r="Q138" s="174">
        <v>0</v>
      </c>
      <c r="R138" s="174">
        <f t="shared" si="22"/>
        <v>0</v>
      </c>
      <c r="S138" s="174">
        <v>0</v>
      </c>
      <c r="T138" s="175">
        <f t="shared" si="23"/>
        <v>0</v>
      </c>
      <c r="AR138" s="18" t="s">
        <v>153</v>
      </c>
      <c r="AT138" s="18" t="s">
        <v>148</v>
      </c>
      <c r="AU138" s="18" t="s">
        <v>84</v>
      </c>
      <c r="AY138" s="18" t="s">
        <v>145</v>
      </c>
      <c r="BE138" s="176">
        <f t="shared" si="24"/>
        <v>0</v>
      </c>
      <c r="BF138" s="176">
        <f t="shared" si="25"/>
        <v>0</v>
      </c>
      <c r="BG138" s="176">
        <f t="shared" si="26"/>
        <v>0</v>
      </c>
      <c r="BH138" s="176">
        <f t="shared" si="27"/>
        <v>0</v>
      </c>
      <c r="BI138" s="176">
        <f t="shared" si="28"/>
        <v>0</v>
      </c>
      <c r="BJ138" s="18" t="s">
        <v>22</v>
      </c>
      <c r="BK138" s="176">
        <f t="shared" si="29"/>
        <v>0</v>
      </c>
      <c r="BL138" s="18" t="s">
        <v>153</v>
      </c>
      <c r="BM138" s="18" t="s">
        <v>1195</v>
      </c>
    </row>
    <row r="139" spans="2:65" s="1" customFormat="1" ht="22.5" customHeight="1">
      <c r="B139" s="164"/>
      <c r="C139" s="165" t="s">
        <v>489</v>
      </c>
      <c r="D139" s="165" t="s">
        <v>148</v>
      </c>
      <c r="E139" s="166" t="s">
        <v>1196</v>
      </c>
      <c r="F139" s="167" t="s">
        <v>1197</v>
      </c>
      <c r="G139" s="168" t="s">
        <v>241</v>
      </c>
      <c r="H139" s="169">
        <v>0.5</v>
      </c>
      <c r="I139" s="170"/>
      <c r="J139" s="171">
        <f t="shared" si="20"/>
        <v>0</v>
      </c>
      <c r="K139" s="167" t="s">
        <v>20</v>
      </c>
      <c r="L139" s="35"/>
      <c r="M139" s="172" t="s">
        <v>20</v>
      </c>
      <c r="N139" s="173" t="s">
        <v>47</v>
      </c>
      <c r="O139" s="36"/>
      <c r="P139" s="174">
        <f t="shared" si="21"/>
        <v>0</v>
      </c>
      <c r="Q139" s="174">
        <v>0</v>
      </c>
      <c r="R139" s="174">
        <f t="shared" si="22"/>
        <v>0</v>
      </c>
      <c r="S139" s="174">
        <v>0</v>
      </c>
      <c r="T139" s="175">
        <f t="shared" si="23"/>
        <v>0</v>
      </c>
      <c r="AR139" s="18" t="s">
        <v>153</v>
      </c>
      <c r="AT139" s="18" t="s">
        <v>148</v>
      </c>
      <c r="AU139" s="18" t="s">
        <v>84</v>
      </c>
      <c r="AY139" s="18" t="s">
        <v>145</v>
      </c>
      <c r="BE139" s="176">
        <f t="shared" si="24"/>
        <v>0</v>
      </c>
      <c r="BF139" s="176">
        <f t="shared" si="25"/>
        <v>0</v>
      </c>
      <c r="BG139" s="176">
        <f t="shared" si="26"/>
        <v>0</v>
      </c>
      <c r="BH139" s="176">
        <f t="shared" si="27"/>
        <v>0</v>
      </c>
      <c r="BI139" s="176">
        <f t="shared" si="28"/>
        <v>0</v>
      </c>
      <c r="BJ139" s="18" t="s">
        <v>22</v>
      </c>
      <c r="BK139" s="176">
        <f t="shared" si="29"/>
        <v>0</v>
      </c>
      <c r="BL139" s="18" t="s">
        <v>153</v>
      </c>
      <c r="BM139" s="18" t="s">
        <v>1198</v>
      </c>
    </row>
    <row r="140" spans="2:65" s="1" customFormat="1" ht="22.5" customHeight="1">
      <c r="B140" s="164"/>
      <c r="C140" s="165" t="s">
        <v>500</v>
      </c>
      <c r="D140" s="165" t="s">
        <v>148</v>
      </c>
      <c r="E140" s="166" t="s">
        <v>1199</v>
      </c>
      <c r="F140" s="167" t="s">
        <v>1200</v>
      </c>
      <c r="G140" s="168" t="s">
        <v>395</v>
      </c>
      <c r="H140" s="169">
        <v>4</v>
      </c>
      <c r="I140" s="170"/>
      <c r="J140" s="171">
        <f t="shared" si="20"/>
        <v>0</v>
      </c>
      <c r="K140" s="167" t="s">
        <v>20</v>
      </c>
      <c r="L140" s="35"/>
      <c r="M140" s="172" t="s">
        <v>20</v>
      </c>
      <c r="N140" s="173" t="s">
        <v>47</v>
      </c>
      <c r="O140" s="36"/>
      <c r="P140" s="174">
        <f t="shared" si="21"/>
        <v>0</v>
      </c>
      <c r="Q140" s="174">
        <v>0</v>
      </c>
      <c r="R140" s="174">
        <f t="shared" si="22"/>
        <v>0</v>
      </c>
      <c r="S140" s="174">
        <v>0</v>
      </c>
      <c r="T140" s="175">
        <f t="shared" si="23"/>
        <v>0</v>
      </c>
      <c r="AR140" s="18" t="s">
        <v>153</v>
      </c>
      <c r="AT140" s="18" t="s">
        <v>148</v>
      </c>
      <c r="AU140" s="18" t="s">
        <v>84</v>
      </c>
      <c r="AY140" s="18" t="s">
        <v>145</v>
      </c>
      <c r="BE140" s="176">
        <f t="shared" si="24"/>
        <v>0</v>
      </c>
      <c r="BF140" s="176">
        <f t="shared" si="25"/>
        <v>0</v>
      </c>
      <c r="BG140" s="176">
        <f t="shared" si="26"/>
        <v>0</v>
      </c>
      <c r="BH140" s="176">
        <f t="shared" si="27"/>
        <v>0</v>
      </c>
      <c r="BI140" s="176">
        <f t="shared" si="28"/>
        <v>0</v>
      </c>
      <c r="BJ140" s="18" t="s">
        <v>22</v>
      </c>
      <c r="BK140" s="176">
        <f t="shared" si="29"/>
        <v>0</v>
      </c>
      <c r="BL140" s="18" t="s">
        <v>153</v>
      </c>
      <c r="BM140" s="18" t="s">
        <v>1201</v>
      </c>
    </row>
    <row r="141" spans="2:65" s="1" customFormat="1" ht="22.5" customHeight="1">
      <c r="B141" s="164"/>
      <c r="C141" s="165" t="s">
        <v>506</v>
      </c>
      <c r="D141" s="165" t="s">
        <v>148</v>
      </c>
      <c r="E141" s="166" t="s">
        <v>1202</v>
      </c>
      <c r="F141" s="167" t="s">
        <v>1203</v>
      </c>
      <c r="G141" s="168" t="s">
        <v>395</v>
      </c>
      <c r="H141" s="169">
        <v>5</v>
      </c>
      <c r="I141" s="170"/>
      <c r="J141" s="171">
        <f t="shared" si="20"/>
        <v>0</v>
      </c>
      <c r="K141" s="167" t="s">
        <v>20</v>
      </c>
      <c r="L141" s="35"/>
      <c r="M141" s="172" t="s">
        <v>20</v>
      </c>
      <c r="N141" s="173" t="s">
        <v>47</v>
      </c>
      <c r="O141" s="36"/>
      <c r="P141" s="174">
        <f t="shared" si="21"/>
        <v>0</v>
      </c>
      <c r="Q141" s="174">
        <v>0</v>
      </c>
      <c r="R141" s="174">
        <f t="shared" si="22"/>
        <v>0</v>
      </c>
      <c r="S141" s="174">
        <v>0</v>
      </c>
      <c r="T141" s="175">
        <f t="shared" si="23"/>
        <v>0</v>
      </c>
      <c r="AR141" s="18" t="s">
        <v>153</v>
      </c>
      <c r="AT141" s="18" t="s">
        <v>148</v>
      </c>
      <c r="AU141" s="18" t="s">
        <v>84</v>
      </c>
      <c r="AY141" s="18" t="s">
        <v>145</v>
      </c>
      <c r="BE141" s="176">
        <f t="shared" si="24"/>
        <v>0</v>
      </c>
      <c r="BF141" s="176">
        <f t="shared" si="25"/>
        <v>0</v>
      </c>
      <c r="BG141" s="176">
        <f t="shared" si="26"/>
        <v>0</v>
      </c>
      <c r="BH141" s="176">
        <f t="shared" si="27"/>
        <v>0</v>
      </c>
      <c r="BI141" s="176">
        <f t="shared" si="28"/>
        <v>0</v>
      </c>
      <c r="BJ141" s="18" t="s">
        <v>22</v>
      </c>
      <c r="BK141" s="176">
        <f t="shared" si="29"/>
        <v>0</v>
      </c>
      <c r="BL141" s="18" t="s">
        <v>153</v>
      </c>
      <c r="BM141" s="18" t="s">
        <v>1204</v>
      </c>
    </row>
    <row r="142" spans="2:65" s="1" customFormat="1" ht="22.5" customHeight="1">
      <c r="B142" s="164"/>
      <c r="C142" s="165" t="s">
        <v>516</v>
      </c>
      <c r="D142" s="165" t="s">
        <v>148</v>
      </c>
      <c r="E142" s="166" t="s">
        <v>1205</v>
      </c>
      <c r="F142" s="167" t="s">
        <v>1206</v>
      </c>
      <c r="G142" s="168" t="s">
        <v>838</v>
      </c>
      <c r="H142" s="169">
        <v>1</v>
      </c>
      <c r="I142" s="170"/>
      <c r="J142" s="171">
        <f t="shared" si="20"/>
        <v>0</v>
      </c>
      <c r="K142" s="167" t="s">
        <v>20</v>
      </c>
      <c r="L142" s="35"/>
      <c r="M142" s="172" t="s">
        <v>20</v>
      </c>
      <c r="N142" s="173" t="s">
        <v>47</v>
      </c>
      <c r="O142" s="36"/>
      <c r="P142" s="174">
        <f t="shared" si="21"/>
        <v>0</v>
      </c>
      <c r="Q142" s="174">
        <v>0</v>
      </c>
      <c r="R142" s="174">
        <f t="shared" si="22"/>
        <v>0</v>
      </c>
      <c r="S142" s="174">
        <v>0</v>
      </c>
      <c r="T142" s="175">
        <f t="shared" si="23"/>
        <v>0</v>
      </c>
      <c r="AR142" s="18" t="s">
        <v>153</v>
      </c>
      <c r="AT142" s="18" t="s">
        <v>148</v>
      </c>
      <c r="AU142" s="18" t="s">
        <v>84</v>
      </c>
      <c r="AY142" s="18" t="s">
        <v>145</v>
      </c>
      <c r="BE142" s="176">
        <f t="shared" si="24"/>
        <v>0</v>
      </c>
      <c r="BF142" s="176">
        <f t="shared" si="25"/>
        <v>0</v>
      </c>
      <c r="BG142" s="176">
        <f t="shared" si="26"/>
        <v>0</v>
      </c>
      <c r="BH142" s="176">
        <f t="shared" si="27"/>
        <v>0</v>
      </c>
      <c r="BI142" s="176">
        <f t="shared" si="28"/>
        <v>0</v>
      </c>
      <c r="BJ142" s="18" t="s">
        <v>22</v>
      </c>
      <c r="BK142" s="176">
        <f t="shared" si="29"/>
        <v>0</v>
      </c>
      <c r="BL142" s="18" t="s">
        <v>153</v>
      </c>
      <c r="BM142" s="18" t="s">
        <v>1207</v>
      </c>
    </row>
    <row r="143" spans="2:63" s="10" customFormat="1" ht="29.25" customHeight="1">
      <c r="B143" s="150"/>
      <c r="D143" s="161" t="s">
        <v>75</v>
      </c>
      <c r="E143" s="162" t="s">
        <v>930</v>
      </c>
      <c r="F143" s="162" t="s">
        <v>1208</v>
      </c>
      <c r="I143" s="153"/>
      <c r="J143" s="163">
        <f>BK143</f>
        <v>0</v>
      </c>
      <c r="L143" s="150"/>
      <c r="M143" s="155"/>
      <c r="N143" s="156"/>
      <c r="O143" s="156"/>
      <c r="P143" s="157">
        <f>SUM(P144:P168)</f>
        <v>0</v>
      </c>
      <c r="Q143" s="156"/>
      <c r="R143" s="157">
        <f>SUM(R144:R168)</f>
        <v>0</v>
      </c>
      <c r="S143" s="156"/>
      <c r="T143" s="158">
        <f>SUM(T144:T168)</f>
        <v>0</v>
      </c>
      <c r="AR143" s="151" t="s">
        <v>22</v>
      </c>
      <c r="AT143" s="159" t="s">
        <v>75</v>
      </c>
      <c r="AU143" s="159" t="s">
        <v>22</v>
      </c>
      <c r="AY143" s="151" t="s">
        <v>145</v>
      </c>
      <c r="BK143" s="160">
        <f>SUM(BK144:BK168)</f>
        <v>0</v>
      </c>
    </row>
    <row r="144" spans="2:65" s="1" customFormat="1" ht="22.5" customHeight="1">
      <c r="B144" s="164"/>
      <c r="C144" s="165" t="s">
        <v>524</v>
      </c>
      <c r="D144" s="165" t="s">
        <v>148</v>
      </c>
      <c r="E144" s="166" t="s">
        <v>1209</v>
      </c>
      <c r="F144" s="167" t="s">
        <v>1210</v>
      </c>
      <c r="G144" s="168" t="s">
        <v>1068</v>
      </c>
      <c r="H144" s="169">
        <v>4</v>
      </c>
      <c r="I144" s="170"/>
      <c r="J144" s="171">
        <f aca="true" t="shared" si="30" ref="J144:J168">ROUND(I144*H144,2)</f>
        <v>0</v>
      </c>
      <c r="K144" s="167" t="s">
        <v>20</v>
      </c>
      <c r="L144" s="35"/>
      <c r="M144" s="172" t="s">
        <v>20</v>
      </c>
      <c r="N144" s="173" t="s">
        <v>47</v>
      </c>
      <c r="O144" s="36"/>
      <c r="P144" s="174">
        <f aca="true" t="shared" si="31" ref="P144:P168">O144*H144</f>
        <v>0</v>
      </c>
      <c r="Q144" s="174">
        <v>0</v>
      </c>
      <c r="R144" s="174">
        <f aca="true" t="shared" si="32" ref="R144:R168">Q144*H144</f>
        <v>0</v>
      </c>
      <c r="S144" s="174">
        <v>0</v>
      </c>
      <c r="T144" s="175">
        <f aca="true" t="shared" si="33" ref="T144:T168">S144*H144</f>
        <v>0</v>
      </c>
      <c r="AR144" s="18" t="s">
        <v>153</v>
      </c>
      <c r="AT144" s="18" t="s">
        <v>148</v>
      </c>
      <c r="AU144" s="18" t="s">
        <v>84</v>
      </c>
      <c r="AY144" s="18" t="s">
        <v>145</v>
      </c>
      <c r="BE144" s="176">
        <f aca="true" t="shared" si="34" ref="BE144:BE168">IF(N144="základní",J144,0)</f>
        <v>0</v>
      </c>
      <c r="BF144" s="176">
        <f aca="true" t="shared" si="35" ref="BF144:BF168">IF(N144="snížená",J144,0)</f>
        <v>0</v>
      </c>
      <c r="BG144" s="176">
        <f aca="true" t="shared" si="36" ref="BG144:BG168">IF(N144="zákl. přenesená",J144,0)</f>
        <v>0</v>
      </c>
      <c r="BH144" s="176">
        <f aca="true" t="shared" si="37" ref="BH144:BH168">IF(N144="sníž. přenesená",J144,0)</f>
        <v>0</v>
      </c>
      <c r="BI144" s="176">
        <f aca="true" t="shared" si="38" ref="BI144:BI168">IF(N144="nulová",J144,0)</f>
        <v>0</v>
      </c>
      <c r="BJ144" s="18" t="s">
        <v>22</v>
      </c>
      <c r="BK144" s="176">
        <f aca="true" t="shared" si="39" ref="BK144:BK168">ROUND(I144*H144,2)</f>
        <v>0</v>
      </c>
      <c r="BL144" s="18" t="s">
        <v>153</v>
      </c>
      <c r="BM144" s="18" t="s">
        <v>1211</v>
      </c>
    </row>
    <row r="145" spans="2:65" s="1" customFormat="1" ht="22.5" customHeight="1">
      <c r="B145" s="164"/>
      <c r="C145" s="165" t="s">
        <v>531</v>
      </c>
      <c r="D145" s="165" t="s">
        <v>148</v>
      </c>
      <c r="E145" s="166" t="s">
        <v>1212</v>
      </c>
      <c r="F145" s="167" t="s">
        <v>1213</v>
      </c>
      <c r="G145" s="168" t="s">
        <v>219</v>
      </c>
      <c r="H145" s="169">
        <v>1</v>
      </c>
      <c r="I145" s="170"/>
      <c r="J145" s="171">
        <f t="shared" si="30"/>
        <v>0</v>
      </c>
      <c r="K145" s="167" t="s">
        <v>20</v>
      </c>
      <c r="L145" s="35"/>
      <c r="M145" s="172" t="s">
        <v>20</v>
      </c>
      <c r="N145" s="173" t="s">
        <v>47</v>
      </c>
      <c r="O145" s="36"/>
      <c r="P145" s="174">
        <f t="shared" si="31"/>
        <v>0</v>
      </c>
      <c r="Q145" s="174">
        <v>0</v>
      </c>
      <c r="R145" s="174">
        <f t="shared" si="32"/>
        <v>0</v>
      </c>
      <c r="S145" s="174">
        <v>0</v>
      </c>
      <c r="T145" s="175">
        <f t="shared" si="33"/>
        <v>0</v>
      </c>
      <c r="AR145" s="18" t="s">
        <v>153</v>
      </c>
      <c r="AT145" s="18" t="s">
        <v>148</v>
      </c>
      <c r="AU145" s="18" t="s">
        <v>84</v>
      </c>
      <c r="AY145" s="18" t="s">
        <v>145</v>
      </c>
      <c r="BE145" s="176">
        <f t="shared" si="34"/>
        <v>0</v>
      </c>
      <c r="BF145" s="176">
        <f t="shared" si="35"/>
        <v>0</v>
      </c>
      <c r="BG145" s="176">
        <f t="shared" si="36"/>
        <v>0</v>
      </c>
      <c r="BH145" s="176">
        <f t="shared" si="37"/>
        <v>0</v>
      </c>
      <c r="BI145" s="176">
        <f t="shared" si="38"/>
        <v>0</v>
      </c>
      <c r="BJ145" s="18" t="s">
        <v>22</v>
      </c>
      <c r="BK145" s="176">
        <f t="shared" si="39"/>
        <v>0</v>
      </c>
      <c r="BL145" s="18" t="s">
        <v>153</v>
      </c>
      <c r="BM145" s="18" t="s">
        <v>1214</v>
      </c>
    </row>
    <row r="146" spans="2:65" s="1" customFormat="1" ht="31.5" customHeight="1">
      <c r="B146" s="164"/>
      <c r="C146" s="165" t="s">
        <v>955</v>
      </c>
      <c r="D146" s="165" t="s">
        <v>148</v>
      </c>
      <c r="E146" s="166" t="s">
        <v>1215</v>
      </c>
      <c r="F146" s="167" t="s">
        <v>1216</v>
      </c>
      <c r="G146" s="168" t="s">
        <v>1068</v>
      </c>
      <c r="H146" s="169">
        <v>10</v>
      </c>
      <c r="I146" s="170"/>
      <c r="J146" s="171">
        <f t="shared" si="30"/>
        <v>0</v>
      </c>
      <c r="K146" s="167" t="s">
        <v>20</v>
      </c>
      <c r="L146" s="35"/>
      <c r="M146" s="172" t="s">
        <v>20</v>
      </c>
      <c r="N146" s="173" t="s">
        <v>47</v>
      </c>
      <c r="O146" s="36"/>
      <c r="P146" s="174">
        <f t="shared" si="31"/>
        <v>0</v>
      </c>
      <c r="Q146" s="174">
        <v>0</v>
      </c>
      <c r="R146" s="174">
        <f t="shared" si="32"/>
        <v>0</v>
      </c>
      <c r="S146" s="174">
        <v>0</v>
      </c>
      <c r="T146" s="175">
        <f t="shared" si="33"/>
        <v>0</v>
      </c>
      <c r="AR146" s="18" t="s">
        <v>153</v>
      </c>
      <c r="AT146" s="18" t="s">
        <v>148</v>
      </c>
      <c r="AU146" s="18" t="s">
        <v>84</v>
      </c>
      <c r="AY146" s="18" t="s">
        <v>145</v>
      </c>
      <c r="BE146" s="176">
        <f t="shared" si="34"/>
        <v>0</v>
      </c>
      <c r="BF146" s="176">
        <f t="shared" si="35"/>
        <v>0</v>
      </c>
      <c r="BG146" s="176">
        <f t="shared" si="36"/>
        <v>0</v>
      </c>
      <c r="BH146" s="176">
        <f t="shared" si="37"/>
        <v>0</v>
      </c>
      <c r="BI146" s="176">
        <f t="shared" si="38"/>
        <v>0</v>
      </c>
      <c r="BJ146" s="18" t="s">
        <v>22</v>
      </c>
      <c r="BK146" s="176">
        <f t="shared" si="39"/>
        <v>0</v>
      </c>
      <c r="BL146" s="18" t="s">
        <v>153</v>
      </c>
      <c r="BM146" s="18" t="s">
        <v>1217</v>
      </c>
    </row>
    <row r="147" spans="2:65" s="1" customFormat="1" ht="31.5" customHeight="1">
      <c r="B147" s="164"/>
      <c r="C147" s="165" t="s">
        <v>958</v>
      </c>
      <c r="D147" s="165" t="s">
        <v>148</v>
      </c>
      <c r="E147" s="166" t="s">
        <v>1218</v>
      </c>
      <c r="F147" s="167" t="s">
        <v>1219</v>
      </c>
      <c r="G147" s="168" t="s">
        <v>1068</v>
      </c>
      <c r="H147" s="169">
        <v>1</v>
      </c>
      <c r="I147" s="170"/>
      <c r="J147" s="171">
        <f t="shared" si="30"/>
        <v>0</v>
      </c>
      <c r="K147" s="167" t="s">
        <v>20</v>
      </c>
      <c r="L147" s="35"/>
      <c r="M147" s="172" t="s">
        <v>20</v>
      </c>
      <c r="N147" s="173" t="s">
        <v>47</v>
      </c>
      <c r="O147" s="36"/>
      <c r="P147" s="174">
        <f t="shared" si="31"/>
        <v>0</v>
      </c>
      <c r="Q147" s="174">
        <v>0</v>
      </c>
      <c r="R147" s="174">
        <f t="shared" si="32"/>
        <v>0</v>
      </c>
      <c r="S147" s="174">
        <v>0</v>
      </c>
      <c r="T147" s="175">
        <f t="shared" si="33"/>
        <v>0</v>
      </c>
      <c r="AR147" s="18" t="s">
        <v>153</v>
      </c>
      <c r="AT147" s="18" t="s">
        <v>148</v>
      </c>
      <c r="AU147" s="18" t="s">
        <v>84</v>
      </c>
      <c r="AY147" s="18" t="s">
        <v>145</v>
      </c>
      <c r="BE147" s="176">
        <f t="shared" si="34"/>
        <v>0</v>
      </c>
      <c r="BF147" s="176">
        <f t="shared" si="35"/>
        <v>0</v>
      </c>
      <c r="BG147" s="176">
        <f t="shared" si="36"/>
        <v>0</v>
      </c>
      <c r="BH147" s="176">
        <f t="shared" si="37"/>
        <v>0</v>
      </c>
      <c r="BI147" s="176">
        <f t="shared" si="38"/>
        <v>0</v>
      </c>
      <c r="BJ147" s="18" t="s">
        <v>22</v>
      </c>
      <c r="BK147" s="176">
        <f t="shared" si="39"/>
        <v>0</v>
      </c>
      <c r="BL147" s="18" t="s">
        <v>153</v>
      </c>
      <c r="BM147" s="18" t="s">
        <v>1220</v>
      </c>
    </row>
    <row r="148" spans="2:65" s="1" customFormat="1" ht="31.5" customHeight="1">
      <c r="B148" s="164"/>
      <c r="C148" s="165" t="s">
        <v>961</v>
      </c>
      <c r="D148" s="165" t="s">
        <v>148</v>
      </c>
      <c r="E148" s="166" t="s">
        <v>1221</v>
      </c>
      <c r="F148" s="167" t="s">
        <v>1222</v>
      </c>
      <c r="G148" s="168" t="s">
        <v>1068</v>
      </c>
      <c r="H148" s="169">
        <v>1</v>
      </c>
      <c r="I148" s="170"/>
      <c r="J148" s="171">
        <f t="shared" si="30"/>
        <v>0</v>
      </c>
      <c r="K148" s="167" t="s">
        <v>20</v>
      </c>
      <c r="L148" s="35"/>
      <c r="M148" s="172" t="s">
        <v>20</v>
      </c>
      <c r="N148" s="173" t="s">
        <v>47</v>
      </c>
      <c r="O148" s="36"/>
      <c r="P148" s="174">
        <f t="shared" si="31"/>
        <v>0</v>
      </c>
      <c r="Q148" s="174">
        <v>0</v>
      </c>
      <c r="R148" s="174">
        <f t="shared" si="32"/>
        <v>0</v>
      </c>
      <c r="S148" s="174">
        <v>0</v>
      </c>
      <c r="T148" s="175">
        <f t="shared" si="33"/>
        <v>0</v>
      </c>
      <c r="AR148" s="18" t="s">
        <v>153</v>
      </c>
      <c r="AT148" s="18" t="s">
        <v>148</v>
      </c>
      <c r="AU148" s="18" t="s">
        <v>84</v>
      </c>
      <c r="AY148" s="18" t="s">
        <v>145</v>
      </c>
      <c r="BE148" s="176">
        <f t="shared" si="34"/>
        <v>0</v>
      </c>
      <c r="BF148" s="176">
        <f t="shared" si="35"/>
        <v>0</v>
      </c>
      <c r="BG148" s="176">
        <f t="shared" si="36"/>
        <v>0</v>
      </c>
      <c r="BH148" s="176">
        <f t="shared" si="37"/>
        <v>0</v>
      </c>
      <c r="BI148" s="176">
        <f t="shared" si="38"/>
        <v>0</v>
      </c>
      <c r="BJ148" s="18" t="s">
        <v>22</v>
      </c>
      <c r="BK148" s="176">
        <f t="shared" si="39"/>
        <v>0</v>
      </c>
      <c r="BL148" s="18" t="s">
        <v>153</v>
      </c>
      <c r="BM148" s="18" t="s">
        <v>1223</v>
      </c>
    </row>
    <row r="149" spans="2:65" s="1" customFormat="1" ht="22.5" customHeight="1">
      <c r="B149" s="164"/>
      <c r="C149" s="165" t="s">
        <v>964</v>
      </c>
      <c r="D149" s="165" t="s">
        <v>148</v>
      </c>
      <c r="E149" s="166" t="s">
        <v>1224</v>
      </c>
      <c r="F149" s="167" t="s">
        <v>1225</v>
      </c>
      <c r="G149" s="168" t="s">
        <v>405</v>
      </c>
      <c r="H149" s="169">
        <v>11</v>
      </c>
      <c r="I149" s="170"/>
      <c r="J149" s="171">
        <f t="shared" si="30"/>
        <v>0</v>
      </c>
      <c r="K149" s="167" t="s">
        <v>20</v>
      </c>
      <c r="L149" s="35"/>
      <c r="M149" s="172" t="s">
        <v>20</v>
      </c>
      <c r="N149" s="173" t="s">
        <v>47</v>
      </c>
      <c r="O149" s="36"/>
      <c r="P149" s="174">
        <f t="shared" si="31"/>
        <v>0</v>
      </c>
      <c r="Q149" s="174">
        <v>0</v>
      </c>
      <c r="R149" s="174">
        <f t="shared" si="32"/>
        <v>0</v>
      </c>
      <c r="S149" s="174">
        <v>0</v>
      </c>
      <c r="T149" s="175">
        <f t="shared" si="33"/>
        <v>0</v>
      </c>
      <c r="AR149" s="18" t="s">
        <v>153</v>
      </c>
      <c r="AT149" s="18" t="s">
        <v>148</v>
      </c>
      <c r="AU149" s="18" t="s">
        <v>84</v>
      </c>
      <c r="AY149" s="18" t="s">
        <v>145</v>
      </c>
      <c r="BE149" s="176">
        <f t="shared" si="34"/>
        <v>0</v>
      </c>
      <c r="BF149" s="176">
        <f t="shared" si="35"/>
        <v>0</v>
      </c>
      <c r="BG149" s="176">
        <f t="shared" si="36"/>
        <v>0</v>
      </c>
      <c r="BH149" s="176">
        <f t="shared" si="37"/>
        <v>0</v>
      </c>
      <c r="BI149" s="176">
        <f t="shared" si="38"/>
        <v>0</v>
      </c>
      <c r="BJ149" s="18" t="s">
        <v>22</v>
      </c>
      <c r="BK149" s="176">
        <f t="shared" si="39"/>
        <v>0</v>
      </c>
      <c r="BL149" s="18" t="s">
        <v>153</v>
      </c>
      <c r="BM149" s="18" t="s">
        <v>1226</v>
      </c>
    </row>
    <row r="150" spans="2:65" s="1" customFormat="1" ht="31.5" customHeight="1">
      <c r="B150" s="164"/>
      <c r="C150" s="165" t="s">
        <v>967</v>
      </c>
      <c r="D150" s="165" t="s">
        <v>148</v>
      </c>
      <c r="E150" s="166" t="s">
        <v>1227</v>
      </c>
      <c r="F150" s="167" t="s">
        <v>1228</v>
      </c>
      <c r="G150" s="168" t="s">
        <v>1068</v>
      </c>
      <c r="H150" s="169">
        <v>1</v>
      </c>
      <c r="I150" s="170"/>
      <c r="J150" s="171">
        <f t="shared" si="30"/>
        <v>0</v>
      </c>
      <c r="K150" s="167" t="s">
        <v>20</v>
      </c>
      <c r="L150" s="35"/>
      <c r="M150" s="172" t="s">
        <v>20</v>
      </c>
      <c r="N150" s="173" t="s">
        <v>47</v>
      </c>
      <c r="O150" s="36"/>
      <c r="P150" s="174">
        <f t="shared" si="31"/>
        <v>0</v>
      </c>
      <c r="Q150" s="174">
        <v>0</v>
      </c>
      <c r="R150" s="174">
        <f t="shared" si="32"/>
        <v>0</v>
      </c>
      <c r="S150" s="174">
        <v>0</v>
      </c>
      <c r="T150" s="175">
        <f t="shared" si="33"/>
        <v>0</v>
      </c>
      <c r="AR150" s="18" t="s">
        <v>153</v>
      </c>
      <c r="AT150" s="18" t="s">
        <v>148</v>
      </c>
      <c r="AU150" s="18" t="s">
        <v>84</v>
      </c>
      <c r="AY150" s="18" t="s">
        <v>145</v>
      </c>
      <c r="BE150" s="176">
        <f t="shared" si="34"/>
        <v>0</v>
      </c>
      <c r="BF150" s="176">
        <f t="shared" si="35"/>
        <v>0</v>
      </c>
      <c r="BG150" s="176">
        <f t="shared" si="36"/>
        <v>0</v>
      </c>
      <c r="BH150" s="176">
        <f t="shared" si="37"/>
        <v>0</v>
      </c>
      <c r="BI150" s="176">
        <f t="shared" si="38"/>
        <v>0</v>
      </c>
      <c r="BJ150" s="18" t="s">
        <v>22</v>
      </c>
      <c r="BK150" s="176">
        <f t="shared" si="39"/>
        <v>0</v>
      </c>
      <c r="BL150" s="18" t="s">
        <v>153</v>
      </c>
      <c r="BM150" s="18" t="s">
        <v>1229</v>
      </c>
    </row>
    <row r="151" spans="2:65" s="1" customFormat="1" ht="22.5" customHeight="1">
      <c r="B151" s="164"/>
      <c r="C151" s="165" t="s">
        <v>971</v>
      </c>
      <c r="D151" s="165" t="s">
        <v>148</v>
      </c>
      <c r="E151" s="166" t="s">
        <v>1230</v>
      </c>
      <c r="F151" s="167" t="s">
        <v>1231</v>
      </c>
      <c r="G151" s="168" t="s">
        <v>1068</v>
      </c>
      <c r="H151" s="169">
        <v>12</v>
      </c>
      <c r="I151" s="170"/>
      <c r="J151" s="171">
        <f t="shared" si="30"/>
        <v>0</v>
      </c>
      <c r="K151" s="167" t="s">
        <v>20</v>
      </c>
      <c r="L151" s="35"/>
      <c r="M151" s="172" t="s">
        <v>20</v>
      </c>
      <c r="N151" s="173" t="s">
        <v>47</v>
      </c>
      <c r="O151" s="36"/>
      <c r="P151" s="174">
        <f t="shared" si="31"/>
        <v>0</v>
      </c>
      <c r="Q151" s="174">
        <v>0</v>
      </c>
      <c r="R151" s="174">
        <f t="shared" si="32"/>
        <v>0</v>
      </c>
      <c r="S151" s="174">
        <v>0</v>
      </c>
      <c r="T151" s="175">
        <f t="shared" si="33"/>
        <v>0</v>
      </c>
      <c r="AR151" s="18" t="s">
        <v>153</v>
      </c>
      <c r="AT151" s="18" t="s">
        <v>148</v>
      </c>
      <c r="AU151" s="18" t="s">
        <v>84</v>
      </c>
      <c r="AY151" s="18" t="s">
        <v>145</v>
      </c>
      <c r="BE151" s="176">
        <f t="shared" si="34"/>
        <v>0</v>
      </c>
      <c r="BF151" s="176">
        <f t="shared" si="35"/>
        <v>0</v>
      </c>
      <c r="BG151" s="176">
        <f t="shared" si="36"/>
        <v>0</v>
      </c>
      <c r="BH151" s="176">
        <f t="shared" si="37"/>
        <v>0</v>
      </c>
      <c r="BI151" s="176">
        <f t="shared" si="38"/>
        <v>0</v>
      </c>
      <c r="BJ151" s="18" t="s">
        <v>22</v>
      </c>
      <c r="BK151" s="176">
        <f t="shared" si="39"/>
        <v>0</v>
      </c>
      <c r="BL151" s="18" t="s">
        <v>153</v>
      </c>
      <c r="BM151" s="18" t="s">
        <v>1232</v>
      </c>
    </row>
    <row r="152" spans="2:65" s="1" customFormat="1" ht="22.5" customHeight="1">
      <c r="B152" s="164"/>
      <c r="C152" s="165" t="s">
        <v>974</v>
      </c>
      <c r="D152" s="165" t="s">
        <v>148</v>
      </c>
      <c r="E152" s="166" t="s">
        <v>1233</v>
      </c>
      <c r="F152" s="167" t="s">
        <v>1234</v>
      </c>
      <c r="G152" s="168" t="s">
        <v>405</v>
      </c>
      <c r="H152" s="169">
        <v>10</v>
      </c>
      <c r="I152" s="170"/>
      <c r="J152" s="171">
        <f t="shared" si="30"/>
        <v>0</v>
      </c>
      <c r="K152" s="167" t="s">
        <v>20</v>
      </c>
      <c r="L152" s="35"/>
      <c r="M152" s="172" t="s">
        <v>20</v>
      </c>
      <c r="N152" s="173" t="s">
        <v>47</v>
      </c>
      <c r="O152" s="36"/>
      <c r="P152" s="174">
        <f t="shared" si="31"/>
        <v>0</v>
      </c>
      <c r="Q152" s="174">
        <v>0</v>
      </c>
      <c r="R152" s="174">
        <f t="shared" si="32"/>
        <v>0</v>
      </c>
      <c r="S152" s="174">
        <v>0</v>
      </c>
      <c r="T152" s="175">
        <f t="shared" si="33"/>
        <v>0</v>
      </c>
      <c r="AR152" s="18" t="s">
        <v>153</v>
      </c>
      <c r="AT152" s="18" t="s">
        <v>148</v>
      </c>
      <c r="AU152" s="18" t="s">
        <v>84</v>
      </c>
      <c r="AY152" s="18" t="s">
        <v>145</v>
      </c>
      <c r="BE152" s="176">
        <f t="shared" si="34"/>
        <v>0</v>
      </c>
      <c r="BF152" s="176">
        <f t="shared" si="35"/>
        <v>0</v>
      </c>
      <c r="BG152" s="176">
        <f t="shared" si="36"/>
        <v>0</v>
      </c>
      <c r="BH152" s="176">
        <f t="shared" si="37"/>
        <v>0</v>
      </c>
      <c r="BI152" s="176">
        <f t="shared" si="38"/>
        <v>0</v>
      </c>
      <c r="BJ152" s="18" t="s">
        <v>22</v>
      </c>
      <c r="BK152" s="176">
        <f t="shared" si="39"/>
        <v>0</v>
      </c>
      <c r="BL152" s="18" t="s">
        <v>153</v>
      </c>
      <c r="BM152" s="18" t="s">
        <v>1235</v>
      </c>
    </row>
    <row r="153" spans="2:65" s="1" customFormat="1" ht="31.5" customHeight="1">
      <c r="B153" s="164"/>
      <c r="C153" s="165" t="s">
        <v>977</v>
      </c>
      <c r="D153" s="165" t="s">
        <v>148</v>
      </c>
      <c r="E153" s="166" t="s">
        <v>1236</v>
      </c>
      <c r="F153" s="167" t="s">
        <v>1237</v>
      </c>
      <c r="G153" s="168" t="s">
        <v>405</v>
      </c>
      <c r="H153" s="169">
        <v>1</v>
      </c>
      <c r="I153" s="170"/>
      <c r="J153" s="171">
        <f t="shared" si="30"/>
        <v>0</v>
      </c>
      <c r="K153" s="167" t="s">
        <v>20</v>
      </c>
      <c r="L153" s="35"/>
      <c r="M153" s="172" t="s">
        <v>20</v>
      </c>
      <c r="N153" s="173" t="s">
        <v>47</v>
      </c>
      <c r="O153" s="36"/>
      <c r="P153" s="174">
        <f t="shared" si="31"/>
        <v>0</v>
      </c>
      <c r="Q153" s="174">
        <v>0</v>
      </c>
      <c r="R153" s="174">
        <f t="shared" si="32"/>
        <v>0</v>
      </c>
      <c r="S153" s="174">
        <v>0</v>
      </c>
      <c r="T153" s="175">
        <f t="shared" si="33"/>
        <v>0</v>
      </c>
      <c r="AR153" s="18" t="s">
        <v>153</v>
      </c>
      <c r="AT153" s="18" t="s">
        <v>148</v>
      </c>
      <c r="AU153" s="18" t="s">
        <v>84</v>
      </c>
      <c r="AY153" s="18" t="s">
        <v>145</v>
      </c>
      <c r="BE153" s="176">
        <f t="shared" si="34"/>
        <v>0</v>
      </c>
      <c r="BF153" s="176">
        <f t="shared" si="35"/>
        <v>0</v>
      </c>
      <c r="BG153" s="176">
        <f t="shared" si="36"/>
        <v>0</v>
      </c>
      <c r="BH153" s="176">
        <f t="shared" si="37"/>
        <v>0</v>
      </c>
      <c r="BI153" s="176">
        <f t="shared" si="38"/>
        <v>0</v>
      </c>
      <c r="BJ153" s="18" t="s">
        <v>22</v>
      </c>
      <c r="BK153" s="176">
        <f t="shared" si="39"/>
        <v>0</v>
      </c>
      <c r="BL153" s="18" t="s">
        <v>153</v>
      </c>
      <c r="BM153" s="18" t="s">
        <v>1238</v>
      </c>
    </row>
    <row r="154" spans="2:65" s="1" customFormat="1" ht="22.5" customHeight="1">
      <c r="B154" s="164"/>
      <c r="C154" s="165" t="s">
        <v>980</v>
      </c>
      <c r="D154" s="165" t="s">
        <v>148</v>
      </c>
      <c r="E154" s="166" t="s">
        <v>1239</v>
      </c>
      <c r="F154" s="167" t="s">
        <v>1240</v>
      </c>
      <c r="G154" s="168" t="s">
        <v>405</v>
      </c>
      <c r="H154" s="169">
        <v>22</v>
      </c>
      <c r="I154" s="170"/>
      <c r="J154" s="171">
        <f t="shared" si="30"/>
        <v>0</v>
      </c>
      <c r="K154" s="167" t="s">
        <v>20</v>
      </c>
      <c r="L154" s="35"/>
      <c r="M154" s="172" t="s">
        <v>20</v>
      </c>
      <c r="N154" s="173" t="s">
        <v>47</v>
      </c>
      <c r="O154" s="36"/>
      <c r="P154" s="174">
        <f t="shared" si="31"/>
        <v>0</v>
      </c>
      <c r="Q154" s="174">
        <v>0</v>
      </c>
      <c r="R154" s="174">
        <f t="shared" si="32"/>
        <v>0</v>
      </c>
      <c r="S154" s="174">
        <v>0</v>
      </c>
      <c r="T154" s="175">
        <f t="shared" si="33"/>
        <v>0</v>
      </c>
      <c r="AR154" s="18" t="s">
        <v>153</v>
      </c>
      <c r="AT154" s="18" t="s">
        <v>148</v>
      </c>
      <c r="AU154" s="18" t="s">
        <v>84</v>
      </c>
      <c r="AY154" s="18" t="s">
        <v>145</v>
      </c>
      <c r="BE154" s="176">
        <f t="shared" si="34"/>
        <v>0</v>
      </c>
      <c r="BF154" s="176">
        <f t="shared" si="35"/>
        <v>0</v>
      </c>
      <c r="BG154" s="176">
        <f t="shared" si="36"/>
        <v>0</v>
      </c>
      <c r="BH154" s="176">
        <f t="shared" si="37"/>
        <v>0</v>
      </c>
      <c r="BI154" s="176">
        <f t="shared" si="38"/>
        <v>0</v>
      </c>
      <c r="BJ154" s="18" t="s">
        <v>22</v>
      </c>
      <c r="BK154" s="176">
        <f t="shared" si="39"/>
        <v>0</v>
      </c>
      <c r="BL154" s="18" t="s">
        <v>153</v>
      </c>
      <c r="BM154" s="18" t="s">
        <v>1241</v>
      </c>
    </row>
    <row r="155" spans="2:65" s="1" customFormat="1" ht="31.5" customHeight="1">
      <c r="B155" s="164"/>
      <c r="C155" s="165" t="s">
        <v>983</v>
      </c>
      <c r="D155" s="165" t="s">
        <v>148</v>
      </c>
      <c r="E155" s="166" t="s">
        <v>1242</v>
      </c>
      <c r="F155" s="167" t="s">
        <v>1243</v>
      </c>
      <c r="G155" s="168" t="s">
        <v>1068</v>
      </c>
      <c r="H155" s="169">
        <v>3</v>
      </c>
      <c r="I155" s="170"/>
      <c r="J155" s="171">
        <f t="shared" si="30"/>
        <v>0</v>
      </c>
      <c r="K155" s="167" t="s">
        <v>20</v>
      </c>
      <c r="L155" s="35"/>
      <c r="M155" s="172" t="s">
        <v>20</v>
      </c>
      <c r="N155" s="173" t="s">
        <v>47</v>
      </c>
      <c r="O155" s="36"/>
      <c r="P155" s="174">
        <f t="shared" si="31"/>
        <v>0</v>
      </c>
      <c r="Q155" s="174">
        <v>0</v>
      </c>
      <c r="R155" s="174">
        <f t="shared" si="32"/>
        <v>0</v>
      </c>
      <c r="S155" s="174">
        <v>0</v>
      </c>
      <c r="T155" s="175">
        <f t="shared" si="33"/>
        <v>0</v>
      </c>
      <c r="AR155" s="18" t="s">
        <v>153</v>
      </c>
      <c r="AT155" s="18" t="s">
        <v>148</v>
      </c>
      <c r="AU155" s="18" t="s">
        <v>84</v>
      </c>
      <c r="AY155" s="18" t="s">
        <v>145</v>
      </c>
      <c r="BE155" s="176">
        <f t="shared" si="34"/>
        <v>0</v>
      </c>
      <c r="BF155" s="176">
        <f t="shared" si="35"/>
        <v>0</v>
      </c>
      <c r="BG155" s="176">
        <f t="shared" si="36"/>
        <v>0</v>
      </c>
      <c r="BH155" s="176">
        <f t="shared" si="37"/>
        <v>0</v>
      </c>
      <c r="BI155" s="176">
        <f t="shared" si="38"/>
        <v>0</v>
      </c>
      <c r="BJ155" s="18" t="s">
        <v>22</v>
      </c>
      <c r="BK155" s="176">
        <f t="shared" si="39"/>
        <v>0</v>
      </c>
      <c r="BL155" s="18" t="s">
        <v>153</v>
      </c>
      <c r="BM155" s="18" t="s">
        <v>1244</v>
      </c>
    </row>
    <row r="156" spans="2:65" s="1" customFormat="1" ht="22.5" customHeight="1">
      <c r="B156" s="164"/>
      <c r="C156" s="165" t="s">
        <v>986</v>
      </c>
      <c r="D156" s="165" t="s">
        <v>148</v>
      </c>
      <c r="E156" s="166" t="s">
        <v>1245</v>
      </c>
      <c r="F156" s="167" t="s">
        <v>1246</v>
      </c>
      <c r="G156" s="168" t="s">
        <v>1068</v>
      </c>
      <c r="H156" s="169">
        <v>4</v>
      </c>
      <c r="I156" s="170"/>
      <c r="J156" s="171">
        <f t="shared" si="30"/>
        <v>0</v>
      </c>
      <c r="K156" s="167" t="s">
        <v>20</v>
      </c>
      <c r="L156" s="35"/>
      <c r="M156" s="172" t="s">
        <v>20</v>
      </c>
      <c r="N156" s="173" t="s">
        <v>47</v>
      </c>
      <c r="O156" s="36"/>
      <c r="P156" s="174">
        <f t="shared" si="31"/>
        <v>0</v>
      </c>
      <c r="Q156" s="174">
        <v>0</v>
      </c>
      <c r="R156" s="174">
        <f t="shared" si="32"/>
        <v>0</v>
      </c>
      <c r="S156" s="174">
        <v>0</v>
      </c>
      <c r="T156" s="175">
        <f t="shared" si="33"/>
        <v>0</v>
      </c>
      <c r="AR156" s="18" t="s">
        <v>153</v>
      </c>
      <c r="AT156" s="18" t="s">
        <v>148</v>
      </c>
      <c r="AU156" s="18" t="s">
        <v>84</v>
      </c>
      <c r="AY156" s="18" t="s">
        <v>145</v>
      </c>
      <c r="BE156" s="176">
        <f t="shared" si="34"/>
        <v>0</v>
      </c>
      <c r="BF156" s="176">
        <f t="shared" si="35"/>
        <v>0</v>
      </c>
      <c r="BG156" s="176">
        <f t="shared" si="36"/>
        <v>0</v>
      </c>
      <c r="BH156" s="176">
        <f t="shared" si="37"/>
        <v>0</v>
      </c>
      <c r="BI156" s="176">
        <f t="shared" si="38"/>
        <v>0</v>
      </c>
      <c r="BJ156" s="18" t="s">
        <v>22</v>
      </c>
      <c r="BK156" s="176">
        <f t="shared" si="39"/>
        <v>0</v>
      </c>
      <c r="BL156" s="18" t="s">
        <v>153</v>
      </c>
      <c r="BM156" s="18" t="s">
        <v>1247</v>
      </c>
    </row>
    <row r="157" spans="2:65" s="1" customFormat="1" ht="22.5" customHeight="1">
      <c r="B157" s="164"/>
      <c r="C157" s="165" t="s">
        <v>989</v>
      </c>
      <c r="D157" s="165" t="s">
        <v>148</v>
      </c>
      <c r="E157" s="166" t="s">
        <v>1248</v>
      </c>
      <c r="F157" s="167" t="s">
        <v>1249</v>
      </c>
      <c r="G157" s="168" t="s">
        <v>1068</v>
      </c>
      <c r="H157" s="169">
        <v>7</v>
      </c>
      <c r="I157" s="170"/>
      <c r="J157" s="171">
        <f t="shared" si="30"/>
        <v>0</v>
      </c>
      <c r="K157" s="167" t="s">
        <v>20</v>
      </c>
      <c r="L157" s="35"/>
      <c r="M157" s="172" t="s">
        <v>20</v>
      </c>
      <c r="N157" s="173" t="s">
        <v>47</v>
      </c>
      <c r="O157" s="36"/>
      <c r="P157" s="174">
        <f t="shared" si="31"/>
        <v>0</v>
      </c>
      <c r="Q157" s="174">
        <v>0</v>
      </c>
      <c r="R157" s="174">
        <f t="shared" si="32"/>
        <v>0</v>
      </c>
      <c r="S157" s="174">
        <v>0</v>
      </c>
      <c r="T157" s="175">
        <f t="shared" si="33"/>
        <v>0</v>
      </c>
      <c r="AR157" s="18" t="s">
        <v>153</v>
      </c>
      <c r="AT157" s="18" t="s">
        <v>148</v>
      </c>
      <c r="AU157" s="18" t="s">
        <v>84</v>
      </c>
      <c r="AY157" s="18" t="s">
        <v>145</v>
      </c>
      <c r="BE157" s="176">
        <f t="shared" si="34"/>
        <v>0</v>
      </c>
      <c r="BF157" s="176">
        <f t="shared" si="35"/>
        <v>0</v>
      </c>
      <c r="BG157" s="176">
        <f t="shared" si="36"/>
        <v>0</v>
      </c>
      <c r="BH157" s="176">
        <f t="shared" si="37"/>
        <v>0</v>
      </c>
      <c r="BI157" s="176">
        <f t="shared" si="38"/>
        <v>0</v>
      </c>
      <c r="BJ157" s="18" t="s">
        <v>22</v>
      </c>
      <c r="BK157" s="176">
        <f t="shared" si="39"/>
        <v>0</v>
      </c>
      <c r="BL157" s="18" t="s">
        <v>153</v>
      </c>
      <c r="BM157" s="18" t="s">
        <v>1250</v>
      </c>
    </row>
    <row r="158" spans="2:65" s="1" customFormat="1" ht="22.5" customHeight="1">
      <c r="B158" s="164"/>
      <c r="C158" s="165" t="s">
        <v>994</v>
      </c>
      <c r="D158" s="165" t="s">
        <v>148</v>
      </c>
      <c r="E158" s="166" t="s">
        <v>1251</v>
      </c>
      <c r="F158" s="167" t="s">
        <v>1252</v>
      </c>
      <c r="G158" s="168" t="s">
        <v>1068</v>
      </c>
      <c r="H158" s="169">
        <v>7</v>
      </c>
      <c r="I158" s="170"/>
      <c r="J158" s="171">
        <f t="shared" si="30"/>
        <v>0</v>
      </c>
      <c r="K158" s="167" t="s">
        <v>20</v>
      </c>
      <c r="L158" s="35"/>
      <c r="M158" s="172" t="s">
        <v>20</v>
      </c>
      <c r="N158" s="173" t="s">
        <v>47</v>
      </c>
      <c r="O158" s="36"/>
      <c r="P158" s="174">
        <f t="shared" si="31"/>
        <v>0</v>
      </c>
      <c r="Q158" s="174">
        <v>0</v>
      </c>
      <c r="R158" s="174">
        <f t="shared" si="32"/>
        <v>0</v>
      </c>
      <c r="S158" s="174">
        <v>0</v>
      </c>
      <c r="T158" s="175">
        <f t="shared" si="33"/>
        <v>0</v>
      </c>
      <c r="AR158" s="18" t="s">
        <v>153</v>
      </c>
      <c r="AT158" s="18" t="s">
        <v>148</v>
      </c>
      <c r="AU158" s="18" t="s">
        <v>84</v>
      </c>
      <c r="AY158" s="18" t="s">
        <v>145</v>
      </c>
      <c r="BE158" s="176">
        <f t="shared" si="34"/>
        <v>0</v>
      </c>
      <c r="BF158" s="176">
        <f t="shared" si="35"/>
        <v>0</v>
      </c>
      <c r="BG158" s="176">
        <f t="shared" si="36"/>
        <v>0</v>
      </c>
      <c r="BH158" s="176">
        <f t="shared" si="37"/>
        <v>0</v>
      </c>
      <c r="BI158" s="176">
        <f t="shared" si="38"/>
        <v>0</v>
      </c>
      <c r="BJ158" s="18" t="s">
        <v>22</v>
      </c>
      <c r="BK158" s="176">
        <f t="shared" si="39"/>
        <v>0</v>
      </c>
      <c r="BL158" s="18" t="s">
        <v>153</v>
      </c>
      <c r="BM158" s="18" t="s">
        <v>1253</v>
      </c>
    </row>
    <row r="159" spans="2:65" s="1" customFormat="1" ht="22.5" customHeight="1">
      <c r="B159" s="164"/>
      <c r="C159" s="165" t="s">
        <v>997</v>
      </c>
      <c r="D159" s="165" t="s">
        <v>148</v>
      </c>
      <c r="E159" s="166" t="s">
        <v>1254</v>
      </c>
      <c r="F159" s="167" t="s">
        <v>1255</v>
      </c>
      <c r="G159" s="168" t="s">
        <v>1068</v>
      </c>
      <c r="H159" s="169">
        <v>4</v>
      </c>
      <c r="I159" s="170"/>
      <c r="J159" s="171">
        <f t="shared" si="30"/>
        <v>0</v>
      </c>
      <c r="K159" s="167" t="s">
        <v>20</v>
      </c>
      <c r="L159" s="35"/>
      <c r="M159" s="172" t="s">
        <v>20</v>
      </c>
      <c r="N159" s="173" t="s">
        <v>47</v>
      </c>
      <c r="O159" s="36"/>
      <c r="P159" s="174">
        <f t="shared" si="31"/>
        <v>0</v>
      </c>
      <c r="Q159" s="174">
        <v>0</v>
      </c>
      <c r="R159" s="174">
        <f t="shared" si="32"/>
        <v>0</v>
      </c>
      <c r="S159" s="174">
        <v>0</v>
      </c>
      <c r="T159" s="175">
        <f t="shared" si="33"/>
        <v>0</v>
      </c>
      <c r="AR159" s="18" t="s">
        <v>153</v>
      </c>
      <c r="AT159" s="18" t="s">
        <v>148</v>
      </c>
      <c r="AU159" s="18" t="s">
        <v>84</v>
      </c>
      <c r="AY159" s="18" t="s">
        <v>145</v>
      </c>
      <c r="BE159" s="176">
        <f t="shared" si="34"/>
        <v>0</v>
      </c>
      <c r="BF159" s="176">
        <f t="shared" si="35"/>
        <v>0</v>
      </c>
      <c r="BG159" s="176">
        <f t="shared" si="36"/>
        <v>0</v>
      </c>
      <c r="BH159" s="176">
        <f t="shared" si="37"/>
        <v>0</v>
      </c>
      <c r="BI159" s="176">
        <f t="shared" si="38"/>
        <v>0</v>
      </c>
      <c r="BJ159" s="18" t="s">
        <v>22</v>
      </c>
      <c r="BK159" s="176">
        <f t="shared" si="39"/>
        <v>0</v>
      </c>
      <c r="BL159" s="18" t="s">
        <v>153</v>
      </c>
      <c r="BM159" s="18" t="s">
        <v>1256</v>
      </c>
    </row>
    <row r="160" spans="2:65" s="1" customFormat="1" ht="22.5" customHeight="1">
      <c r="B160" s="164"/>
      <c r="C160" s="165" t="s">
        <v>1000</v>
      </c>
      <c r="D160" s="165" t="s">
        <v>148</v>
      </c>
      <c r="E160" s="166" t="s">
        <v>1257</v>
      </c>
      <c r="F160" s="167" t="s">
        <v>1258</v>
      </c>
      <c r="G160" s="168" t="s">
        <v>1093</v>
      </c>
      <c r="H160" s="169">
        <v>12</v>
      </c>
      <c r="I160" s="170"/>
      <c r="J160" s="171">
        <f t="shared" si="30"/>
        <v>0</v>
      </c>
      <c r="K160" s="167" t="s">
        <v>20</v>
      </c>
      <c r="L160" s="35"/>
      <c r="M160" s="172" t="s">
        <v>20</v>
      </c>
      <c r="N160" s="173" t="s">
        <v>47</v>
      </c>
      <c r="O160" s="36"/>
      <c r="P160" s="174">
        <f t="shared" si="31"/>
        <v>0</v>
      </c>
      <c r="Q160" s="174">
        <v>0</v>
      </c>
      <c r="R160" s="174">
        <f t="shared" si="32"/>
        <v>0</v>
      </c>
      <c r="S160" s="174">
        <v>0</v>
      </c>
      <c r="T160" s="175">
        <f t="shared" si="33"/>
        <v>0</v>
      </c>
      <c r="AR160" s="18" t="s">
        <v>153</v>
      </c>
      <c r="AT160" s="18" t="s">
        <v>148</v>
      </c>
      <c r="AU160" s="18" t="s">
        <v>84</v>
      </c>
      <c r="AY160" s="18" t="s">
        <v>145</v>
      </c>
      <c r="BE160" s="176">
        <f t="shared" si="34"/>
        <v>0</v>
      </c>
      <c r="BF160" s="176">
        <f t="shared" si="35"/>
        <v>0</v>
      </c>
      <c r="BG160" s="176">
        <f t="shared" si="36"/>
        <v>0</v>
      </c>
      <c r="BH160" s="176">
        <f t="shared" si="37"/>
        <v>0</v>
      </c>
      <c r="BI160" s="176">
        <f t="shared" si="38"/>
        <v>0</v>
      </c>
      <c r="BJ160" s="18" t="s">
        <v>22</v>
      </c>
      <c r="BK160" s="176">
        <f t="shared" si="39"/>
        <v>0</v>
      </c>
      <c r="BL160" s="18" t="s">
        <v>153</v>
      </c>
      <c r="BM160" s="18" t="s">
        <v>1259</v>
      </c>
    </row>
    <row r="161" spans="2:65" s="1" customFormat="1" ht="22.5" customHeight="1">
      <c r="B161" s="164"/>
      <c r="C161" s="165" t="s">
        <v>1005</v>
      </c>
      <c r="D161" s="165" t="s">
        <v>148</v>
      </c>
      <c r="E161" s="166" t="s">
        <v>1260</v>
      </c>
      <c r="F161" s="167" t="s">
        <v>1162</v>
      </c>
      <c r="G161" s="168" t="s">
        <v>255</v>
      </c>
      <c r="H161" s="169">
        <v>2</v>
      </c>
      <c r="I161" s="170"/>
      <c r="J161" s="171">
        <f t="shared" si="30"/>
        <v>0</v>
      </c>
      <c r="K161" s="167" t="s">
        <v>20</v>
      </c>
      <c r="L161" s="35"/>
      <c r="M161" s="172" t="s">
        <v>20</v>
      </c>
      <c r="N161" s="173" t="s">
        <v>47</v>
      </c>
      <c r="O161" s="36"/>
      <c r="P161" s="174">
        <f t="shared" si="31"/>
        <v>0</v>
      </c>
      <c r="Q161" s="174">
        <v>0</v>
      </c>
      <c r="R161" s="174">
        <f t="shared" si="32"/>
        <v>0</v>
      </c>
      <c r="S161" s="174">
        <v>0</v>
      </c>
      <c r="T161" s="175">
        <f t="shared" si="33"/>
        <v>0</v>
      </c>
      <c r="AR161" s="18" t="s">
        <v>153</v>
      </c>
      <c r="AT161" s="18" t="s">
        <v>148</v>
      </c>
      <c r="AU161" s="18" t="s">
        <v>84</v>
      </c>
      <c r="AY161" s="18" t="s">
        <v>145</v>
      </c>
      <c r="BE161" s="176">
        <f t="shared" si="34"/>
        <v>0</v>
      </c>
      <c r="BF161" s="176">
        <f t="shared" si="35"/>
        <v>0</v>
      </c>
      <c r="BG161" s="176">
        <f t="shared" si="36"/>
        <v>0</v>
      </c>
      <c r="BH161" s="176">
        <f t="shared" si="37"/>
        <v>0</v>
      </c>
      <c r="BI161" s="176">
        <f t="shared" si="38"/>
        <v>0</v>
      </c>
      <c r="BJ161" s="18" t="s">
        <v>22</v>
      </c>
      <c r="BK161" s="176">
        <f t="shared" si="39"/>
        <v>0</v>
      </c>
      <c r="BL161" s="18" t="s">
        <v>153</v>
      </c>
      <c r="BM161" s="18" t="s">
        <v>1261</v>
      </c>
    </row>
    <row r="162" spans="2:65" s="1" customFormat="1" ht="31.5" customHeight="1">
      <c r="B162" s="164"/>
      <c r="C162" s="165" t="s">
        <v>1008</v>
      </c>
      <c r="D162" s="165" t="s">
        <v>148</v>
      </c>
      <c r="E162" s="166" t="s">
        <v>1262</v>
      </c>
      <c r="F162" s="167" t="s">
        <v>1263</v>
      </c>
      <c r="G162" s="168" t="s">
        <v>1068</v>
      </c>
      <c r="H162" s="169">
        <v>1</v>
      </c>
      <c r="I162" s="170"/>
      <c r="J162" s="171">
        <f t="shared" si="30"/>
        <v>0</v>
      </c>
      <c r="K162" s="167" t="s">
        <v>20</v>
      </c>
      <c r="L162" s="35"/>
      <c r="M162" s="172" t="s">
        <v>20</v>
      </c>
      <c r="N162" s="173" t="s">
        <v>47</v>
      </c>
      <c r="O162" s="36"/>
      <c r="P162" s="174">
        <f t="shared" si="31"/>
        <v>0</v>
      </c>
      <c r="Q162" s="174">
        <v>0</v>
      </c>
      <c r="R162" s="174">
        <f t="shared" si="32"/>
        <v>0</v>
      </c>
      <c r="S162" s="174">
        <v>0</v>
      </c>
      <c r="T162" s="175">
        <f t="shared" si="33"/>
        <v>0</v>
      </c>
      <c r="AR162" s="18" t="s">
        <v>153</v>
      </c>
      <c r="AT162" s="18" t="s">
        <v>148</v>
      </c>
      <c r="AU162" s="18" t="s">
        <v>84</v>
      </c>
      <c r="AY162" s="18" t="s">
        <v>145</v>
      </c>
      <c r="BE162" s="176">
        <f t="shared" si="34"/>
        <v>0</v>
      </c>
      <c r="BF162" s="176">
        <f t="shared" si="35"/>
        <v>0</v>
      </c>
      <c r="BG162" s="176">
        <f t="shared" si="36"/>
        <v>0</v>
      </c>
      <c r="BH162" s="176">
        <f t="shared" si="37"/>
        <v>0</v>
      </c>
      <c r="BI162" s="176">
        <f t="shared" si="38"/>
        <v>0</v>
      </c>
      <c r="BJ162" s="18" t="s">
        <v>22</v>
      </c>
      <c r="BK162" s="176">
        <f t="shared" si="39"/>
        <v>0</v>
      </c>
      <c r="BL162" s="18" t="s">
        <v>153</v>
      </c>
      <c r="BM162" s="18" t="s">
        <v>1264</v>
      </c>
    </row>
    <row r="163" spans="2:65" s="1" customFormat="1" ht="31.5" customHeight="1">
      <c r="B163" s="164"/>
      <c r="C163" s="165" t="s">
        <v>1011</v>
      </c>
      <c r="D163" s="165" t="s">
        <v>148</v>
      </c>
      <c r="E163" s="166" t="s">
        <v>1265</v>
      </c>
      <c r="F163" s="167" t="s">
        <v>1266</v>
      </c>
      <c r="G163" s="168" t="s">
        <v>1068</v>
      </c>
      <c r="H163" s="169">
        <v>3</v>
      </c>
      <c r="I163" s="170"/>
      <c r="J163" s="171">
        <f t="shared" si="30"/>
        <v>0</v>
      </c>
      <c r="K163" s="167" t="s">
        <v>20</v>
      </c>
      <c r="L163" s="35"/>
      <c r="M163" s="172" t="s">
        <v>20</v>
      </c>
      <c r="N163" s="173" t="s">
        <v>47</v>
      </c>
      <c r="O163" s="36"/>
      <c r="P163" s="174">
        <f t="shared" si="31"/>
        <v>0</v>
      </c>
      <c r="Q163" s="174">
        <v>0</v>
      </c>
      <c r="R163" s="174">
        <f t="shared" si="32"/>
        <v>0</v>
      </c>
      <c r="S163" s="174">
        <v>0</v>
      </c>
      <c r="T163" s="175">
        <f t="shared" si="33"/>
        <v>0</v>
      </c>
      <c r="AR163" s="18" t="s">
        <v>153</v>
      </c>
      <c r="AT163" s="18" t="s">
        <v>148</v>
      </c>
      <c r="AU163" s="18" t="s">
        <v>84</v>
      </c>
      <c r="AY163" s="18" t="s">
        <v>145</v>
      </c>
      <c r="BE163" s="176">
        <f t="shared" si="34"/>
        <v>0</v>
      </c>
      <c r="BF163" s="176">
        <f t="shared" si="35"/>
        <v>0</v>
      </c>
      <c r="BG163" s="176">
        <f t="shared" si="36"/>
        <v>0</v>
      </c>
      <c r="BH163" s="176">
        <f t="shared" si="37"/>
        <v>0</v>
      </c>
      <c r="BI163" s="176">
        <f t="shared" si="38"/>
        <v>0</v>
      </c>
      <c r="BJ163" s="18" t="s">
        <v>22</v>
      </c>
      <c r="BK163" s="176">
        <f t="shared" si="39"/>
        <v>0</v>
      </c>
      <c r="BL163" s="18" t="s">
        <v>153</v>
      </c>
      <c r="BM163" s="18" t="s">
        <v>1267</v>
      </c>
    </row>
    <row r="164" spans="2:65" s="1" customFormat="1" ht="31.5" customHeight="1">
      <c r="B164" s="164"/>
      <c r="C164" s="165" t="s">
        <v>1013</v>
      </c>
      <c r="D164" s="165" t="s">
        <v>148</v>
      </c>
      <c r="E164" s="166" t="s">
        <v>1268</v>
      </c>
      <c r="F164" s="167" t="s">
        <v>1269</v>
      </c>
      <c r="G164" s="168" t="s">
        <v>1068</v>
      </c>
      <c r="H164" s="169">
        <v>1</v>
      </c>
      <c r="I164" s="170"/>
      <c r="J164" s="171">
        <f t="shared" si="30"/>
        <v>0</v>
      </c>
      <c r="K164" s="167" t="s">
        <v>20</v>
      </c>
      <c r="L164" s="35"/>
      <c r="M164" s="172" t="s">
        <v>20</v>
      </c>
      <c r="N164" s="173" t="s">
        <v>47</v>
      </c>
      <c r="O164" s="36"/>
      <c r="P164" s="174">
        <f t="shared" si="31"/>
        <v>0</v>
      </c>
      <c r="Q164" s="174">
        <v>0</v>
      </c>
      <c r="R164" s="174">
        <f t="shared" si="32"/>
        <v>0</v>
      </c>
      <c r="S164" s="174">
        <v>0</v>
      </c>
      <c r="T164" s="175">
        <f t="shared" si="33"/>
        <v>0</v>
      </c>
      <c r="AR164" s="18" t="s">
        <v>153</v>
      </c>
      <c r="AT164" s="18" t="s">
        <v>148</v>
      </c>
      <c r="AU164" s="18" t="s">
        <v>84</v>
      </c>
      <c r="AY164" s="18" t="s">
        <v>145</v>
      </c>
      <c r="BE164" s="176">
        <f t="shared" si="34"/>
        <v>0</v>
      </c>
      <c r="BF164" s="176">
        <f t="shared" si="35"/>
        <v>0</v>
      </c>
      <c r="BG164" s="176">
        <f t="shared" si="36"/>
        <v>0</v>
      </c>
      <c r="BH164" s="176">
        <f t="shared" si="37"/>
        <v>0</v>
      </c>
      <c r="BI164" s="176">
        <f t="shared" si="38"/>
        <v>0</v>
      </c>
      <c r="BJ164" s="18" t="s">
        <v>22</v>
      </c>
      <c r="BK164" s="176">
        <f t="shared" si="39"/>
        <v>0</v>
      </c>
      <c r="BL164" s="18" t="s">
        <v>153</v>
      </c>
      <c r="BM164" s="18" t="s">
        <v>1270</v>
      </c>
    </row>
    <row r="165" spans="2:65" s="1" customFormat="1" ht="31.5" customHeight="1">
      <c r="B165" s="164"/>
      <c r="C165" s="165" t="s">
        <v>1271</v>
      </c>
      <c r="D165" s="165" t="s">
        <v>148</v>
      </c>
      <c r="E165" s="166" t="s">
        <v>1272</v>
      </c>
      <c r="F165" s="167" t="s">
        <v>1273</v>
      </c>
      <c r="G165" s="168" t="s">
        <v>1068</v>
      </c>
      <c r="H165" s="169">
        <v>1</v>
      </c>
      <c r="I165" s="170"/>
      <c r="J165" s="171">
        <f t="shared" si="30"/>
        <v>0</v>
      </c>
      <c r="K165" s="167" t="s">
        <v>20</v>
      </c>
      <c r="L165" s="35"/>
      <c r="M165" s="172" t="s">
        <v>20</v>
      </c>
      <c r="N165" s="173" t="s">
        <v>47</v>
      </c>
      <c r="O165" s="36"/>
      <c r="P165" s="174">
        <f t="shared" si="31"/>
        <v>0</v>
      </c>
      <c r="Q165" s="174">
        <v>0</v>
      </c>
      <c r="R165" s="174">
        <f t="shared" si="32"/>
        <v>0</v>
      </c>
      <c r="S165" s="174">
        <v>0</v>
      </c>
      <c r="T165" s="175">
        <f t="shared" si="33"/>
        <v>0</v>
      </c>
      <c r="AR165" s="18" t="s">
        <v>153</v>
      </c>
      <c r="AT165" s="18" t="s">
        <v>148</v>
      </c>
      <c r="AU165" s="18" t="s">
        <v>84</v>
      </c>
      <c r="AY165" s="18" t="s">
        <v>145</v>
      </c>
      <c r="BE165" s="176">
        <f t="shared" si="34"/>
        <v>0</v>
      </c>
      <c r="BF165" s="176">
        <f t="shared" si="35"/>
        <v>0</v>
      </c>
      <c r="BG165" s="176">
        <f t="shared" si="36"/>
        <v>0</v>
      </c>
      <c r="BH165" s="176">
        <f t="shared" si="37"/>
        <v>0</v>
      </c>
      <c r="BI165" s="176">
        <f t="shared" si="38"/>
        <v>0</v>
      </c>
      <c r="BJ165" s="18" t="s">
        <v>22</v>
      </c>
      <c r="BK165" s="176">
        <f t="shared" si="39"/>
        <v>0</v>
      </c>
      <c r="BL165" s="18" t="s">
        <v>153</v>
      </c>
      <c r="BM165" s="18" t="s">
        <v>1274</v>
      </c>
    </row>
    <row r="166" spans="2:65" s="1" customFormat="1" ht="31.5" customHeight="1">
      <c r="B166" s="164"/>
      <c r="C166" s="165" t="s">
        <v>1275</v>
      </c>
      <c r="D166" s="165" t="s">
        <v>148</v>
      </c>
      <c r="E166" s="166" t="s">
        <v>1276</v>
      </c>
      <c r="F166" s="167" t="s">
        <v>1277</v>
      </c>
      <c r="G166" s="168" t="s">
        <v>219</v>
      </c>
      <c r="H166" s="169">
        <v>3</v>
      </c>
      <c r="I166" s="170"/>
      <c r="J166" s="171">
        <f t="shared" si="30"/>
        <v>0</v>
      </c>
      <c r="K166" s="167" t="s">
        <v>20</v>
      </c>
      <c r="L166" s="35"/>
      <c r="M166" s="172" t="s">
        <v>20</v>
      </c>
      <c r="N166" s="173" t="s">
        <v>47</v>
      </c>
      <c r="O166" s="36"/>
      <c r="P166" s="174">
        <f t="shared" si="31"/>
        <v>0</v>
      </c>
      <c r="Q166" s="174">
        <v>0</v>
      </c>
      <c r="R166" s="174">
        <f t="shared" si="32"/>
        <v>0</v>
      </c>
      <c r="S166" s="174">
        <v>0</v>
      </c>
      <c r="T166" s="175">
        <f t="shared" si="33"/>
        <v>0</v>
      </c>
      <c r="AR166" s="18" t="s">
        <v>153</v>
      </c>
      <c r="AT166" s="18" t="s">
        <v>148</v>
      </c>
      <c r="AU166" s="18" t="s">
        <v>84</v>
      </c>
      <c r="AY166" s="18" t="s">
        <v>145</v>
      </c>
      <c r="BE166" s="176">
        <f t="shared" si="34"/>
        <v>0</v>
      </c>
      <c r="BF166" s="176">
        <f t="shared" si="35"/>
        <v>0</v>
      </c>
      <c r="BG166" s="176">
        <f t="shared" si="36"/>
        <v>0</v>
      </c>
      <c r="BH166" s="176">
        <f t="shared" si="37"/>
        <v>0</v>
      </c>
      <c r="BI166" s="176">
        <f t="shared" si="38"/>
        <v>0</v>
      </c>
      <c r="BJ166" s="18" t="s">
        <v>22</v>
      </c>
      <c r="BK166" s="176">
        <f t="shared" si="39"/>
        <v>0</v>
      </c>
      <c r="BL166" s="18" t="s">
        <v>153</v>
      </c>
      <c r="BM166" s="18" t="s">
        <v>1278</v>
      </c>
    </row>
    <row r="167" spans="2:65" s="1" customFormat="1" ht="22.5" customHeight="1">
      <c r="B167" s="164"/>
      <c r="C167" s="165" t="s">
        <v>1279</v>
      </c>
      <c r="D167" s="165" t="s">
        <v>148</v>
      </c>
      <c r="E167" s="166" t="s">
        <v>1280</v>
      </c>
      <c r="F167" s="167" t="s">
        <v>1281</v>
      </c>
      <c r="G167" s="168" t="s">
        <v>219</v>
      </c>
      <c r="H167" s="169">
        <v>2</v>
      </c>
      <c r="I167" s="170"/>
      <c r="J167" s="171">
        <f t="shared" si="30"/>
        <v>0</v>
      </c>
      <c r="K167" s="167" t="s">
        <v>20</v>
      </c>
      <c r="L167" s="35"/>
      <c r="M167" s="172" t="s">
        <v>20</v>
      </c>
      <c r="N167" s="173" t="s">
        <v>47</v>
      </c>
      <c r="O167" s="36"/>
      <c r="P167" s="174">
        <f t="shared" si="31"/>
        <v>0</v>
      </c>
      <c r="Q167" s="174">
        <v>0</v>
      </c>
      <c r="R167" s="174">
        <f t="shared" si="32"/>
        <v>0</v>
      </c>
      <c r="S167" s="174">
        <v>0</v>
      </c>
      <c r="T167" s="175">
        <f t="shared" si="33"/>
        <v>0</v>
      </c>
      <c r="AR167" s="18" t="s">
        <v>153</v>
      </c>
      <c r="AT167" s="18" t="s">
        <v>148</v>
      </c>
      <c r="AU167" s="18" t="s">
        <v>84</v>
      </c>
      <c r="AY167" s="18" t="s">
        <v>145</v>
      </c>
      <c r="BE167" s="176">
        <f t="shared" si="34"/>
        <v>0</v>
      </c>
      <c r="BF167" s="176">
        <f t="shared" si="35"/>
        <v>0</v>
      </c>
      <c r="BG167" s="176">
        <f t="shared" si="36"/>
        <v>0</v>
      </c>
      <c r="BH167" s="176">
        <f t="shared" si="37"/>
        <v>0</v>
      </c>
      <c r="BI167" s="176">
        <f t="shared" si="38"/>
        <v>0</v>
      </c>
      <c r="BJ167" s="18" t="s">
        <v>22</v>
      </c>
      <c r="BK167" s="176">
        <f t="shared" si="39"/>
        <v>0</v>
      </c>
      <c r="BL167" s="18" t="s">
        <v>153</v>
      </c>
      <c r="BM167" s="18" t="s">
        <v>1282</v>
      </c>
    </row>
    <row r="168" spans="2:65" s="1" customFormat="1" ht="22.5" customHeight="1">
      <c r="B168" s="164"/>
      <c r="C168" s="165" t="s">
        <v>1283</v>
      </c>
      <c r="D168" s="165" t="s">
        <v>148</v>
      </c>
      <c r="E168" s="166" t="s">
        <v>1284</v>
      </c>
      <c r="F168" s="167" t="s">
        <v>1285</v>
      </c>
      <c r="G168" s="168" t="s">
        <v>1286</v>
      </c>
      <c r="H168" s="169">
        <v>1</v>
      </c>
      <c r="I168" s="170"/>
      <c r="J168" s="171">
        <f t="shared" si="30"/>
        <v>0</v>
      </c>
      <c r="K168" s="167" t="s">
        <v>20</v>
      </c>
      <c r="L168" s="35"/>
      <c r="M168" s="172" t="s">
        <v>20</v>
      </c>
      <c r="N168" s="173" t="s">
        <v>47</v>
      </c>
      <c r="O168" s="36"/>
      <c r="P168" s="174">
        <f t="shared" si="31"/>
        <v>0</v>
      </c>
      <c r="Q168" s="174">
        <v>0</v>
      </c>
      <c r="R168" s="174">
        <f t="shared" si="32"/>
        <v>0</v>
      </c>
      <c r="S168" s="174">
        <v>0</v>
      </c>
      <c r="T168" s="175">
        <f t="shared" si="33"/>
        <v>0</v>
      </c>
      <c r="AR168" s="18" t="s">
        <v>153</v>
      </c>
      <c r="AT168" s="18" t="s">
        <v>148</v>
      </c>
      <c r="AU168" s="18" t="s">
        <v>84</v>
      </c>
      <c r="AY168" s="18" t="s">
        <v>145</v>
      </c>
      <c r="BE168" s="176">
        <f t="shared" si="34"/>
        <v>0</v>
      </c>
      <c r="BF168" s="176">
        <f t="shared" si="35"/>
        <v>0</v>
      </c>
      <c r="BG168" s="176">
        <f t="shared" si="36"/>
        <v>0</v>
      </c>
      <c r="BH168" s="176">
        <f t="shared" si="37"/>
        <v>0</v>
      </c>
      <c r="BI168" s="176">
        <f t="shared" si="38"/>
        <v>0</v>
      </c>
      <c r="BJ168" s="18" t="s">
        <v>22</v>
      </c>
      <c r="BK168" s="176">
        <f t="shared" si="39"/>
        <v>0</v>
      </c>
      <c r="BL168" s="18" t="s">
        <v>153</v>
      </c>
      <c r="BM168" s="18" t="s">
        <v>1287</v>
      </c>
    </row>
    <row r="169" spans="2:63" s="10" customFormat="1" ht="36.75" customHeight="1">
      <c r="B169" s="150"/>
      <c r="D169" s="151" t="s">
        <v>75</v>
      </c>
      <c r="E169" s="152" t="s">
        <v>520</v>
      </c>
      <c r="F169" s="152" t="s">
        <v>521</v>
      </c>
      <c r="I169" s="153"/>
      <c r="J169" s="154">
        <f>BK169</f>
        <v>0</v>
      </c>
      <c r="L169" s="150"/>
      <c r="M169" s="155"/>
      <c r="N169" s="156"/>
      <c r="O169" s="156"/>
      <c r="P169" s="157">
        <f>P170+P172</f>
        <v>0</v>
      </c>
      <c r="Q169" s="156"/>
      <c r="R169" s="157">
        <f>R170+R172</f>
        <v>0</v>
      </c>
      <c r="S169" s="156"/>
      <c r="T169" s="158">
        <f>T170+T172</f>
        <v>0</v>
      </c>
      <c r="AR169" s="151" t="s">
        <v>216</v>
      </c>
      <c r="AT169" s="159" t="s">
        <v>75</v>
      </c>
      <c r="AU169" s="159" t="s">
        <v>76</v>
      </c>
      <c r="AY169" s="151" t="s">
        <v>145</v>
      </c>
      <c r="BK169" s="160">
        <f>BK170+BK172</f>
        <v>0</v>
      </c>
    </row>
    <row r="170" spans="2:63" s="10" customFormat="1" ht="19.5" customHeight="1">
      <c r="B170" s="150"/>
      <c r="D170" s="161" t="s">
        <v>75</v>
      </c>
      <c r="E170" s="162" t="s">
        <v>522</v>
      </c>
      <c r="F170" s="162" t="s">
        <v>523</v>
      </c>
      <c r="I170" s="153"/>
      <c r="J170" s="163">
        <f>BK170</f>
        <v>0</v>
      </c>
      <c r="L170" s="150"/>
      <c r="M170" s="155"/>
      <c r="N170" s="156"/>
      <c r="O170" s="156"/>
      <c r="P170" s="157">
        <f>P171</f>
        <v>0</v>
      </c>
      <c r="Q170" s="156"/>
      <c r="R170" s="157">
        <f>R171</f>
        <v>0</v>
      </c>
      <c r="S170" s="156"/>
      <c r="T170" s="158">
        <f>T171</f>
        <v>0</v>
      </c>
      <c r="AR170" s="151" t="s">
        <v>216</v>
      </c>
      <c r="AT170" s="159" t="s">
        <v>75</v>
      </c>
      <c r="AU170" s="159" t="s">
        <v>22</v>
      </c>
      <c r="AY170" s="151" t="s">
        <v>145</v>
      </c>
      <c r="BK170" s="160">
        <f>BK171</f>
        <v>0</v>
      </c>
    </row>
    <row r="171" spans="2:65" s="1" customFormat="1" ht="22.5" customHeight="1">
      <c r="B171" s="164"/>
      <c r="C171" s="165" t="s">
        <v>1288</v>
      </c>
      <c r="D171" s="165" t="s">
        <v>148</v>
      </c>
      <c r="E171" s="166" t="s">
        <v>525</v>
      </c>
      <c r="F171" s="167" t="s">
        <v>523</v>
      </c>
      <c r="G171" s="168" t="s">
        <v>526</v>
      </c>
      <c r="H171" s="228"/>
      <c r="I171" s="170"/>
      <c r="J171" s="171">
        <f>ROUND(I171*H171,2)</f>
        <v>0</v>
      </c>
      <c r="K171" s="167" t="s">
        <v>152</v>
      </c>
      <c r="L171" s="35"/>
      <c r="M171" s="172" t="s">
        <v>20</v>
      </c>
      <c r="N171" s="173" t="s">
        <v>47</v>
      </c>
      <c r="O171" s="36"/>
      <c r="P171" s="174">
        <f>O171*H171</f>
        <v>0</v>
      </c>
      <c r="Q171" s="174">
        <v>0</v>
      </c>
      <c r="R171" s="174">
        <f>Q171*H171</f>
        <v>0</v>
      </c>
      <c r="S171" s="174">
        <v>0</v>
      </c>
      <c r="T171" s="175">
        <f>S171*H171</f>
        <v>0</v>
      </c>
      <c r="AR171" s="18" t="s">
        <v>527</v>
      </c>
      <c r="AT171" s="18" t="s">
        <v>148</v>
      </c>
      <c r="AU171" s="18" t="s">
        <v>84</v>
      </c>
      <c r="AY171" s="18" t="s">
        <v>145</v>
      </c>
      <c r="BE171" s="176">
        <f>IF(N171="základní",J171,0)</f>
        <v>0</v>
      </c>
      <c r="BF171" s="176">
        <f>IF(N171="snížená",J171,0)</f>
        <v>0</v>
      </c>
      <c r="BG171" s="176">
        <f>IF(N171="zákl. přenesená",J171,0)</f>
        <v>0</v>
      </c>
      <c r="BH171" s="176">
        <f>IF(N171="sníž. přenesená",J171,0)</f>
        <v>0</v>
      </c>
      <c r="BI171" s="176">
        <f>IF(N171="nulová",J171,0)</f>
        <v>0</v>
      </c>
      <c r="BJ171" s="18" t="s">
        <v>22</v>
      </c>
      <c r="BK171" s="176">
        <f>ROUND(I171*H171,2)</f>
        <v>0</v>
      </c>
      <c r="BL171" s="18" t="s">
        <v>527</v>
      </c>
      <c r="BM171" s="18" t="s">
        <v>1289</v>
      </c>
    </row>
    <row r="172" spans="2:63" s="10" customFormat="1" ht="29.25" customHeight="1">
      <c r="B172" s="150"/>
      <c r="D172" s="161" t="s">
        <v>75</v>
      </c>
      <c r="E172" s="162" t="s">
        <v>529</v>
      </c>
      <c r="F172" s="162" t="s">
        <v>530</v>
      </c>
      <c r="I172" s="153"/>
      <c r="J172" s="163">
        <f>BK172</f>
        <v>0</v>
      </c>
      <c r="L172" s="150"/>
      <c r="M172" s="155"/>
      <c r="N172" s="156"/>
      <c r="O172" s="156"/>
      <c r="P172" s="157">
        <f>P173</f>
        <v>0</v>
      </c>
      <c r="Q172" s="156"/>
      <c r="R172" s="157">
        <f>R173</f>
        <v>0</v>
      </c>
      <c r="S172" s="156"/>
      <c r="T172" s="158">
        <f>T173</f>
        <v>0</v>
      </c>
      <c r="AR172" s="151" t="s">
        <v>216</v>
      </c>
      <c r="AT172" s="159" t="s">
        <v>75</v>
      </c>
      <c r="AU172" s="159" t="s">
        <v>22</v>
      </c>
      <c r="AY172" s="151" t="s">
        <v>145</v>
      </c>
      <c r="BK172" s="160">
        <f>BK173</f>
        <v>0</v>
      </c>
    </row>
    <row r="173" spans="2:65" s="1" customFormat="1" ht="22.5" customHeight="1">
      <c r="B173" s="164"/>
      <c r="C173" s="165" t="s">
        <v>1290</v>
      </c>
      <c r="D173" s="165" t="s">
        <v>148</v>
      </c>
      <c r="E173" s="166" t="s">
        <v>532</v>
      </c>
      <c r="F173" s="167" t="s">
        <v>530</v>
      </c>
      <c r="G173" s="168" t="s">
        <v>526</v>
      </c>
      <c r="H173" s="228"/>
      <c r="I173" s="170"/>
      <c r="J173" s="171">
        <f>ROUND(I173*H173,2)</f>
        <v>0</v>
      </c>
      <c r="K173" s="167" t="s">
        <v>152</v>
      </c>
      <c r="L173" s="35"/>
      <c r="M173" s="172" t="s">
        <v>20</v>
      </c>
      <c r="N173" s="229" t="s">
        <v>47</v>
      </c>
      <c r="O173" s="230"/>
      <c r="P173" s="231">
        <f>O173*H173</f>
        <v>0</v>
      </c>
      <c r="Q173" s="231">
        <v>0</v>
      </c>
      <c r="R173" s="231">
        <f>Q173*H173</f>
        <v>0</v>
      </c>
      <c r="S173" s="231">
        <v>0</v>
      </c>
      <c r="T173" s="232">
        <f>S173*H173</f>
        <v>0</v>
      </c>
      <c r="AR173" s="18" t="s">
        <v>527</v>
      </c>
      <c r="AT173" s="18" t="s">
        <v>148</v>
      </c>
      <c r="AU173" s="18" t="s">
        <v>84</v>
      </c>
      <c r="AY173" s="18" t="s">
        <v>145</v>
      </c>
      <c r="BE173" s="176">
        <f>IF(N173="základní",J173,0)</f>
        <v>0</v>
      </c>
      <c r="BF173" s="176">
        <f>IF(N173="snížená",J173,0)</f>
        <v>0</v>
      </c>
      <c r="BG173" s="176">
        <f>IF(N173="zákl. přenesená",J173,0)</f>
        <v>0</v>
      </c>
      <c r="BH173" s="176">
        <f>IF(N173="sníž. přenesená",J173,0)</f>
        <v>0</v>
      </c>
      <c r="BI173" s="176">
        <f>IF(N173="nulová",J173,0)</f>
        <v>0</v>
      </c>
      <c r="BJ173" s="18" t="s">
        <v>22</v>
      </c>
      <c r="BK173" s="176">
        <f>ROUND(I173*H173,2)</f>
        <v>0</v>
      </c>
      <c r="BL173" s="18" t="s">
        <v>527</v>
      </c>
      <c r="BM173" s="18" t="s">
        <v>1291</v>
      </c>
    </row>
    <row r="174" spans="2:12" s="1" customFormat="1" ht="6.75" customHeight="1">
      <c r="B174" s="50"/>
      <c r="C174" s="51"/>
      <c r="D174" s="51"/>
      <c r="E174" s="51"/>
      <c r="F174" s="51"/>
      <c r="G174" s="51"/>
      <c r="H174" s="51"/>
      <c r="I174" s="116"/>
      <c r="J174" s="51"/>
      <c r="K174" s="51"/>
      <c r="L174" s="35"/>
    </row>
    <row r="493" ht="13.5">
      <c r="AT493" s="233"/>
    </row>
  </sheetData>
  <sheetProtection password="CC35" sheet="1" objects="1" scenarios="1" formatColumns="0" formatRows="0" sort="0" autoFilter="0"/>
  <autoFilter ref="C83:K83"/>
  <mergeCells count="9">
    <mergeCell ref="E76:H76"/>
    <mergeCell ref="G1:H1"/>
    <mergeCell ref="L2:V2"/>
    <mergeCell ref="E7:H7"/>
    <mergeCell ref="E9:H9"/>
    <mergeCell ref="E24:H24"/>
    <mergeCell ref="E45:H45"/>
    <mergeCell ref="E47:H47"/>
    <mergeCell ref="E74:H74"/>
  </mergeCells>
  <hyperlinks>
    <hyperlink ref="F1:G1" location="C2" tooltip="Krycí list soupisu" display="1) Krycí list soupisu"/>
    <hyperlink ref="G1:H1" location="C54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9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6"/>
      <c r="B1" s="239"/>
      <c r="C1" s="239"/>
      <c r="D1" s="238" t="s">
        <v>1</v>
      </c>
      <c r="E1" s="239"/>
      <c r="F1" s="240" t="s">
        <v>1580</v>
      </c>
      <c r="G1" s="364" t="s">
        <v>1581</v>
      </c>
      <c r="H1" s="364"/>
      <c r="I1" s="245"/>
      <c r="J1" s="240" t="s">
        <v>1582</v>
      </c>
      <c r="K1" s="238" t="s">
        <v>106</v>
      </c>
      <c r="L1" s="240" t="s">
        <v>1583</v>
      </c>
      <c r="M1" s="240"/>
      <c r="N1" s="240"/>
      <c r="O1" s="240"/>
      <c r="P1" s="240"/>
      <c r="Q1" s="240"/>
      <c r="R1" s="240"/>
      <c r="S1" s="240"/>
      <c r="T1" s="240"/>
      <c r="U1" s="236"/>
      <c r="V1" s="23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8" t="s">
        <v>102</v>
      </c>
    </row>
    <row r="3" spans="2:46" ht="6.75" customHeight="1">
      <c r="B3" s="19"/>
      <c r="C3" s="20"/>
      <c r="D3" s="20"/>
      <c r="E3" s="20"/>
      <c r="F3" s="20"/>
      <c r="G3" s="20"/>
      <c r="H3" s="20"/>
      <c r="I3" s="93"/>
      <c r="J3" s="20"/>
      <c r="K3" s="21"/>
      <c r="AT3" s="18" t="s">
        <v>84</v>
      </c>
    </row>
    <row r="4" spans="2:46" ht="36.75" customHeight="1">
      <c r="B4" s="22"/>
      <c r="C4" s="23"/>
      <c r="D4" s="24" t="s">
        <v>107</v>
      </c>
      <c r="E4" s="23"/>
      <c r="F4" s="23"/>
      <c r="G4" s="23"/>
      <c r="H4" s="23"/>
      <c r="I4" s="94"/>
      <c r="J4" s="23"/>
      <c r="K4" s="25"/>
      <c r="M4" s="26" t="s">
        <v>10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4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94"/>
      <c r="J6" s="23"/>
      <c r="K6" s="25"/>
    </row>
    <row r="7" spans="2:11" ht="22.5" customHeight="1">
      <c r="B7" s="22"/>
      <c r="C7" s="23"/>
      <c r="D7" s="23"/>
      <c r="E7" s="365" t="str">
        <f>'Rekapitulace stavby'!K6</f>
        <v>III etapa - stavební úpravy č.p. 1473, Kostelec nad Orlicí - II</v>
      </c>
      <c r="F7" s="333"/>
      <c r="G7" s="333"/>
      <c r="H7" s="333"/>
      <c r="I7" s="94"/>
      <c r="J7" s="23"/>
      <c r="K7" s="25"/>
    </row>
    <row r="8" spans="2:11" s="1" customFormat="1" ht="15">
      <c r="B8" s="35"/>
      <c r="C8" s="36"/>
      <c r="D8" s="31" t="s">
        <v>108</v>
      </c>
      <c r="E8" s="36"/>
      <c r="F8" s="36"/>
      <c r="G8" s="36"/>
      <c r="H8" s="36"/>
      <c r="I8" s="95"/>
      <c r="J8" s="36"/>
      <c r="K8" s="39"/>
    </row>
    <row r="9" spans="2:11" s="1" customFormat="1" ht="36.75" customHeight="1">
      <c r="B9" s="35"/>
      <c r="C9" s="36"/>
      <c r="D9" s="36"/>
      <c r="E9" s="366" t="s">
        <v>1292</v>
      </c>
      <c r="F9" s="340"/>
      <c r="G9" s="340"/>
      <c r="H9" s="340"/>
      <c r="I9" s="95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5"/>
      <c r="J10" s="36"/>
      <c r="K10" s="39"/>
    </row>
    <row r="11" spans="2:11" s="1" customFormat="1" ht="14.2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96" t="s">
        <v>21</v>
      </c>
      <c r="J11" s="29" t="s">
        <v>20</v>
      </c>
      <c r="K11" s="39"/>
    </row>
    <row r="12" spans="2:11" s="1" customFormat="1" ht="14.25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96" t="s">
        <v>25</v>
      </c>
      <c r="J12" s="97" t="str">
        <f>'Rekapitulace stavby'!AN8</f>
        <v>29.6.2016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5"/>
      <c r="J13" s="36"/>
      <c r="K13" s="39"/>
    </row>
    <row r="14" spans="2:11" s="1" customFormat="1" ht="14.25" customHeight="1">
      <c r="B14" s="35"/>
      <c r="C14" s="36"/>
      <c r="D14" s="31" t="s">
        <v>29</v>
      </c>
      <c r="E14" s="36"/>
      <c r="F14" s="36"/>
      <c r="G14" s="36"/>
      <c r="H14" s="36"/>
      <c r="I14" s="96" t="s">
        <v>30</v>
      </c>
      <c r="J14" s="29" t="s">
        <v>20</v>
      </c>
      <c r="K14" s="39"/>
    </row>
    <row r="15" spans="2:11" s="1" customFormat="1" ht="18" customHeight="1">
      <c r="B15" s="35"/>
      <c r="C15" s="36"/>
      <c r="D15" s="36"/>
      <c r="E15" s="29" t="s">
        <v>31</v>
      </c>
      <c r="F15" s="36"/>
      <c r="G15" s="36"/>
      <c r="H15" s="36"/>
      <c r="I15" s="96" t="s">
        <v>32</v>
      </c>
      <c r="J15" s="29" t="s">
        <v>20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5"/>
      <c r="J16" s="36"/>
      <c r="K16" s="39"/>
    </row>
    <row r="17" spans="2:11" s="1" customFormat="1" ht="14.25" customHeight="1">
      <c r="B17" s="35"/>
      <c r="C17" s="36"/>
      <c r="D17" s="31" t="s">
        <v>33</v>
      </c>
      <c r="E17" s="36"/>
      <c r="F17" s="36"/>
      <c r="G17" s="36"/>
      <c r="H17" s="36"/>
      <c r="I17" s="96" t="s">
        <v>30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6" t="s">
        <v>32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5"/>
      <c r="J19" s="36"/>
      <c r="K19" s="39"/>
    </row>
    <row r="20" spans="2:11" s="1" customFormat="1" ht="14.25" customHeight="1">
      <c r="B20" s="35"/>
      <c r="C20" s="36"/>
      <c r="D20" s="31" t="s">
        <v>35</v>
      </c>
      <c r="E20" s="36"/>
      <c r="F20" s="36"/>
      <c r="G20" s="36"/>
      <c r="H20" s="36"/>
      <c r="I20" s="96" t="s">
        <v>30</v>
      </c>
      <c r="J20" s="29" t="s">
        <v>36</v>
      </c>
      <c r="K20" s="39"/>
    </row>
    <row r="21" spans="2:11" s="1" customFormat="1" ht="18" customHeight="1">
      <c r="B21" s="35"/>
      <c r="C21" s="36"/>
      <c r="D21" s="36"/>
      <c r="E21" s="29" t="s">
        <v>828</v>
      </c>
      <c r="F21" s="36"/>
      <c r="G21" s="36"/>
      <c r="H21" s="36"/>
      <c r="I21" s="96" t="s">
        <v>32</v>
      </c>
      <c r="J21" s="29" t="s">
        <v>38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5"/>
      <c r="J22" s="36"/>
      <c r="K22" s="39"/>
    </row>
    <row r="23" spans="2:11" s="1" customFormat="1" ht="14.25" customHeight="1">
      <c r="B23" s="35"/>
      <c r="C23" s="36"/>
      <c r="D23" s="31" t="s">
        <v>40</v>
      </c>
      <c r="E23" s="36"/>
      <c r="F23" s="36"/>
      <c r="G23" s="36"/>
      <c r="H23" s="36"/>
      <c r="I23" s="95"/>
      <c r="J23" s="36"/>
      <c r="K23" s="39"/>
    </row>
    <row r="24" spans="2:11" s="6" customFormat="1" ht="22.5" customHeight="1">
      <c r="B24" s="98"/>
      <c r="C24" s="99"/>
      <c r="D24" s="99"/>
      <c r="E24" s="336" t="s">
        <v>20</v>
      </c>
      <c r="F24" s="367"/>
      <c r="G24" s="367"/>
      <c r="H24" s="367"/>
      <c r="I24" s="100"/>
      <c r="J24" s="99"/>
      <c r="K24" s="101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5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2"/>
      <c r="J26" s="62"/>
      <c r="K26" s="103"/>
    </row>
    <row r="27" spans="2:11" s="1" customFormat="1" ht="24.75" customHeight="1">
      <c r="B27" s="35"/>
      <c r="C27" s="36"/>
      <c r="D27" s="104" t="s">
        <v>42</v>
      </c>
      <c r="E27" s="36"/>
      <c r="F27" s="36"/>
      <c r="G27" s="36"/>
      <c r="H27" s="36"/>
      <c r="I27" s="95"/>
      <c r="J27" s="105">
        <f>ROUND(J85,2)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2"/>
      <c r="J28" s="62"/>
      <c r="K28" s="103"/>
    </row>
    <row r="29" spans="2:11" s="1" customFormat="1" ht="14.25" customHeight="1">
      <c r="B29" s="35"/>
      <c r="C29" s="36"/>
      <c r="D29" s="36"/>
      <c r="E29" s="36"/>
      <c r="F29" s="40" t="s">
        <v>44</v>
      </c>
      <c r="G29" s="36"/>
      <c r="H29" s="36"/>
      <c r="I29" s="106" t="s">
        <v>43</v>
      </c>
      <c r="J29" s="40" t="s">
        <v>45</v>
      </c>
      <c r="K29" s="39"/>
    </row>
    <row r="30" spans="2:11" s="1" customFormat="1" ht="14.25" customHeight="1">
      <c r="B30" s="35"/>
      <c r="C30" s="36"/>
      <c r="D30" s="43" t="s">
        <v>46</v>
      </c>
      <c r="E30" s="43" t="s">
        <v>47</v>
      </c>
      <c r="F30" s="107">
        <f>ROUND(SUM(BE85:BE232),2)</f>
        <v>0</v>
      </c>
      <c r="G30" s="36"/>
      <c r="H30" s="36"/>
      <c r="I30" s="108">
        <v>0.21</v>
      </c>
      <c r="J30" s="107">
        <f>ROUND(ROUND((SUM(BE85:BE232)),2)*I30,2)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48</v>
      </c>
      <c r="F31" s="107">
        <f>ROUND(SUM(BF85:BF232),2)</f>
        <v>0</v>
      </c>
      <c r="G31" s="36"/>
      <c r="H31" s="36"/>
      <c r="I31" s="108">
        <v>0.15</v>
      </c>
      <c r="J31" s="107">
        <f>ROUND(ROUND((SUM(BF85:BF232)),2)*I31,2)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49</v>
      </c>
      <c r="F32" s="107">
        <f>ROUND(SUM(BG85:BG232),2)</f>
        <v>0</v>
      </c>
      <c r="G32" s="36"/>
      <c r="H32" s="36"/>
      <c r="I32" s="108">
        <v>0.21</v>
      </c>
      <c r="J32" s="107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50</v>
      </c>
      <c r="F33" s="107">
        <f>ROUND(SUM(BH85:BH232),2)</f>
        <v>0</v>
      </c>
      <c r="G33" s="36"/>
      <c r="H33" s="36"/>
      <c r="I33" s="108">
        <v>0.15</v>
      </c>
      <c r="J33" s="107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51</v>
      </c>
      <c r="F34" s="107">
        <f>ROUND(SUM(BI85:BI232),2)</f>
        <v>0</v>
      </c>
      <c r="G34" s="36"/>
      <c r="H34" s="36"/>
      <c r="I34" s="108">
        <v>0</v>
      </c>
      <c r="J34" s="107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5"/>
      <c r="J35" s="36"/>
      <c r="K35" s="39"/>
    </row>
    <row r="36" spans="2:11" s="1" customFormat="1" ht="24.75" customHeight="1">
      <c r="B36" s="35"/>
      <c r="C36" s="109"/>
      <c r="D36" s="110" t="s">
        <v>52</v>
      </c>
      <c r="E36" s="65"/>
      <c r="F36" s="65"/>
      <c r="G36" s="111" t="s">
        <v>53</v>
      </c>
      <c r="H36" s="112" t="s">
        <v>54</v>
      </c>
      <c r="I36" s="113"/>
      <c r="J36" s="114">
        <f>SUM(J27:J34)</f>
        <v>0</v>
      </c>
      <c r="K36" s="115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6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7"/>
      <c r="J41" s="54"/>
      <c r="K41" s="118"/>
    </row>
    <row r="42" spans="2:11" s="1" customFormat="1" ht="36.75" customHeight="1">
      <c r="B42" s="35"/>
      <c r="C42" s="24" t="s">
        <v>110</v>
      </c>
      <c r="D42" s="36"/>
      <c r="E42" s="36"/>
      <c r="F42" s="36"/>
      <c r="G42" s="36"/>
      <c r="H42" s="36"/>
      <c r="I42" s="95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5"/>
      <c r="J43" s="36"/>
      <c r="K43" s="39"/>
    </row>
    <row r="44" spans="2:11" s="1" customFormat="1" ht="14.25" customHeight="1">
      <c r="B44" s="35"/>
      <c r="C44" s="31" t="s">
        <v>16</v>
      </c>
      <c r="D44" s="36"/>
      <c r="E44" s="36"/>
      <c r="F44" s="36"/>
      <c r="G44" s="36"/>
      <c r="H44" s="36"/>
      <c r="I44" s="95"/>
      <c r="J44" s="36"/>
      <c r="K44" s="39"/>
    </row>
    <row r="45" spans="2:11" s="1" customFormat="1" ht="22.5" customHeight="1">
      <c r="B45" s="35"/>
      <c r="C45" s="36"/>
      <c r="D45" s="36"/>
      <c r="E45" s="365" t="str">
        <f>E7</f>
        <v>III etapa - stavební úpravy č.p. 1473, Kostelec nad Orlicí - II</v>
      </c>
      <c r="F45" s="340"/>
      <c r="G45" s="340"/>
      <c r="H45" s="340"/>
      <c r="I45" s="95"/>
      <c r="J45" s="36"/>
      <c r="K45" s="39"/>
    </row>
    <row r="46" spans="2:11" s="1" customFormat="1" ht="14.25" customHeight="1">
      <c r="B46" s="35"/>
      <c r="C46" s="31" t="s">
        <v>108</v>
      </c>
      <c r="D46" s="36"/>
      <c r="E46" s="36"/>
      <c r="F46" s="36"/>
      <c r="G46" s="36"/>
      <c r="H46" s="36"/>
      <c r="I46" s="95"/>
      <c r="J46" s="36"/>
      <c r="K46" s="39"/>
    </row>
    <row r="47" spans="2:11" s="1" customFormat="1" ht="23.25" customHeight="1">
      <c r="B47" s="35"/>
      <c r="C47" s="36"/>
      <c r="D47" s="36"/>
      <c r="E47" s="366" t="str">
        <f>E9</f>
        <v>0306_2017_UR - ZTI - SO 01 etapa III.II</v>
      </c>
      <c r="F47" s="340"/>
      <c r="G47" s="340"/>
      <c r="H47" s="340"/>
      <c r="I47" s="95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5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stravovací pavilon, Komenského 1473</v>
      </c>
      <c r="G49" s="36"/>
      <c r="H49" s="36"/>
      <c r="I49" s="96" t="s">
        <v>25</v>
      </c>
      <c r="J49" s="97" t="str">
        <f>IF(J12="","",J12)</f>
        <v>29.6.2016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5"/>
      <c r="J50" s="36"/>
      <c r="K50" s="39"/>
    </row>
    <row r="51" spans="2:11" s="1" customFormat="1" ht="15">
      <c r="B51" s="35"/>
      <c r="C51" s="31" t="s">
        <v>29</v>
      </c>
      <c r="D51" s="36"/>
      <c r="E51" s="36"/>
      <c r="F51" s="29" t="str">
        <f>E15</f>
        <v>Město KnO, Palackého náměstí 38, 51741 KnO</v>
      </c>
      <c r="G51" s="36"/>
      <c r="H51" s="36"/>
      <c r="I51" s="96" t="s">
        <v>35</v>
      </c>
      <c r="J51" s="29" t="str">
        <f>E21</f>
        <v>Ing. Jiří Urban, Dobrošov 66, 547 01 Náchod</v>
      </c>
      <c r="K51" s="39"/>
    </row>
    <row r="52" spans="2:11" s="1" customFormat="1" ht="14.25" customHeight="1">
      <c r="B52" s="35"/>
      <c r="C52" s="31" t="s">
        <v>33</v>
      </c>
      <c r="D52" s="36"/>
      <c r="E52" s="36"/>
      <c r="F52" s="29">
        <f>IF(E18="","",E18)</f>
      </c>
      <c r="G52" s="36"/>
      <c r="H52" s="36"/>
      <c r="I52" s="95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5"/>
      <c r="J53" s="36"/>
      <c r="K53" s="39"/>
    </row>
    <row r="54" spans="2:11" s="1" customFormat="1" ht="29.25" customHeight="1">
      <c r="B54" s="35"/>
      <c r="C54" s="119" t="s">
        <v>111</v>
      </c>
      <c r="D54" s="109"/>
      <c r="E54" s="109"/>
      <c r="F54" s="109"/>
      <c r="G54" s="109"/>
      <c r="H54" s="109"/>
      <c r="I54" s="120"/>
      <c r="J54" s="121" t="s">
        <v>112</v>
      </c>
      <c r="K54" s="122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5"/>
      <c r="J55" s="36"/>
      <c r="K55" s="39"/>
    </row>
    <row r="56" spans="2:47" s="1" customFormat="1" ht="29.25" customHeight="1">
      <c r="B56" s="35"/>
      <c r="C56" s="123" t="s">
        <v>113</v>
      </c>
      <c r="D56" s="36"/>
      <c r="E56" s="36"/>
      <c r="F56" s="36"/>
      <c r="G56" s="36"/>
      <c r="H56" s="36"/>
      <c r="I56" s="95"/>
      <c r="J56" s="105">
        <f>J85</f>
        <v>0</v>
      </c>
      <c r="K56" s="39"/>
      <c r="AU56" s="18" t="s">
        <v>114</v>
      </c>
    </row>
    <row r="57" spans="2:11" s="7" customFormat="1" ht="24.75" customHeight="1">
      <c r="B57" s="124"/>
      <c r="C57" s="125"/>
      <c r="D57" s="126" t="s">
        <v>120</v>
      </c>
      <c r="E57" s="127"/>
      <c r="F57" s="127"/>
      <c r="G57" s="127"/>
      <c r="H57" s="127"/>
      <c r="I57" s="128"/>
      <c r="J57" s="129">
        <f>J86</f>
        <v>0</v>
      </c>
      <c r="K57" s="130"/>
    </row>
    <row r="58" spans="2:11" s="8" customFormat="1" ht="19.5" customHeight="1">
      <c r="B58" s="131"/>
      <c r="C58" s="132"/>
      <c r="D58" s="133" t="s">
        <v>1062</v>
      </c>
      <c r="E58" s="134"/>
      <c r="F58" s="134"/>
      <c r="G58" s="134"/>
      <c r="H58" s="134"/>
      <c r="I58" s="135"/>
      <c r="J58" s="136">
        <f>J87</f>
        <v>0</v>
      </c>
      <c r="K58" s="137"/>
    </row>
    <row r="59" spans="2:11" s="8" customFormat="1" ht="19.5" customHeight="1">
      <c r="B59" s="131"/>
      <c r="C59" s="132"/>
      <c r="D59" s="133" t="s">
        <v>1063</v>
      </c>
      <c r="E59" s="134"/>
      <c r="F59" s="134"/>
      <c r="G59" s="134"/>
      <c r="H59" s="134"/>
      <c r="I59" s="135"/>
      <c r="J59" s="136">
        <f>J129</f>
        <v>0</v>
      </c>
      <c r="K59" s="137"/>
    </row>
    <row r="60" spans="2:11" s="8" customFormat="1" ht="19.5" customHeight="1">
      <c r="B60" s="131"/>
      <c r="C60" s="132"/>
      <c r="D60" s="133" t="s">
        <v>1293</v>
      </c>
      <c r="E60" s="134"/>
      <c r="F60" s="134"/>
      <c r="G60" s="134"/>
      <c r="H60" s="134"/>
      <c r="I60" s="135"/>
      <c r="J60" s="136">
        <f>J187</f>
        <v>0</v>
      </c>
      <c r="K60" s="137"/>
    </row>
    <row r="61" spans="2:11" s="8" customFormat="1" ht="19.5" customHeight="1">
      <c r="B61" s="131"/>
      <c r="C61" s="132"/>
      <c r="D61" s="133" t="s">
        <v>1294</v>
      </c>
      <c r="E61" s="134"/>
      <c r="F61" s="134"/>
      <c r="G61" s="134"/>
      <c r="H61" s="134"/>
      <c r="I61" s="135"/>
      <c r="J61" s="136">
        <f>J188</f>
        <v>0</v>
      </c>
      <c r="K61" s="137"/>
    </row>
    <row r="62" spans="2:11" s="8" customFormat="1" ht="19.5" customHeight="1">
      <c r="B62" s="131"/>
      <c r="C62" s="132"/>
      <c r="D62" s="133" t="s">
        <v>1064</v>
      </c>
      <c r="E62" s="134"/>
      <c r="F62" s="134"/>
      <c r="G62" s="134"/>
      <c r="H62" s="134"/>
      <c r="I62" s="135"/>
      <c r="J62" s="136">
        <f>J201</f>
        <v>0</v>
      </c>
      <c r="K62" s="137"/>
    </row>
    <row r="63" spans="2:11" s="7" customFormat="1" ht="24.75" customHeight="1">
      <c r="B63" s="124"/>
      <c r="C63" s="125"/>
      <c r="D63" s="126" t="s">
        <v>126</v>
      </c>
      <c r="E63" s="127"/>
      <c r="F63" s="127"/>
      <c r="G63" s="127"/>
      <c r="H63" s="127"/>
      <c r="I63" s="128"/>
      <c r="J63" s="129">
        <f>J228</f>
        <v>0</v>
      </c>
      <c r="K63" s="130"/>
    </row>
    <row r="64" spans="2:11" s="8" customFormat="1" ht="19.5" customHeight="1">
      <c r="B64" s="131"/>
      <c r="C64" s="132"/>
      <c r="D64" s="133" t="s">
        <v>127</v>
      </c>
      <c r="E64" s="134"/>
      <c r="F64" s="134"/>
      <c r="G64" s="134"/>
      <c r="H64" s="134"/>
      <c r="I64" s="135"/>
      <c r="J64" s="136">
        <f>J229</f>
        <v>0</v>
      </c>
      <c r="K64" s="137"/>
    </row>
    <row r="65" spans="2:11" s="8" customFormat="1" ht="19.5" customHeight="1">
      <c r="B65" s="131"/>
      <c r="C65" s="132"/>
      <c r="D65" s="133" t="s">
        <v>128</v>
      </c>
      <c r="E65" s="134"/>
      <c r="F65" s="134"/>
      <c r="G65" s="134"/>
      <c r="H65" s="134"/>
      <c r="I65" s="135"/>
      <c r="J65" s="136">
        <f>J231</f>
        <v>0</v>
      </c>
      <c r="K65" s="137"/>
    </row>
    <row r="66" spans="2:11" s="1" customFormat="1" ht="21.75" customHeight="1">
      <c r="B66" s="35"/>
      <c r="C66" s="36"/>
      <c r="D66" s="36"/>
      <c r="E66" s="36"/>
      <c r="F66" s="36"/>
      <c r="G66" s="36"/>
      <c r="H66" s="36"/>
      <c r="I66" s="95"/>
      <c r="J66" s="36"/>
      <c r="K66" s="39"/>
    </row>
    <row r="67" spans="2:11" s="1" customFormat="1" ht="6.75" customHeight="1">
      <c r="B67" s="50"/>
      <c r="C67" s="51"/>
      <c r="D67" s="51"/>
      <c r="E67" s="51"/>
      <c r="F67" s="51"/>
      <c r="G67" s="51"/>
      <c r="H67" s="51"/>
      <c r="I67" s="116"/>
      <c r="J67" s="51"/>
      <c r="K67" s="52"/>
    </row>
    <row r="71" spans="2:12" s="1" customFormat="1" ht="6.75" customHeight="1">
      <c r="B71" s="53"/>
      <c r="C71" s="54"/>
      <c r="D71" s="54"/>
      <c r="E71" s="54"/>
      <c r="F71" s="54"/>
      <c r="G71" s="54"/>
      <c r="H71" s="54"/>
      <c r="I71" s="117"/>
      <c r="J71" s="54"/>
      <c r="K71" s="54"/>
      <c r="L71" s="35"/>
    </row>
    <row r="72" spans="2:12" s="1" customFormat="1" ht="36.75" customHeight="1">
      <c r="B72" s="35"/>
      <c r="C72" s="55" t="s">
        <v>129</v>
      </c>
      <c r="I72" s="138"/>
      <c r="L72" s="35"/>
    </row>
    <row r="73" spans="2:12" s="1" customFormat="1" ht="6.75" customHeight="1">
      <c r="B73" s="35"/>
      <c r="I73" s="138"/>
      <c r="L73" s="35"/>
    </row>
    <row r="74" spans="2:12" s="1" customFormat="1" ht="14.25" customHeight="1">
      <c r="B74" s="35"/>
      <c r="C74" s="57" t="s">
        <v>16</v>
      </c>
      <c r="I74" s="138"/>
      <c r="L74" s="35"/>
    </row>
    <row r="75" spans="2:12" s="1" customFormat="1" ht="22.5" customHeight="1">
      <c r="B75" s="35"/>
      <c r="E75" s="368" t="str">
        <f>E7</f>
        <v>III etapa - stavební úpravy č.p. 1473, Kostelec nad Orlicí - II</v>
      </c>
      <c r="F75" s="330"/>
      <c r="G75" s="330"/>
      <c r="H75" s="330"/>
      <c r="I75" s="138"/>
      <c r="L75" s="35"/>
    </row>
    <row r="76" spans="2:12" s="1" customFormat="1" ht="14.25" customHeight="1">
      <c r="B76" s="35"/>
      <c r="C76" s="57" t="s">
        <v>108</v>
      </c>
      <c r="I76" s="138"/>
      <c r="L76" s="35"/>
    </row>
    <row r="77" spans="2:12" s="1" customFormat="1" ht="23.25" customHeight="1">
      <c r="B77" s="35"/>
      <c r="E77" s="348" t="str">
        <f>E9</f>
        <v>0306_2017_UR - ZTI - SO 01 etapa III.II</v>
      </c>
      <c r="F77" s="330"/>
      <c r="G77" s="330"/>
      <c r="H77" s="330"/>
      <c r="I77" s="138"/>
      <c r="L77" s="35"/>
    </row>
    <row r="78" spans="2:12" s="1" customFormat="1" ht="6.75" customHeight="1">
      <c r="B78" s="35"/>
      <c r="I78" s="138"/>
      <c r="L78" s="35"/>
    </row>
    <row r="79" spans="2:12" s="1" customFormat="1" ht="18" customHeight="1">
      <c r="B79" s="35"/>
      <c r="C79" s="57" t="s">
        <v>23</v>
      </c>
      <c r="F79" s="139" t="str">
        <f>F12</f>
        <v>stravovací pavilon, Komenského 1473</v>
      </c>
      <c r="I79" s="140" t="s">
        <v>25</v>
      </c>
      <c r="J79" s="61" t="str">
        <f>IF(J12="","",J12)</f>
        <v>29.6.2016</v>
      </c>
      <c r="L79" s="35"/>
    </row>
    <row r="80" spans="2:12" s="1" customFormat="1" ht="6.75" customHeight="1">
      <c r="B80" s="35"/>
      <c r="I80" s="138"/>
      <c r="L80" s="35"/>
    </row>
    <row r="81" spans="2:12" s="1" customFormat="1" ht="15">
      <c r="B81" s="35"/>
      <c r="C81" s="57" t="s">
        <v>29</v>
      </c>
      <c r="F81" s="139" t="str">
        <f>E15</f>
        <v>Město KnO, Palackého náměstí 38, 51741 KnO</v>
      </c>
      <c r="I81" s="140" t="s">
        <v>35</v>
      </c>
      <c r="J81" s="139" t="str">
        <f>E21</f>
        <v>Ing. Jiří Urban, Dobrošov 66, 547 01 Náchod</v>
      </c>
      <c r="L81" s="35"/>
    </row>
    <row r="82" spans="2:12" s="1" customFormat="1" ht="14.25" customHeight="1">
      <c r="B82" s="35"/>
      <c r="C82" s="57" t="s">
        <v>33</v>
      </c>
      <c r="F82" s="139">
        <f>IF(E18="","",E18)</f>
      </c>
      <c r="I82" s="138"/>
      <c r="L82" s="35"/>
    </row>
    <row r="83" spans="2:12" s="1" customFormat="1" ht="9.75" customHeight="1">
      <c r="B83" s="35"/>
      <c r="I83" s="138"/>
      <c r="L83" s="35"/>
    </row>
    <row r="84" spans="2:20" s="9" customFormat="1" ht="29.25" customHeight="1">
      <c r="B84" s="141"/>
      <c r="C84" s="142" t="s">
        <v>130</v>
      </c>
      <c r="D84" s="143" t="s">
        <v>61</v>
      </c>
      <c r="E84" s="143" t="s">
        <v>57</v>
      </c>
      <c r="F84" s="143" t="s">
        <v>131</v>
      </c>
      <c r="G84" s="143" t="s">
        <v>132</v>
      </c>
      <c r="H84" s="143" t="s">
        <v>133</v>
      </c>
      <c r="I84" s="144" t="s">
        <v>134</v>
      </c>
      <c r="J84" s="143" t="s">
        <v>112</v>
      </c>
      <c r="K84" s="145" t="s">
        <v>135</v>
      </c>
      <c r="L84" s="141"/>
      <c r="M84" s="67" t="s">
        <v>136</v>
      </c>
      <c r="N84" s="68" t="s">
        <v>46</v>
      </c>
      <c r="O84" s="68" t="s">
        <v>137</v>
      </c>
      <c r="P84" s="68" t="s">
        <v>138</v>
      </c>
      <c r="Q84" s="68" t="s">
        <v>139</v>
      </c>
      <c r="R84" s="68" t="s">
        <v>140</v>
      </c>
      <c r="S84" s="68" t="s">
        <v>141</v>
      </c>
      <c r="T84" s="69" t="s">
        <v>142</v>
      </c>
    </row>
    <row r="85" spans="2:63" s="1" customFormat="1" ht="29.25" customHeight="1">
      <c r="B85" s="35"/>
      <c r="C85" s="71" t="s">
        <v>113</v>
      </c>
      <c r="I85" s="138"/>
      <c r="J85" s="146">
        <f>BK85</f>
        <v>0</v>
      </c>
      <c r="L85" s="35"/>
      <c r="M85" s="70"/>
      <c r="N85" s="62"/>
      <c r="O85" s="62"/>
      <c r="P85" s="147">
        <f>P86+P228</f>
        <v>0</v>
      </c>
      <c r="Q85" s="62"/>
      <c r="R85" s="147">
        <f>R86+R228</f>
        <v>0</v>
      </c>
      <c r="S85" s="62"/>
      <c r="T85" s="148">
        <f>T86+T228</f>
        <v>0</v>
      </c>
      <c r="AT85" s="18" t="s">
        <v>75</v>
      </c>
      <c r="AU85" s="18" t="s">
        <v>114</v>
      </c>
      <c r="BK85" s="149">
        <f>BK86+BK228</f>
        <v>0</v>
      </c>
    </row>
    <row r="86" spans="2:63" s="10" customFormat="1" ht="36.75" customHeight="1">
      <c r="B86" s="150"/>
      <c r="D86" s="151" t="s">
        <v>75</v>
      </c>
      <c r="E86" s="152" t="s">
        <v>332</v>
      </c>
      <c r="F86" s="152" t="s">
        <v>333</v>
      </c>
      <c r="I86" s="153"/>
      <c r="J86" s="154">
        <f>BK86</f>
        <v>0</v>
      </c>
      <c r="L86" s="150"/>
      <c r="M86" s="155"/>
      <c r="N86" s="156"/>
      <c r="O86" s="156"/>
      <c r="P86" s="157">
        <f>P87+P129+P187+P188+P201</f>
        <v>0</v>
      </c>
      <c r="Q86" s="156"/>
      <c r="R86" s="157">
        <f>R87+R129+R187+R188+R201</f>
        <v>0</v>
      </c>
      <c r="S86" s="156"/>
      <c r="T86" s="158">
        <f>T87+T129+T187+T188+T201</f>
        <v>0</v>
      </c>
      <c r="AR86" s="151" t="s">
        <v>84</v>
      </c>
      <c r="AT86" s="159" t="s">
        <v>75</v>
      </c>
      <c r="AU86" s="159" t="s">
        <v>76</v>
      </c>
      <c r="AY86" s="151" t="s">
        <v>145</v>
      </c>
      <c r="BK86" s="160">
        <f>BK87+BK129+BK187+BK188+BK201</f>
        <v>0</v>
      </c>
    </row>
    <row r="87" spans="2:63" s="10" customFormat="1" ht="19.5" customHeight="1">
      <c r="B87" s="150"/>
      <c r="D87" s="161" t="s">
        <v>75</v>
      </c>
      <c r="E87" s="162" t="s">
        <v>22</v>
      </c>
      <c r="F87" s="162" t="s">
        <v>1066</v>
      </c>
      <c r="I87" s="153"/>
      <c r="J87" s="163">
        <f>BK87</f>
        <v>0</v>
      </c>
      <c r="L87" s="150"/>
      <c r="M87" s="155"/>
      <c r="N87" s="156"/>
      <c r="O87" s="156"/>
      <c r="P87" s="157">
        <f>SUM(P88:P128)</f>
        <v>0</v>
      </c>
      <c r="Q87" s="156"/>
      <c r="R87" s="157">
        <f>SUM(R88:R128)</f>
        <v>0</v>
      </c>
      <c r="S87" s="156"/>
      <c r="T87" s="158">
        <f>SUM(T88:T128)</f>
        <v>0</v>
      </c>
      <c r="AR87" s="151" t="s">
        <v>22</v>
      </c>
      <c r="AT87" s="159" t="s">
        <v>75</v>
      </c>
      <c r="AU87" s="159" t="s">
        <v>22</v>
      </c>
      <c r="AY87" s="151" t="s">
        <v>145</v>
      </c>
      <c r="BK87" s="160">
        <f>SUM(BK88:BK128)</f>
        <v>0</v>
      </c>
    </row>
    <row r="88" spans="2:65" s="1" customFormat="1" ht="22.5" customHeight="1">
      <c r="B88" s="164"/>
      <c r="C88" s="165" t="s">
        <v>22</v>
      </c>
      <c r="D88" s="165" t="s">
        <v>148</v>
      </c>
      <c r="E88" s="166" t="s">
        <v>22</v>
      </c>
      <c r="F88" s="167" t="s">
        <v>1067</v>
      </c>
      <c r="G88" s="168" t="s">
        <v>219</v>
      </c>
      <c r="H88" s="169">
        <v>18</v>
      </c>
      <c r="I88" s="170"/>
      <c r="J88" s="171">
        <f aca="true" t="shared" si="0" ref="J88:J128">ROUND(I88*H88,2)</f>
        <v>0</v>
      </c>
      <c r="K88" s="167" t="s">
        <v>20</v>
      </c>
      <c r="L88" s="35"/>
      <c r="M88" s="172" t="s">
        <v>20</v>
      </c>
      <c r="N88" s="173" t="s">
        <v>47</v>
      </c>
      <c r="O88" s="36"/>
      <c r="P88" s="174">
        <f aca="true" t="shared" si="1" ref="P88:P128">O88*H88</f>
        <v>0</v>
      </c>
      <c r="Q88" s="174">
        <v>0</v>
      </c>
      <c r="R88" s="174">
        <f aca="true" t="shared" si="2" ref="R88:R128">Q88*H88</f>
        <v>0</v>
      </c>
      <c r="S88" s="174">
        <v>0</v>
      </c>
      <c r="T88" s="175">
        <f aca="true" t="shared" si="3" ref="T88:T128">S88*H88</f>
        <v>0</v>
      </c>
      <c r="AR88" s="18" t="s">
        <v>153</v>
      </c>
      <c r="AT88" s="18" t="s">
        <v>148</v>
      </c>
      <c r="AU88" s="18" t="s">
        <v>84</v>
      </c>
      <c r="AY88" s="18" t="s">
        <v>145</v>
      </c>
      <c r="BE88" s="176">
        <f aca="true" t="shared" si="4" ref="BE88:BE128">IF(N88="základní",J88,0)</f>
        <v>0</v>
      </c>
      <c r="BF88" s="176">
        <f aca="true" t="shared" si="5" ref="BF88:BF128">IF(N88="snížená",J88,0)</f>
        <v>0</v>
      </c>
      <c r="BG88" s="176">
        <f aca="true" t="shared" si="6" ref="BG88:BG128">IF(N88="zákl. přenesená",J88,0)</f>
        <v>0</v>
      </c>
      <c r="BH88" s="176">
        <f aca="true" t="shared" si="7" ref="BH88:BH128">IF(N88="sníž. přenesená",J88,0)</f>
        <v>0</v>
      </c>
      <c r="BI88" s="176">
        <f aca="true" t="shared" si="8" ref="BI88:BI128">IF(N88="nulová",J88,0)</f>
        <v>0</v>
      </c>
      <c r="BJ88" s="18" t="s">
        <v>22</v>
      </c>
      <c r="BK88" s="176">
        <f aca="true" t="shared" si="9" ref="BK88:BK128">ROUND(I88*H88,2)</f>
        <v>0</v>
      </c>
      <c r="BL88" s="18" t="s">
        <v>153</v>
      </c>
      <c r="BM88" s="18" t="s">
        <v>22</v>
      </c>
    </row>
    <row r="89" spans="2:65" s="1" customFormat="1" ht="31.5" customHeight="1">
      <c r="B89" s="164"/>
      <c r="C89" s="165" t="s">
        <v>84</v>
      </c>
      <c r="D89" s="165" t="s">
        <v>148</v>
      </c>
      <c r="E89" s="166" t="s">
        <v>84</v>
      </c>
      <c r="F89" s="167" t="s">
        <v>1105</v>
      </c>
      <c r="G89" s="168" t="s">
        <v>395</v>
      </c>
      <c r="H89" s="169">
        <v>4</v>
      </c>
      <c r="I89" s="170"/>
      <c r="J89" s="171">
        <f t="shared" si="0"/>
        <v>0</v>
      </c>
      <c r="K89" s="167" t="s">
        <v>20</v>
      </c>
      <c r="L89" s="35"/>
      <c r="M89" s="172" t="s">
        <v>20</v>
      </c>
      <c r="N89" s="173" t="s">
        <v>47</v>
      </c>
      <c r="O89" s="36"/>
      <c r="P89" s="174">
        <f t="shared" si="1"/>
        <v>0</v>
      </c>
      <c r="Q89" s="174">
        <v>0</v>
      </c>
      <c r="R89" s="174">
        <f t="shared" si="2"/>
        <v>0</v>
      </c>
      <c r="S89" s="174">
        <v>0</v>
      </c>
      <c r="T89" s="175">
        <f t="shared" si="3"/>
        <v>0</v>
      </c>
      <c r="AR89" s="18" t="s">
        <v>153</v>
      </c>
      <c r="AT89" s="18" t="s">
        <v>148</v>
      </c>
      <c r="AU89" s="18" t="s">
        <v>84</v>
      </c>
      <c r="AY89" s="18" t="s">
        <v>145</v>
      </c>
      <c r="BE89" s="176">
        <f t="shared" si="4"/>
        <v>0</v>
      </c>
      <c r="BF89" s="176">
        <f t="shared" si="5"/>
        <v>0</v>
      </c>
      <c r="BG89" s="176">
        <f t="shared" si="6"/>
        <v>0</v>
      </c>
      <c r="BH89" s="176">
        <f t="shared" si="7"/>
        <v>0</v>
      </c>
      <c r="BI89" s="176">
        <f t="shared" si="8"/>
        <v>0</v>
      </c>
      <c r="BJ89" s="18" t="s">
        <v>22</v>
      </c>
      <c r="BK89" s="176">
        <f t="shared" si="9"/>
        <v>0</v>
      </c>
      <c r="BL89" s="18" t="s">
        <v>153</v>
      </c>
      <c r="BM89" s="18" t="s">
        <v>84</v>
      </c>
    </row>
    <row r="90" spans="2:65" s="1" customFormat="1" ht="22.5" customHeight="1">
      <c r="B90" s="164"/>
      <c r="C90" s="165" t="s">
        <v>193</v>
      </c>
      <c r="D90" s="165" t="s">
        <v>148</v>
      </c>
      <c r="E90" s="166" t="s">
        <v>193</v>
      </c>
      <c r="F90" s="167" t="s">
        <v>1295</v>
      </c>
      <c r="G90" s="168" t="s">
        <v>395</v>
      </c>
      <c r="H90" s="169">
        <v>6</v>
      </c>
      <c r="I90" s="170"/>
      <c r="J90" s="171">
        <f t="shared" si="0"/>
        <v>0</v>
      </c>
      <c r="K90" s="167" t="s">
        <v>20</v>
      </c>
      <c r="L90" s="35"/>
      <c r="M90" s="172" t="s">
        <v>20</v>
      </c>
      <c r="N90" s="173" t="s">
        <v>47</v>
      </c>
      <c r="O90" s="36"/>
      <c r="P90" s="174">
        <f t="shared" si="1"/>
        <v>0</v>
      </c>
      <c r="Q90" s="174">
        <v>0</v>
      </c>
      <c r="R90" s="174">
        <f t="shared" si="2"/>
        <v>0</v>
      </c>
      <c r="S90" s="174">
        <v>0</v>
      </c>
      <c r="T90" s="175">
        <f t="shared" si="3"/>
        <v>0</v>
      </c>
      <c r="AR90" s="18" t="s">
        <v>153</v>
      </c>
      <c r="AT90" s="18" t="s">
        <v>148</v>
      </c>
      <c r="AU90" s="18" t="s">
        <v>84</v>
      </c>
      <c r="AY90" s="18" t="s">
        <v>145</v>
      </c>
      <c r="BE90" s="176">
        <f t="shared" si="4"/>
        <v>0</v>
      </c>
      <c r="BF90" s="176">
        <f t="shared" si="5"/>
        <v>0</v>
      </c>
      <c r="BG90" s="176">
        <f t="shared" si="6"/>
        <v>0</v>
      </c>
      <c r="BH90" s="176">
        <f t="shared" si="7"/>
        <v>0</v>
      </c>
      <c r="BI90" s="176">
        <f t="shared" si="8"/>
        <v>0</v>
      </c>
      <c r="BJ90" s="18" t="s">
        <v>22</v>
      </c>
      <c r="BK90" s="176">
        <f t="shared" si="9"/>
        <v>0</v>
      </c>
      <c r="BL90" s="18" t="s">
        <v>153</v>
      </c>
      <c r="BM90" s="18" t="s">
        <v>193</v>
      </c>
    </row>
    <row r="91" spans="2:65" s="1" customFormat="1" ht="22.5" customHeight="1">
      <c r="B91" s="164"/>
      <c r="C91" s="165" t="s">
        <v>153</v>
      </c>
      <c r="D91" s="165" t="s">
        <v>148</v>
      </c>
      <c r="E91" s="166" t="s">
        <v>153</v>
      </c>
      <c r="F91" s="167" t="s">
        <v>1296</v>
      </c>
      <c r="G91" s="168" t="s">
        <v>395</v>
      </c>
      <c r="H91" s="169">
        <v>14</v>
      </c>
      <c r="I91" s="170"/>
      <c r="J91" s="171">
        <f t="shared" si="0"/>
        <v>0</v>
      </c>
      <c r="K91" s="167" t="s">
        <v>20</v>
      </c>
      <c r="L91" s="35"/>
      <c r="M91" s="172" t="s">
        <v>20</v>
      </c>
      <c r="N91" s="173" t="s">
        <v>47</v>
      </c>
      <c r="O91" s="36"/>
      <c r="P91" s="174">
        <f t="shared" si="1"/>
        <v>0</v>
      </c>
      <c r="Q91" s="174">
        <v>0</v>
      </c>
      <c r="R91" s="174">
        <f t="shared" si="2"/>
        <v>0</v>
      </c>
      <c r="S91" s="174">
        <v>0</v>
      </c>
      <c r="T91" s="175">
        <f t="shared" si="3"/>
        <v>0</v>
      </c>
      <c r="AR91" s="18" t="s">
        <v>153</v>
      </c>
      <c r="AT91" s="18" t="s">
        <v>148</v>
      </c>
      <c r="AU91" s="18" t="s">
        <v>84</v>
      </c>
      <c r="AY91" s="18" t="s">
        <v>145</v>
      </c>
      <c r="BE91" s="176">
        <f t="shared" si="4"/>
        <v>0</v>
      </c>
      <c r="BF91" s="176">
        <f t="shared" si="5"/>
        <v>0</v>
      </c>
      <c r="BG91" s="176">
        <f t="shared" si="6"/>
        <v>0</v>
      </c>
      <c r="BH91" s="176">
        <f t="shared" si="7"/>
        <v>0</v>
      </c>
      <c r="BI91" s="176">
        <f t="shared" si="8"/>
        <v>0</v>
      </c>
      <c r="BJ91" s="18" t="s">
        <v>22</v>
      </c>
      <c r="BK91" s="176">
        <f t="shared" si="9"/>
        <v>0</v>
      </c>
      <c r="BL91" s="18" t="s">
        <v>153</v>
      </c>
      <c r="BM91" s="18" t="s">
        <v>153</v>
      </c>
    </row>
    <row r="92" spans="2:65" s="1" customFormat="1" ht="22.5" customHeight="1">
      <c r="B92" s="164"/>
      <c r="C92" s="165" t="s">
        <v>216</v>
      </c>
      <c r="D92" s="165" t="s">
        <v>148</v>
      </c>
      <c r="E92" s="166" t="s">
        <v>216</v>
      </c>
      <c r="F92" s="167" t="s">
        <v>1297</v>
      </c>
      <c r="G92" s="168" t="s">
        <v>395</v>
      </c>
      <c r="H92" s="169">
        <v>14</v>
      </c>
      <c r="I92" s="170"/>
      <c r="J92" s="171">
        <f t="shared" si="0"/>
        <v>0</v>
      </c>
      <c r="K92" s="167" t="s">
        <v>20</v>
      </c>
      <c r="L92" s="35"/>
      <c r="M92" s="172" t="s">
        <v>20</v>
      </c>
      <c r="N92" s="173" t="s">
        <v>47</v>
      </c>
      <c r="O92" s="36"/>
      <c r="P92" s="174">
        <f t="shared" si="1"/>
        <v>0</v>
      </c>
      <c r="Q92" s="174">
        <v>0</v>
      </c>
      <c r="R92" s="174">
        <f t="shared" si="2"/>
        <v>0</v>
      </c>
      <c r="S92" s="174">
        <v>0</v>
      </c>
      <c r="T92" s="175">
        <f t="shared" si="3"/>
        <v>0</v>
      </c>
      <c r="AR92" s="18" t="s">
        <v>153</v>
      </c>
      <c r="AT92" s="18" t="s">
        <v>148</v>
      </c>
      <c r="AU92" s="18" t="s">
        <v>84</v>
      </c>
      <c r="AY92" s="18" t="s">
        <v>145</v>
      </c>
      <c r="BE92" s="176">
        <f t="shared" si="4"/>
        <v>0</v>
      </c>
      <c r="BF92" s="176">
        <f t="shared" si="5"/>
        <v>0</v>
      </c>
      <c r="BG92" s="176">
        <f t="shared" si="6"/>
        <v>0</v>
      </c>
      <c r="BH92" s="176">
        <f t="shared" si="7"/>
        <v>0</v>
      </c>
      <c r="BI92" s="176">
        <f t="shared" si="8"/>
        <v>0</v>
      </c>
      <c r="BJ92" s="18" t="s">
        <v>22</v>
      </c>
      <c r="BK92" s="176">
        <f t="shared" si="9"/>
        <v>0</v>
      </c>
      <c r="BL92" s="18" t="s">
        <v>153</v>
      </c>
      <c r="BM92" s="18" t="s">
        <v>216</v>
      </c>
    </row>
    <row r="93" spans="2:65" s="1" customFormat="1" ht="22.5" customHeight="1">
      <c r="B93" s="164"/>
      <c r="C93" s="165" t="s">
        <v>146</v>
      </c>
      <c r="D93" s="165" t="s">
        <v>148</v>
      </c>
      <c r="E93" s="166" t="s">
        <v>146</v>
      </c>
      <c r="F93" s="167" t="s">
        <v>1298</v>
      </c>
      <c r="G93" s="168" t="s">
        <v>395</v>
      </c>
      <c r="H93" s="169">
        <v>64</v>
      </c>
      <c r="I93" s="170"/>
      <c r="J93" s="171">
        <f t="shared" si="0"/>
        <v>0</v>
      </c>
      <c r="K93" s="167" t="s">
        <v>20</v>
      </c>
      <c r="L93" s="35"/>
      <c r="M93" s="172" t="s">
        <v>20</v>
      </c>
      <c r="N93" s="173" t="s">
        <v>47</v>
      </c>
      <c r="O93" s="36"/>
      <c r="P93" s="174">
        <f t="shared" si="1"/>
        <v>0</v>
      </c>
      <c r="Q93" s="174">
        <v>0</v>
      </c>
      <c r="R93" s="174">
        <f t="shared" si="2"/>
        <v>0</v>
      </c>
      <c r="S93" s="174">
        <v>0</v>
      </c>
      <c r="T93" s="175">
        <f t="shared" si="3"/>
        <v>0</v>
      </c>
      <c r="AR93" s="18" t="s">
        <v>153</v>
      </c>
      <c r="AT93" s="18" t="s">
        <v>148</v>
      </c>
      <c r="AU93" s="18" t="s">
        <v>84</v>
      </c>
      <c r="AY93" s="18" t="s">
        <v>145</v>
      </c>
      <c r="BE93" s="176">
        <f t="shared" si="4"/>
        <v>0</v>
      </c>
      <c r="BF93" s="176">
        <f t="shared" si="5"/>
        <v>0</v>
      </c>
      <c r="BG93" s="176">
        <f t="shared" si="6"/>
        <v>0</v>
      </c>
      <c r="BH93" s="176">
        <f t="shared" si="7"/>
        <v>0</v>
      </c>
      <c r="BI93" s="176">
        <f t="shared" si="8"/>
        <v>0</v>
      </c>
      <c r="BJ93" s="18" t="s">
        <v>22</v>
      </c>
      <c r="BK93" s="176">
        <f t="shared" si="9"/>
        <v>0</v>
      </c>
      <c r="BL93" s="18" t="s">
        <v>153</v>
      </c>
      <c r="BM93" s="18" t="s">
        <v>146</v>
      </c>
    </row>
    <row r="94" spans="2:65" s="1" customFormat="1" ht="22.5" customHeight="1">
      <c r="B94" s="164"/>
      <c r="C94" s="165" t="s">
        <v>231</v>
      </c>
      <c r="D94" s="165" t="s">
        <v>148</v>
      </c>
      <c r="E94" s="166" t="s">
        <v>231</v>
      </c>
      <c r="F94" s="167" t="s">
        <v>1299</v>
      </c>
      <c r="G94" s="168" t="s">
        <v>395</v>
      </c>
      <c r="H94" s="169">
        <v>5</v>
      </c>
      <c r="I94" s="170"/>
      <c r="J94" s="171">
        <f t="shared" si="0"/>
        <v>0</v>
      </c>
      <c r="K94" s="167" t="s">
        <v>20</v>
      </c>
      <c r="L94" s="35"/>
      <c r="M94" s="172" t="s">
        <v>20</v>
      </c>
      <c r="N94" s="173" t="s">
        <v>47</v>
      </c>
      <c r="O94" s="36"/>
      <c r="P94" s="174">
        <f t="shared" si="1"/>
        <v>0</v>
      </c>
      <c r="Q94" s="174">
        <v>0</v>
      </c>
      <c r="R94" s="174">
        <f t="shared" si="2"/>
        <v>0</v>
      </c>
      <c r="S94" s="174">
        <v>0</v>
      </c>
      <c r="T94" s="175">
        <f t="shared" si="3"/>
        <v>0</v>
      </c>
      <c r="AR94" s="18" t="s">
        <v>153</v>
      </c>
      <c r="AT94" s="18" t="s">
        <v>148</v>
      </c>
      <c r="AU94" s="18" t="s">
        <v>84</v>
      </c>
      <c r="AY94" s="18" t="s">
        <v>145</v>
      </c>
      <c r="BE94" s="176">
        <f t="shared" si="4"/>
        <v>0</v>
      </c>
      <c r="BF94" s="176">
        <f t="shared" si="5"/>
        <v>0</v>
      </c>
      <c r="BG94" s="176">
        <f t="shared" si="6"/>
        <v>0</v>
      </c>
      <c r="BH94" s="176">
        <f t="shared" si="7"/>
        <v>0</v>
      </c>
      <c r="BI94" s="176">
        <f t="shared" si="8"/>
        <v>0</v>
      </c>
      <c r="BJ94" s="18" t="s">
        <v>22</v>
      </c>
      <c r="BK94" s="176">
        <f t="shared" si="9"/>
        <v>0</v>
      </c>
      <c r="BL94" s="18" t="s">
        <v>153</v>
      </c>
      <c r="BM94" s="18" t="s">
        <v>231</v>
      </c>
    </row>
    <row r="95" spans="2:65" s="1" customFormat="1" ht="22.5" customHeight="1">
      <c r="B95" s="164"/>
      <c r="C95" s="165" t="s">
        <v>238</v>
      </c>
      <c r="D95" s="165" t="s">
        <v>148</v>
      </c>
      <c r="E95" s="166" t="s">
        <v>238</v>
      </c>
      <c r="F95" s="167" t="s">
        <v>1300</v>
      </c>
      <c r="G95" s="168" t="s">
        <v>395</v>
      </c>
      <c r="H95" s="169">
        <v>13</v>
      </c>
      <c r="I95" s="170"/>
      <c r="J95" s="171">
        <f t="shared" si="0"/>
        <v>0</v>
      </c>
      <c r="K95" s="167" t="s">
        <v>20</v>
      </c>
      <c r="L95" s="35"/>
      <c r="M95" s="172" t="s">
        <v>20</v>
      </c>
      <c r="N95" s="173" t="s">
        <v>47</v>
      </c>
      <c r="O95" s="36"/>
      <c r="P95" s="174">
        <f t="shared" si="1"/>
        <v>0</v>
      </c>
      <c r="Q95" s="174">
        <v>0</v>
      </c>
      <c r="R95" s="174">
        <f t="shared" si="2"/>
        <v>0</v>
      </c>
      <c r="S95" s="174">
        <v>0</v>
      </c>
      <c r="T95" s="175">
        <f t="shared" si="3"/>
        <v>0</v>
      </c>
      <c r="AR95" s="18" t="s">
        <v>153</v>
      </c>
      <c r="AT95" s="18" t="s">
        <v>148</v>
      </c>
      <c r="AU95" s="18" t="s">
        <v>84</v>
      </c>
      <c r="AY95" s="18" t="s">
        <v>145</v>
      </c>
      <c r="BE95" s="176">
        <f t="shared" si="4"/>
        <v>0</v>
      </c>
      <c r="BF95" s="176">
        <f t="shared" si="5"/>
        <v>0</v>
      </c>
      <c r="BG95" s="176">
        <f t="shared" si="6"/>
        <v>0</v>
      </c>
      <c r="BH95" s="176">
        <f t="shared" si="7"/>
        <v>0</v>
      </c>
      <c r="BI95" s="176">
        <f t="shared" si="8"/>
        <v>0</v>
      </c>
      <c r="BJ95" s="18" t="s">
        <v>22</v>
      </c>
      <c r="BK95" s="176">
        <f t="shared" si="9"/>
        <v>0</v>
      </c>
      <c r="BL95" s="18" t="s">
        <v>153</v>
      </c>
      <c r="BM95" s="18" t="s">
        <v>238</v>
      </c>
    </row>
    <row r="96" spans="2:65" s="1" customFormat="1" ht="31.5" customHeight="1">
      <c r="B96" s="164"/>
      <c r="C96" s="165" t="s">
        <v>249</v>
      </c>
      <c r="D96" s="165" t="s">
        <v>148</v>
      </c>
      <c r="E96" s="166" t="s">
        <v>249</v>
      </c>
      <c r="F96" s="167" t="s">
        <v>1301</v>
      </c>
      <c r="G96" s="168" t="s">
        <v>395</v>
      </c>
      <c r="H96" s="169">
        <v>5</v>
      </c>
      <c r="I96" s="170"/>
      <c r="J96" s="171">
        <f t="shared" si="0"/>
        <v>0</v>
      </c>
      <c r="K96" s="167" t="s">
        <v>20</v>
      </c>
      <c r="L96" s="35"/>
      <c r="M96" s="172" t="s">
        <v>20</v>
      </c>
      <c r="N96" s="173" t="s">
        <v>47</v>
      </c>
      <c r="O96" s="36"/>
      <c r="P96" s="174">
        <f t="shared" si="1"/>
        <v>0</v>
      </c>
      <c r="Q96" s="174">
        <v>0</v>
      </c>
      <c r="R96" s="174">
        <f t="shared" si="2"/>
        <v>0</v>
      </c>
      <c r="S96" s="174">
        <v>0</v>
      </c>
      <c r="T96" s="175">
        <f t="shared" si="3"/>
        <v>0</v>
      </c>
      <c r="AR96" s="18" t="s">
        <v>153</v>
      </c>
      <c r="AT96" s="18" t="s">
        <v>148</v>
      </c>
      <c r="AU96" s="18" t="s">
        <v>84</v>
      </c>
      <c r="AY96" s="18" t="s">
        <v>145</v>
      </c>
      <c r="BE96" s="176">
        <f t="shared" si="4"/>
        <v>0</v>
      </c>
      <c r="BF96" s="176">
        <f t="shared" si="5"/>
        <v>0</v>
      </c>
      <c r="BG96" s="176">
        <f t="shared" si="6"/>
        <v>0</v>
      </c>
      <c r="BH96" s="176">
        <f t="shared" si="7"/>
        <v>0</v>
      </c>
      <c r="BI96" s="176">
        <f t="shared" si="8"/>
        <v>0</v>
      </c>
      <c r="BJ96" s="18" t="s">
        <v>22</v>
      </c>
      <c r="BK96" s="176">
        <f t="shared" si="9"/>
        <v>0</v>
      </c>
      <c r="BL96" s="18" t="s">
        <v>153</v>
      </c>
      <c r="BM96" s="18" t="s">
        <v>249</v>
      </c>
    </row>
    <row r="97" spans="2:65" s="1" customFormat="1" ht="22.5" customHeight="1">
      <c r="B97" s="164"/>
      <c r="C97" s="165" t="s">
        <v>27</v>
      </c>
      <c r="D97" s="165" t="s">
        <v>148</v>
      </c>
      <c r="E97" s="166" t="s">
        <v>27</v>
      </c>
      <c r="F97" s="167" t="s">
        <v>1302</v>
      </c>
      <c r="G97" s="168" t="s">
        <v>405</v>
      </c>
      <c r="H97" s="169">
        <v>6</v>
      </c>
      <c r="I97" s="170"/>
      <c r="J97" s="171">
        <f t="shared" si="0"/>
        <v>0</v>
      </c>
      <c r="K97" s="167" t="s">
        <v>20</v>
      </c>
      <c r="L97" s="35"/>
      <c r="M97" s="172" t="s">
        <v>20</v>
      </c>
      <c r="N97" s="173" t="s">
        <v>47</v>
      </c>
      <c r="O97" s="36"/>
      <c r="P97" s="174">
        <f t="shared" si="1"/>
        <v>0</v>
      </c>
      <c r="Q97" s="174">
        <v>0</v>
      </c>
      <c r="R97" s="174">
        <f t="shared" si="2"/>
        <v>0</v>
      </c>
      <c r="S97" s="174">
        <v>0</v>
      </c>
      <c r="T97" s="175">
        <f t="shared" si="3"/>
        <v>0</v>
      </c>
      <c r="AR97" s="18" t="s">
        <v>153</v>
      </c>
      <c r="AT97" s="18" t="s">
        <v>148</v>
      </c>
      <c r="AU97" s="18" t="s">
        <v>84</v>
      </c>
      <c r="AY97" s="18" t="s">
        <v>145</v>
      </c>
      <c r="BE97" s="176">
        <f t="shared" si="4"/>
        <v>0</v>
      </c>
      <c r="BF97" s="176">
        <f t="shared" si="5"/>
        <v>0</v>
      </c>
      <c r="BG97" s="176">
        <f t="shared" si="6"/>
        <v>0</v>
      </c>
      <c r="BH97" s="176">
        <f t="shared" si="7"/>
        <v>0</v>
      </c>
      <c r="BI97" s="176">
        <f t="shared" si="8"/>
        <v>0</v>
      </c>
      <c r="BJ97" s="18" t="s">
        <v>22</v>
      </c>
      <c r="BK97" s="176">
        <f t="shared" si="9"/>
        <v>0</v>
      </c>
      <c r="BL97" s="18" t="s">
        <v>153</v>
      </c>
      <c r="BM97" s="18" t="s">
        <v>27</v>
      </c>
    </row>
    <row r="98" spans="2:65" s="1" customFormat="1" ht="22.5" customHeight="1">
      <c r="B98" s="164"/>
      <c r="C98" s="165" t="s">
        <v>260</v>
      </c>
      <c r="D98" s="165" t="s">
        <v>148</v>
      </c>
      <c r="E98" s="166" t="s">
        <v>260</v>
      </c>
      <c r="F98" s="167" t="s">
        <v>1303</v>
      </c>
      <c r="G98" s="168" t="s">
        <v>405</v>
      </c>
      <c r="H98" s="169">
        <v>16</v>
      </c>
      <c r="I98" s="170"/>
      <c r="J98" s="171">
        <f t="shared" si="0"/>
        <v>0</v>
      </c>
      <c r="K98" s="167" t="s">
        <v>20</v>
      </c>
      <c r="L98" s="35"/>
      <c r="M98" s="172" t="s">
        <v>20</v>
      </c>
      <c r="N98" s="173" t="s">
        <v>47</v>
      </c>
      <c r="O98" s="36"/>
      <c r="P98" s="174">
        <f t="shared" si="1"/>
        <v>0</v>
      </c>
      <c r="Q98" s="174">
        <v>0</v>
      </c>
      <c r="R98" s="174">
        <f t="shared" si="2"/>
        <v>0</v>
      </c>
      <c r="S98" s="174">
        <v>0</v>
      </c>
      <c r="T98" s="175">
        <f t="shared" si="3"/>
        <v>0</v>
      </c>
      <c r="AR98" s="18" t="s">
        <v>153</v>
      </c>
      <c r="AT98" s="18" t="s">
        <v>148</v>
      </c>
      <c r="AU98" s="18" t="s">
        <v>84</v>
      </c>
      <c r="AY98" s="18" t="s">
        <v>145</v>
      </c>
      <c r="BE98" s="176">
        <f t="shared" si="4"/>
        <v>0</v>
      </c>
      <c r="BF98" s="176">
        <f t="shared" si="5"/>
        <v>0</v>
      </c>
      <c r="BG98" s="176">
        <f t="shared" si="6"/>
        <v>0</v>
      </c>
      <c r="BH98" s="176">
        <f t="shared" si="7"/>
        <v>0</v>
      </c>
      <c r="BI98" s="176">
        <f t="shared" si="8"/>
        <v>0</v>
      </c>
      <c r="BJ98" s="18" t="s">
        <v>22</v>
      </c>
      <c r="BK98" s="176">
        <f t="shared" si="9"/>
        <v>0</v>
      </c>
      <c r="BL98" s="18" t="s">
        <v>153</v>
      </c>
      <c r="BM98" s="18" t="s">
        <v>260</v>
      </c>
    </row>
    <row r="99" spans="2:65" s="1" customFormat="1" ht="22.5" customHeight="1">
      <c r="B99" s="164"/>
      <c r="C99" s="165" t="s">
        <v>237</v>
      </c>
      <c r="D99" s="165" t="s">
        <v>148</v>
      </c>
      <c r="E99" s="166" t="s">
        <v>237</v>
      </c>
      <c r="F99" s="167" t="s">
        <v>1304</v>
      </c>
      <c r="G99" s="168" t="s">
        <v>405</v>
      </c>
      <c r="H99" s="169">
        <v>2</v>
      </c>
      <c r="I99" s="170"/>
      <c r="J99" s="171">
        <f t="shared" si="0"/>
        <v>0</v>
      </c>
      <c r="K99" s="167" t="s">
        <v>20</v>
      </c>
      <c r="L99" s="35"/>
      <c r="M99" s="172" t="s">
        <v>20</v>
      </c>
      <c r="N99" s="173" t="s">
        <v>47</v>
      </c>
      <c r="O99" s="36"/>
      <c r="P99" s="174">
        <f t="shared" si="1"/>
        <v>0</v>
      </c>
      <c r="Q99" s="174">
        <v>0</v>
      </c>
      <c r="R99" s="174">
        <f t="shared" si="2"/>
        <v>0</v>
      </c>
      <c r="S99" s="174">
        <v>0</v>
      </c>
      <c r="T99" s="175">
        <f t="shared" si="3"/>
        <v>0</v>
      </c>
      <c r="AR99" s="18" t="s">
        <v>153</v>
      </c>
      <c r="AT99" s="18" t="s">
        <v>148</v>
      </c>
      <c r="AU99" s="18" t="s">
        <v>84</v>
      </c>
      <c r="AY99" s="18" t="s">
        <v>145</v>
      </c>
      <c r="BE99" s="176">
        <f t="shared" si="4"/>
        <v>0</v>
      </c>
      <c r="BF99" s="176">
        <f t="shared" si="5"/>
        <v>0</v>
      </c>
      <c r="BG99" s="176">
        <f t="shared" si="6"/>
        <v>0</v>
      </c>
      <c r="BH99" s="176">
        <f t="shared" si="7"/>
        <v>0</v>
      </c>
      <c r="BI99" s="176">
        <f t="shared" si="8"/>
        <v>0</v>
      </c>
      <c r="BJ99" s="18" t="s">
        <v>22</v>
      </c>
      <c r="BK99" s="176">
        <f t="shared" si="9"/>
        <v>0</v>
      </c>
      <c r="BL99" s="18" t="s">
        <v>153</v>
      </c>
      <c r="BM99" s="18" t="s">
        <v>237</v>
      </c>
    </row>
    <row r="100" spans="2:65" s="1" customFormat="1" ht="22.5" customHeight="1">
      <c r="B100" s="164"/>
      <c r="C100" s="165" t="s">
        <v>281</v>
      </c>
      <c r="D100" s="165" t="s">
        <v>148</v>
      </c>
      <c r="E100" s="166" t="s">
        <v>281</v>
      </c>
      <c r="F100" s="167" t="s">
        <v>1305</v>
      </c>
      <c r="G100" s="168" t="s">
        <v>405</v>
      </c>
      <c r="H100" s="169">
        <v>10</v>
      </c>
      <c r="I100" s="170"/>
      <c r="J100" s="171">
        <f t="shared" si="0"/>
        <v>0</v>
      </c>
      <c r="K100" s="167" t="s">
        <v>20</v>
      </c>
      <c r="L100" s="35"/>
      <c r="M100" s="172" t="s">
        <v>20</v>
      </c>
      <c r="N100" s="173" t="s">
        <v>47</v>
      </c>
      <c r="O100" s="36"/>
      <c r="P100" s="174">
        <f t="shared" si="1"/>
        <v>0</v>
      </c>
      <c r="Q100" s="174">
        <v>0</v>
      </c>
      <c r="R100" s="174">
        <f t="shared" si="2"/>
        <v>0</v>
      </c>
      <c r="S100" s="174">
        <v>0</v>
      </c>
      <c r="T100" s="175">
        <f t="shared" si="3"/>
        <v>0</v>
      </c>
      <c r="AR100" s="18" t="s">
        <v>153</v>
      </c>
      <c r="AT100" s="18" t="s">
        <v>148</v>
      </c>
      <c r="AU100" s="18" t="s">
        <v>84</v>
      </c>
      <c r="AY100" s="18" t="s">
        <v>145</v>
      </c>
      <c r="BE100" s="176">
        <f t="shared" si="4"/>
        <v>0</v>
      </c>
      <c r="BF100" s="176">
        <f t="shared" si="5"/>
        <v>0</v>
      </c>
      <c r="BG100" s="176">
        <f t="shared" si="6"/>
        <v>0</v>
      </c>
      <c r="BH100" s="176">
        <f t="shared" si="7"/>
        <v>0</v>
      </c>
      <c r="BI100" s="176">
        <f t="shared" si="8"/>
        <v>0</v>
      </c>
      <c r="BJ100" s="18" t="s">
        <v>22</v>
      </c>
      <c r="BK100" s="176">
        <f t="shared" si="9"/>
        <v>0</v>
      </c>
      <c r="BL100" s="18" t="s">
        <v>153</v>
      </c>
      <c r="BM100" s="18" t="s">
        <v>281</v>
      </c>
    </row>
    <row r="101" spans="2:65" s="1" customFormat="1" ht="22.5" customHeight="1">
      <c r="B101" s="164"/>
      <c r="C101" s="165" t="s">
        <v>285</v>
      </c>
      <c r="D101" s="165" t="s">
        <v>148</v>
      </c>
      <c r="E101" s="166" t="s">
        <v>285</v>
      </c>
      <c r="F101" s="167" t="s">
        <v>1306</v>
      </c>
      <c r="G101" s="168" t="s">
        <v>405</v>
      </c>
      <c r="H101" s="169">
        <v>1</v>
      </c>
      <c r="I101" s="170"/>
      <c r="J101" s="171">
        <f t="shared" si="0"/>
        <v>0</v>
      </c>
      <c r="K101" s="167" t="s">
        <v>20</v>
      </c>
      <c r="L101" s="35"/>
      <c r="M101" s="172" t="s">
        <v>20</v>
      </c>
      <c r="N101" s="173" t="s">
        <v>47</v>
      </c>
      <c r="O101" s="36"/>
      <c r="P101" s="174">
        <f t="shared" si="1"/>
        <v>0</v>
      </c>
      <c r="Q101" s="174">
        <v>0</v>
      </c>
      <c r="R101" s="174">
        <f t="shared" si="2"/>
        <v>0</v>
      </c>
      <c r="S101" s="174">
        <v>0</v>
      </c>
      <c r="T101" s="175">
        <f t="shared" si="3"/>
        <v>0</v>
      </c>
      <c r="AR101" s="18" t="s">
        <v>153</v>
      </c>
      <c r="AT101" s="18" t="s">
        <v>148</v>
      </c>
      <c r="AU101" s="18" t="s">
        <v>84</v>
      </c>
      <c r="AY101" s="18" t="s">
        <v>145</v>
      </c>
      <c r="BE101" s="176">
        <f t="shared" si="4"/>
        <v>0</v>
      </c>
      <c r="BF101" s="176">
        <f t="shared" si="5"/>
        <v>0</v>
      </c>
      <c r="BG101" s="176">
        <f t="shared" si="6"/>
        <v>0</v>
      </c>
      <c r="BH101" s="176">
        <f t="shared" si="7"/>
        <v>0</v>
      </c>
      <c r="BI101" s="176">
        <f t="shared" si="8"/>
        <v>0</v>
      </c>
      <c r="BJ101" s="18" t="s">
        <v>22</v>
      </c>
      <c r="BK101" s="176">
        <f t="shared" si="9"/>
        <v>0</v>
      </c>
      <c r="BL101" s="18" t="s">
        <v>153</v>
      </c>
      <c r="BM101" s="18" t="s">
        <v>285</v>
      </c>
    </row>
    <row r="102" spans="2:65" s="1" customFormat="1" ht="22.5" customHeight="1">
      <c r="B102" s="164"/>
      <c r="C102" s="165" t="s">
        <v>8</v>
      </c>
      <c r="D102" s="165" t="s">
        <v>148</v>
      </c>
      <c r="E102" s="166" t="s">
        <v>8</v>
      </c>
      <c r="F102" s="167" t="s">
        <v>1076</v>
      </c>
      <c r="G102" s="168" t="s">
        <v>838</v>
      </c>
      <c r="H102" s="169">
        <v>1</v>
      </c>
      <c r="I102" s="170"/>
      <c r="J102" s="171">
        <f t="shared" si="0"/>
        <v>0</v>
      </c>
      <c r="K102" s="167" t="s">
        <v>20</v>
      </c>
      <c r="L102" s="35"/>
      <c r="M102" s="172" t="s">
        <v>20</v>
      </c>
      <c r="N102" s="173" t="s">
        <v>47</v>
      </c>
      <c r="O102" s="36"/>
      <c r="P102" s="174">
        <f t="shared" si="1"/>
        <v>0</v>
      </c>
      <c r="Q102" s="174">
        <v>0</v>
      </c>
      <c r="R102" s="174">
        <f t="shared" si="2"/>
        <v>0</v>
      </c>
      <c r="S102" s="174">
        <v>0</v>
      </c>
      <c r="T102" s="175">
        <f t="shared" si="3"/>
        <v>0</v>
      </c>
      <c r="AR102" s="18" t="s">
        <v>153</v>
      </c>
      <c r="AT102" s="18" t="s">
        <v>148</v>
      </c>
      <c r="AU102" s="18" t="s">
        <v>84</v>
      </c>
      <c r="AY102" s="18" t="s">
        <v>145</v>
      </c>
      <c r="BE102" s="176">
        <f t="shared" si="4"/>
        <v>0</v>
      </c>
      <c r="BF102" s="176">
        <f t="shared" si="5"/>
        <v>0</v>
      </c>
      <c r="BG102" s="176">
        <f t="shared" si="6"/>
        <v>0</v>
      </c>
      <c r="BH102" s="176">
        <f t="shared" si="7"/>
        <v>0</v>
      </c>
      <c r="BI102" s="176">
        <f t="shared" si="8"/>
        <v>0</v>
      </c>
      <c r="BJ102" s="18" t="s">
        <v>22</v>
      </c>
      <c r="BK102" s="176">
        <f t="shared" si="9"/>
        <v>0</v>
      </c>
      <c r="BL102" s="18" t="s">
        <v>153</v>
      </c>
      <c r="BM102" s="18" t="s">
        <v>8</v>
      </c>
    </row>
    <row r="103" spans="2:65" s="1" customFormat="1" ht="22.5" customHeight="1">
      <c r="B103" s="164"/>
      <c r="C103" s="165" t="s">
        <v>294</v>
      </c>
      <c r="D103" s="165" t="s">
        <v>148</v>
      </c>
      <c r="E103" s="166" t="s">
        <v>294</v>
      </c>
      <c r="F103" s="167" t="s">
        <v>1080</v>
      </c>
      <c r="G103" s="168" t="s">
        <v>838</v>
      </c>
      <c r="H103" s="169">
        <v>1</v>
      </c>
      <c r="I103" s="170"/>
      <c r="J103" s="171">
        <f t="shared" si="0"/>
        <v>0</v>
      </c>
      <c r="K103" s="167" t="s">
        <v>20</v>
      </c>
      <c r="L103" s="35"/>
      <c r="M103" s="172" t="s">
        <v>20</v>
      </c>
      <c r="N103" s="173" t="s">
        <v>47</v>
      </c>
      <c r="O103" s="36"/>
      <c r="P103" s="174">
        <f t="shared" si="1"/>
        <v>0</v>
      </c>
      <c r="Q103" s="174">
        <v>0</v>
      </c>
      <c r="R103" s="174">
        <f t="shared" si="2"/>
        <v>0</v>
      </c>
      <c r="S103" s="174">
        <v>0</v>
      </c>
      <c r="T103" s="175">
        <f t="shared" si="3"/>
        <v>0</v>
      </c>
      <c r="AR103" s="18" t="s">
        <v>153</v>
      </c>
      <c r="AT103" s="18" t="s">
        <v>148</v>
      </c>
      <c r="AU103" s="18" t="s">
        <v>84</v>
      </c>
      <c r="AY103" s="18" t="s">
        <v>145</v>
      </c>
      <c r="BE103" s="176">
        <f t="shared" si="4"/>
        <v>0</v>
      </c>
      <c r="BF103" s="176">
        <f t="shared" si="5"/>
        <v>0</v>
      </c>
      <c r="BG103" s="176">
        <f t="shared" si="6"/>
        <v>0</v>
      </c>
      <c r="BH103" s="176">
        <f t="shared" si="7"/>
        <v>0</v>
      </c>
      <c r="BI103" s="176">
        <f t="shared" si="8"/>
        <v>0</v>
      </c>
      <c r="BJ103" s="18" t="s">
        <v>22</v>
      </c>
      <c r="BK103" s="176">
        <f t="shared" si="9"/>
        <v>0</v>
      </c>
      <c r="BL103" s="18" t="s">
        <v>153</v>
      </c>
      <c r="BM103" s="18" t="s">
        <v>294</v>
      </c>
    </row>
    <row r="104" spans="2:65" s="1" customFormat="1" ht="22.5" customHeight="1">
      <c r="B104" s="164"/>
      <c r="C104" s="165" t="s">
        <v>302</v>
      </c>
      <c r="D104" s="165" t="s">
        <v>148</v>
      </c>
      <c r="E104" s="166" t="s">
        <v>302</v>
      </c>
      <c r="F104" s="167" t="s">
        <v>1307</v>
      </c>
      <c r="G104" s="168" t="s">
        <v>838</v>
      </c>
      <c r="H104" s="169">
        <v>1</v>
      </c>
      <c r="I104" s="170"/>
      <c r="J104" s="171">
        <f t="shared" si="0"/>
        <v>0</v>
      </c>
      <c r="K104" s="167" t="s">
        <v>20</v>
      </c>
      <c r="L104" s="35"/>
      <c r="M104" s="172" t="s">
        <v>20</v>
      </c>
      <c r="N104" s="173" t="s">
        <v>47</v>
      </c>
      <c r="O104" s="36"/>
      <c r="P104" s="174">
        <f t="shared" si="1"/>
        <v>0</v>
      </c>
      <c r="Q104" s="174">
        <v>0</v>
      </c>
      <c r="R104" s="174">
        <f t="shared" si="2"/>
        <v>0</v>
      </c>
      <c r="S104" s="174">
        <v>0</v>
      </c>
      <c r="T104" s="175">
        <f t="shared" si="3"/>
        <v>0</v>
      </c>
      <c r="AR104" s="18" t="s">
        <v>153</v>
      </c>
      <c r="AT104" s="18" t="s">
        <v>148</v>
      </c>
      <c r="AU104" s="18" t="s">
        <v>84</v>
      </c>
      <c r="AY104" s="18" t="s">
        <v>145</v>
      </c>
      <c r="BE104" s="176">
        <f t="shared" si="4"/>
        <v>0</v>
      </c>
      <c r="BF104" s="176">
        <f t="shared" si="5"/>
        <v>0</v>
      </c>
      <c r="BG104" s="176">
        <f t="shared" si="6"/>
        <v>0</v>
      </c>
      <c r="BH104" s="176">
        <f t="shared" si="7"/>
        <v>0</v>
      </c>
      <c r="BI104" s="176">
        <f t="shared" si="8"/>
        <v>0</v>
      </c>
      <c r="BJ104" s="18" t="s">
        <v>22</v>
      </c>
      <c r="BK104" s="176">
        <f t="shared" si="9"/>
        <v>0</v>
      </c>
      <c r="BL104" s="18" t="s">
        <v>153</v>
      </c>
      <c r="BM104" s="18" t="s">
        <v>302</v>
      </c>
    </row>
    <row r="105" spans="2:65" s="1" customFormat="1" ht="22.5" customHeight="1">
      <c r="B105" s="164"/>
      <c r="C105" s="165" t="s">
        <v>230</v>
      </c>
      <c r="D105" s="165" t="s">
        <v>148</v>
      </c>
      <c r="E105" s="166" t="s">
        <v>230</v>
      </c>
      <c r="F105" s="167" t="s">
        <v>1082</v>
      </c>
      <c r="G105" s="168" t="s">
        <v>838</v>
      </c>
      <c r="H105" s="169">
        <v>1</v>
      </c>
      <c r="I105" s="170"/>
      <c r="J105" s="171">
        <f t="shared" si="0"/>
        <v>0</v>
      </c>
      <c r="K105" s="167" t="s">
        <v>20</v>
      </c>
      <c r="L105" s="35"/>
      <c r="M105" s="172" t="s">
        <v>20</v>
      </c>
      <c r="N105" s="173" t="s">
        <v>47</v>
      </c>
      <c r="O105" s="36"/>
      <c r="P105" s="174">
        <f t="shared" si="1"/>
        <v>0</v>
      </c>
      <c r="Q105" s="174">
        <v>0</v>
      </c>
      <c r="R105" s="174">
        <f t="shared" si="2"/>
        <v>0</v>
      </c>
      <c r="S105" s="174">
        <v>0</v>
      </c>
      <c r="T105" s="175">
        <f t="shared" si="3"/>
        <v>0</v>
      </c>
      <c r="AR105" s="18" t="s">
        <v>153</v>
      </c>
      <c r="AT105" s="18" t="s">
        <v>148</v>
      </c>
      <c r="AU105" s="18" t="s">
        <v>84</v>
      </c>
      <c r="AY105" s="18" t="s">
        <v>145</v>
      </c>
      <c r="BE105" s="176">
        <f t="shared" si="4"/>
        <v>0</v>
      </c>
      <c r="BF105" s="176">
        <f t="shared" si="5"/>
        <v>0</v>
      </c>
      <c r="BG105" s="176">
        <f t="shared" si="6"/>
        <v>0</v>
      </c>
      <c r="BH105" s="176">
        <f t="shared" si="7"/>
        <v>0</v>
      </c>
      <c r="BI105" s="176">
        <f t="shared" si="8"/>
        <v>0</v>
      </c>
      <c r="BJ105" s="18" t="s">
        <v>22</v>
      </c>
      <c r="BK105" s="176">
        <f t="shared" si="9"/>
        <v>0</v>
      </c>
      <c r="BL105" s="18" t="s">
        <v>153</v>
      </c>
      <c r="BM105" s="18" t="s">
        <v>230</v>
      </c>
    </row>
    <row r="106" spans="2:65" s="1" customFormat="1" ht="44.25" customHeight="1">
      <c r="B106" s="164"/>
      <c r="C106" s="165" t="s">
        <v>311</v>
      </c>
      <c r="D106" s="165" t="s">
        <v>148</v>
      </c>
      <c r="E106" s="166" t="s">
        <v>311</v>
      </c>
      <c r="F106" s="167" t="s">
        <v>1308</v>
      </c>
      <c r="G106" s="168" t="s">
        <v>405</v>
      </c>
      <c r="H106" s="169">
        <v>8</v>
      </c>
      <c r="I106" s="170"/>
      <c r="J106" s="171">
        <f t="shared" si="0"/>
        <v>0</v>
      </c>
      <c r="K106" s="167" t="s">
        <v>20</v>
      </c>
      <c r="L106" s="35"/>
      <c r="M106" s="172" t="s">
        <v>20</v>
      </c>
      <c r="N106" s="173" t="s">
        <v>47</v>
      </c>
      <c r="O106" s="36"/>
      <c r="P106" s="174">
        <f t="shared" si="1"/>
        <v>0</v>
      </c>
      <c r="Q106" s="174">
        <v>0</v>
      </c>
      <c r="R106" s="174">
        <f t="shared" si="2"/>
        <v>0</v>
      </c>
      <c r="S106" s="174">
        <v>0</v>
      </c>
      <c r="T106" s="175">
        <f t="shared" si="3"/>
        <v>0</v>
      </c>
      <c r="AR106" s="18" t="s">
        <v>153</v>
      </c>
      <c r="AT106" s="18" t="s">
        <v>148</v>
      </c>
      <c r="AU106" s="18" t="s">
        <v>84</v>
      </c>
      <c r="AY106" s="18" t="s">
        <v>145</v>
      </c>
      <c r="BE106" s="176">
        <f t="shared" si="4"/>
        <v>0</v>
      </c>
      <c r="BF106" s="176">
        <f t="shared" si="5"/>
        <v>0</v>
      </c>
      <c r="BG106" s="176">
        <f t="shared" si="6"/>
        <v>0</v>
      </c>
      <c r="BH106" s="176">
        <f t="shared" si="7"/>
        <v>0</v>
      </c>
      <c r="BI106" s="176">
        <f t="shared" si="8"/>
        <v>0</v>
      </c>
      <c r="BJ106" s="18" t="s">
        <v>22</v>
      </c>
      <c r="BK106" s="176">
        <f t="shared" si="9"/>
        <v>0</v>
      </c>
      <c r="BL106" s="18" t="s">
        <v>153</v>
      </c>
      <c r="BM106" s="18" t="s">
        <v>311</v>
      </c>
    </row>
    <row r="107" spans="2:65" s="1" customFormat="1" ht="31.5" customHeight="1">
      <c r="B107" s="164"/>
      <c r="C107" s="165" t="s">
        <v>265</v>
      </c>
      <c r="D107" s="165" t="s">
        <v>148</v>
      </c>
      <c r="E107" s="166" t="s">
        <v>265</v>
      </c>
      <c r="F107" s="167" t="s">
        <v>1086</v>
      </c>
      <c r="G107" s="168" t="s">
        <v>838</v>
      </c>
      <c r="H107" s="169">
        <v>2</v>
      </c>
      <c r="I107" s="170"/>
      <c r="J107" s="171">
        <f t="shared" si="0"/>
        <v>0</v>
      </c>
      <c r="K107" s="167" t="s">
        <v>20</v>
      </c>
      <c r="L107" s="35"/>
      <c r="M107" s="172" t="s">
        <v>20</v>
      </c>
      <c r="N107" s="173" t="s">
        <v>47</v>
      </c>
      <c r="O107" s="36"/>
      <c r="P107" s="174">
        <f t="shared" si="1"/>
        <v>0</v>
      </c>
      <c r="Q107" s="174">
        <v>0</v>
      </c>
      <c r="R107" s="174">
        <f t="shared" si="2"/>
        <v>0</v>
      </c>
      <c r="S107" s="174">
        <v>0</v>
      </c>
      <c r="T107" s="175">
        <f t="shared" si="3"/>
        <v>0</v>
      </c>
      <c r="AR107" s="18" t="s">
        <v>153</v>
      </c>
      <c r="AT107" s="18" t="s">
        <v>148</v>
      </c>
      <c r="AU107" s="18" t="s">
        <v>84</v>
      </c>
      <c r="AY107" s="18" t="s">
        <v>145</v>
      </c>
      <c r="BE107" s="176">
        <f t="shared" si="4"/>
        <v>0</v>
      </c>
      <c r="BF107" s="176">
        <f t="shared" si="5"/>
        <v>0</v>
      </c>
      <c r="BG107" s="176">
        <f t="shared" si="6"/>
        <v>0</v>
      </c>
      <c r="BH107" s="176">
        <f t="shared" si="7"/>
        <v>0</v>
      </c>
      <c r="BI107" s="176">
        <f t="shared" si="8"/>
        <v>0</v>
      </c>
      <c r="BJ107" s="18" t="s">
        <v>22</v>
      </c>
      <c r="BK107" s="176">
        <f t="shared" si="9"/>
        <v>0</v>
      </c>
      <c r="BL107" s="18" t="s">
        <v>153</v>
      </c>
      <c r="BM107" s="18" t="s">
        <v>265</v>
      </c>
    </row>
    <row r="108" spans="2:65" s="1" customFormat="1" ht="22.5" customHeight="1">
      <c r="B108" s="164"/>
      <c r="C108" s="165" t="s">
        <v>7</v>
      </c>
      <c r="D108" s="165" t="s">
        <v>148</v>
      </c>
      <c r="E108" s="166" t="s">
        <v>7</v>
      </c>
      <c r="F108" s="167" t="s">
        <v>1309</v>
      </c>
      <c r="G108" s="168" t="s">
        <v>405</v>
      </c>
      <c r="H108" s="169">
        <v>6</v>
      </c>
      <c r="I108" s="170"/>
      <c r="J108" s="171">
        <f t="shared" si="0"/>
        <v>0</v>
      </c>
      <c r="K108" s="167" t="s">
        <v>20</v>
      </c>
      <c r="L108" s="35"/>
      <c r="M108" s="172" t="s">
        <v>20</v>
      </c>
      <c r="N108" s="173" t="s">
        <v>47</v>
      </c>
      <c r="O108" s="36"/>
      <c r="P108" s="174">
        <f t="shared" si="1"/>
        <v>0</v>
      </c>
      <c r="Q108" s="174">
        <v>0</v>
      </c>
      <c r="R108" s="174">
        <f t="shared" si="2"/>
        <v>0</v>
      </c>
      <c r="S108" s="174">
        <v>0</v>
      </c>
      <c r="T108" s="175">
        <f t="shared" si="3"/>
        <v>0</v>
      </c>
      <c r="AR108" s="18" t="s">
        <v>153</v>
      </c>
      <c r="AT108" s="18" t="s">
        <v>148</v>
      </c>
      <c r="AU108" s="18" t="s">
        <v>84</v>
      </c>
      <c r="AY108" s="18" t="s">
        <v>145</v>
      </c>
      <c r="BE108" s="176">
        <f t="shared" si="4"/>
        <v>0</v>
      </c>
      <c r="BF108" s="176">
        <f t="shared" si="5"/>
        <v>0</v>
      </c>
      <c r="BG108" s="176">
        <f t="shared" si="6"/>
        <v>0</v>
      </c>
      <c r="BH108" s="176">
        <f t="shared" si="7"/>
        <v>0</v>
      </c>
      <c r="BI108" s="176">
        <f t="shared" si="8"/>
        <v>0</v>
      </c>
      <c r="BJ108" s="18" t="s">
        <v>22</v>
      </c>
      <c r="BK108" s="176">
        <f t="shared" si="9"/>
        <v>0</v>
      </c>
      <c r="BL108" s="18" t="s">
        <v>153</v>
      </c>
      <c r="BM108" s="18" t="s">
        <v>7</v>
      </c>
    </row>
    <row r="109" spans="2:65" s="1" customFormat="1" ht="22.5" customHeight="1">
      <c r="B109" s="164"/>
      <c r="C109" s="165" t="s">
        <v>322</v>
      </c>
      <c r="D109" s="165" t="s">
        <v>148</v>
      </c>
      <c r="E109" s="166" t="s">
        <v>322</v>
      </c>
      <c r="F109" s="167" t="s">
        <v>1310</v>
      </c>
      <c r="G109" s="168" t="s">
        <v>405</v>
      </c>
      <c r="H109" s="169">
        <v>3</v>
      </c>
      <c r="I109" s="170"/>
      <c r="J109" s="171">
        <f t="shared" si="0"/>
        <v>0</v>
      </c>
      <c r="K109" s="167" t="s">
        <v>20</v>
      </c>
      <c r="L109" s="35"/>
      <c r="M109" s="172" t="s">
        <v>20</v>
      </c>
      <c r="N109" s="173" t="s">
        <v>47</v>
      </c>
      <c r="O109" s="36"/>
      <c r="P109" s="174">
        <f t="shared" si="1"/>
        <v>0</v>
      </c>
      <c r="Q109" s="174">
        <v>0</v>
      </c>
      <c r="R109" s="174">
        <f t="shared" si="2"/>
        <v>0</v>
      </c>
      <c r="S109" s="174">
        <v>0</v>
      </c>
      <c r="T109" s="175">
        <f t="shared" si="3"/>
        <v>0</v>
      </c>
      <c r="AR109" s="18" t="s">
        <v>153</v>
      </c>
      <c r="AT109" s="18" t="s">
        <v>148</v>
      </c>
      <c r="AU109" s="18" t="s">
        <v>84</v>
      </c>
      <c r="AY109" s="18" t="s">
        <v>145</v>
      </c>
      <c r="BE109" s="176">
        <f t="shared" si="4"/>
        <v>0</v>
      </c>
      <c r="BF109" s="176">
        <f t="shared" si="5"/>
        <v>0</v>
      </c>
      <c r="BG109" s="176">
        <f t="shared" si="6"/>
        <v>0</v>
      </c>
      <c r="BH109" s="176">
        <f t="shared" si="7"/>
        <v>0</v>
      </c>
      <c r="BI109" s="176">
        <f t="shared" si="8"/>
        <v>0</v>
      </c>
      <c r="BJ109" s="18" t="s">
        <v>22</v>
      </c>
      <c r="BK109" s="176">
        <f t="shared" si="9"/>
        <v>0</v>
      </c>
      <c r="BL109" s="18" t="s">
        <v>153</v>
      </c>
      <c r="BM109" s="18" t="s">
        <v>322</v>
      </c>
    </row>
    <row r="110" spans="2:65" s="1" customFormat="1" ht="22.5" customHeight="1">
      <c r="B110" s="164"/>
      <c r="C110" s="165" t="s">
        <v>328</v>
      </c>
      <c r="D110" s="165" t="s">
        <v>148</v>
      </c>
      <c r="E110" s="166" t="s">
        <v>328</v>
      </c>
      <c r="F110" s="167" t="s">
        <v>1311</v>
      </c>
      <c r="G110" s="168" t="s">
        <v>405</v>
      </c>
      <c r="H110" s="169">
        <v>2</v>
      </c>
      <c r="I110" s="170"/>
      <c r="J110" s="171">
        <f t="shared" si="0"/>
        <v>0</v>
      </c>
      <c r="K110" s="167" t="s">
        <v>20</v>
      </c>
      <c r="L110" s="35"/>
      <c r="M110" s="172" t="s">
        <v>20</v>
      </c>
      <c r="N110" s="173" t="s">
        <v>47</v>
      </c>
      <c r="O110" s="36"/>
      <c r="P110" s="174">
        <f t="shared" si="1"/>
        <v>0</v>
      </c>
      <c r="Q110" s="174">
        <v>0</v>
      </c>
      <c r="R110" s="174">
        <f t="shared" si="2"/>
        <v>0</v>
      </c>
      <c r="S110" s="174">
        <v>0</v>
      </c>
      <c r="T110" s="175">
        <f t="shared" si="3"/>
        <v>0</v>
      </c>
      <c r="AR110" s="18" t="s">
        <v>153</v>
      </c>
      <c r="AT110" s="18" t="s">
        <v>148</v>
      </c>
      <c r="AU110" s="18" t="s">
        <v>84</v>
      </c>
      <c r="AY110" s="18" t="s">
        <v>145</v>
      </c>
      <c r="BE110" s="176">
        <f t="shared" si="4"/>
        <v>0</v>
      </c>
      <c r="BF110" s="176">
        <f t="shared" si="5"/>
        <v>0</v>
      </c>
      <c r="BG110" s="176">
        <f t="shared" si="6"/>
        <v>0</v>
      </c>
      <c r="BH110" s="176">
        <f t="shared" si="7"/>
        <v>0</v>
      </c>
      <c r="BI110" s="176">
        <f t="shared" si="8"/>
        <v>0</v>
      </c>
      <c r="BJ110" s="18" t="s">
        <v>22</v>
      </c>
      <c r="BK110" s="176">
        <f t="shared" si="9"/>
        <v>0</v>
      </c>
      <c r="BL110" s="18" t="s">
        <v>153</v>
      </c>
      <c r="BM110" s="18" t="s">
        <v>328</v>
      </c>
    </row>
    <row r="111" spans="2:65" s="1" customFormat="1" ht="22.5" customHeight="1">
      <c r="B111" s="164"/>
      <c r="C111" s="165" t="s">
        <v>336</v>
      </c>
      <c r="D111" s="165" t="s">
        <v>148</v>
      </c>
      <c r="E111" s="166" t="s">
        <v>336</v>
      </c>
      <c r="F111" s="167" t="s">
        <v>1312</v>
      </c>
      <c r="G111" s="168" t="s">
        <v>371</v>
      </c>
      <c r="H111" s="169">
        <v>50</v>
      </c>
      <c r="I111" s="170"/>
      <c r="J111" s="171">
        <f t="shared" si="0"/>
        <v>0</v>
      </c>
      <c r="K111" s="167" t="s">
        <v>20</v>
      </c>
      <c r="L111" s="35"/>
      <c r="M111" s="172" t="s">
        <v>20</v>
      </c>
      <c r="N111" s="173" t="s">
        <v>47</v>
      </c>
      <c r="O111" s="36"/>
      <c r="P111" s="174">
        <f t="shared" si="1"/>
        <v>0</v>
      </c>
      <c r="Q111" s="174">
        <v>0</v>
      </c>
      <c r="R111" s="174">
        <f t="shared" si="2"/>
        <v>0</v>
      </c>
      <c r="S111" s="174">
        <v>0</v>
      </c>
      <c r="T111" s="175">
        <f t="shared" si="3"/>
        <v>0</v>
      </c>
      <c r="AR111" s="18" t="s">
        <v>153</v>
      </c>
      <c r="AT111" s="18" t="s">
        <v>148</v>
      </c>
      <c r="AU111" s="18" t="s">
        <v>84</v>
      </c>
      <c r="AY111" s="18" t="s">
        <v>145</v>
      </c>
      <c r="BE111" s="176">
        <f t="shared" si="4"/>
        <v>0</v>
      </c>
      <c r="BF111" s="176">
        <f t="shared" si="5"/>
        <v>0</v>
      </c>
      <c r="BG111" s="176">
        <f t="shared" si="6"/>
        <v>0</v>
      </c>
      <c r="BH111" s="176">
        <f t="shared" si="7"/>
        <v>0</v>
      </c>
      <c r="BI111" s="176">
        <f t="shared" si="8"/>
        <v>0</v>
      </c>
      <c r="BJ111" s="18" t="s">
        <v>22</v>
      </c>
      <c r="BK111" s="176">
        <f t="shared" si="9"/>
        <v>0</v>
      </c>
      <c r="BL111" s="18" t="s">
        <v>153</v>
      </c>
      <c r="BM111" s="18" t="s">
        <v>336</v>
      </c>
    </row>
    <row r="112" spans="2:65" s="1" customFormat="1" ht="22.5" customHeight="1">
      <c r="B112" s="164"/>
      <c r="C112" s="165" t="s">
        <v>340</v>
      </c>
      <c r="D112" s="165" t="s">
        <v>148</v>
      </c>
      <c r="E112" s="166" t="s">
        <v>340</v>
      </c>
      <c r="F112" s="167" t="s">
        <v>1313</v>
      </c>
      <c r="G112" s="168" t="s">
        <v>405</v>
      </c>
      <c r="H112" s="169">
        <v>11</v>
      </c>
      <c r="I112" s="170"/>
      <c r="J112" s="171">
        <f t="shared" si="0"/>
        <v>0</v>
      </c>
      <c r="K112" s="167" t="s">
        <v>20</v>
      </c>
      <c r="L112" s="35"/>
      <c r="M112" s="172" t="s">
        <v>20</v>
      </c>
      <c r="N112" s="173" t="s">
        <v>47</v>
      </c>
      <c r="O112" s="36"/>
      <c r="P112" s="174">
        <f t="shared" si="1"/>
        <v>0</v>
      </c>
      <c r="Q112" s="174">
        <v>0</v>
      </c>
      <c r="R112" s="174">
        <f t="shared" si="2"/>
        <v>0</v>
      </c>
      <c r="S112" s="174">
        <v>0</v>
      </c>
      <c r="T112" s="175">
        <f t="shared" si="3"/>
        <v>0</v>
      </c>
      <c r="AR112" s="18" t="s">
        <v>153</v>
      </c>
      <c r="AT112" s="18" t="s">
        <v>148</v>
      </c>
      <c r="AU112" s="18" t="s">
        <v>84</v>
      </c>
      <c r="AY112" s="18" t="s">
        <v>145</v>
      </c>
      <c r="BE112" s="176">
        <f t="shared" si="4"/>
        <v>0</v>
      </c>
      <c r="BF112" s="176">
        <f t="shared" si="5"/>
        <v>0</v>
      </c>
      <c r="BG112" s="176">
        <f t="shared" si="6"/>
        <v>0</v>
      </c>
      <c r="BH112" s="176">
        <f t="shared" si="7"/>
        <v>0</v>
      </c>
      <c r="BI112" s="176">
        <f t="shared" si="8"/>
        <v>0</v>
      </c>
      <c r="BJ112" s="18" t="s">
        <v>22</v>
      </c>
      <c r="BK112" s="176">
        <f t="shared" si="9"/>
        <v>0</v>
      </c>
      <c r="BL112" s="18" t="s">
        <v>153</v>
      </c>
      <c r="BM112" s="18" t="s">
        <v>340</v>
      </c>
    </row>
    <row r="113" spans="2:65" s="1" customFormat="1" ht="22.5" customHeight="1">
      <c r="B113" s="164"/>
      <c r="C113" s="165" t="s">
        <v>344</v>
      </c>
      <c r="D113" s="165" t="s">
        <v>148</v>
      </c>
      <c r="E113" s="166" t="s">
        <v>351</v>
      </c>
      <c r="F113" s="167" t="s">
        <v>1314</v>
      </c>
      <c r="G113" s="168" t="s">
        <v>395</v>
      </c>
      <c r="H113" s="169">
        <v>125</v>
      </c>
      <c r="I113" s="170"/>
      <c r="J113" s="171">
        <f t="shared" si="0"/>
        <v>0</v>
      </c>
      <c r="K113" s="167" t="s">
        <v>20</v>
      </c>
      <c r="L113" s="35"/>
      <c r="M113" s="172" t="s">
        <v>20</v>
      </c>
      <c r="N113" s="173" t="s">
        <v>47</v>
      </c>
      <c r="O113" s="36"/>
      <c r="P113" s="174">
        <f t="shared" si="1"/>
        <v>0</v>
      </c>
      <c r="Q113" s="174">
        <v>0</v>
      </c>
      <c r="R113" s="174">
        <f t="shared" si="2"/>
        <v>0</v>
      </c>
      <c r="S113" s="174">
        <v>0</v>
      </c>
      <c r="T113" s="175">
        <f t="shared" si="3"/>
        <v>0</v>
      </c>
      <c r="AR113" s="18" t="s">
        <v>153</v>
      </c>
      <c r="AT113" s="18" t="s">
        <v>148</v>
      </c>
      <c r="AU113" s="18" t="s">
        <v>84</v>
      </c>
      <c r="AY113" s="18" t="s">
        <v>145</v>
      </c>
      <c r="BE113" s="176">
        <f t="shared" si="4"/>
        <v>0</v>
      </c>
      <c r="BF113" s="176">
        <f t="shared" si="5"/>
        <v>0</v>
      </c>
      <c r="BG113" s="176">
        <f t="shared" si="6"/>
        <v>0</v>
      </c>
      <c r="BH113" s="176">
        <f t="shared" si="7"/>
        <v>0</v>
      </c>
      <c r="BI113" s="176">
        <f t="shared" si="8"/>
        <v>0</v>
      </c>
      <c r="BJ113" s="18" t="s">
        <v>22</v>
      </c>
      <c r="BK113" s="176">
        <f t="shared" si="9"/>
        <v>0</v>
      </c>
      <c r="BL113" s="18" t="s">
        <v>153</v>
      </c>
      <c r="BM113" s="18" t="s">
        <v>344</v>
      </c>
    </row>
    <row r="114" spans="2:65" s="1" customFormat="1" ht="22.5" customHeight="1">
      <c r="B114" s="164"/>
      <c r="C114" s="165" t="s">
        <v>351</v>
      </c>
      <c r="D114" s="165" t="s">
        <v>148</v>
      </c>
      <c r="E114" s="166" t="s">
        <v>360</v>
      </c>
      <c r="F114" s="167" t="s">
        <v>1092</v>
      </c>
      <c r="G114" s="168" t="s">
        <v>1093</v>
      </c>
      <c r="H114" s="169">
        <v>48</v>
      </c>
      <c r="I114" s="170"/>
      <c r="J114" s="171">
        <f t="shared" si="0"/>
        <v>0</v>
      </c>
      <c r="K114" s="167" t="s">
        <v>20</v>
      </c>
      <c r="L114" s="35"/>
      <c r="M114" s="172" t="s">
        <v>20</v>
      </c>
      <c r="N114" s="173" t="s">
        <v>47</v>
      </c>
      <c r="O114" s="36"/>
      <c r="P114" s="174">
        <f t="shared" si="1"/>
        <v>0</v>
      </c>
      <c r="Q114" s="174">
        <v>0</v>
      </c>
      <c r="R114" s="174">
        <f t="shared" si="2"/>
        <v>0</v>
      </c>
      <c r="S114" s="174">
        <v>0</v>
      </c>
      <c r="T114" s="175">
        <f t="shared" si="3"/>
        <v>0</v>
      </c>
      <c r="AR114" s="18" t="s">
        <v>153</v>
      </c>
      <c r="AT114" s="18" t="s">
        <v>148</v>
      </c>
      <c r="AU114" s="18" t="s">
        <v>84</v>
      </c>
      <c r="AY114" s="18" t="s">
        <v>145</v>
      </c>
      <c r="BE114" s="176">
        <f t="shared" si="4"/>
        <v>0</v>
      </c>
      <c r="BF114" s="176">
        <f t="shared" si="5"/>
        <v>0</v>
      </c>
      <c r="BG114" s="176">
        <f t="shared" si="6"/>
        <v>0</v>
      </c>
      <c r="BH114" s="176">
        <f t="shared" si="7"/>
        <v>0</v>
      </c>
      <c r="BI114" s="176">
        <f t="shared" si="8"/>
        <v>0</v>
      </c>
      <c r="BJ114" s="18" t="s">
        <v>22</v>
      </c>
      <c r="BK114" s="176">
        <f t="shared" si="9"/>
        <v>0</v>
      </c>
      <c r="BL114" s="18" t="s">
        <v>153</v>
      </c>
      <c r="BM114" s="18" t="s">
        <v>351</v>
      </c>
    </row>
    <row r="115" spans="2:65" s="1" customFormat="1" ht="22.5" customHeight="1">
      <c r="B115" s="164"/>
      <c r="C115" s="165" t="s">
        <v>360</v>
      </c>
      <c r="D115" s="165" t="s">
        <v>148</v>
      </c>
      <c r="E115" s="166" t="s">
        <v>364</v>
      </c>
      <c r="F115" s="167" t="s">
        <v>1315</v>
      </c>
      <c r="G115" s="168" t="s">
        <v>526</v>
      </c>
      <c r="H115" s="228"/>
      <c r="I115" s="170"/>
      <c r="J115" s="171">
        <f t="shared" si="0"/>
        <v>0</v>
      </c>
      <c r="K115" s="167" t="s">
        <v>20</v>
      </c>
      <c r="L115" s="35"/>
      <c r="M115" s="172" t="s">
        <v>20</v>
      </c>
      <c r="N115" s="173" t="s">
        <v>47</v>
      </c>
      <c r="O115" s="36"/>
      <c r="P115" s="174">
        <f t="shared" si="1"/>
        <v>0</v>
      </c>
      <c r="Q115" s="174">
        <v>0</v>
      </c>
      <c r="R115" s="174">
        <f t="shared" si="2"/>
        <v>0</v>
      </c>
      <c r="S115" s="174">
        <v>0</v>
      </c>
      <c r="T115" s="175">
        <f t="shared" si="3"/>
        <v>0</v>
      </c>
      <c r="AR115" s="18" t="s">
        <v>153</v>
      </c>
      <c r="AT115" s="18" t="s">
        <v>148</v>
      </c>
      <c r="AU115" s="18" t="s">
        <v>84</v>
      </c>
      <c r="AY115" s="18" t="s">
        <v>145</v>
      </c>
      <c r="BE115" s="176">
        <f t="shared" si="4"/>
        <v>0</v>
      </c>
      <c r="BF115" s="176">
        <f t="shared" si="5"/>
        <v>0</v>
      </c>
      <c r="BG115" s="176">
        <f t="shared" si="6"/>
        <v>0</v>
      </c>
      <c r="BH115" s="176">
        <f t="shared" si="7"/>
        <v>0</v>
      </c>
      <c r="BI115" s="176">
        <f t="shared" si="8"/>
        <v>0</v>
      </c>
      <c r="BJ115" s="18" t="s">
        <v>22</v>
      </c>
      <c r="BK115" s="176">
        <f t="shared" si="9"/>
        <v>0</v>
      </c>
      <c r="BL115" s="18" t="s">
        <v>153</v>
      </c>
      <c r="BM115" s="18" t="s">
        <v>360</v>
      </c>
    </row>
    <row r="116" spans="2:65" s="1" customFormat="1" ht="22.5" customHeight="1">
      <c r="B116" s="164"/>
      <c r="C116" s="165" t="s">
        <v>364</v>
      </c>
      <c r="D116" s="165" t="s">
        <v>148</v>
      </c>
      <c r="E116" s="166" t="s">
        <v>368</v>
      </c>
      <c r="F116" s="167" t="s">
        <v>1316</v>
      </c>
      <c r="G116" s="168" t="s">
        <v>1068</v>
      </c>
      <c r="H116" s="169">
        <v>14</v>
      </c>
      <c r="I116" s="170"/>
      <c r="J116" s="171">
        <f t="shared" si="0"/>
        <v>0</v>
      </c>
      <c r="K116" s="167" t="s">
        <v>20</v>
      </c>
      <c r="L116" s="35"/>
      <c r="M116" s="172" t="s">
        <v>20</v>
      </c>
      <c r="N116" s="173" t="s">
        <v>47</v>
      </c>
      <c r="O116" s="36"/>
      <c r="P116" s="174">
        <f t="shared" si="1"/>
        <v>0</v>
      </c>
      <c r="Q116" s="174">
        <v>0</v>
      </c>
      <c r="R116" s="174">
        <f t="shared" si="2"/>
        <v>0</v>
      </c>
      <c r="S116" s="174">
        <v>0</v>
      </c>
      <c r="T116" s="175">
        <f t="shared" si="3"/>
        <v>0</v>
      </c>
      <c r="AR116" s="18" t="s">
        <v>153</v>
      </c>
      <c r="AT116" s="18" t="s">
        <v>148</v>
      </c>
      <c r="AU116" s="18" t="s">
        <v>84</v>
      </c>
      <c r="AY116" s="18" t="s">
        <v>145</v>
      </c>
      <c r="BE116" s="176">
        <f t="shared" si="4"/>
        <v>0</v>
      </c>
      <c r="BF116" s="176">
        <f t="shared" si="5"/>
        <v>0</v>
      </c>
      <c r="BG116" s="176">
        <f t="shared" si="6"/>
        <v>0</v>
      </c>
      <c r="BH116" s="176">
        <f t="shared" si="7"/>
        <v>0</v>
      </c>
      <c r="BI116" s="176">
        <f t="shared" si="8"/>
        <v>0</v>
      </c>
      <c r="BJ116" s="18" t="s">
        <v>22</v>
      </c>
      <c r="BK116" s="176">
        <f t="shared" si="9"/>
        <v>0</v>
      </c>
      <c r="BL116" s="18" t="s">
        <v>153</v>
      </c>
      <c r="BM116" s="18" t="s">
        <v>364</v>
      </c>
    </row>
    <row r="117" spans="2:65" s="1" customFormat="1" ht="31.5" customHeight="1">
      <c r="B117" s="164"/>
      <c r="C117" s="165" t="s">
        <v>368</v>
      </c>
      <c r="D117" s="165" t="s">
        <v>148</v>
      </c>
      <c r="E117" s="166" t="s">
        <v>374</v>
      </c>
      <c r="F117" s="167" t="s">
        <v>1317</v>
      </c>
      <c r="G117" s="168" t="s">
        <v>255</v>
      </c>
      <c r="H117" s="169">
        <v>3</v>
      </c>
      <c r="I117" s="170"/>
      <c r="J117" s="171">
        <f t="shared" si="0"/>
        <v>0</v>
      </c>
      <c r="K117" s="167" t="s">
        <v>20</v>
      </c>
      <c r="L117" s="35"/>
      <c r="M117" s="172" t="s">
        <v>20</v>
      </c>
      <c r="N117" s="173" t="s">
        <v>47</v>
      </c>
      <c r="O117" s="36"/>
      <c r="P117" s="174">
        <f t="shared" si="1"/>
        <v>0</v>
      </c>
      <c r="Q117" s="174">
        <v>0</v>
      </c>
      <c r="R117" s="174">
        <f t="shared" si="2"/>
        <v>0</v>
      </c>
      <c r="S117" s="174">
        <v>0</v>
      </c>
      <c r="T117" s="175">
        <f t="shared" si="3"/>
        <v>0</v>
      </c>
      <c r="AR117" s="18" t="s">
        <v>153</v>
      </c>
      <c r="AT117" s="18" t="s">
        <v>148</v>
      </c>
      <c r="AU117" s="18" t="s">
        <v>84</v>
      </c>
      <c r="AY117" s="18" t="s">
        <v>145</v>
      </c>
      <c r="BE117" s="176">
        <f t="shared" si="4"/>
        <v>0</v>
      </c>
      <c r="BF117" s="176">
        <f t="shared" si="5"/>
        <v>0</v>
      </c>
      <c r="BG117" s="176">
        <f t="shared" si="6"/>
        <v>0</v>
      </c>
      <c r="BH117" s="176">
        <f t="shared" si="7"/>
        <v>0</v>
      </c>
      <c r="BI117" s="176">
        <f t="shared" si="8"/>
        <v>0</v>
      </c>
      <c r="BJ117" s="18" t="s">
        <v>22</v>
      </c>
      <c r="BK117" s="176">
        <f t="shared" si="9"/>
        <v>0</v>
      </c>
      <c r="BL117" s="18" t="s">
        <v>153</v>
      </c>
      <c r="BM117" s="18" t="s">
        <v>368</v>
      </c>
    </row>
    <row r="118" spans="2:65" s="1" customFormat="1" ht="22.5" customHeight="1">
      <c r="B118" s="164"/>
      <c r="C118" s="165" t="s">
        <v>374</v>
      </c>
      <c r="D118" s="165" t="s">
        <v>148</v>
      </c>
      <c r="E118" s="166" t="s">
        <v>356</v>
      </c>
      <c r="F118" s="167" t="s">
        <v>1318</v>
      </c>
      <c r="G118" s="168" t="s">
        <v>395</v>
      </c>
      <c r="H118" s="169">
        <v>70</v>
      </c>
      <c r="I118" s="170"/>
      <c r="J118" s="171">
        <f t="shared" si="0"/>
        <v>0</v>
      </c>
      <c r="K118" s="167" t="s">
        <v>20</v>
      </c>
      <c r="L118" s="35"/>
      <c r="M118" s="172" t="s">
        <v>20</v>
      </c>
      <c r="N118" s="173" t="s">
        <v>47</v>
      </c>
      <c r="O118" s="36"/>
      <c r="P118" s="174">
        <f t="shared" si="1"/>
        <v>0</v>
      </c>
      <c r="Q118" s="174">
        <v>0</v>
      </c>
      <c r="R118" s="174">
        <f t="shared" si="2"/>
        <v>0</v>
      </c>
      <c r="S118" s="174">
        <v>0</v>
      </c>
      <c r="T118" s="175">
        <f t="shared" si="3"/>
        <v>0</v>
      </c>
      <c r="AR118" s="18" t="s">
        <v>153</v>
      </c>
      <c r="AT118" s="18" t="s">
        <v>148</v>
      </c>
      <c r="AU118" s="18" t="s">
        <v>84</v>
      </c>
      <c r="AY118" s="18" t="s">
        <v>145</v>
      </c>
      <c r="BE118" s="176">
        <f t="shared" si="4"/>
        <v>0</v>
      </c>
      <c r="BF118" s="176">
        <f t="shared" si="5"/>
        <v>0</v>
      </c>
      <c r="BG118" s="176">
        <f t="shared" si="6"/>
        <v>0</v>
      </c>
      <c r="BH118" s="176">
        <f t="shared" si="7"/>
        <v>0</v>
      </c>
      <c r="BI118" s="176">
        <f t="shared" si="8"/>
        <v>0</v>
      </c>
      <c r="BJ118" s="18" t="s">
        <v>22</v>
      </c>
      <c r="BK118" s="176">
        <f t="shared" si="9"/>
        <v>0</v>
      </c>
      <c r="BL118" s="18" t="s">
        <v>153</v>
      </c>
      <c r="BM118" s="18" t="s">
        <v>374</v>
      </c>
    </row>
    <row r="119" spans="2:65" s="1" customFormat="1" ht="22.5" customHeight="1">
      <c r="B119" s="164"/>
      <c r="C119" s="165" t="s">
        <v>356</v>
      </c>
      <c r="D119" s="165" t="s">
        <v>148</v>
      </c>
      <c r="E119" s="166" t="s">
        <v>382</v>
      </c>
      <c r="F119" s="167" t="s">
        <v>1319</v>
      </c>
      <c r="G119" s="168" t="s">
        <v>395</v>
      </c>
      <c r="H119" s="169">
        <v>24</v>
      </c>
      <c r="I119" s="170"/>
      <c r="J119" s="171">
        <f t="shared" si="0"/>
        <v>0</v>
      </c>
      <c r="K119" s="167" t="s">
        <v>20</v>
      </c>
      <c r="L119" s="35"/>
      <c r="M119" s="172" t="s">
        <v>20</v>
      </c>
      <c r="N119" s="173" t="s">
        <v>47</v>
      </c>
      <c r="O119" s="36"/>
      <c r="P119" s="174">
        <f t="shared" si="1"/>
        <v>0</v>
      </c>
      <c r="Q119" s="174">
        <v>0</v>
      </c>
      <c r="R119" s="174">
        <f t="shared" si="2"/>
        <v>0</v>
      </c>
      <c r="S119" s="174">
        <v>0</v>
      </c>
      <c r="T119" s="175">
        <f t="shared" si="3"/>
        <v>0</v>
      </c>
      <c r="AR119" s="18" t="s">
        <v>153</v>
      </c>
      <c r="AT119" s="18" t="s">
        <v>148</v>
      </c>
      <c r="AU119" s="18" t="s">
        <v>84</v>
      </c>
      <c r="AY119" s="18" t="s">
        <v>145</v>
      </c>
      <c r="BE119" s="176">
        <f t="shared" si="4"/>
        <v>0</v>
      </c>
      <c r="BF119" s="176">
        <f t="shared" si="5"/>
        <v>0</v>
      </c>
      <c r="BG119" s="176">
        <f t="shared" si="6"/>
        <v>0</v>
      </c>
      <c r="BH119" s="176">
        <f t="shared" si="7"/>
        <v>0</v>
      </c>
      <c r="BI119" s="176">
        <f t="shared" si="8"/>
        <v>0</v>
      </c>
      <c r="BJ119" s="18" t="s">
        <v>22</v>
      </c>
      <c r="BK119" s="176">
        <f t="shared" si="9"/>
        <v>0</v>
      </c>
      <c r="BL119" s="18" t="s">
        <v>153</v>
      </c>
      <c r="BM119" s="18" t="s">
        <v>356</v>
      </c>
    </row>
    <row r="120" spans="2:65" s="1" customFormat="1" ht="22.5" customHeight="1">
      <c r="B120" s="164"/>
      <c r="C120" s="165" t="s">
        <v>382</v>
      </c>
      <c r="D120" s="165" t="s">
        <v>148</v>
      </c>
      <c r="E120" s="166" t="s">
        <v>386</v>
      </c>
      <c r="F120" s="167" t="s">
        <v>1320</v>
      </c>
      <c r="G120" s="168" t="s">
        <v>395</v>
      </c>
      <c r="H120" s="169">
        <v>20</v>
      </c>
      <c r="I120" s="170"/>
      <c r="J120" s="171">
        <f t="shared" si="0"/>
        <v>0</v>
      </c>
      <c r="K120" s="167" t="s">
        <v>20</v>
      </c>
      <c r="L120" s="35"/>
      <c r="M120" s="172" t="s">
        <v>20</v>
      </c>
      <c r="N120" s="173" t="s">
        <v>47</v>
      </c>
      <c r="O120" s="36"/>
      <c r="P120" s="174">
        <f t="shared" si="1"/>
        <v>0</v>
      </c>
      <c r="Q120" s="174">
        <v>0</v>
      </c>
      <c r="R120" s="174">
        <f t="shared" si="2"/>
        <v>0</v>
      </c>
      <c r="S120" s="174">
        <v>0</v>
      </c>
      <c r="T120" s="175">
        <f t="shared" si="3"/>
        <v>0</v>
      </c>
      <c r="AR120" s="18" t="s">
        <v>153</v>
      </c>
      <c r="AT120" s="18" t="s">
        <v>148</v>
      </c>
      <c r="AU120" s="18" t="s">
        <v>84</v>
      </c>
      <c r="AY120" s="18" t="s">
        <v>145</v>
      </c>
      <c r="BE120" s="176">
        <f t="shared" si="4"/>
        <v>0</v>
      </c>
      <c r="BF120" s="176">
        <f t="shared" si="5"/>
        <v>0</v>
      </c>
      <c r="BG120" s="176">
        <f t="shared" si="6"/>
        <v>0</v>
      </c>
      <c r="BH120" s="176">
        <f t="shared" si="7"/>
        <v>0</v>
      </c>
      <c r="BI120" s="176">
        <f t="shared" si="8"/>
        <v>0</v>
      </c>
      <c r="BJ120" s="18" t="s">
        <v>22</v>
      </c>
      <c r="BK120" s="176">
        <f t="shared" si="9"/>
        <v>0</v>
      </c>
      <c r="BL120" s="18" t="s">
        <v>153</v>
      </c>
      <c r="BM120" s="18" t="s">
        <v>382</v>
      </c>
    </row>
    <row r="121" spans="2:65" s="1" customFormat="1" ht="22.5" customHeight="1">
      <c r="B121" s="164"/>
      <c r="C121" s="165" t="s">
        <v>386</v>
      </c>
      <c r="D121" s="165" t="s">
        <v>148</v>
      </c>
      <c r="E121" s="166" t="s">
        <v>392</v>
      </c>
      <c r="F121" s="167" t="s">
        <v>1321</v>
      </c>
      <c r="G121" s="168" t="s">
        <v>405</v>
      </c>
      <c r="H121" s="169">
        <v>2</v>
      </c>
      <c r="I121" s="170"/>
      <c r="J121" s="171">
        <f t="shared" si="0"/>
        <v>0</v>
      </c>
      <c r="K121" s="167" t="s">
        <v>20</v>
      </c>
      <c r="L121" s="35"/>
      <c r="M121" s="172" t="s">
        <v>20</v>
      </c>
      <c r="N121" s="173" t="s">
        <v>47</v>
      </c>
      <c r="O121" s="36"/>
      <c r="P121" s="174">
        <f t="shared" si="1"/>
        <v>0</v>
      </c>
      <c r="Q121" s="174">
        <v>0</v>
      </c>
      <c r="R121" s="174">
        <f t="shared" si="2"/>
        <v>0</v>
      </c>
      <c r="S121" s="174">
        <v>0</v>
      </c>
      <c r="T121" s="175">
        <f t="shared" si="3"/>
        <v>0</v>
      </c>
      <c r="AR121" s="18" t="s">
        <v>153</v>
      </c>
      <c r="AT121" s="18" t="s">
        <v>148</v>
      </c>
      <c r="AU121" s="18" t="s">
        <v>84</v>
      </c>
      <c r="AY121" s="18" t="s">
        <v>145</v>
      </c>
      <c r="BE121" s="176">
        <f t="shared" si="4"/>
        <v>0</v>
      </c>
      <c r="BF121" s="176">
        <f t="shared" si="5"/>
        <v>0</v>
      </c>
      <c r="BG121" s="176">
        <f t="shared" si="6"/>
        <v>0</v>
      </c>
      <c r="BH121" s="176">
        <f t="shared" si="7"/>
        <v>0</v>
      </c>
      <c r="BI121" s="176">
        <f t="shared" si="8"/>
        <v>0</v>
      </c>
      <c r="BJ121" s="18" t="s">
        <v>22</v>
      </c>
      <c r="BK121" s="176">
        <f t="shared" si="9"/>
        <v>0</v>
      </c>
      <c r="BL121" s="18" t="s">
        <v>153</v>
      </c>
      <c r="BM121" s="18" t="s">
        <v>386</v>
      </c>
    </row>
    <row r="122" spans="2:65" s="1" customFormat="1" ht="22.5" customHeight="1">
      <c r="B122" s="164"/>
      <c r="C122" s="165" t="s">
        <v>392</v>
      </c>
      <c r="D122" s="165" t="s">
        <v>148</v>
      </c>
      <c r="E122" s="166" t="s">
        <v>402</v>
      </c>
      <c r="F122" s="167" t="s">
        <v>1322</v>
      </c>
      <c r="G122" s="168" t="s">
        <v>405</v>
      </c>
      <c r="H122" s="169">
        <v>6</v>
      </c>
      <c r="I122" s="170"/>
      <c r="J122" s="171">
        <f t="shared" si="0"/>
        <v>0</v>
      </c>
      <c r="K122" s="167" t="s">
        <v>20</v>
      </c>
      <c r="L122" s="35"/>
      <c r="M122" s="172" t="s">
        <v>20</v>
      </c>
      <c r="N122" s="173" t="s">
        <v>47</v>
      </c>
      <c r="O122" s="36"/>
      <c r="P122" s="174">
        <f t="shared" si="1"/>
        <v>0</v>
      </c>
      <c r="Q122" s="174">
        <v>0</v>
      </c>
      <c r="R122" s="174">
        <f t="shared" si="2"/>
        <v>0</v>
      </c>
      <c r="S122" s="174">
        <v>0</v>
      </c>
      <c r="T122" s="175">
        <f t="shared" si="3"/>
        <v>0</v>
      </c>
      <c r="AR122" s="18" t="s">
        <v>153</v>
      </c>
      <c r="AT122" s="18" t="s">
        <v>148</v>
      </c>
      <c r="AU122" s="18" t="s">
        <v>84</v>
      </c>
      <c r="AY122" s="18" t="s">
        <v>145</v>
      </c>
      <c r="BE122" s="176">
        <f t="shared" si="4"/>
        <v>0</v>
      </c>
      <c r="BF122" s="176">
        <f t="shared" si="5"/>
        <v>0</v>
      </c>
      <c r="BG122" s="176">
        <f t="shared" si="6"/>
        <v>0</v>
      </c>
      <c r="BH122" s="176">
        <f t="shared" si="7"/>
        <v>0</v>
      </c>
      <c r="BI122" s="176">
        <f t="shared" si="8"/>
        <v>0</v>
      </c>
      <c r="BJ122" s="18" t="s">
        <v>22</v>
      </c>
      <c r="BK122" s="176">
        <f t="shared" si="9"/>
        <v>0</v>
      </c>
      <c r="BL122" s="18" t="s">
        <v>153</v>
      </c>
      <c r="BM122" s="18" t="s">
        <v>392</v>
      </c>
    </row>
    <row r="123" spans="2:65" s="1" customFormat="1" ht="22.5" customHeight="1">
      <c r="B123" s="164"/>
      <c r="C123" s="165" t="s">
        <v>402</v>
      </c>
      <c r="D123" s="165" t="s">
        <v>148</v>
      </c>
      <c r="E123" s="166" t="s">
        <v>409</v>
      </c>
      <c r="F123" s="167" t="s">
        <v>1323</v>
      </c>
      <c r="G123" s="168" t="s">
        <v>405</v>
      </c>
      <c r="H123" s="169">
        <v>10</v>
      </c>
      <c r="I123" s="170"/>
      <c r="J123" s="171">
        <f t="shared" si="0"/>
        <v>0</v>
      </c>
      <c r="K123" s="167" t="s">
        <v>20</v>
      </c>
      <c r="L123" s="35"/>
      <c r="M123" s="172" t="s">
        <v>20</v>
      </c>
      <c r="N123" s="173" t="s">
        <v>47</v>
      </c>
      <c r="O123" s="36"/>
      <c r="P123" s="174">
        <f t="shared" si="1"/>
        <v>0</v>
      </c>
      <c r="Q123" s="174">
        <v>0</v>
      </c>
      <c r="R123" s="174">
        <f t="shared" si="2"/>
        <v>0</v>
      </c>
      <c r="S123" s="174">
        <v>0</v>
      </c>
      <c r="T123" s="175">
        <f t="shared" si="3"/>
        <v>0</v>
      </c>
      <c r="AR123" s="18" t="s">
        <v>153</v>
      </c>
      <c r="AT123" s="18" t="s">
        <v>148</v>
      </c>
      <c r="AU123" s="18" t="s">
        <v>84</v>
      </c>
      <c r="AY123" s="18" t="s">
        <v>145</v>
      </c>
      <c r="BE123" s="176">
        <f t="shared" si="4"/>
        <v>0</v>
      </c>
      <c r="BF123" s="176">
        <f t="shared" si="5"/>
        <v>0</v>
      </c>
      <c r="BG123" s="176">
        <f t="shared" si="6"/>
        <v>0</v>
      </c>
      <c r="BH123" s="176">
        <f t="shared" si="7"/>
        <v>0</v>
      </c>
      <c r="BI123" s="176">
        <f t="shared" si="8"/>
        <v>0</v>
      </c>
      <c r="BJ123" s="18" t="s">
        <v>22</v>
      </c>
      <c r="BK123" s="176">
        <f t="shared" si="9"/>
        <v>0</v>
      </c>
      <c r="BL123" s="18" t="s">
        <v>153</v>
      </c>
      <c r="BM123" s="18" t="s">
        <v>402</v>
      </c>
    </row>
    <row r="124" spans="2:65" s="1" customFormat="1" ht="31.5" customHeight="1">
      <c r="B124" s="164"/>
      <c r="C124" s="165" t="s">
        <v>409</v>
      </c>
      <c r="D124" s="165" t="s">
        <v>148</v>
      </c>
      <c r="E124" s="166" t="s">
        <v>414</v>
      </c>
      <c r="F124" s="167" t="s">
        <v>1324</v>
      </c>
      <c r="G124" s="168" t="s">
        <v>255</v>
      </c>
      <c r="H124" s="169">
        <v>1</v>
      </c>
      <c r="I124" s="170"/>
      <c r="J124" s="171">
        <f t="shared" si="0"/>
        <v>0</v>
      </c>
      <c r="K124" s="167" t="s">
        <v>20</v>
      </c>
      <c r="L124" s="35"/>
      <c r="M124" s="172" t="s">
        <v>20</v>
      </c>
      <c r="N124" s="173" t="s">
        <v>47</v>
      </c>
      <c r="O124" s="36"/>
      <c r="P124" s="174">
        <f t="shared" si="1"/>
        <v>0</v>
      </c>
      <c r="Q124" s="174">
        <v>0</v>
      </c>
      <c r="R124" s="174">
        <f t="shared" si="2"/>
        <v>0</v>
      </c>
      <c r="S124" s="174">
        <v>0</v>
      </c>
      <c r="T124" s="175">
        <f t="shared" si="3"/>
        <v>0</v>
      </c>
      <c r="AR124" s="18" t="s">
        <v>153</v>
      </c>
      <c r="AT124" s="18" t="s">
        <v>148</v>
      </c>
      <c r="AU124" s="18" t="s">
        <v>84</v>
      </c>
      <c r="AY124" s="18" t="s">
        <v>145</v>
      </c>
      <c r="BE124" s="176">
        <f t="shared" si="4"/>
        <v>0</v>
      </c>
      <c r="BF124" s="176">
        <f t="shared" si="5"/>
        <v>0</v>
      </c>
      <c r="BG124" s="176">
        <f t="shared" si="6"/>
        <v>0</v>
      </c>
      <c r="BH124" s="176">
        <f t="shared" si="7"/>
        <v>0</v>
      </c>
      <c r="BI124" s="176">
        <f t="shared" si="8"/>
        <v>0</v>
      </c>
      <c r="BJ124" s="18" t="s">
        <v>22</v>
      </c>
      <c r="BK124" s="176">
        <f t="shared" si="9"/>
        <v>0</v>
      </c>
      <c r="BL124" s="18" t="s">
        <v>153</v>
      </c>
      <c r="BM124" s="18" t="s">
        <v>409</v>
      </c>
    </row>
    <row r="125" spans="2:65" s="1" customFormat="1" ht="22.5" customHeight="1">
      <c r="B125" s="164"/>
      <c r="C125" s="165" t="s">
        <v>414</v>
      </c>
      <c r="D125" s="165" t="s">
        <v>148</v>
      </c>
      <c r="E125" s="166" t="s">
        <v>419</v>
      </c>
      <c r="F125" s="167" t="s">
        <v>1325</v>
      </c>
      <c r="G125" s="168" t="s">
        <v>405</v>
      </c>
      <c r="H125" s="169">
        <v>2</v>
      </c>
      <c r="I125" s="170"/>
      <c r="J125" s="171">
        <f t="shared" si="0"/>
        <v>0</v>
      </c>
      <c r="K125" s="167" t="s">
        <v>20</v>
      </c>
      <c r="L125" s="35"/>
      <c r="M125" s="172" t="s">
        <v>20</v>
      </c>
      <c r="N125" s="173" t="s">
        <v>47</v>
      </c>
      <c r="O125" s="36"/>
      <c r="P125" s="174">
        <f t="shared" si="1"/>
        <v>0</v>
      </c>
      <c r="Q125" s="174">
        <v>0</v>
      </c>
      <c r="R125" s="174">
        <f t="shared" si="2"/>
        <v>0</v>
      </c>
      <c r="S125" s="174">
        <v>0</v>
      </c>
      <c r="T125" s="175">
        <f t="shared" si="3"/>
        <v>0</v>
      </c>
      <c r="AR125" s="18" t="s">
        <v>153</v>
      </c>
      <c r="AT125" s="18" t="s">
        <v>148</v>
      </c>
      <c r="AU125" s="18" t="s">
        <v>84</v>
      </c>
      <c r="AY125" s="18" t="s">
        <v>145</v>
      </c>
      <c r="BE125" s="176">
        <f t="shared" si="4"/>
        <v>0</v>
      </c>
      <c r="BF125" s="176">
        <f t="shared" si="5"/>
        <v>0</v>
      </c>
      <c r="BG125" s="176">
        <f t="shared" si="6"/>
        <v>0</v>
      </c>
      <c r="BH125" s="176">
        <f t="shared" si="7"/>
        <v>0</v>
      </c>
      <c r="BI125" s="176">
        <f t="shared" si="8"/>
        <v>0</v>
      </c>
      <c r="BJ125" s="18" t="s">
        <v>22</v>
      </c>
      <c r="BK125" s="176">
        <f t="shared" si="9"/>
        <v>0</v>
      </c>
      <c r="BL125" s="18" t="s">
        <v>153</v>
      </c>
      <c r="BM125" s="18" t="s">
        <v>414</v>
      </c>
    </row>
    <row r="126" spans="2:65" s="1" customFormat="1" ht="22.5" customHeight="1">
      <c r="B126" s="164"/>
      <c r="C126" s="165" t="s">
        <v>419</v>
      </c>
      <c r="D126" s="165" t="s">
        <v>148</v>
      </c>
      <c r="E126" s="166" t="s">
        <v>423</v>
      </c>
      <c r="F126" s="167" t="s">
        <v>1326</v>
      </c>
      <c r="G126" s="168" t="s">
        <v>405</v>
      </c>
      <c r="H126" s="169">
        <v>2</v>
      </c>
      <c r="I126" s="170"/>
      <c r="J126" s="171">
        <f t="shared" si="0"/>
        <v>0</v>
      </c>
      <c r="K126" s="167" t="s">
        <v>20</v>
      </c>
      <c r="L126" s="35"/>
      <c r="M126" s="172" t="s">
        <v>20</v>
      </c>
      <c r="N126" s="173" t="s">
        <v>47</v>
      </c>
      <c r="O126" s="36"/>
      <c r="P126" s="174">
        <f t="shared" si="1"/>
        <v>0</v>
      </c>
      <c r="Q126" s="174">
        <v>0</v>
      </c>
      <c r="R126" s="174">
        <f t="shared" si="2"/>
        <v>0</v>
      </c>
      <c r="S126" s="174">
        <v>0</v>
      </c>
      <c r="T126" s="175">
        <f t="shared" si="3"/>
        <v>0</v>
      </c>
      <c r="AR126" s="18" t="s">
        <v>153</v>
      </c>
      <c r="AT126" s="18" t="s">
        <v>148</v>
      </c>
      <c r="AU126" s="18" t="s">
        <v>84</v>
      </c>
      <c r="AY126" s="18" t="s">
        <v>145</v>
      </c>
      <c r="BE126" s="176">
        <f t="shared" si="4"/>
        <v>0</v>
      </c>
      <c r="BF126" s="176">
        <f t="shared" si="5"/>
        <v>0</v>
      </c>
      <c r="BG126" s="176">
        <f t="shared" si="6"/>
        <v>0</v>
      </c>
      <c r="BH126" s="176">
        <f t="shared" si="7"/>
        <v>0</v>
      </c>
      <c r="BI126" s="176">
        <f t="shared" si="8"/>
        <v>0</v>
      </c>
      <c r="BJ126" s="18" t="s">
        <v>22</v>
      </c>
      <c r="BK126" s="176">
        <f t="shared" si="9"/>
        <v>0</v>
      </c>
      <c r="BL126" s="18" t="s">
        <v>153</v>
      </c>
      <c r="BM126" s="18" t="s">
        <v>419</v>
      </c>
    </row>
    <row r="127" spans="2:65" s="1" customFormat="1" ht="22.5" customHeight="1">
      <c r="B127" s="164"/>
      <c r="C127" s="165" t="s">
        <v>423</v>
      </c>
      <c r="D127" s="165" t="s">
        <v>148</v>
      </c>
      <c r="E127" s="166" t="s">
        <v>427</v>
      </c>
      <c r="F127" s="167" t="s">
        <v>1327</v>
      </c>
      <c r="G127" s="168" t="s">
        <v>405</v>
      </c>
      <c r="H127" s="169">
        <v>10</v>
      </c>
      <c r="I127" s="170"/>
      <c r="J127" s="171">
        <f t="shared" si="0"/>
        <v>0</v>
      </c>
      <c r="K127" s="167" t="s">
        <v>20</v>
      </c>
      <c r="L127" s="35"/>
      <c r="M127" s="172" t="s">
        <v>20</v>
      </c>
      <c r="N127" s="173" t="s">
        <v>47</v>
      </c>
      <c r="O127" s="36"/>
      <c r="P127" s="174">
        <f t="shared" si="1"/>
        <v>0</v>
      </c>
      <c r="Q127" s="174">
        <v>0</v>
      </c>
      <c r="R127" s="174">
        <f t="shared" si="2"/>
        <v>0</v>
      </c>
      <c r="S127" s="174">
        <v>0</v>
      </c>
      <c r="T127" s="175">
        <f t="shared" si="3"/>
        <v>0</v>
      </c>
      <c r="AR127" s="18" t="s">
        <v>153</v>
      </c>
      <c r="AT127" s="18" t="s">
        <v>148</v>
      </c>
      <c r="AU127" s="18" t="s">
        <v>84</v>
      </c>
      <c r="AY127" s="18" t="s">
        <v>145</v>
      </c>
      <c r="BE127" s="176">
        <f t="shared" si="4"/>
        <v>0</v>
      </c>
      <c r="BF127" s="176">
        <f t="shared" si="5"/>
        <v>0</v>
      </c>
      <c r="BG127" s="176">
        <f t="shared" si="6"/>
        <v>0</v>
      </c>
      <c r="BH127" s="176">
        <f t="shared" si="7"/>
        <v>0</v>
      </c>
      <c r="BI127" s="176">
        <f t="shared" si="8"/>
        <v>0</v>
      </c>
      <c r="BJ127" s="18" t="s">
        <v>22</v>
      </c>
      <c r="BK127" s="176">
        <f t="shared" si="9"/>
        <v>0</v>
      </c>
      <c r="BL127" s="18" t="s">
        <v>153</v>
      </c>
      <c r="BM127" s="18" t="s">
        <v>423</v>
      </c>
    </row>
    <row r="128" spans="2:65" s="1" customFormat="1" ht="22.5" customHeight="1">
      <c r="B128" s="164"/>
      <c r="C128" s="165" t="s">
        <v>427</v>
      </c>
      <c r="D128" s="165" t="s">
        <v>148</v>
      </c>
      <c r="E128" s="166" t="s">
        <v>431</v>
      </c>
      <c r="F128" s="167" t="s">
        <v>1328</v>
      </c>
      <c r="G128" s="168" t="s">
        <v>405</v>
      </c>
      <c r="H128" s="169">
        <v>10</v>
      </c>
      <c r="I128" s="170"/>
      <c r="J128" s="171">
        <f t="shared" si="0"/>
        <v>0</v>
      </c>
      <c r="K128" s="167" t="s">
        <v>20</v>
      </c>
      <c r="L128" s="35"/>
      <c r="M128" s="172" t="s">
        <v>20</v>
      </c>
      <c r="N128" s="173" t="s">
        <v>47</v>
      </c>
      <c r="O128" s="36"/>
      <c r="P128" s="174">
        <f t="shared" si="1"/>
        <v>0</v>
      </c>
      <c r="Q128" s="174">
        <v>0</v>
      </c>
      <c r="R128" s="174">
        <f t="shared" si="2"/>
        <v>0</v>
      </c>
      <c r="S128" s="174">
        <v>0</v>
      </c>
      <c r="T128" s="175">
        <f t="shared" si="3"/>
        <v>0</v>
      </c>
      <c r="AR128" s="18" t="s">
        <v>153</v>
      </c>
      <c r="AT128" s="18" t="s">
        <v>148</v>
      </c>
      <c r="AU128" s="18" t="s">
        <v>84</v>
      </c>
      <c r="AY128" s="18" t="s">
        <v>145</v>
      </c>
      <c r="BE128" s="176">
        <f t="shared" si="4"/>
        <v>0</v>
      </c>
      <c r="BF128" s="176">
        <f t="shared" si="5"/>
        <v>0</v>
      </c>
      <c r="BG128" s="176">
        <f t="shared" si="6"/>
        <v>0</v>
      </c>
      <c r="BH128" s="176">
        <f t="shared" si="7"/>
        <v>0</v>
      </c>
      <c r="BI128" s="176">
        <f t="shared" si="8"/>
        <v>0</v>
      </c>
      <c r="BJ128" s="18" t="s">
        <v>22</v>
      </c>
      <c r="BK128" s="176">
        <f t="shared" si="9"/>
        <v>0</v>
      </c>
      <c r="BL128" s="18" t="s">
        <v>153</v>
      </c>
      <c r="BM128" s="18" t="s">
        <v>427</v>
      </c>
    </row>
    <row r="129" spans="2:63" s="10" customFormat="1" ht="29.25" customHeight="1">
      <c r="B129" s="150"/>
      <c r="D129" s="161" t="s">
        <v>75</v>
      </c>
      <c r="E129" s="162" t="s">
        <v>84</v>
      </c>
      <c r="F129" s="162" t="s">
        <v>1117</v>
      </c>
      <c r="I129" s="153"/>
      <c r="J129" s="163">
        <f>BK129</f>
        <v>0</v>
      </c>
      <c r="L129" s="150"/>
      <c r="M129" s="155"/>
      <c r="N129" s="156"/>
      <c r="O129" s="156"/>
      <c r="P129" s="157">
        <f>SUM(P130:P186)</f>
        <v>0</v>
      </c>
      <c r="Q129" s="156"/>
      <c r="R129" s="157">
        <f>SUM(R130:R186)</f>
        <v>0</v>
      </c>
      <c r="S129" s="156"/>
      <c r="T129" s="158">
        <f>SUM(T130:T186)</f>
        <v>0</v>
      </c>
      <c r="AR129" s="151" t="s">
        <v>22</v>
      </c>
      <c r="AT129" s="159" t="s">
        <v>75</v>
      </c>
      <c r="AU129" s="159" t="s">
        <v>22</v>
      </c>
      <c r="AY129" s="151" t="s">
        <v>145</v>
      </c>
      <c r="BK129" s="160">
        <f>SUM(BK130:BK186)</f>
        <v>0</v>
      </c>
    </row>
    <row r="130" spans="2:65" s="1" customFormat="1" ht="22.5" customHeight="1">
      <c r="B130" s="164"/>
      <c r="C130" s="165" t="s">
        <v>431</v>
      </c>
      <c r="D130" s="165" t="s">
        <v>148</v>
      </c>
      <c r="E130" s="166" t="s">
        <v>1118</v>
      </c>
      <c r="F130" s="167" t="s">
        <v>1329</v>
      </c>
      <c r="G130" s="168" t="s">
        <v>395</v>
      </c>
      <c r="H130" s="169">
        <v>20</v>
      </c>
      <c r="I130" s="170"/>
      <c r="J130" s="171">
        <f aca="true" t="shared" si="10" ref="J130:J161">ROUND(I130*H130,2)</f>
        <v>0</v>
      </c>
      <c r="K130" s="167" t="s">
        <v>20</v>
      </c>
      <c r="L130" s="35"/>
      <c r="M130" s="172" t="s">
        <v>20</v>
      </c>
      <c r="N130" s="173" t="s">
        <v>47</v>
      </c>
      <c r="O130" s="36"/>
      <c r="P130" s="174">
        <f aca="true" t="shared" si="11" ref="P130:P161">O130*H130</f>
        <v>0</v>
      </c>
      <c r="Q130" s="174">
        <v>0</v>
      </c>
      <c r="R130" s="174">
        <f aca="true" t="shared" si="12" ref="R130:R161">Q130*H130</f>
        <v>0</v>
      </c>
      <c r="S130" s="174">
        <v>0</v>
      </c>
      <c r="T130" s="175">
        <f aca="true" t="shared" si="13" ref="T130:T161">S130*H130</f>
        <v>0</v>
      </c>
      <c r="AR130" s="18" t="s">
        <v>153</v>
      </c>
      <c r="AT130" s="18" t="s">
        <v>148</v>
      </c>
      <c r="AU130" s="18" t="s">
        <v>84</v>
      </c>
      <c r="AY130" s="18" t="s">
        <v>145</v>
      </c>
      <c r="BE130" s="176">
        <f aca="true" t="shared" si="14" ref="BE130:BE161">IF(N130="základní",J130,0)</f>
        <v>0</v>
      </c>
      <c r="BF130" s="176">
        <f aca="true" t="shared" si="15" ref="BF130:BF161">IF(N130="snížená",J130,0)</f>
        <v>0</v>
      </c>
      <c r="BG130" s="176">
        <f aca="true" t="shared" si="16" ref="BG130:BG161">IF(N130="zákl. přenesená",J130,0)</f>
        <v>0</v>
      </c>
      <c r="BH130" s="176">
        <f aca="true" t="shared" si="17" ref="BH130:BH161">IF(N130="sníž. přenesená",J130,0)</f>
        <v>0</v>
      </c>
      <c r="BI130" s="176">
        <f aca="true" t="shared" si="18" ref="BI130:BI161">IF(N130="nulová",J130,0)</f>
        <v>0</v>
      </c>
      <c r="BJ130" s="18" t="s">
        <v>22</v>
      </c>
      <c r="BK130" s="176">
        <f aca="true" t="shared" si="19" ref="BK130:BK161">ROUND(I130*H130,2)</f>
        <v>0</v>
      </c>
      <c r="BL130" s="18" t="s">
        <v>153</v>
      </c>
      <c r="BM130" s="18" t="s">
        <v>431</v>
      </c>
    </row>
    <row r="131" spans="2:65" s="1" customFormat="1" ht="31.5" customHeight="1">
      <c r="B131" s="164"/>
      <c r="C131" s="165" t="s">
        <v>437</v>
      </c>
      <c r="D131" s="165" t="s">
        <v>148</v>
      </c>
      <c r="E131" s="166" t="s">
        <v>1150</v>
      </c>
      <c r="F131" s="167" t="s">
        <v>1330</v>
      </c>
      <c r="G131" s="168" t="s">
        <v>395</v>
      </c>
      <c r="H131" s="169">
        <v>12</v>
      </c>
      <c r="I131" s="170"/>
      <c r="J131" s="171">
        <f t="shared" si="10"/>
        <v>0</v>
      </c>
      <c r="K131" s="167" t="s">
        <v>20</v>
      </c>
      <c r="L131" s="35"/>
      <c r="M131" s="172" t="s">
        <v>20</v>
      </c>
      <c r="N131" s="173" t="s">
        <v>47</v>
      </c>
      <c r="O131" s="36"/>
      <c r="P131" s="174">
        <f t="shared" si="11"/>
        <v>0</v>
      </c>
      <c r="Q131" s="174">
        <v>0</v>
      </c>
      <c r="R131" s="174">
        <f t="shared" si="12"/>
        <v>0</v>
      </c>
      <c r="S131" s="174">
        <v>0</v>
      </c>
      <c r="T131" s="175">
        <f t="shared" si="13"/>
        <v>0</v>
      </c>
      <c r="AR131" s="18" t="s">
        <v>153</v>
      </c>
      <c r="AT131" s="18" t="s">
        <v>148</v>
      </c>
      <c r="AU131" s="18" t="s">
        <v>84</v>
      </c>
      <c r="AY131" s="18" t="s">
        <v>145</v>
      </c>
      <c r="BE131" s="176">
        <f t="shared" si="14"/>
        <v>0</v>
      </c>
      <c r="BF131" s="176">
        <f t="shared" si="15"/>
        <v>0</v>
      </c>
      <c r="BG131" s="176">
        <f t="shared" si="16"/>
        <v>0</v>
      </c>
      <c r="BH131" s="176">
        <f t="shared" si="17"/>
        <v>0</v>
      </c>
      <c r="BI131" s="176">
        <f t="shared" si="18"/>
        <v>0</v>
      </c>
      <c r="BJ131" s="18" t="s">
        <v>22</v>
      </c>
      <c r="BK131" s="176">
        <f t="shared" si="19"/>
        <v>0</v>
      </c>
      <c r="BL131" s="18" t="s">
        <v>153</v>
      </c>
      <c r="BM131" s="18" t="s">
        <v>437</v>
      </c>
    </row>
    <row r="132" spans="2:65" s="1" customFormat="1" ht="31.5" customHeight="1">
      <c r="B132" s="164"/>
      <c r="C132" s="165" t="s">
        <v>441</v>
      </c>
      <c r="D132" s="165" t="s">
        <v>148</v>
      </c>
      <c r="E132" s="166" t="s">
        <v>1164</v>
      </c>
      <c r="F132" s="167" t="s">
        <v>1331</v>
      </c>
      <c r="G132" s="168" t="s">
        <v>395</v>
      </c>
      <c r="H132" s="169">
        <v>77</v>
      </c>
      <c r="I132" s="170"/>
      <c r="J132" s="171">
        <f t="shared" si="10"/>
        <v>0</v>
      </c>
      <c r="K132" s="167" t="s">
        <v>20</v>
      </c>
      <c r="L132" s="35"/>
      <c r="M132" s="172" t="s">
        <v>20</v>
      </c>
      <c r="N132" s="173" t="s">
        <v>47</v>
      </c>
      <c r="O132" s="36"/>
      <c r="P132" s="174">
        <f t="shared" si="11"/>
        <v>0</v>
      </c>
      <c r="Q132" s="174">
        <v>0</v>
      </c>
      <c r="R132" s="174">
        <f t="shared" si="12"/>
        <v>0</v>
      </c>
      <c r="S132" s="174">
        <v>0</v>
      </c>
      <c r="T132" s="175">
        <f t="shared" si="13"/>
        <v>0</v>
      </c>
      <c r="AR132" s="18" t="s">
        <v>153</v>
      </c>
      <c r="AT132" s="18" t="s">
        <v>148</v>
      </c>
      <c r="AU132" s="18" t="s">
        <v>84</v>
      </c>
      <c r="AY132" s="18" t="s">
        <v>145</v>
      </c>
      <c r="BE132" s="176">
        <f t="shared" si="14"/>
        <v>0</v>
      </c>
      <c r="BF132" s="176">
        <f t="shared" si="15"/>
        <v>0</v>
      </c>
      <c r="BG132" s="176">
        <f t="shared" si="16"/>
        <v>0</v>
      </c>
      <c r="BH132" s="176">
        <f t="shared" si="17"/>
        <v>0</v>
      </c>
      <c r="BI132" s="176">
        <f t="shared" si="18"/>
        <v>0</v>
      </c>
      <c r="BJ132" s="18" t="s">
        <v>22</v>
      </c>
      <c r="BK132" s="176">
        <f t="shared" si="19"/>
        <v>0</v>
      </c>
      <c r="BL132" s="18" t="s">
        <v>153</v>
      </c>
      <c r="BM132" s="18" t="s">
        <v>441</v>
      </c>
    </row>
    <row r="133" spans="2:65" s="1" customFormat="1" ht="31.5" customHeight="1">
      <c r="B133" s="164"/>
      <c r="C133" s="165" t="s">
        <v>457</v>
      </c>
      <c r="D133" s="165" t="s">
        <v>148</v>
      </c>
      <c r="E133" s="166" t="s">
        <v>1167</v>
      </c>
      <c r="F133" s="167" t="s">
        <v>1332</v>
      </c>
      <c r="G133" s="168" t="s">
        <v>395</v>
      </c>
      <c r="H133" s="169">
        <v>10</v>
      </c>
      <c r="I133" s="170"/>
      <c r="J133" s="171">
        <f t="shared" si="10"/>
        <v>0</v>
      </c>
      <c r="K133" s="167" t="s">
        <v>20</v>
      </c>
      <c r="L133" s="35"/>
      <c r="M133" s="172" t="s">
        <v>20</v>
      </c>
      <c r="N133" s="173" t="s">
        <v>47</v>
      </c>
      <c r="O133" s="36"/>
      <c r="P133" s="174">
        <f t="shared" si="11"/>
        <v>0</v>
      </c>
      <c r="Q133" s="174">
        <v>0</v>
      </c>
      <c r="R133" s="174">
        <f t="shared" si="12"/>
        <v>0</v>
      </c>
      <c r="S133" s="174">
        <v>0</v>
      </c>
      <c r="T133" s="175">
        <f t="shared" si="13"/>
        <v>0</v>
      </c>
      <c r="AR133" s="18" t="s">
        <v>153</v>
      </c>
      <c r="AT133" s="18" t="s">
        <v>148</v>
      </c>
      <c r="AU133" s="18" t="s">
        <v>84</v>
      </c>
      <c r="AY133" s="18" t="s">
        <v>145</v>
      </c>
      <c r="BE133" s="176">
        <f t="shared" si="14"/>
        <v>0</v>
      </c>
      <c r="BF133" s="176">
        <f t="shared" si="15"/>
        <v>0</v>
      </c>
      <c r="BG133" s="176">
        <f t="shared" si="16"/>
        <v>0</v>
      </c>
      <c r="BH133" s="176">
        <f t="shared" si="17"/>
        <v>0</v>
      </c>
      <c r="BI133" s="176">
        <f t="shared" si="18"/>
        <v>0</v>
      </c>
      <c r="BJ133" s="18" t="s">
        <v>22</v>
      </c>
      <c r="BK133" s="176">
        <f t="shared" si="19"/>
        <v>0</v>
      </c>
      <c r="BL133" s="18" t="s">
        <v>153</v>
      </c>
      <c r="BM133" s="18" t="s">
        <v>457</v>
      </c>
    </row>
    <row r="134" spans="2:65" s="1" customFormat="1" ht="31.5" customHeight="1">
      <c r="B134" s="164"/>
      <c r="C134" s="165" t="s">
        <v>462</v>
      </c>
      <c r="D134" s="165" t="s">
        <v>148</v>
      </c>
      <c r="E134" s="166" t="s">
        <v>1170</v>
      </c>
      <c r="F134" s="167" t="s">
        <v>1333</v>
      </c>
      <c r="G134" s="168" t="s">
        <v>395</v>
      </c>
      <c r="H134" s="169">
        <v>2</v>
      </c>
      <c r="I134" s="170"/>
      <c r="J134" s="171">
        <f t="shared" si="10"/>
        <v>0</v>
      </c>
      <c r="K134" s="167" t="s">
        <v>20</v>
      </c>
      <c r="L134" s="35"/>
      <c r="M134" s="172" t="s">
        <v>20</v>
      </c>
      <c r="N134" s="173" t="s">
        <v>47</v>
      </c>
      <c r="O134" s="36"/>
      <c r="P134" s="174">
        <f t="shared" si="11"/>
        <v>0</v>
      </c>
      <c r="Q134" s="174">
        <v>0</v>
      </c>
      <c r="R134" s="174">
        <f t="shared" si="12"/>
        <v>0</v>
      </c>
      <c r="S134" s="174">
        <v>0</v>
      </c>
      <c r="T134" s="175">
        <f t="shared" si="13"/>
        <v>0</v>
      </c>
      <c r="AR134" s="18" t="s">
        <v>153</v>
      </c>
      <c r="AT134" s="18" t="s">
        <v>148</v>
      </c>
      <c r="AU134" s="18" t="s">
        <v>84</v>
      </c>
      <c r="AY134" s="18" t="s">
        <v>145</v>
      </c>
      <c r="BE134" s="176">
        <f t="shared" si="14"/>
        <v>0</v>
      </c>
      <c r="BF134" s="176">
        <f t="shared" si="15"/>
        <v>0</v>
      </c>
      <c r="BG134" s="176">
        <f t="shared" si="16"/>
        <v>0</v>
      </c>
      <c r="BH134" s="176">
        <f t="shared" si="17"/>
        <v>0</v>
      </c>
      <c r="BI134" s="176">
        <f t="shared" si="18"/>
        <v>0</v>
      </c>
      <c r="BJ134" s="18" t="s">
        <v>22</v>
      </c>
      <c r="BK134" s="176">
        <f t="shared" si="19"/>
        <v>0</v>
      </c>
      <c r="BL134" s="18" t="s">
        <v>153</v>
      </c>
      <c r="BM134" s="18" t="s">
        <v>462</v>
      </c>
    </row>
    <row r="135" spans="2:65" s="1" customFormat="1" ht="31.5" customHeight="1">
      <c r="B135" s="164"/>
      <c r="C135" s="165" t="s">
        <v>466</v>
      </c>
      <c r="D135" s="165" t="s">
        <v>148</v>
      </c>
      <c r="E135" s="166" t="s">
        <v>1173</v>
      </c>
      <c r="F135" s="167" t="s">
        <v>1334</v>
      </c>
      <c r="G135" s="168" t="s">
        <v>395</v>
      </c>
      <c r="H135" s="169">
        <v>12</v>
      </c>
      <c r="I135" s="170"/>
      <c r="J135" s="171">
        <f t="shared" si="10"/>
        <v>0</v>
      </c>
      <c r="K135" s="167" t="s">
        <v>20</v>
      </c>
      <c r="L135" s="35"/>
      <c r="M135" s="172" t="s">
        <v>20</v>
      </c>
      <c r="N135" s="173" t="s">
        <v>47</v>
      </c>
      <c r="O135" s="36"/>
      <c r="P135" s="174">
        <f t="shared" si="11"/>
        <v>0</v>
      </c>
      <c r="Q135" s="174">
        <v>0</v>
      </c>
      <c r="R135" s="174">
        <f t="shared" si="12"/>
        <v>0</v>
      </c>
      <c r="S135" s="174">
        <v>0</v>
      </c>
      <c r="T135" s="175">
        <f t="shared" si="13"/>
        <v>0</v>
      </c>
      <c r="AR135" s="18" t="s">
        <v>153</v>
      </c>
      <c r="AT135" s="18" t="s">
        <v>148</v>
      </c>
      <c r="AU135" s="18" t="s">
        <v>84</v>
      </c>
      <c r="AY135" s="18" t="s">
        <v>145</v>
      </c>
      <c r="BE135" s="176">
        <f t="shared" si="14"/>
        <v>0</v>
      </c>
      <c r="BF135" s="176">
        <f t="shared" si="15"/>
        <v>0</v>
      </c>
      <c r="BG135" s="176">
        <f t="shared" si="16"/>
        <v>0</v>
      </c>
      <c r="BH135" s="176">
        <f t="shared" si="17"/>
        <v>0</v>
      </c>
      <c r="BI135" s="176">
        <f t="shared" si="18"/>
        <v>0</v>
      </c>
      <c r="BJ135" s="18" t="s">
        <v>22</v>
      </c>
      <c r="BK135" s="176">
        <f t="shared" si="19"/>
        <v>0</v>
      </c>
      <c r="BL135" s="18" t="s">
        <v>153</v>
      </c>
      <c r="BM135" s="18" t="s">
        <v>466</v>
      </c>
    </row>
    <row r="136" spans="2:65" s="1" customFormat="1" ht="31.5" customHeight="1">
      <c r="B136" s="164"/>
      <c r="C136" s="165" t="s">
        <v>470</v>
      </c>
      <c r="D136" s="165" t="s">
        <v>148</v>
      </c>
      <c r="E136" s="166" t="s">
        <v>1176</v>
      </c>
      <c r="F136" s="167" t="s">
        <v>1335</v>
      </c>
      <c r="G136" s="168" t="s">
        <v>395</v>
      </c>
      <c r="H136" s="169">
        <v>10</v>
      </c>
      <c r="I136" s="170"/>
      <c r="J136" s="171">
        <f t="shared" si="10"/>
        <v>0</v>
      </c>
      <c r="K136" s="167" t="s">
        <v>20</v>
      </c>
      <c r="L136" s="35"/>
      <c r="M136" s="172" t="s">
        <v>20</v>
      </c>
      <c r="N136" s="173" t="s">
        <v>47</v>
      </c>
      <c r="O136" s="36"/>
      <c r="P136" s="174">
        <f t="shared" si="11"/>
        <v>0</v>
      </c>
      <c r="Q136" s="174">
        <v>0</v>
      </c>
      <c r="R136" s="174">
        <f t="shared" si="12"/>
        <v>0</v>
      </c>
      <c r="S136" s="174">
        <v>0</v>
      </c>
      <c r="T136" s="175">
        <f t="shared" si="13"/>
        <v>0</v>
      </c>
      <c r="AR136" s="18" t="s">
        <v>153</v>
      </c>
      <c r="AT136" s="18" t="s">
        <v>148</v>
      </c>
      <c r="AU136" s="18" t="s">
        <v>84</v>
      </c>
      <c r="AY136" s="18" t="s">
        <v>145</v>
      </c>
      <c r="BE136" s="176">
        <f t="shared" si="14"/>
        <v>0</v>
      </c>
      <c r="BF136" s="176">
        <f t="shared" si="15"/>
        <v>0</v>
      </c>
      <c r="BG136" s="176">
        <f t="shared" si="16"/>
        <v>0</v>
      </c>
      <c r="BH136" s="176">
        <f t="shared" si="17"/>
        <v>0</v>
      </c>
      <c r="BI136" s="176">
        <f t="shared" si="18"/>
        <v>0</v>
      </c>
      <c r="BJ136" s="18" t="s">
        <v>22</v>
      </c>
      <c r="BK136" s="176">
        <f t="shared" si="19"/>
        <v>0</v>
      </c>
      <c r="BL136" s="18" t="s">
        <v>153</v>
      </c>
      <c r="BM136" s="18" t="s">
        <v>470</v>
      </c>
    </row>
    <row r="137" spans="2:65" s="1" customFormat="1" ht="31.5" customHeight="1">
      <c r="B137" s="164"/>
      <c r="C137" s="165" t="s">
        <v>479</v>
      </c>
      <c r="D137" s="165" t="s">
        <v>148</v>
      </c>
      <c r="E137" s="166" t="s">
        <v>1179</v>
      </c>
      <c r="F137" s="167" t="s">
        <v>1336</v>
      </c>
      <c r="G137" s="168" t="s">
        <v>395</v>
      </c>
      <c r="H137" s="169">
        <v>66</v>
      </c>
      <c r="I137" s="170"/>
      <c r="J137" s="171">
        <f t="shared" si="10"/>
        <v>0</v>
      </c>
      <c r="K137" s="167" t="s">
        <v>20</v>
      </c>
      <c r="L137" s="35"/>
      <c r="M137" s="172" t="s">
        <v>20</v>
      </c>
      <c r="N137" s="173" t="s">
        <v>47</v>
      </c>
      <c r="O137" s="36"/>
      <c r="P137" s="174">
        <f t="shared" si="11"/>
        <v>0</v>
      </c>
      <c r="Q137" s="174">
        <v>0</v>
      </c>
      <c r="R137" s="174">
        <f t="shared" si="12"/>
        <v>0</v>
      </c>
      <c r="S137" s="174">
        <v>0</v>
      </c>
      <c r="T137" s="175">
        <f t="shared" si="13"/>
        <v>0</v>
      </c>
      <c r="AR137" s="18" t="s">
        <v>153</v>
      </c>
      <c r="AT137" s="18" t="s">
        <v>148</v>
      </c>
      <c r="AU137" s="18" t="s">
        <v>84</v>
      </c>
      <c r="AY137" s="18" t="s">
        <v>145</v>
      </c>
      <c r="BE137" s="176">
        <f t="shared" si="14"/>
        <v>0</v>
      </c>
      <c r="BF137" s="176">
        <f t="shared" si="15"/>
        <v>0</v>
      </c>
      <c r="BG137" s="176">
        <f t="shared" si="16"/>
        <v>0</v>
      </c>
      <c r="BH137" s="176">
        <f t="shared" si="17"/>
        <v>0</v>
      </c>
      <c r="BI137" s="176">
        <f t="shared" si="18"/>
        <v>0</v>
      </c>
      <c r="BJ137" s="18" t="s">
        <v>22</v>
      </c>
      <c r="BK137" s="176">
        <f t="shared" si="19"/>
        <v>0</v>
      </c>
      <c r="BL137" s="18" t="s">
        <v>153</v>
      </c>
      <c r="BM137" s="18" t="s">
        <v>479</v>
      </c>
    </row>
    <row r="138" spans="2:65" s="1" customFormat="1" ht="31.5" customHeight="1">
      <c r="B138" s="164"/>
      <c r="C138" s="165" t="s">
        <v>483</v>
      </c>
      <c r="D138" s="165" t="s">
        <v>148</v>
      </c>
      <c r="E138" s="166" t="s">
        <v>1182</v>
      </c>
      <c r="F138" s="167" t="s">
        <v>1337</v>
      </c>
      <c r="G138" s="168" t="s">
        <v>395</v>
      </c>
      <c r="H138" s="169">
        <v>10</v>
      </c>
      <c r="I138" s="170"/>
      <c r="J138" s="171">
        <f t="shared" si="10"/>
        <v>0</v>
      </c>
      <c r="K138" s="167" t="s">
        <v>20</v>
      </c>
      <c r="L138" s="35"/>
      <c r="M138" s="172" t="s">
        <v>20</v>
      </c>
      <c r="N138" s="173" t="s">
        <v>47</v>
      </c>
      <c r="O138" s="36"/>
      <c r="P138" s="174">
        <f t="shared" si="11"/>
        <v>0</v>
      </c>
      <c r="Q138" s="174">
        <v>0</v>
      </c>
      <c r="R138" s="174">
        <f t="shared" si="12"/>
        <v>0</v>
      </c>
      <c r="S138" s="174">
        <v>0</v>
      </c>
      <c r="T138" s="175">
        <f t="shared" si="13"/>
        <v>0</v>
      </c>
      <c r="AR138" s="18" t="s">
        <v>153</v>
      </c>
      <c r="AT138" s="18" t="s">
        <v>148</v>
      </c>
      <c r="AU138" s="18" t="s">
        <v>84</v>
      </c>
      <c r="AY138" s="18" t="s">
        <v>145</v>
      </c>
      <c r="BE138" s="176">
        <f t="shared" si="14"/>
        <v>0</v>
      </c>
      <c r="BF138" s="176">
        <f t="shared" si="15"/>
        <v>0</v>
      </c>
      <c r="BG138" s="176">
        <f t="shared" si="16"/>
        <v>0</v>
      </c>
      <c r="BH138" s="176">
        <f t="shared" si="17"/>
        <v>0</v>
      </c>
      <c r="BI138" s="176">
        <f t="shared" si="18"/>
        <v>0</v>
      </c>
      <c r="BJ138" s="18" t="s">
        <v>22</v>
      </c>
      <c r="BK138" s="176">
        <f t="shared" si="19"/>
        <v>0</v>
      </c>
      <c r="BL138" s="18" t="s">
        <v>153</v>
      </c>
      <c r="BM138" s="18" t="s">
        <v>483</v>
      </c>
    </row>
    <row r="139" spans="2:65" s="1" customFormat="1" ht="31.5" customHeight="1">
      <c r="B139" s="164"/>
      <c r="C139" s="165" t="s">
        <v>489</v>
      </c>
      <c r="D139" s="165" t="s">
        <v>148</v>
      </c>
      <c r="E139" s="166" t="s">
        <v>1121</v>
      </c>
      <c r="F139" s="167" t="s">
        <v>1338</v>
      </c>
      <c r="G139" s="168" t="s">
        <v>395</v>
      </c>
      <c r="H139" s="169">
        <v>2</v>
      </c>
      <c r="I139" s="170"/>
      <c r="J139" s="171">
        <f t="shared" si="10"/>
        <v>0</v>
      </c>
      <c r="K139" s="167" t="s">
        <v>20</v>
      </c>
      <c r="L139" s="35"/>
      <c r="M139" s="172" t="s">
        <v>20</v>
      </c>
      <c r="N139" s="173" t="s">
        <v>47</v>
      </c>
      <c r="O139" s="36"/>
      <c r="P139" s="174">
        <f t="shared" si="11"/>
        <v>0</v>
      </c>
      <c r="Q139" s="174">
        <v>0</v>
      </c>
      <c r="R139" s="174">
        <f t="shared" si="12"/>
        <v>0</v>
      </c>
      <c r="S139" s="174">
        <v>0</v>
      </c>
      <c r="T139" s="175">
        <f t="shared" si="13"/>
        <v>0</v>
      </c>
      <c r="AR139" s="18" t="s">
        <v>153</v>
      </c>
      <c r="AT139" s="18" t="s">
        <v>148</v>
      </c>
      <c r="AU139" s="18" t="s">
        <v>84</v>
      </c>
      <c r="AY139" s="18" t="s">
        <v>145</v>
      </c>
      <c r="BE139" s="176">
        <f t="shared" si="14"/>
        <v>0</v>
      </c>
      <c r="BF139" s="176">
        <f t="shared" si="15"/>
        <v>0</v>
      </c>
      <c r="BG139" s="176">
        <f t="shared" si="16"/>
        <v>0</v>
      </c>
      <c r="BH139" s="176">
        <f t="shared" si="17"/>
        <v>0</v>
      </c>
      <c r="BI139" s="176">
        <f t="shared" si="18"/>
        <v>0</v>
      </c>
      <c r="BJ139" s="18" t="s">
        <v>22</v>
      </c>
      <c r="BK139" s="176">
        <f t="shared" si="19"/>
        <v>0</v>
      </c>
      <c r="BL139" s="18" t="s">
        <v>153</v>
      </c>
      <c r="BM139" s="18" t="s">
        <v>489</v>
      </c>
    </row>
    <row r="140" spans="2:65" s="1" customFormat="1" ht="31.5" customHeight="1">
      <c r="B140" s="164"/>
      <c r="C140" s="165" t="s">
        <v>500</v>
      </c>
      <c r="D140" s="165" t="s">
        <v>148</v>
      </c>
      <c r="E140" s="166" t="s">
        <v>1124</v>
      </c>
      <c r="F140" s="167" t="s">
        <v>1339</v>
      </c>
      <c r="G140" s="168" t="s">
        <v>405</v>
      </c>
      <c r="H140" s="169">
        <v>4</v>
      </c>
      <c r="I140" s="170"/>
      <c r="J140" s="171">
        <f t="shared" si="10"/>
        <v>0</v>
      </c>
      <c r="K140" s="167" t="s">
        <v>20</v>
      </c>
      <c r="L140" s="35"/>
      <c r="M140" s="172" t="s">
        <v>20</v>
      </c>
      <c r="N140" s="173" t="s">
        <v>47</v>
      </c>
      <c r="O140" s="36"/>
      <c r="P140" s="174">
        <f t="shared" si="11"/>
        <v>0</v>
      </c>
      <c r="Q140" s="174">
        <v>0</v>
      </c>
      <c r="R140" s="174">
        <f t="shared" si="12"/>
        <v>0</v>
      </c>
      <c r="S140" s="174">
        <v>0</v>
      </c>
      <c r="T140" s="175">
        <f t="shared" si="13"/>
        <v>0</v>
      </c>
      <c r="AR140" s="18" t="s">
        <v>153</v>
      </c>
      <c r="AT140" s="18" t="s">
        <v>148</v>
      </c>
      <c r="AU140" s="18" t="s">
        <v>84</v>
      </c>
      <c r="AY140" s="18" t="s">
        <v>145</v>
      </c>
      <c r="BE140" s="176">
        <f t="shared" si="14"/>
        <v>0</v>
      </c>
      <c r="BF140" s="176">
        <f t="shared" si="15"/>
        <v>0</v>
      </c>
      <c r="BG140" s="176">
        <f t="shared" si="16"/>
        <v>0</v>
      </c>
      <c r="BH140" s="176">
        <f t="shared" si="17"/>
        <v>0</v>
      </c>
      <c r="BI140" s="176">
        <f t="shared" si="18"/>
        <v>0</v>
      </c>
      <c r="BJ140" s="18" t="s">
        <v>22</v>
      </c>
      <c r="BK140" s="176">
        <f t="shared" si="19"/>
        <v>0</v>
      </c>
      <c r="BL140" s="18" t="s">
        <v>153</v>
      </c>
      <c r="BM140" s="18" t="s">
        <v>500</v>
      </c>
    </row>
    <row r="141" spans="2:65" s="1" customFormat="1" ht="31.5" customHeight="1">
      <c r="B141" s="164"/>
      <c r="C141" s="165" t="s">
        <v>506</v>
      </c>
      <c r="D141" s="165" t="s">
        <v>148</v>
      </c>
      <c r="E141" s="166" t="s">
        <v>1127</v>
      </c>
      <c r="F141" s="167" t="s">
        <v>1340</v>
      </c>
      <c r="G141" s="168" t="s">
        <v>405</v>
      </c>
      <c r="H141" s="169">
        <v>4</v>
      </c>
      <c r="I141" s="170"/>
      <c r="J141" s="171">
        <f t="shared" si="10"/>
        <v>0</v>
      </c>
      <c r="K141" s="167" t="s">
        <v>20</v>
      </c>
      <c r="L141" s="35"/>
      <c r="M141" s="172" t="s">
        <v>20</v>
      </c>
      <c r="N141" s="173" t="s">
        <v>47</v>
      </c>
      <c r="O141" s="36"/>
      <c r="P141" s="174">
        <f t="shared" si="11"/>
        <v>0</v>
      </c>
      <c r="Q141" s="174">
        <v>0</v>
      </c>
      <c r="R141" s="174">
        <f t="shared" si="12"/>
        <v>0</v>
      </c>
      <c r="S141" s="174">
        <v>0</v>
      </c>
      <c r="T141" s="175">
        <f t="shared" si="13"/>
        <v>0</v>
      </c>
      <c r="AR141" s="18" t="s">
        <v>153</v>
      </c>
      <c r="AT141" s="18" t="s">
        <v>148</v>
      </c>
      <c r="AU141" s="18" t="s">
        <v>84</v>
      </c>
      <c r="AY141" s="18" t="s">
        <v>145</v>
      </c>
      <c r="BE141" s="176">
        <f t="shared" si="14"/>
        <v>0</v>
      </c>
      <c r="BF141" s="176">
        <f t="shared" si="15"/>
        <v>0</v>
      </c>
      <c r="BG141" s="176">
        <f t="shared" si="16"/>
        <v>0</v>
      </c>
      <c r="BH141" s="176">
        <f t="shared" si="17"/>
        <v>0</v>
      </c>
      <c r="BI141" s="176">
        <f t="shared" si="18"/>
        <v>0</v>
      </c>
      <c r="BJ141" s="18" t="s">
        <v>22</v>
      </c>
      <c r="BK141" s="176">
        <f t="shared" si="19"/>
        <v>0</v>
      </c>
      <c r="BL141" s="18" t="s">
        <v>153</v>
      </c>
      <c r="BM141" s="18" t="s">
        <v>506</v>
      </c>
    </row>
    <row r="142" spans="2:65" s="1" customFormat="1" ht="31.5" customHeight="1">
      <c r="B142" s="164"/>
      <c r="C142" s="165" t="s">
        <v>516</v>
      </c>
      <c r="D142" s="165" t="s">
        <v>148</v>
      </c>
      <c r="E142" s="166" t="s">
        <v>1130</v>
      </c>
      <c r="F142" s="167" t="s">
        <v>1341</v>
      </c>
      <c r="G142" s="168" t="s">
        <v>405</v>
      </c>
      <c r="H142" s="169">
        <v>1</v>
      </c>
      <c r="I142" s="170"/>
      <c r="J142" s="171">
        <f t="shared" si="10"/>
        <v>0</v>
      </c>
      <c r="K142" s="167" t="s">
        <v>20</v>
      </c>
      <c r="L142" s="35"/>
      <c r="M142" s="172" t="s">
        <v>20</v>
      </c>
      <c r="N142" s="173" t="s">
        <v>47</v>
      </c>
      <c r="O142" s="36"/>
      <c r="P142" s="174">
        <f t="shared" si="11"/>
        <v>0</v>
      </c>
      <c r="Q142" s="174">
        <v>0</v>
      </c>
      <c r="R142" s="174">
        <f t="shared" si="12"/>
        <v>0</v>
      </c>
      <c r="S142" s="174">
        <v>0</v>
      </c>
      <c r="T142" s="175">
        <f t="shared" si="13"/>
        <v>0</v>
      </c>
      <c r="AR142" s="18" t="s">
        <v>153</v>
      </c>
      <c r="AT142" s="18" t="s">
        <v>148</v>
      </c>
      <c r="AU142" s="18" t="s">
        <v>84</v>
      </c>
      <c r="AY142" s="18" t="s">
        <v>145</v>
      </c>
      <c r="BE142" s="176">
        <f t="shared" si="14"/>
        <v>0</v>
      </c>
      <c r="BF142" s="176">
        <f t="shared" si="15"/>
        <v>0</v>
      </c>
      <c r="BG142" s="176">
        <f t="shared" si="16"/>
        <v>0</v>
      </c>
      <c r="BH142" s="176">
        <f t="shared" si="17"/>
        <v>0</v>
      </c>
      <c r="BI142" s="176">
        <f t="shared" si="18"/>
        <v>0</v>
      </c>
      <c r="BJ142" s="18" t="s">
        <v>22</v>
      </c>
      <c r="BK142" s="176">
        <f t="shared" si="19"/>
        <v>0</v>
      </c>
      <c r="BL142" s="18" t="s">
        <v>153</v>
      </c>
      <c r="BM142" s="18" t="s">
        <v>516</v>
      </c>
    </row>
    <row r="143" spans="2:65" s="1" customFormat="1" ht="31.5" customHeight="1">
      <c r="B143" s="164"/>
      <c r="C143" s="165" t="s">
        <v>524</v>
      </c>
      <c r="D143" s="165" t="s">
        <v>148</v>
      </c>
      <c r="E143" s="166" t="s">
        <v>1133</v>
      </c>
      <c r="F143" s="167" t="s">
        <v>1342</v>
      </c>
      <c r="G143" s="168" t="s">
        <v>219</v>
      </c>
      <c r="H143" s="169">
        <v>2</v>
      </c>
      <c r="I143" s="170"/>
      <c r="J143" s="171">
        <f t="shared" si="10"/>
        <v>0</v>
      </c>
      <c r="K143" s="167" t="s">
        <v>20</v>
      </c>
      <c r="L143" s="35"/>
      <c r="M143" s="172" t="s">
        <v>20</v>
      </c>
      <c r="N143" s="173" t="s">
        <v>47</v>
      </c>
      <c r="O143" s="36"/>
      <c r="P143" s="174">
        <f t="shared" si="11"/>
        <v>0</v>
      </c>
      <c r="Q143" s="174">
        <v>0</v>
      </c>
      <c r="R143" s="174">
        <f t="shared" si="12"/>
        <v>0</v>
      </c>
      <c r="S143" s="174">
        <v>0</v>
      </c>
      <c r="T143" s="175">
        <f t="shared" si="13"/>
        <v>0</v>
      </c>
      <c r="AR143" s="18" t="s">
        <v>153</v>
      </c>
      <c r="AT143" s="18" t="s">
        <v>148</v>
      </c>
      <c r="AU143" s="18" t="s">
        <v>84</v>
      </c>
      <c r="AY143" s="18" t="s">
        <v>145</v>
      </c>
      <c r="BE143" s="176">
        <f t="shared" si="14"/>
        <v>0</v>
      </c>
      <c r="BF143" s="176">
        <f t="shared" si="15"/>
        <v>0</v>
      </c>
      <c r="BG143" s="176">
        <f t="shared" si="16"/>
        <v>0</v>
      </c>
      <c r="BH143" s="176">
        <f t="shared" si="17"/>
        <v>0</v>
      </c>
      <c r="BI143" s="176">
        <f t="shared" si="18"/>
        <v>0</v>
      </c>
      <c r="BJ143" s="18" t="s">
        <v>22</v>
      </c>
      <c r="BK143" s="176">
        <f t="shared" si="19"/>
        <v>0</v>
      </c>
      <c r="BL143" s="18" t="s">
        <v>153</v>
      </c>
      <c r="BM143" s="18" t="s">
        <v>524</v>
      </c>
    </row>
    <row r="144" spans="2:65" s="1" customFormat="1" ht="44.25" customHeight="1">
      <c r="B144" s="164"/>
      <c r="C144" s="165" t="s">
        <v>531</v>
      </c>
      <c r="D144" s="165" t="s">
        <v>148</v>
      </c>
      <c r="E144" s="166" t="s">
        <v>1136</v>
      </c>
      <c r="F144" s="167" t="s">
        <v>1343</v>
      </c>
      <c r="G144" s="168" t="s">
        <v>395</v>
      </c>
      <c r="H144" s="169">
        <v>89</v>
      </c>
      <c r="I144" s="170"/>
      <c r="J144" s="171">
        <f t="shared" si="10"/>
        <v>0</v>
      </c>
      <c r="K144" s="167" t="s">
        <v>20</v>
      </c>
      <c r="L144" s="35"/>
      <c r="M144" s="172" t="s">
        <v>20</v>
      </c>
      <c r="N144" s="173" t="s">
        <v>47</v>
      </c>
      <c r="O144" s="36"/>
      <c r="P144" s="174">
        <f t="shared" si="11"/>
        <v>0</v>
      </c>
      <c r="Q144" s="174">
        <v>0</v>
      </c>
      <c r="R144" s="174">
        <f t="shared" si="12"/>
        <v>0</v>
      </c>
      <c r="S144" s="174">
        <v>0</v>
      </c>
      <c r="T144" s="175">
        <f t="shared" si="13"/>
        <v>0</v>
      </c>
      <c r="AR144" s="18" t="s">
        <v>153</v>
      </c>
      <c r="AT144" s="18" t="s">
        <v>148</v>
      </c>
      <c r="AU144" s="18" t="s">
        <v>84</v>
      </c>
      <c r="AY144" s="18" t="s">
        <v>145</v>
      </c>
      <c r="BE144" s="176">
        <f t="shared" si="14"/>
        <v>0</v>
      </c>
      <c r="BF144" s="176">
        <f t="shared" si="15"/>
        <v>0</v>
      </c>
      <c r="BG144" s="176">
        <f t="shared" si="16"/>
        <v>0</v>
      </c>
      <c r="BH144" s="176">
        <f t="shared" si="17"/>
        <v>0</v>
      </c>
      <c r="BI144" s="176">
        <f t="shared" si="18"/>
        <v>0</v>
      </c>
      <c r="BJ144" s="18" t="s">
        <v>22</v>
      </c>
      <c r="BK144" s="176">
        <f t="shared" si="19"/>
        <v>0</v>
      </c>
      <c r="BL144" s="18" t="s">
        <v>153</v>
      </c>
      <c r="BM144" s="18" t="s">
        <v>531</v>
      </c>
    </row>
    <row r="145" spans="2:65" s="1" customFormat="1" ht="44.25" customHeight="1">
      <c r="B145" s="164"/>
      <c r="C145" s="165" t="s">
        <v>955</v>
      </c>
      <c r="D145" s="165" t="s">
        <v>148</v>
      </c>
      <c r="E145" s="166" t="s">
        <v>1138</v>
      </c>
      <c r="F145" s="167" t="s">
        <v>1344</v>
      </c>
      <c r="G145" s="168" t="s">
        <v>395</v>
      </c>
      <c r="H145" s="169">
        <v>24</v>
      </c>
      <c r="I145" s="170"/>
      <c r="J145" s="171">
        <f t="shared" si="10"/>
        <v>0</v>
      </c>
      <c r="K145" s="167" t="s">
        <v>20</v>
      </c>
      <c r="L145" s="35"/>
      <c r="M145" s="172" t="s">
        <v>20</v>
      </c>
      <c r="N145" s="173" t="s">
        <v>47</v>
      </c>
      <c r="O145" s="36"/>
      <c r="P145" s="174">
        <f t="shared" si="11"/>
        <v>0</v>
      </c>
      <c r="Q145" s="174">
        <v>0</v>
      </c>
      <c r="R145" s="174">
        <f t="shared" si="12"/>
        <v>0</v>
      </c>
      <c r="S145" s="174">
        <v>0</v>
      </c>
      <c r="T145" s="175">
        <f t="shared" si="13"/>
        <v>0</v>
      </c>
      <c r="AR145" s="18" t="s">
        <v>153</v>
      </c>
      <c r="AT145" s="18" t="s">
        <v>148</v>
      </c>
      <c r="AU145" s="18" t="s">
        <v>84</v>
      </c>
      <c r="AY145" s="18" t="s">
        <v>145</v>
      </c>
      <c r="BE145" s="176">
        <f t="shared" si="14"/>
        <v>0</v>
      </c>
      <c r="BF145" s="176">
        <f t="shared" si="15"/>
        <v>0</v>
      </c>
      <c r="BG145" s="176">
        <f t="shared" si="16"/>
        <v>0</v>
      </c>
      <c r="BH145" s="176">
        <f t="shared" si="17"/>
        <v>0</v>
      </c>
      <c r="BI145" s="176">
        <f t="shared" si="18"/>
        <v>0</v>
      </c>
      <c r="BJ145" s="18" t="s">
        <v>22</v>
      </c>
      <c r="BK145" s="176">
        <f t="shared" si="19"/>
        <v>0</v>
      </c>
      <c r="BL145" s="18" t="s">
        <v>153</v>
      </c>
      <c r="BM145" s="18" t="s">
        <v>955</v>
      </c>
    </row>
    <row r="146" spans="2:65" s="1" customFormat="1" ht="44.25" customHeight="1">
      <c r="B146" s="164"/>
      <c r="C146" s="165" t="s">
        <v>958</v>
      </c>
      <c r="D146" s="165" t="s">
        <v>148</v>
      </c>
      <c r="E146" s="166" t="s">
        <v>1141</v>
      </c>
      <c r="F146" s="167" t="s">
        <v>1345</v>
      </c>
      <c r="G146" s="168" t="s">
        <v>395</v>
      </c>
      <c r="H146" s="169">
        <v>76</v>
      </c>
      <c r="I146" s="170"/>
      <c r="J146" s="171">
        <f t="shared" si="10"/>
        <v>0</v>
      </c>
      <c r="K146" s="167" t="s">
        <v>20</v>
      </c>
      <c r="L146" s="35"/>
      <c r="M146" s="172" t="s">
        <v>20</v>
      </c>
      <c r="N146" s="173" t="s">
        <v>47</v>
      </c>
      <c r="O146" s="36"/>
      <c r="P146" s="174">
        <f t="shared" si="11"/>
        <v>0</v>
      </c>
      <c r="Q146" s="174">
        <v>0</v>
      </c>
      <c r="R146" s="174">
        <f t="shared" si="12"/>
        <v>0</v>
      </c>
      <c r="S146" s="174">
        <v>0</v>
      </c>
      <c r="T146" s="175">
        <f t="shared" si="13"/>
        <v>0</v>
      </c>
      <c r="AR146" s="18" t="s">
        <v>153</v>
      </c>
      <c r="AT146" s="18" t="s">
        <v>148</v>
      </c>
      <c r="AU146" s="18" t="s">
        <v>84</v>
      </c>
      <c r="AY146" s="18" t="s">
        <v>145</v>
      </c>
      <c r="BE146" s="176">
        <f t="shared" si="14"/>
        <v>0</v>
      </c>
      <c r="BF146" s="176">
        <f t="shared" si="15"/>
        <v>0</v>
      </c>
      <c r="BG146" s="176">
        <f t="shared" si="16"/>
        <v>0</v>
      </c>
      <c r="BH146" s="176">
        <f t="shared" si="17"/>
        <v>0</v>
      </c>
      <c r="BI146" s="176">
        <f t="shared" si="18"/>
        <v>0</v>
      </c>
      <c r="BJ146" s="18" t="s">
        <v>22</v>
      </c>
      <c r="BK146" s="176">
        <f t="shared" si="19"/>
        <v>0</v>
      </c>
      <c r="BL146" s="18" t="s">
        <v>153</v>
      </c>
      <c r="BM146" s="18" t="s">
        <v>958</v>
      </c>
    </row>
    <row r="147" spans="2:65" s="1" customFormat="1" ht="44.25" customHeight="1">
      <c r="B147" s="164"/>
      <c r="C147" s="165" t="s">
        <v>961</v>
      </c>
      <c r="D147" s="165" t="s">
        <v>148</v>
      </c>
      <c r="E147" s="166" t="s">
        <v>1144</v>
      </c>
      <c r="F147" s="167" t="s">
        <v>1346</v>
      </c>
      <c r="G147" s="168" t="s">
        <v>395</v>
      </c>
      <c r="H147" s="169">
        <v>12</v>
      </c>
      <c r="I147" s="170"/>
      <c r="J147" s="171">
        <f t="shared" si="10"/>
        <v>0</v>
      </c>
      <c r="K147" s="167" t="s">
        <v>20</v>
      </c>
      <c r="L147" s="35"/>
      <c r="M147" s="172" t="s">
        <v>20</v>
      </c>
      <c r="N147" s="173" t="s">
        <v>47</v>
      </c>
      <c r="O147" s="36"/>
      <c r="P147" s="174">
        <f t="shared" si="11"/>
        <v>0</v>
      </c>
      <c r="Q147" s="174">
        <v>0</v>
      </c>
      <c r="R147" s="174">
        <f t="shared" si="12"/>
        <v>0</v>
      </c>
      <c r="S147" s="174">
        <v>0</v>
      </c>
      <c r="T147" s="175">
        <f t="shared" si="13"/>
        <v>0</v>
      </c>
      <c r="AR147" s="18" t="s">
        <v>153</v>
      </c>
      <c r="AT147" s="18" t="s">
        <v>148</v>
      </c>
      <c r="AU147" s="18" t="s">
        <v>84</v>
      </c>
      <c r="AY147" s="18" t="s">
        <v>145</v>
      </c>
      <c r="BE147" s="176">
        <f t="shared" si="14"/>
        <v>0</v>
      </c>
      <c r="BF147" s="176">
        <f t="shared" si="15"/>
        <v>0</v>
      </c>
      <c r="BG147" s="176">
        <f t="shared" si="16"/>
        <v>0</v>
      </c>
      <c r="BH147" s="176">
        <f t="shared" si="17"/>
        <v>0</v>
      </c>
      <c r="BI147" s="176">
        <f t="shared" si="18"/>
        <v>0</v>
      </c>
      <c r="BJ147" s="18" t="s">
        <v>22</v>
      </c>
      <c r="BK147" s="176">
        <f t="shared" si="19"/>
        <v>0</v>
      </c>
      <c r="BL147" s="18" t="s">
        <v>153</v>
      </c>
      <c r="BM147" s="18" t="s">
        <v>961</v>
      </c>
    </row>
    <row r="148" spans="2:65" s="1" customFormat="1" ht="44.25" customHeight="1">
      <c r="B148" s="164"/>
      <c r="C148" s="165" t="s">
        <v>964</v>
      </c>
      <c r="D148" s="165" t="s">
        <v>148</v>
      </c>
      <c r="E148" s="166" t="s">
        <v>1147</v>
      </c>
      <c r="F148" s="167" t="s">
        <v>1347</v>
      </c>
      <c r="G148" s="168" t="s">
        <v>395</v>
      </c>
      <c r="H148" s="169">
        <v>10</v>
      </c>
      <c r="I148" s="170"/>
      <c r="J148" s="171">
        <f t="shared" si="10"/>
        <v>0</v>
      </c>
      <c r="K148" s="167" t="s">
        <v>20</v>
      </c>
      <c r="L148" s="35"/>
      <c r="M148" s="172" t="s">
        <v>20</v>
      </c>
      <c r="N148" s="173" t="s">
        <v>47</v>
      </c>
      <c r="O148" s="36"/>
      <c r="P148" s="174">
        <f t="shared" si="11"/>
        <v>0</v>
      </c>
      <c r="Q148" s="174">
        <v>0</v>
      </c>
      <c r="R148" s="174">
        <f t="shared" si="12"/>
        <v>0</v>
      </c>
      <c r="S148" s="174">
        <v>0</v>
      </c>
      <c r="T148" s="175">
        <f t="shared" si="13"/>
        <v>0</v>
      </c>
      <c r="AR148" s="18" t="s">
        <v>153</v>
      </c>
      <c r="AT148" s="18" t="s">
        <v>148</v>
      </c>
      <c r="AU148" s="18" t="s">
        <v>84</v>
      </c>
      <c r="AY148" s="18" t="s">
        <v>145</v>
      </c>
      <c r="BE148" s="176">
        <f t="shared" si="14"/>
        <v>0</v>
      </c>
      <c r="BF148" s="176">
        <f t="shared" si="15"/>
        <v>0</v>
      </c>
      <c r="BG148" s="176">
        <f t="shared" si="16"/>
        <v>0</v>
      </c>
      <c r="BH148" s="176">
        <f t="shared" si="17"/>
        <v>0</v>
      </c>
      <c r="BI148" s="176">
        <f t="shared" si="18"/>
        <v>0</v>
      </c>
      <c r="BJ148" s="18" t="s">
        <v>22</v>
      </c>
      <c r="BK148" s="176">
        <f t="shared" si="19"/>
        <v>0</v>
      </c>
      <c r="BL148" s="18" t="s">
        <v>153</v>
      </c>
      <c r="BM148" s="18" t="s">
        <v>964</v>
      </c>
    </row>
    <row r="149" spans="2:65" s="1" customFormat="1" ht="22.5" customHeight="1">
      <c r="B149" s="164"/>
      <c r="C149" s="165" t="s">
        <v>967</v>
      </c>
      <c r="D149" s="165" t="s">
        <v>148</v>
      </c>
      <c r="E149" s="166" t="s">
        <v>1153</v>
      </c>
      <c r="F149" s="167" t="s">
        <v>1348</v>
      </c>
      <c r="G149" s="168" t="s">
        <v>405</v>
      </c>
      <c r="H149" s="169">
        <v>40</v>
      </c>
      <c r="I149" s="170"/>
      <c r="J149" s="171">
        <f t="shared" si="10"/>
        <v>0</v>
      </c>
      <c r="K149" s="167" t="s">
        <v>20</v>
      </c>
      <c r="L149" s="35"/>
      <c r="M149" s="172" t="s">
        <v>20</v>
      </c>
      <c r="N149" s="173" t="s">
        <v>47</v>
      </c>
      <c r="O149" s="36"/>
      <c r="P149" s="174">
        <f t="shared" si="11"/>
        <v>0</v>
      </c>
      <c r="Q149" s="174">
        <v>0</v>
      </c>
      <c r="R149" s="174">
        <f t="shared" si="12"/>
        <v>0</v>
      </c>
      <c r="S149" s="174">
        <v>0</v>
      </c>
      <c r="T149" s="175">
        <f t="shared" si="13"/>
        <v>0</v>
      </c>
      <c r="AR149" s="18" t="s">
        <v>153</v>
      </c>
      <c r="AT149" s="18" t="s">
        <v>148</v>
      </c>
      <c r="AU149" s="18" t="s">
        <v>84</v>
      </c>
      <c r="AY149" s="18" t="s">
        <v>145</v>
      </c>
      <c r="BE149" s="176">
        <f t="shared" si="14"/>
        <v>0</v>
      </c>
      <c r="BF149" s="176">
        <f t="shared" si="15"/>
        <v>0</v>
      </c>
      <c r="BG149" s="176">
        <f t="shared" si="16"/>
        <v>0</v>
      </c>
      <c r="BH149" s="176">
        <f t="shared" si="17"/>
        <v>0</v>
      </c>
      <c r="BI149" s="176">
        <f t="shared" si="18"/>
        <v>0</v>
      </c>
      <c r="BJ149" s="18" t="s">
        <v>22</v>
      </c>
      <c r="BK149" s="176">
        <f t="shared" si="19"/>
        <v>0</v>
      </c>
      <c r="BL149" s="18" t="s">
        <v>153</v>
      </c>
      <c r="BM149" s="18" t="s">
        <v>967</v>
      </c>
    </row>
    <row r="150" spans="2:65" s="1" customFormat="1" ht="22.5" customHeight="1">
      <c r="B150" s="164"/>
      <c r="C150" s="165" t="s">
        <v>971</v>
      </c>
      <c r="D150" s="165" t="s">
        <v>148</v>
      </c>
      <c r="E150" s="166" t="s">
        <v>1156</v>
      </c>
      <c r="F150" s="167" t="s">
        <v>1349</v>
      </c>
      <c r="G150" s="168" t="s">
        <v>405</v>
      </c>
      <c r="H150" s="169">
        <v>40</v>
      </c>
      <c r="I150" s="170"/>
      <c r="J150" s="171">
        <f t="shared" si="10"/>
        <v>0</v>
      </c>
      <c r="K150" s="167" t="s">
        <v>20</v>
      </c>
      <c r="L150" s="35"/>
      <c r="M150" s="172" t="s">
        <v>20</v>
      </c>
      <c r="N150" s="173" t="s">
        <v>47</v>
      </c>
      <c r="O150" s="36"/>
      <c r="P150" s="174">
        <f t="shared" si="11"/>
        <v>0</v>
      </c>
      <c r="Q150" s="174">
        <v>0</v>
      </c>
      <c r="R150" s="174">
        <f t="shared" si="12"/>
        <v>0</v>
      </c>
      <c r="S150" s="174">
        <v>0</v>
      </c>
      <c r="T150" s="175">
        <f t="shared" si="13"/>
        <v>0</v>
      </c>
      <c r="AR150" s="18" t="s">
        <v>153</v>
      </c>
      <c r="AT150" s="18" t="s">
        <v>148</v>
      </c>
      <c r="AU150" s="18" t="s">
        <v>84</v>
      </c>
      <c r="AY150" s="18" t="s">
        <v>145</v>
      </c>
      <c r="BE150" s="176">
        <f t="shared" si="14"/>
        <v>0</v>
      </c>
      <c r="BF150" s="176">
        <f t="shared" si="15"/>
        <v>0</v>
      </c>
      <c r="BG150" s="176">
        <f t="shared" si="16"/>
        <v>0</v>
      </c>
      <c r="BH150" s="176">
        <f t="shared" si="17"/>
        <v>0</v>
      </c>
      <c r="BI150" s="176">
        <f t="shared" si="18"/>
        <v>0</v>
      </c>
      <c r="BJ150" s="18" t="s">
        <v>22</v>
      </c>
      <c r="BK150" s="176">
        <f t="shared" si="19"/>
        <v>0</v>
      </c>
      <c r="BL150" s="18" t="s">
        <v>153</v>
      </c>
      <c r="BM150" s="18" t="s">
        <v>971</v>
      </c>
    </row>
    <row r="151" spans="2:65" s="1" customFormat="1" ht="22.5" customHeight="1">
      <c r="B151" s="164"/>
      <c r="C151" s="165" t="s">
        <v>974</v>
      </c>
      <c r="D151" s="165" t="s">
        <v>148</v>
      </c>
      <c r="E151" s="166" t="s">
        <v>1159</v>
      </c>
      <c r="F151" s="167" t="s">
        <v>1350</v>
      </c>
      <c r="G151" s="168" t="s">
        <v>405</v>
      </c>
      <c r="H151" s="169">
        <v>9</v>
      </c>
      <c r="I151" s="170"/>
      <c r="J151" s="171">
        <f t="shared" si="10"/>
        <v>0</v>
      </c>
      <c r="K151" s="167" t="s">
        <v>20</v>
      </c>
      <c r="L151" s="35"/>
      <c r="M151" s="172" t="s">
        <v>20</v>
      </c>
      <c r="N151" s="173" t="s">
        <v>47</v>
      </c>
      <c r="O151" s="36"/>
      <c r="P151" s="174">
        <f t="shared" si="11"/>
        <v>0</v>
      </c>
      <c r="Q151" s="174">
        <v>0</v>
      </c>
      <c r="R151" s="174">
        <f t="shared" si="12"/>
        <v>0</v>
      </c>
      <c r="S151" s="174">
        <v>0</v>
      </c>
      <c r="T151" s="175">
        <f t="shared" si="13"/>
        <v>0</v>
      </c>
      <c r="AR151" s="18" t="s">
        <v>153</v>
      </c>
      <c r="AT151" s="18" t="s">
        <v>148</v>
      </c>
      <c r="AU151" s="18" t="s">
        <v>84</v>
      </c>
      <c r="AY151" s="18" t="s">
        <v>145</v>
      </c>
      <c r="BE151" s="176">
        <f t="shared" si="14"/>
        <v>0</v>
      </c>
      <c r="BF151" s="176">
        <f t="shared" si="15"/>
        <v>0</v>
      </c>
      <c r="BG151" s="176">
        <f t="shared" si="16"/>
        <v>0</v>
      </c>
      <c r="BH151" s="176">
        <f t="shared" si="17"/>
        <v>0</v>
      </c>
      <c r="BI151" s="176">
        <f t="shared" si="18"/>
        <v>0</v>
      </c>
      <c r="BJ151" s="18" t="s">
        <v>22</v>
      </c>
      <c r="BK151" s="176">
        <f t="shared" si="19"/>
        <v>0</v>
      </c>
      <c r="BL151" s="18" t="s">
        <v>153</v>
      </c>
      <c r="BM151" s="18" t="s">
        <v>974</v>
      </c>
    </row>
    <row r="152" spans="2:65" s="1" customFormat="1" ht="22.5" customHeight="1">
      <c r="B152" s="164"/>
      <c r="C152" s="165" t="s">
        <v>977</v>
      </c>
      <c r="D152" s="165" t="s">
        <v>148</v>
      </c>
      <c r="E152" s="166" t="s">
        <v>1161</v>
      </c>
      <c r="F152" s="167" t="s">
        <v>1351</v>
      </c>
      <c r="G152" s="168" t="s">
        <v>405</v>
      </c>
      <c r="H152" s="169">
        <v>2</v>
      </c>
      <c r="I152" s="170"/>
      <c r="J152" s="171">
        <f t="shared" si="10"/>
        <v>0</v>
      </c>
      <c r="K152" s="167" t="s">
        <v>20</v>
      </c>
      <c r="L152" s="35"/>
      <c r="M152" s="172" t="s">
        <v>20</v>
      </c>
      <c r="N152" s="173" t="s">
        <v>47</v>
      </c>
      <c r="O152" s="36"/>
      <c r="P152" s="174">
        <f t="shared" si="11"/>
        <v>0</v>
      </c>
      <c r="Q152" s="174">
        <v>0</v>
      </c>
      <c r="R152" s="174">
        <f t="shared" si="12"/>
        <v>0</v>
      </c>
      <c r="S152" s="174">
        <v>0</v>
      </c>
      <c r="T152" s="175">
        <f t="shared" si="13"/>
        <v>0</v>
      </c>
      <c r="AR152" s="18" t="s">
        <v>153</v>
      </c>
      <c r="AT152" s="18" t="s">
        <v>148</v>
      </c>
      <c r="AU152" s="18" t="s">
        <v>84</v>
      </c>
      <c r="AY152" s="18" t="s">
        <v>145</v>
      </c>
      <c r="BE152" s="176">
        <f t="shared" si="14"/>
        <v>0</v>
      </c>
      <c r="BF152" s="176">
        <f t="shared" si="15"/>
        <v>0</v>
      </c>
      <c r="BG152" s="176">
        <f t="shared" si="16"/>
        <v>0</v>
      </c>
      <c r="BH152" s="176">
        <f t="shared" si="17"/>
        <v>0</v>
      </c>
      <c r="BI152" s="176">
        <f t="shared" si="18"/>
        <v>0</v>
      </c>
      <c r="BJ152" s="18" t="s">
        <v>22</v>
      </c>
      <c r="BK152" s="176">
        <f t="shared" si="19"/>
        <v>0</v>
      </c>
      <c r="BL152" s="18" t="s">
        <v>153</v>
      </c>
      <c r="BM152" s="18" t="s">
        <v>977</v>
      </c>
    </row>
    <row r="153" spans="2:65" s="1" customFormat="1" ht="22.5" customHeight="1">
      <c r="B153" s="164"/>
      <c r="C153" s="165" t="s">
        <v>980</v>
      </c>
      <c r="D153" s="165" t="s">
        <v>148</v>
      </c>
      <c r="E153" s="166" t="s">
        <v>1257</v>
      </c>
      <c r="F153" s="167" t="s">
        <v>1352</v>
      </c>
      <c r="G153" s="168" t="s">
        <v>405</v>
      </c>
      <c r="H153" s="169">
        <v>1</v>
      </c>
      <c r="I153" s="170"/>
      <c r="J153" s="171">
        <f t="shared" si="10"/>
        <v>0</v>
      </c>
      <c r="K153" s="167" t="s">
        <v>20</v>
      </c>
      <c r="L153" s="35"/>
      <c r="M153" s="172" t="s">
        <v>20</v>
      </c>
      <c r="N153" s="173" t="s">
        <v>47</v>
      </c>
      <c r="O153" s="36"/>
      <c r="P153" s="174">
        <f t="shared" si="11"/>
        <v>0</v>
      </c>
      <c r="Q153" s="174">
        <v>0</v>
      </c>
      <c r="R153" s="174">
        <f t="shared" si="12"/>
        <v>0</v>
      </c>
      <c r="S153" s="174">
        <v>0</v>
      </c>
      <c r="T153" s="175">
        <f t="shared" si="13"/>
        <v>0</v>
      </c>
      <c r="AR153" s="18" t="s">
        <v>153</v>
      </c>
      <c r="AT153" s="18" t="s">
        <v>148</v>
      </c>
      <c r="AU153" s="18" t="s">
        <v>84</v>
      </c>
      <c r="AY153" s="18" t="s">
        <v>145</v>
      </c>
      <c r="BE153" s="176">
        <f t="shared" si="14"/>
        <v>0</v>
      </c>
      <c r="BF153" s="176">
        <f t="shared" si="15"/>
        <v>0</v>
      </c>
      <c r="BG153" s="176">
        <f t="shared" si="16"/>
        <v>0</v>
      </c>
      <c r="BH153" s="176">
        <f t="shared" si="17"/>
        <v>0</v>
      </c>
      <c r="BI153" s="176">
        <f t="shared" si="18"/>
        <v>0</v>
      </c>
      <c r="BJ153" s="18" t="s">
        <v>22</v>
      </c>
      <c r="BK153" s="176">
        <f t="shared" si="19"/>
        <v>0</v>
      </c>
      <c r="BL153" s="18" t="s">
        <v>153</v>
      </c>
      <c r="BM153" s="18" t="s">
        <v>980</v>
      </c>
    </row>
    <row r="154" spans="2:65" s="1" customFormat="1" ht="31.5" customHeight="1">
      <c r="B154" s="164"/>
      <c r="C154" s="165" t="s">
        <v>983</v>
      </c>
      <c r="D154" s="165" t="s">
        <v>148</v>
      </c>
      <c r="E154" s="166" t="s">
        <v>1260</v>
      </c>
      <c r="F154" s="167" t="s">
        <v>1353</v>
      </c>
      <c r="G154" s="168" t="s">
        <v>405</v>
      </c>
      <c r="H154" s="169">
        <v>6</v>
      </c>
      <c r="I154" s="170"/>
      <c r="J154" s="171">
        <f t="shared" si="10"/>
        <v>0</v>
      </c>
      <c r="K154" s="167" t="s">
        <v>20</v>
      </c>
      <c r="L154" s="35"/>
      <c r="M154" s="172" t="s">
        <v>20</v>
      </c>
      <c r="N154" s="173" t="s">
        <v>47</v>
      </c>
      <c r="O154" s="36"/>
      <c r="P154" s="174">
        <f t="shared" si="11"/>
        <v>0</v>
      </c>
      <c r="Q154" s="174">
        <v>0</v>
      </c>
      <c r="R154" s="174">
        <f t="shared" si="12"/>
        <v>0</v>
      </c>
      <c r="S154" s="174">
        <v>0</v>
      </c>
      <c r="T154" s="175">
        <f t="shared" si="13"/>
        <v>0</v>
      </c>
      <c r="AR154" s="18" t="s">
        <v>153</v>
      </c>
      <c r="AT154" s="18" t="s">
        <v>148</v>
      </c>
      <c r="AU154" s="18" t="s">
        <v>84</v>
      </c>
      <c r="AY154" s="18" t="s">
        <v>145</v>
      </c>
      <c r="BE154" s="176">
        <f t="shared" si="14"/>
        <v>0</v>
      </c>
      <c r="BF154" s="176">
        <f t="shared" si="15"/>
        <v>0</v>
      </c>
      <c r="BG154" s="176">
        <f t="shared" si="16"/>
        <v>0</v>
      </c>
      <c r="BH154" s="176">
        <f t="shared" si="17"/>
        <v>0</v>
      </c>
      <c r="BI154" s="176">
        <f t="shared" si="18"/>
        <v>0</v>
      </c>
      <c r="BJ154" s="18" t="s">
        <v>22</v>
      </c>
      <c r="BK154" s="176">
        <f t="shared" si="19"/>
        <v>0</v>
      </c>
      <c r="BL154" s="18" t="s">
        <v>153</v>
      </c>
      <c r="BM154" s="18" t="s">
        <v>983</v>
      </c>
    </row>
    <row r="155" spans="2:65" s="1" customFormat="1" ht="31.5" customHeight="1">
      <c r="B155" s="164"/>
      <c r="C155" s="165" t="s">
        <v>986</v>
      </c>
      <c r="D155" s="165" t="s">
        <v>148</v>
      </c>
      <c r="E155" s="166" t="s">
        <v>344</v>
      </c>
      <c r="F155" s="167" t="s">
        <v>1354</v>
      </c>
      <c r="G155" s="168" t="s">
        <v>405</v>
      </c>
      <c r="H155" s="169">
        <v>9</v>
      </c>
      <c r="I155" s="170"/>
      <c r="J155" s="171">
        <f t="shared" si="10"/>
        <v>0</v>
      </c>
      <c r="K155" s="167" t="s">
        <v>20</v>
      </c>
      <c r="L155" s="35"/>
      <c r="M155" s="172" t="s">
        <v>20</v>
      </c>
      <c r="N155" s="173" t="s">
        <v>47</v>
      </c>
      <c r="O155" s="36"/>
      <c r="P155" s="174">
        <f t="shared" si="11"/>
        <v>0</v>
      </c>
      <c r="Q155" s="174">
        <v>0</v>
      </c>
      <c r="R155" s="174">
        <f t="shared" si="12"/>
        <v>0</v>
      </c>
      <c r="S155" s="174">
        <v>0</v>
      </c>
      <c r="T155" s="175">
        <f t="shared" si="13"/>
        <v>0</v>
      </c>
      <c r="AR155" s="18" t="s">
        <v>153</v>
      </c>
      <c r="AT155" s="18" t="s">
        <v>148</v>
      </c>
      <c r="AU155" s="18" t="s">
        <v>84</v>
      </c>
      <c r="AY155" s="18" t="s">
        <v>145</v>
      </c>
      <c r="BE155" s="176">
        <f t="shared" si="14"/>
        <v>0</v>
      </c>
      <c r="BF155" s="176">
        <f t="shared" si="15"/>
        <v>0</v>
      </c>
      <c r="BG155" s="176">
        <f t="shared" si="16"/>
        <v>0</v>
      </c>
      <c r="BH155" s="176">
        <f t="shared" si="17"/>
        <v>0</v>
      </c>
      <c r="BI155" s="176">
        <f t="shared" si="18"/>
        <v>0</v>
      </c>
      <c r="BJ155" s="18" t="s">
        <v>22</v>
      </c>
      <c r="BK155" s="176">
        <f t="shared" si="19"/>
        <v>0</v>
      </c>
      <c r="BL155" s="18" t="s">
        <v>153</v>
      </c>
      <c r="BM155" s="18" t="s">
        <v>986</v>
      </c>
    </row>
    <row r="156" spans="2:65" s="1" customFormat="1" ht="31.5" customHeight="1">
      <c r="B156" s="164"/>
      <c r="C156" s="165" t="s">
        <v>989</v>
      </c>
      <c r="D156" s="165" t="s">
        <v>148</v>
      </c>
      <c r="E156" s="166" t="s">
        <v>1355</v>
      </c>
      <c r="F156" s="167" t="s">
        <v>1356</v>
      </c>
      <c r="G156" s="168" t="s">
        <v>405</v>
      </c>
      <c r="H156" s="169">
        <v>9</v>
      </c>
      <c r="I156" s="170"/>
      <c r="J156" s="171">
        <f t="shared" si="10"/>
        <v>0</v>
      </c>
      <c r="K156" s="167" t="s">
        <v>20</v>
      </c>
      <c r="L156" s="35"/>
      <c r="M156" s="172" t="s">
        <v>20</v>
      </c>
      <c r="N156" s="173" t="s">
        <v>47</v>
      </c>
      <c r="O156" s="36"/>
      <c r="P156" s="174">
        <f t="shared" si="11"/>
        <v>0</v>
      </c>
      <c r="Q156" s="174">
        <v>0</v>
      </c>
      <c r="R156" s="174">
        <f t="shared" si="12"/>
        <v>0</v>
      </c>
      <c r="S156" s="174">
        <v>0</v>
      </c>
      <c r="T156" s="175">
        <f t="shared" si="13"/>
        <v>0</v>
      </c>
      <c r="AR156" s="18" t="s">
        <v>153</v>
      </c>
      <c r="AT156" s="18" t="s">
        <v>148</v>
      </c>
      <c r="AU156" s="18" t="s">
        <v>84</v>
      </c>
      <c r="AY156" s="18" t="s">
        <v>145</v>
      </c>
      <c r="BE156" s="176">
        <f t="shared" si="14"/>
        <v>0</v>
      </c>
      <c r="BF156" s="176">
        <f t="shared" si="15"/>
        <v>0</v>
      </c>
      <c r="BG156" s="176">
        <f t="shared" si="16"/>
        <v>0</v>
      </c>
      <c r="BH156" s="176">
        <f t="shared" si="17"/>
        <v>0</v>
      </c>
      <c r="BI156" s="176">
        <f t="shared" si="18"/>
        <v>0</v>
      </c>
      <c r="BJ156" s="18" t="s">
        <v>22</v>
      </c>
      <c r="BK156" s="176">
        <f t="shared" si="19"/>
        <v>0</v>
      </c>
      <c r="BL156" s="18" t="s">
        <v>153</v>
      </c>
      <c r="BM156" s="18" t="s">
        <v>989</v>
      </c>
    </row>
    <row r="157" spans="2:65" s="1" customFormat="1" ht="31.5" customHeight="1">
      <c r="B157" s="164"/>
      <c r="C157" s="165" t="s">
        <v>994</v>
      </c>
      <c r="D157" s="165" t="s">
        <v>148</v>
      </c>
      <c r="E157" s="166" t="s">
        <v>1357</v>
      </c>
      <c r="F157" s="167" t="s">
        <v>1358</v>
      </c>
      <c r="G157" s="168" t="s">
        <v>405</v>
      </c>
      <c r="H157" s="169">
        <v>5</v>
      </c>
      <c r="I157" s="170"/>
      <c r="J157" s="171">
        <f t="shared" si="10"/>
        <v>0</v>
      </c>
      <c r="K157" s="167" t="s">
        <v>20</v>
      </c>
      <c r="L157" s="35"/>
      <c r="M157" s="172" t="s">
        <v>20</v>
      </c>
      <c r="N157" s="173" t="s">
        <v>47</v>
      </c>
      <c r="O157" s="36"/>
      <c r="P157" s="174">
        <f t="shared" si="11"/>
        <v>0</v>
      </c>
      <c r="Q157" s="174">
        <v>0</v>
      </c>
      <c r="R157" s="174">
        <f t="shared" si="12"/>
        <v>0</v>
      </c>
      <c r="S157" s="174">
        <v>0</v>
      </c>
      <c r="T157" s="175">
        <f t="shared" si="13"/>
        <v>0</v>
      </c>
      <c r="AR157" s="18" t="s">
        <v>153</v>
      </c>
      <c r="AT157" s="18" t="s">
        <v>148</v>
      </c>
      <c r="AU157" s="18" t="s">
        <v>84</v>
      </c>
      <c r="AY157" s="18" t="s">
        <v>145</v>
      </c>
      <c r="BE157" s="176">
        <f t="shared" si="14"/>
        <v>0</v>
      </c>
      <c r="BF157" s="176">
        <f t="shared" si="15"/>
        <v>0</v>
      </c>
      <c r="BG157" s="176">
        <f t="shared" si="16"/>
        <v>0</v>
      </c>
      <c r="BH157" s="176">
        <f t="shared" si="17"/>
        <v>0</v>
      </c>
      <c r="BI157" s="176">
        <f t="shared" si="18"/>
        <v>0</v>
      </c>
      <c r="BJ157" s="18" t="s">
        <v>22</v>
      </c>
      <c r="BK157" s="176">
        <f t="shared" si="19"/>
        <v>0</v>
      </c>
      <c r="BL157" s="18" t="s">
        <v>153</v>
      </c>
      <c r="BM157" s="18" t="s">
        <v>994</v>
      </c>
    </row>
    <row r="158" spans="2:65" s="1" customFormat="1" ht="22.5" customHeight="1">
      <c r="B158" s="164"/>
      <c r="C158" s="165" t="s">
        <v>997</v>
      </c>
      <c r="D158" s="165" t="s">
        <v>148</v>
      </c>
      <c r="E158" s="166" t="s">
        <v>1359</v>
      </c>
      <c r="F158" s="167" t="s">
        <v>1360</v>
      </c>
      <c r="G158" s="168" t="s">
        <v>405</v>
      </c>
      <c r="H158" s="169">
        <v>1</v>
      </c>
      <c r="I158" s="170"/>
      <c r="J158" s="171">
        <f t="shared" si="10"/>
        <v>0</v>
      </c>
      <c r="K158" s="167" t="s">
        <v>20</v>
      </c>
      <c r="L158" s="35"/>
      <c r="M158" s="172" t="s">
        <v>20</v>
      </c>
      <c r="N158" s="173" t="s">
        <v>47</v>
      </c>
      <c r="O158" s="36"/>
      <c r="P158" s="174">
        <f t="shared" si="11"/>
        <v>0</v>
      </c>
      <c r="Q158" s="174">
        <v>0</v>
      </c>
      <c r="R158" s="174">
        <f t="shared" si="12"/>
        <v>0</v>
      </c>
      <c r="S158" s="174">
        <v>0</v>
      </c>
      <c r="T158" s="175">
        <f t="shared" si="13"/>
        <v>0</v>
      </c>
      <c r="AR158" s="18" t="s">
        <v>153</v>
      </c>
      <c r="AT158" s="18" t="s">
        <v>148</v>
      </c>
      <c r="AU158" s="18" t="s">
        <v>84</v>
      </c>
      <c r="AY158" s="18" t="s">
        <v>145</v>
      </c>
      <c r="BE158" s="176">
        <f t="shared" si="14"/>
        <v>0</v>
      </c>
      <c r="BF158" s="176">
        <f t="shared" si="15"/>
        <v>0</v>
      </c>
      <c r="BG158" s="176">
        <f t="shared" si="16"/>
        <v>0</v>
      </c>
      <c r="BH158" s="176">
        <f t="shared" si="17"/>
        <v>0</v>
      </c>
      <c r="BI158" s="176">
        <f t="shared" si="18"/>
        <v>0</v>
      </c>
      <c r="BJ158" s="18" t="s">
        <v>22</v>
      </c>
      <c r="BK158" s="176">
        <f t="shared" si="19"/>
        <v>0</v>
      </c>
      <c r="BL158" s="18" t="s">
        <v>153</v>
      </c>
      <c r="BM158" s="18" t="s">
        <v>997</v>
      </c>
    </row>
    <row r="159" spans="2:65" s="1" customFormat="1" ht="22.5" customHeight="1">
      <c r="B159" s="164"/>
      <c r="C159" s="165" t="s">
        <v>1000</v>
      </c>
      <c r="D159" s="165" t="s">
        <v>148</v>
      </c>
      <c r="E159" s="166" t="s">
        <v>1361</v>
      </c>
      <c r="F159" s="167" t="s">
        <v>1362</v>
      </c>
      <c r="G159" s="168" t="s">
        <v>405</v>
      </c>
      <c r="H159" s="169">
        <v>1</v>
      </c>
      <c r="I159" s="170"/>
      <c r="J159" s="171">
        <f t="shared" si="10"/>
        <v>0</v>
      </c>
      <c r="K159" s="167" t="s">
        <v>20</v>
      </c>
      <c r="L159" s="35"/>
      <c r="M159" s="172" t="s">
        <v>20</v>
      </c>
      <c r="N159" s="173" t="s">
        <v>47</v>
      </c>
      <c r="O159" s="36"/>
      <c r="P159" s="174">
        <f t="shared" si="11"/>
        <v>0</v>
      </c>
      <c r="Q159" s="174">
        <v>0</v>
      </c>
      <c r="R159" s="174">
        <f t="shared" si="12"/>
        <v>0</v>
      </c>
      <c r="S159" s="174">
        <v>0</v>
      </c>
      <c r="T159" s="175">
        <f t="shared" si="13"/>
        <v>0</v>
      </c>
      <c r="AR159" s="18" t="s">
        <v>153</v>
      </c>
      <c r="AT159" s="18" t="s">
        <v>148</v>
      </c>
      <c r="AU159" s="18" t="s">
        <v>84</v>
      </c>
      <c r="AY159" s="18" t="s">
        <v>145</v>
      </c>
      <c r="BE159" s="176">
        <f t="shared" si="14"/>
        <v>0</v>
      </c>
      <c r="BF159" s="176">
        <f t="shared" si="15"/>
        <v>0</v>
      </c>
      <c r="BG159" s="176">
        <f t="shared" si="16"/>
        <v>0</v>
      </c>
      <c r="BH159" s="176">
        <f t="shared" si="17"/>
        <v>0</v>
      </c>
      <c r="BI159" s="176">
        <f t="shared" si="18"/>
        <v>0</v>
      </c>
      <c r="BJ159" s="18" t="s">
        <v>22</v>
      </c>
      <c r="BK159" s="176">
        <f t="shared" si="19"/>
        <v>0</v>
      </c>
      <c r="BL159" s="18" t="s">
        <v>153</v>
      </c>
      <c r="BM159" s="18" t="s">
        <v>1000</v>
      </c>
    </row>
    <row r="160" spans="2:65" s="1" customFormat="1" ht="31.5" customHeight="1">
      <c r="B160" s="164"/>
      <c r="C160" s="165" t="s">
        <v>1005</v>
      </c>
      <c r="D160" s="165" t="s">
        <v>148</v>
      </c>
      <c r="E160" s="166" t="s">
        <v>1363</v>
      </c>
      <c r="F160" s="167" t="s">
        <v>1364</v>
      </c>
      <c r="G160" s="168" t="s">
        <v>405</v>
      </c>
      <c r="H160" s="169">
        <v>12</v>
      </c>
      <c r="I160" s="170"/>
      <c r="J160" s="171">
        <f t="shared" si="10"/>
        <v>0</v>
      </c>
      <c r="K160" s="167" t="s">
        <v>20</v>
      </c>
      <c r="L160" s="35"/>
      <c r="M160" s="172" t="s">
        <v>20</v>
      </c>
      <c r="N160" s="173" t="s">
        <v>47</v>
      </c>
      <c r="O160" s="36"/>
      <c r="P160" s="174">
        <f t="shared" si="11"/>
        <v>0</v>
      </c>
      <c r="Q160" s="174">
        <v>0</v>
      </c>
      <c r="R160" s="174">
        <f t="shared" si="12"/>
        <v>0</v>
      </c>
      <c r="S160" s="174">
        <v>0</v>
      </c>
      <c r="T160" s="175">
        <f t="shared" si="13"/>
        <v>0</v>
      </c>
      <c r="AR160" s="18" t="s">
        <v>153</v>
      </c>
      <c r="AT160" s="18" t="s">
        <v>148</v>
      </c>
      <c r="AU160" s="18" t="s">
        <v>84</v>
      </c>
      <c r="AY160" s="18" t="s">
        <v>145</v>
      </c>
      <c r="BE160" s="176">
        <f t="shared" si="14"/>
        <v>0</v>
      </c>
      <c r="BF160" s="176">
        <f t="shared" si="15"/>
        <v>0</v>
      </c>
      <c r="BG160" s="176">
        <f t="shared" si="16"/>
        <v>0</v>
      </c>
      <c r="BH160" s="176">
        <f t="shared" si="17"/>
        <v>0</v>
      </c>
      <c r="BI160" s="176">
        <f t="shared" si="18"/>
        <v>0</v>
      </c>
      <c r="BJ160" s="18" t="s">
        <v>22</v>
      </c>
      <c r="BK160" s="176">
        <f t="shared" si="19"/>
        <v>0</v>
      </c>
      <c r="BL160" s="18" t="s">
        <v>153</v>
      </c>
      <c r="BM160" s="18" t="s">
        <v>1005</v>
      </c>
    </row>
    <row r="161" spans="2:65" s="1" customFormat="1" ht="44.25" customHeight="1">
      <c r="B161" s="164"/>
      <c r="C161" s="165" t="s">
        <v>1008</v>
      </c>
      <c r="D161" s="165" t="s">
        <v>148</v>
      </c>
      <c r="E161" s="166" t="s">
        <v>1365</v>
      </c>
      <c r="F161" s="167" t="s">
        <v>1366</v>
      </c>
      <c r="G161" s="168" t="s">
        <v>1068</v>
      </c>
      <c r="H161" s="169">
        <v>1</v>
      </c>
      <c r="I161" s="170"/>
      <c r="J161" s="171">
        <f t="shared" si="10"/>
        <v>0</v>
      </c>
      <c r="K161" s="167" t="s">
        <v>20</v>
      </c>
      <c r="L161" s="35"/>
      <c r="M161" s="172" t="s">
        <v>20</v>
      </c>
      <c r="N161" s="173" t="s">
        <v>47</v>
      </c>
      <c r="O161" s="36"/>
      <c r="P161" s="174">
        <f t="shared" si="11"/>
        <v>0</v>
      </c>
      <c r="Q161" s="174">
        <v>0</v>
      </c>
      <c r="R161" s="174">
        <f t="shared" si="12"/>
        <v>0</v>
      </c>
      <c r="S161" s="174">
        <v>0</v>
      </c>
      <c r="T161" s="175">
        <f t="shared" si="13"/>
        <v>0</v>
      </c>
      <c r="AR161" s="18" t="s">
        <v>153</v>
      </c>
      <c r="AT161" s="18" t="s">
        <v>148</v>
      </c>
      <c r="AU161" s="18" t="s">
        <v>84</v>
      </c>
      <c r="AY161" s="18" t="s">
        <v>145</v>
      </c>
      <c r="BE161" s="176">
        <f t="shared" si="14"/>
        <v>0</v>
      </c>
      <c r="BF161" s="176">
        <f t="shared" si="15"/>
        <v>0</v>
      </c>
      <c r="BG161" s="176">
        <f t="shared" si="16"/>
        <v>0</v>
      </c>
      <c r="BH161" s="176">
        <f t="shared" si="17"/>
        <v>0</v>
      </c>
      <c r="BI161" s="176">
        <f t="shared" si="18"/>
        <v>0</v>
      </c>
      <c r="BJ161" s="18" t="s">
        <v>22</v>
      </c>
      <c r="BK161" s="176">
        <f t="shared" si="19"/>
        <v>0</v>
      </c>
      <c r="BL161" s="18" t="s">
        <v>153</v>
      </c>
      <c r="BM161" s="18" t="s">
        <v>1008</v>
      </c>
    </row>
    <row r="162" spans="2:65" s="1" customFormat="1" ht="22.5" customHeight="1">
      <c r="B162" s="164"/>
      <c r="C162" s="165" t="s">
        <v>1011</v>
      </c>
      <c r="D162" s="165" t="s">
        <v>148</v>
      </c>
      <c r="E162" s="166" t="s">
        <v>1367</v>
      </c>
      <c r="F162" s="167" t="s">
        <v>1368</v>
      </c>
      <c r="G162" s="168" t="s">
        <v>405</v>
      </c>
      <c r="H162" s="169">
        <v>2</v>
      </c>
      <c r="I162" s="170"/>
      <c r="J162" s="171">
        <f aca="true" t="shared" si="20" ref="J162:J186">ROUND(I162*H162,2)</f>
        <v>0</v>
      </c>
      <c r="K162" s="167" t="s">
        <v>20</v>
      </c>
      <c r="L162" s="35"/>
      <c r="M162" s="172" t="s">
        <v>20</v>
      </c>
      <c r="N162" s="173" t="s">
        <v>47</v>
      </c>
      <c r="O162" s="36"/>
      <c r="P162" s="174">
        <f aca="true" t="shared" si="21" ref="P162:P186">O162*H162</f>
        <v>0</v>
      </c>
      <c r="Q162" s="174">
        <v>0</v>
      </c>
      <c r="R162" s="174">
        <f aca="true" t="shared" si="22" ref="R162:R186">Q162*H162</f>
        <v>0</v>
      </c>
      <c r="S162" s="174">
        <v>0</v>
      </c>
      <c r="T162" s="175">
        <f aca="true" t="shared" si="23" ref="T162:T186">S162*H162</f>
        <v>0</v>
      </c>
      <c r="AR162" s="18" t="s">
        <v>153</v>
      </c>
      <c r="AT162" s="18" t="s">
        <v>148</v>
      </c>
      <c r="AU162" s="18" t="s">
        <v>84</v>
      </c>
      <c r="AY162" s="18" t="s">
        <v>145</v>
      </c>
      <c r="BE162" s="176">
        <f aca="true" t="shared" si="24" ref="BE162:BE186">IF(N162="základní",J162,0)</f>
        <v>0</v>
      </c>
      <c r="BF162" s="176">
        <f aca="true" t="shared" si="25" ref="BF162:BF186">IF(N162="snížená",J162,0)</f>
        <v>0</v>
      </c>
      <c r="BG162" s="176">
        <f aca="true" t="shared" si="26" ref="BG162:BG186">IF(N162="zákl. přenesená",J162,0)</f>
        <v>0</v>
      </c>
      <c r="BH162" s="176">
        <f aca="true" t="shared" si="27" ref="BH162:BH186">IF(N162="sníž. přenesená",J162,0)</f>
        <v>0</v>
      </c>
      <c r="BI162" s="176">
        <f aca="true" t="shared" si="28" ref="BI162:BI186">IF(N162="nulová",J162,0)</f>
        <v>0</v>
      </c>
      <c r="BJ162" s="18" t="s">
        <v>22</v>
      </c>
      <c r="BK162" s="176">
        <f aca="true" t="shared" si="29" ref="BK162:BK186">ROUND(I162*H162,2)</f>
        <v>0</v>
      </c>
      <c r="BL162" s="18" t="s">
        <v>153</v>
      </c>
      <c r="BM162" s="18" t="s">
        <v>1011</v>
      </c>
    </row>
    <row r="163" spans="2:65" s="1" customFormat="1" ht="31.5" customHeight="1">
      <c r="B163" s="164"/>
      <c r="C163" s="165" t="s">
        <v>1013</v>
      </c>
      <c r="D163" s="165" t="s">
        <v>148</v>
      </c>
      <c r="E163" s="166" t="s">
        <v>1369</v>
      </c>
      <c r="F163" s="167" t="s">
        <v>1370</v>
      </c>
      <c r="G163" s="168" t="s">
        <v>395</v>
      </c>
      <c r="H163" s="169">
        <v>201</v>
      </c>
      <c r="I163" s="170"/>
      <c r="J163" s="171">
        <f t="shared" si="20"/>
        <v>0</v>
      </c>
      <c r="K163" s="167" t="s">
        <v>20</v>
      </c>
      <c r="L163" s="35"/>
      <c r="M163" s="172" t="s">
        <v>20</v>
      </c>
      <c r="N163" s="173" t="s">
        <v>47</v>
      </c>
      <c r="O163" s="36"/>
      <c r="P163" s="174">
        <f t="shared" si="21"/>
        <v>0</v>
      </c>
      <c r="Q163" s="174">
        <v>0</v>
      </c>
      <c r="R163" s="174">
        <f t="shared" si="22"/>
        <v>0</v>
      </c>
      <c r="S163" s="174">
        <v>0</v>
      </c>
      <c r="T163" s="175">
        <f t="shared" si="23"/>
        <v>0</v>
      </c>
      <c r="AR163" s="18" t="s">
        <v>153</v>
      </c>
      <c r="AT163" s="18" t="s">
        <v>148</v>
      </c>
      <c r="AU163" s="18" t="s">
        <v>84</v>
      </c>
      <c r="AY163" s="18" t="s">
        <v>145</v>
      </c>
      <c r="BE163" s="176">
        <f t="shared" si="24"/>
        <v>0</v>
      </c>
      <c r="BF163" s="176">
        <f t="shared" si="25"/>
        <v>0</v>
      </c>
      <c r="BG163" s="176">
        <f t="shared" si="26"/>
        <v>0</v>
      </c>
      <c r="BH163" s="176">
        <f t="shared" si="27"/>
        <v>0</v>
      </c>
      <c r="BI163" s="176">
        <f t="shared" si="28"/>
        <v>0</v>
      </c>
      <c r="BJ163" s="18" t="s">
        <v>22</v>
      </c>
      <c r="BK163" s="176">
        <f t="shared" si="29"/>
        <v>0</v>
      </c>
      <c r="BL163" s="18" t="s">
        <v>153</v>
      </c>
      <c r="BM163" s="18" t="s">
        <v>1013</v>
      </c>
    </row>
    <row r="164" spans="2:65" s="1" customFormat="1" ht="31.5" customHeight="1">
      <c r="B164" s="164"/>
      <c r="C164" s="165" t="s">
        <v>1271</v>
      </c>
      <c r="D164" s="165" t="s">
        <v>148</v>
      </c>
      <c r="E164" s="166" t="s">
        <v>1371</v>
      </c>
      <c r="F164" s="167" t="s">
        <v>1372</v>
      </c>
      <c r="G164" s="168" t="s">
        <v>395</v>
      </c>
      <c r="H164" s="169">
        <v>201</v>
      </c>
      <c r="I164" s="170"/>
      <c r="J164" s="171">
        <f t="shared" si="20"/>
        <v>0</v>
      </c>
      <c r="K164" s="167" t="s">
        <v>20</v>
      </c>
      <c r="L164" s="35"/>
      <c r="M164" s="172" t="s">
        <v>20</v>
      </c>
      <c r="N164" s="173" t="s">
        <v>47</v>
      </c>
      <c r="O164" s="36"/>
      <c r="P164" s="174">
        <f t="shared" si="21"/>
        <v>0</v>
      </c>
      <c r="Q164" s="174">
        <v>0</v>
      </c>
      <c r="R164" s="174">
        <f t="shared" si="22"/>
        <v>0</v>
      </c>
      <c r="S164" s="174">
        <v>0</v>
      </c>
      <c r="T164" s="175">
        <f t="shared" si="23"/>
        <v>0</v>
      </c>
      <c r="AR164" s="18" t="s">
        <v>153</v>
      </c>
      <c r="AT164" s="18" t="s">
        <v>148</v>
      </c>
      <c r="AU164" s="18" t="s">
        <v>84</v>
      </c>
      <c r="AY164" s="18" t="s">
        <v>145</v>
      </c>
      <c r="BE164" s="176">
        <f t="shared" si="24"/>
        <v>0</v>
      </c>
      <c r="BF164" s="176">
        <f t="shared" si="25"/>
        <v>0</v>
      </c>
      <c r="BG164" s="176">
        <f t="shared" si="26"/>
        <v>0</v>
      </c>
      <c r="BH164" s="176">
        <f t="shared" si="27"/>
        <v>0</v>
      </c>
      <c r="BI164" s="176">
        <f t="shared" si="28"/>
        <v>0</v>
      </c>
      <c r="BJ164" s="18" t="s">
        <v>22</v>
      </c>
      <c r="BK164" s="176">
        <f t="shared" si="29"/>
        <v>0</v>
      </c>
      <c r="BL164" s="18" t="s">
        <v>153</v>
      </c>
      <c r="BM164" s="18" t="s">
        <v>1271</v>
      </c>
    </row>
    <row r="165" spans="2:65" s="1" customFormat="1" ht="31.5" customHeight="1">
      <c r="B165" s="164"/>
      <c r="C165" s="165" t="s">
        <v>1275</v>
      </c>
      <c r="D165" s="165" t="s">
        <v>148</v>
      </c>
      <c r="E165" s="166" t="s">
        <v>1373</v>
      </c>
      <c r="F165" s="167" t="s">
        <v>1374</v>
      </c>
      <c r="G165" s="168" t="s">
        <v>1068</v>
      </c>
      <c r="H165" s="169">
        <v>10</v>
      </c>
      <c r="I165" s="170"/>
      <c r="J165" s="171">
        <f t="shared" si="20"/>
        <v>0</v>
      </c>
      <c r="K165" s="167" t="s">
        <v>20</v>
      </c>
      <c r="L165" s="35"/>
      <c r="M165" s="172" t="s">
        <v>20</v>
      </c>
      <c r="N165" s="173" t="s">
        <v>47</v>
      </c>
      <c r="O165" s="36"/>
      <c r="P165" s="174">
        <f t="shared" si="21"/>
        <v>0</v>
      </c>
      <c r="Q165" s="174">
        <v>0</v>
      </c>
      <c r="R165" s="174">
        <f t="shared" si="22"/>
        <v>0</v>
      </c>
      <c r="S165" s="174">
        <v>0</v>
      </c>
      <c r="T165" s="175">
        <f t="shared" si="23"/>
        <v>0</v>
      </c>
      <c r="AR165" s="18" t="s">
        <v>153</v>
      </c>
      <c r="AT165" s="18" t="s">
        <v>148</v>
      </c>
      <c r="AU165" s="18" t="s">
        <v>84</v>
      </c>
      <c r="AY165" s="18" t="s">
        <v>145</v>
      </c>
      <c r="BE165" s="176">
        <f t="shared" si="24"/>
        <v>0</v>
      </c>
      <c r="BF165" s="176">
        <f t="shared" si="25"/>
        <v>0</v>
      </c>
      <c r="BG165" s="176">
        <f t="shared" si="26"/>
        <v>0</v>
      </c>
      <c r="BH165" s="176">
        <f t="shared" si="27"/>
        <v>0</v>
      </c>
      <c r="BI165" s="176">
        <f t="shared" si="28"/>
        <v>0</v>
      </c>
      <c r="BJ165" s="18" t="s">
        <v>22</v>
      </c>
      <c r="BK165" s="176">
        <f t="shared" si="29"/>
        <v>0</v>
      </c>
      <c r="BL165" s="18" t="s">
        <v>153</v>
      </c>
      <c r="BM165" s="18" t="s">
        <v>1275</v>
      </c>
    </row>
    <row r="166" spans="2:65" s="1" customFormat="1" ht="31.5" customHeight="1">
      <c r="B166" s="164"/>
      <c r="C166" s="165" t="s">
        <v>1279</v>
      </c>
      <c r="D166" s="165" t="s">
        <v>148</v>
      </c>
      <c r="E166" s="166" t="s">
        <v>1375</v>
      </c>
      <c r="F166" s="167" t="s">
        <v>1376</v>
      </c>
      <c r="G166" s="168" t="s">
        <v>526</v>
      </c>
      <c r="H166" s="228"/>
      <c r="I166" s="170"/>
      <c r="J166" s="171">
        <f t="shared" si="20"/>
        <v>0</v>
      </c>
      <c r="K166" s="167" t="s">
        <v>20</v>
      </c>
      <c r="L166" s="35"/>
      <c r="M166" s="172" t="s">
        <v>20</v>
      </c>
      <c r="N166" s="173" t="s">
        <v>47</v>
      </c>
      <c r="O166" s="36"/>
      <c r="P166" s="174">
        <f t="shared" si="21"/>
        <v>0</v>
      </c>
      <c r="Q166" s="174">
        <v>0</v>
      </c>
      <c r="R166" s="174">
        <f t="shared" si="22"/>
        <v>0</v>
      </c>
      <c r="S166" s="174">
        <v>0</v>
      </c>
      <c r="T166" s="175">
        <f t="shared" si="23"/>
        <v>0</v>
      </c>
      <c r="AR166" s="18" t="s">
        <v>153</v>
      </c>
      <c r="AT166" s="18" t="s">
        <v>148</v>
      </c>
      <c r="AU166" s="18" t="s">
        <v>84</v>
      </c>
      <c r="AY166" s="18" t="s">
        <v>145</v>
      </c>
      <c r="BE166" s="176">
        <f t="shared" si="24"/>
        <v>0</v>
      </c>
      <c r="BF166" s="176">
        <f t="shared" si="25"/>
        <v>0</v>
      </c>
      <c r="BG166" s="176">
        <f t="shared" si="26"/>
        <v>0</v>
      </c>
      <c r="BH166" s="176">
        <f t="shared" si="27"/>
        <v>0</v>
      </c>
      <c r="BI166" s="176">
        <f t="shared" si="28"/>
        <v>0</v>
      </c>
      <c r="BJ166" s="18" t="s">
        <v>22</v>
      </c>
      <c r="BK166" s="176">
        <f t="shared" si="29"/>
        <v>0</v>
      </c>
      <c r="BL166" s="18" t="s">
        <v>153</v>
      </c>
      <c r="BM166" s="18" t="s">
        <v>1279</v>
      </c>
    </row>
    <row r="167" spans="2:65" s="1" customFormat="1" ht="22.5" customHeight="1">
      <c r="B167" s="164"/>
      <c r="C167" s="165" t="s">
        <v>1283</v>
      </c>
      <c r="D167" s="165" t="s">
        <v>148</v>
      </c>
      <c r="E167" s="166" t="s">
        <v>1377</v>
      </c>
      <c r="F167" s="167" t="s">
        <v>1142</v>
      </c>
      <c r="G167" s="168" t="s">
        <v>1093</v>
      </c>
      <c r="H167" s="169">
        <v>36</v>
      </c>
      <c r="I167" s="170"/>
      <c r="J167" s="171">
        <f t="shared" si="20"/>
        <v>0</v>
      </c>
      <c r="K167" s="167" t="s">
        <v>20</v>
      </c>
      <c r="L167" s="35"/>
      <c r="M167" s="172" t="s">
        <v>20</v>
      </c>
      <c r="N167" s="173" t="s">
        <v>47</v>
      </c>
      <c r="O167" s="36"/>
      <c r="P167" s="174">
        <f t="shared" si="21"/>
        <v>0</v>
      </c>
      <c r="Q167" s="174">
        <v>0</v>
      </c>
      <c r="R167" s="174">
        <f t="shared" si="22"/>
        <v>0</v>
      </c>
      <c r="S167" s="174">
        <v>0</v>
      </c>
      <c r="T167" s="175">
        <f t="shared" si="23"/>
        <v>0</v>
      </c>
      <c r="AR167" s="18" t="s">
        <v>153</v>
      </c>
      <c r="AT167" s="18" t="s">
        <v>148</v>
      </c>
      <c r="AU167" s="18" t="s">
        <v>84</v>
      </c>
      <c r="AY167" s="18" t="s">
        <v>145</v>
      </c>
      <c r="BE167" s="176">
        <f t="shared" si="24"/>
        <v>0</v>
      </c>
      <c r="BF167" s="176">
        <f t="shared" si="25"/>
        <v>0</v>
      </c>
      <c r="BG167" s="176">
        <f t="shared" si="26"/>
        <v>0</v>
      </c>
      <c r="BH167" s="176">
        <f t="shared" si="27"/>
        <v>0</v>
      </c>
      <c r="BI167" s="176">
        <f t="shared" si="28"/>
        <v>0</v>
      </c>
      <c r="BJ167" s="18" t="s">
        <v>22</v>
      </c>
      <c r="BK167" s="176">
        <f t="shared" si="29"/>
        <v>0</v>
      </c>
      <c r="BL167" s="18" t="s">
        <v>153</v>
      </c>
      <c r="BM167" s="18" t="s">
        <v>1283</v>
      </c>
    </row>
    <row r="168" spans="2:65" s="1" customFormat="1" ht="22.5" customHeight="1">
      <c r="B168" s="164"/>
      <c r="C168" s="165" t="s">
        <v>1288</v>
      </c>
      <c r="D168" s="165" t="s">
        <v>148</v>
      </c>
      <c r="E168" s="166" t="s">
        <v>1378</v>
      </c>
      <c r="F168" s="167" t="s">
        <v>1379</v>
      </c>
      <c r="G168" s="168" t="s">
        <v>405</v>
      </c>
      <c r="H168" s="169">
        <v>2</v>
      </c>
      <c r="I168" s="170"/>
      <c r="J168" s="171">
        <f t="shared" si="20"/>
        <v>0</v>
      </c>
      <c r="K168" s="167" t="s">
        <v>20</v>
      </c>
      <c r="L168" s="35"/>
      <c r="M168" s="172" t="s">
        <v>20</v>
      </c>
      <c r="N168" s="173" t="s">
        <v>47</v>
      </c>
      <c r="O168" s="36"/>
      <c r="P168" s="174">
        <f t="shared" si="21"/>
        <v>0</v>
      </c>
      <c r="Q168" s="174">
        <v>0</v>
      </c>
      <c r="R168" s="174">
        <f t="shared" si="22"/>
        <v>0</v>
      </c>
      <c r="S168" s="174">
        <v>0</v>
      </c>
      <c r="T168" s="175">
        <f t="shared" si="23"/>
        <v>0</v>
      </c>
      <c r="AR168" s="18" t="s">
        <v>153</v>
      </c>
      <c r="AT168" s="18" t="s">
        <v>148</v>
      </c>
      <c r="AU168" s="18" t="s">
        <v>84</v>
      </c>
      <c r="AY168" s="18" t="s">
        <v>145</v>
      </c>
      <c r="BE168" s="176">
        <f t="shared" si="24"/>
        <v>0</v>
      </c>
      <c r="BF168" s="176">
        <f t="shared" si="25"/>
        <v>0</v>
      </c>
      <c r="BG168" s="176">
        <f t="shared" si="26"/>
        <v>0</v>
      </c>
      <c r="BH168" s="176">
        <f t="shared" si="27"/>
        <v>0</v>
      </c>
      <c r="BI168" s="176">
        <f t="shared" si="28"/>
        <v>0</v>
      </c>
      <c r="BJ168" s="18" t="s">
        <v>22</v>
      </c>
      <c r="BK168" s="176">
        <f t="shared" si="29"/>
        <v>0</v>
      </c>
      <c r="BL168" s="18" t="s">
        <v>153</v>
      </c>
      <c r="BM168" s="18" t="s">
        <v>1288</v>
      </c>
    </row>
    <row r="169" spans="2:65" s="1" customFormat="1" ht="22.5" customHeight="1">
      <c r="B169" s="164"/>
      <c r="C169" s="165" t="s">
        <v>1290</v>
      </c>
      <c r="D169" s="165" t="s">
        <v>148</v>
      </c>
      <c r="E169" s="166" t="s">
        <v>1380</v>
      </c>
      <c r="F169" s="167" t="s">
        <v>1381</v>
      </c>
      <c r="G169" s="168" t="s">
        <v>1068</v>
      </c>
      <c r="H169" s="169">
        <v>14</v>
      </c>
      <c r="I169" s="170"/>
      <c r="J169" s="171">
        <f t="shared" si="20"/>
        <v>0</v>
      </c>
      <c r="K169" s="167" t="s">
        <v>20</v>
      </c>
      <c r="L169" s="35"/>
      <c r="M169" s="172" t="s">
        <v>20</v>
      </c>
      <c r="N169" s="173" t="s">
        <v>47</v>
      </c>
      <c r="O169" s="36"/>
      <c r="P169" s="174">
        <f t="shared" si="21"/>
        <v>0</v>
      </c>
      <c r="Q169" s="174">
        <v>0</v>
      </c>
      <c r="R169" s="174">
        <f t="shared" si="22"/>
        <v>0</v>
      </c>
      <c r="S169" s="174">
        <v>0</v>
      </c>
      <c r="T169" s="175">
        <f t="shared" si="23"/>
        <v>0</v>
      </c>
      <c r="AR169" s="18" t="s">
        <v>153</v>
      </c>
      <c r="AT169" s="18" t="s">
        <v>148</v>
      </c>
      <c r="AU169" s="18" t="s">
        <v>84</v>
      </c>
      <c r="AY169" s="18" t="s">
        <v>145</v>
      </c>
      <c r="BE169" s="176">
        <f t="shared" si="24"/>
        <v>0</v>
      </c>
      <c r="BF169" s="176">
        <f t="shared" si="25"/>
        <v>0</v>
      </c>
      <c r="BG169" s="176">
        <f t="shared" si="26"/>
        <v>0</v>
      </c>
      <c r="BH169" s="176">
        <f t="shared" si="27"/>
        <v>0</v>
      </c>
      <c r="BI169" s="176">
        <f t="shared" si="28"/>
        <v>0</v>
      </c>
      <c r="BJ169" s="18" t="s">
        <v>22</v>
      </c>
      <c r="BK169" s="176">
        <f t="shared" si="29"/>
        <v>0</v>
      </c>
      <c r="BL169" s="18" t="s">
        <v>153</v>
      </c>
      <c r="BM169" s="18" t="s">
        <v>1290</v>
      </c>
    </row>
    <row r="170" spans="2:65" s="1" customFormat="1" ht="22.5" customHeight="1">
      <c r="B170" s="164"/>
      <c r="C170" s="165" t="s">
        <v>1382</v>
      </c>
      <c r="D170" s="165" t="s">
        <v>148</v>
      </c>
      <c r="E170" s="166" t="s">
        <v>1383</v>
      </c>
      <c r="F170" s="167" t="s">
        <v>1384</v>
      </c>
      <c r="G170" s="168" t="s">
        <v>1068</v>
      </c>
      <c r="H170" s="169">
        <v>1</v>
      </c>
      <c r="I170" s="170"/>
      <c r="J170" s="171">
        <f t="shared" si="20"/>
        <v>0</v>
      </c>
      <c r="K170" s="167" t="s">
        <v>20</v>
      </c>
      <c r="L170" s="35"/>
      <c r="M170" s="172" t="s">
        <v>20</v>
      </c>
      <c r="N170" s="173" t="s">
        <v>47</v>
      </c>
      <c r="O170" s="36"/>
      <c r="P170" s="174">
        <f t="shared" si="21"/>
        <v>0</v>
      </c>
      <c r="Q170" s="174">
        <v>0</v>
      </c>
      <c r="R170" s="174">
        <f t="shared" si="22"/>
        <v>0</v>
      </c>
      <c r="S170" s="174">
        <v>0</v>
      </c>
      <c r="T170" s="175">
        <f t="shared" si="23"/>
        <v>0</v>
      </c>
      <c r="AR170" s="18" t="s">
        <v>153</v>
      </c>
      <c r="AT170" s="18" t="s">
        <v>148</v>
      </c>
      <c r="AU170" s="18" t="s">
        <v>84</v>
      </c>
      <c r="AY170" s="18" t="s">
        <v>145</v>
      </c>
      <c r="BE170" s="176">
        <f t="shared" si="24"/>
        <v>0</v>
      </c>
      <c r="BF170" s="176">
        <f t="shared" si="25"/>
        <v>0</v>
      </c>
      <c r="BG170" s="176">
        <f t="shared" si="26"/>
        <v>0</v>
      </c>
      <c r="BH170" s="176">
        <f t="shared" si="27"/>
        <v>0</v>
      </c>
      <c r="BI170" s="176">
        <f t="shared" si="28"/>
        <v>0</v>
      </c>
      <c r="BJ170" s="18" t="s">
        <v>22</v>
      </c>
      <c r="BK170" s="176">
        <f t="shared" si="29"/>
        <v>0</v>
      </c>
      <c r="BL170" s="18" t="s">
        <v>153</v>
      </c>
      <c r="BM170" s="18" t="s">
        <v>1382</v>
      </c>
    </row>
    <row r="171" spans="2:65" s="1" customFormat="1" ht="22.5" customHeight="1">
      <c r="B171" s="164"/>
      <c r="C171" s="165" t="s">
        <v>1385</v>
      </c>
      <c r="D171" s="165" t="s">
        <v>148</v>
      </c>
      <c r="E171" s="166" t="s">
        <v>1386</v>
      </c>
      <c r="F171" s="167" t="s">
        <v>1312</v>
      </c>
      <c r="G171" s="168" t="s">
        <v>371</v>
      </c>
      <c r="H171" s="169">
        <v>25</v>
      </c>
      <c r="I171" s="170"/>
      <c r="J171" s="171">
        <f t="shared" si="20"/>
        <v>0</v>
      </c>
      <c r="K171" s="167" t="s">
        <v>20</v>
      </c>
      <c r="L171" s="35"/>
      <c r="M171" s="172" t="s">
        <v>20</v>
      </c>
      <c r="N171" s="173" t="s">
        <v>47</v>
      </c>
      <c r="O171" s="36"/>
      <c r="P171" s="174">
        <f t="shared" si="21"/>
        <v>0</v>
      </c>
      <c r="Q171" s="174">
        <v>0</v>
      </c>
      <c r="R171" s="174">
        <f t="shared" si="22"/>
        <v>0</v>
      </c>
      <c r="S171" s="174">
        <v>0</v>
      </c>
      <c r="T171" s="175">
        <f t="shared" si="23"/>
        <v>0</v>
      </c>
      <c r="AR171" s="18" t="s">
        <v>153</v>
      </c>
      <c r="AT171" s="18" t="s">
        <v>148</v>
      </c>
      <c r="AU171" s="18" t="s">
        <v>84</v>
      </c>
      <c r="AY171" s="18" t="s">
        <v>145</v>
      </c>
      <c r="BE171" s="176">
        <f t="shared" si="24"/>
        <v>0</v>
      </c>
      <c r="BF171" s="176">
        <f t="shared" si="25"/>
        <v>0</v>
      </c>
      <c r="BG171" s="176">
        <f t="shared" si="26"/>
        <v>0</v>
      </c>
      <c r="BH171" s="176">
        <f t="shared" si="27"/>
        <v>0</v>
      </c>
      <c r="BI171" s="176">
        <f t="shared" si="28"/>
        <v>0</v>
      </c>
      <c r="BJ171" s="18" t="s">
        <v>22</v>
      </c>
      <c r="BK171" s="176">
        <f t="shared" si="29"/>
        <v>0</v>
      </c>
      <c r="BL171" s="18" t="s">
        <v>153</v>
      </c>
      <c r="BM171" s="18" t="s">
        <v>1385</v>
      </c>
    </row>
    <row r="172" spans="2:65" s="1" customFormat="1" ht="22.5" customHeight="1">
      <c r="B172" s="164"/>
      <c r="C172" s="165" t="s">
        <v>1387</v>
      </c>
      <c r="D172" s="165" t="s">
        <v>148</v>
      </c>
      <c r="E172" s="166" t="s">
        <v>437</v>
      </c>
      <c r="F172" s="167" t="s">
        <v>1388</v>
      </c>
      <c r="G172" s="168" t="s">
        <v>1068</v>
      </c>
      <c r="H172" s="169">
        <v>1</v>
      </c>
      <c r="I172" s="170"/>
      <c r="J172" s="171">
        <f t="shared" si="20"/>
        <v>0</v>
      </c>
      <c r="K172" s="167" t="s">
        <v>20</v>
      </c>
      <c r="L172" s="35"/>
      <c r="M172" s="172" t="s">
        <v>20</v>
      </c>
      <c r="N172" s="173" t="s">
        <v>47</v>
      </c>
      <c r="O172" s="36"/>
      <c r="P172" s="174">
        <f t="shared" si="21"/>
        <v>0</v>
      </c>
      <c r="Q172" s="174">
        <v>0</v>
      </c>
      <c r="R172" s="174">
        <f t="shared" si="22"/>
        <v>0</v>
      </c>
      <c r="S172" s="174">
        <v>0</v>
      </c>
      <c r="T172" s="175">
        <f t="shared" si="23"/>
        <v>0</v>
      </c>
      <c r="AR172" s="18" t="s">
        <v>153</v>
      </c>
      <c r="AT172" s="18" t="s">
        <v>148</v>
      </c>
      <c r="AU172" s="18" t="s">
        <v>84</v>
      </c>
      <c r="AY172" s="18" t="s">
        <v>145</v>
      </c>
      <c r="BE172" s="176">
        <f t="shared" si="24"/>
        <v>0</v>
      </c>
      <c r="BF172" s="176">
        <f t="shared" si="25"/>
        <v>0</v>
      </c>
      <c r="BG172" s="176">
        <f t="shared" si="26"/>
        <v>0</v>
      </c>
      <c r="BH172" s="176">
        <f t="shared" si="27"/>
        <v>0</v>
      </c>
      <c r="BI172" s="176">
        <f t="shared" si="28"/>
        <v>0</v>
      </c>
      <c r="BJ172" s="18" t="s">
        <v>22</v>
      </c>
      <c r="BK172" s="176">
        <f t="shared" si="29"/>
        <v>0</v>
      </c>
      <c r="BL172" s="18" t="s">
        <v>153</v>
      </c>
      <c r="BM172" s="18" t="s">
        <v>1387</v>
      </c>
    </row>
    <row r="173" spans="2:65" s="1" customFormat="1" ht="31.5" customHeight="1">
      <c r="B173" s="164"/>
      <c r="C173" s="165" t="s">
        <v>1389</v>
      </c>
      <c r="D173" s="165" t="s">
        <v>148</v>
      </c>
      <c r="E173" s="166" t="s">
        <v>441</v>
      </c>
      <c r="F173" s="167" t="s">
        <v>1390</v>
      </c>
      <c r="G173" s="168" t="s">
        <v>255</v>
      </c>
      <c r="H173" s="169">
        <v>1</v>
      </c>
      <c r="I173" s="170"/>
      <c r="J173" s="171">
        <f t="shared" si="20"/>
        <v>0</v>
      </c>
      <c r="K173" s="167" t="s">
        <v>20</v>
      </c>
      <c r="L173" s="35"/>
      <c r="M173" s="172" t="s">
        <v>20</v>
      </c>
      <c r="N173" s="173" t="s">
        <v>47</v>
      </c>
      <c r="O173" s="36"/>
      <c r="P173" s="174">
        <f t="shared" si="21"/>
        <v>0</v>
      </c>
      <c r="Q173" s="174">
        <v>0</v>
      </c>
      <c r="R173" s="174">
        <f t="shared" si="22"/>
        <v>0</v>
      </c>
      <c r="S173" s="174">
        <v>0</v>
      </c>
      <c r="T173" s="175">
        <f t="shared" si="23"/>
        <v>0</v>
      </c>
      <c r="AR173" s="18" t="s">
        <v>153</v>
      </c>
      <c r="AT173" s="18" t="s">
        <v>148</v>
      </c>
      <c r="AU173" s="18" t="s">
        <v>84</v>
      </c>
      <c r="AY173" s="18" t="s">
        <v>145</v>
      </c>
      <c r="BE173" s="176">
        <f t="shared" si="24"/>
        <v>0</v>
      </c>
      <c r="BF173" s="176">
        <f t="shared" si="25"/>
        <v>0</v>
      </c>
      <c r="BG173" s="176">
        <f t="shared" si="26"/>
        <v>0</v>
      </c>
      <c r="BH173" s="176">
        <f t="shared" si="27"/>
        <v>0</v>
      </c>
      <c r="BI173" s="176">
        <f t="shared" si="28"/>
        <v>0</v>
      </c>
      <c r="BJ173" s="18" t="s">
        <v>22</v>
      </c>
      <c r="BK173" s="176">
        <f t="shared" si="29"/>
        <v>0</v>
      </c>
      <c r="BL173" s="18" t="s">
        <v>153</v>
      </c>
      <c r="BM173" s="18" t="s">
        <v>1389</v>
      </c>
    </row>
    <row r="174" spans="2:65" s="1" customFormat="1" ht="22.5" customHeight="1">
      <c r="B174" s="164"/>
      <c r="C174" s="165" t="s">
        <v>1391</v>
      </c>
      <c r="D174" s="165" t="s">
        <v>148</v>
      </c>
      <c r="E174" s="166" t="s">
        <v>457</v>
      </c>
      <c r="F174" s="167" t="s">
        <v>1392</v>
      </c>
      <c r="G174" s="168" t="s">
        <v>405</v>
      </c>
      <c r="H174" s="169">
        <v>1</v>
      </c>
      <c r="I174" s="170"/>
      <c r="J174" s="171">
        <f t="shared" si="20"/>
        <v>0</v>
      </c>
      <c r="K174" s="167" t="s">
        <v>20</v>
      </c>
      <c r="L174" s="35"/>
      <c r="M174" s="172" t="s">
        <v>20</v>
      </c>
      <c r="N174" s="173" t="s">
        <v>47</v>
      </c>
      <c r="O174" s="36"/>
      <c r="P174" s="174">
        <f t="shared" si="21"/>
        <v>0</v>
      </c>
      <c r="Q174" s="174">
        <v>0</v>
      </c>
      <c r="R174" s="174">
        <f t="shared" si="22"/>
        <v>0</v>
      </c>
      <c r="S174" s="174">
        <v>0</v>
      </c>
      <c r="T174" s="175">
        <f t="shared" si="23"/>
        <v>0</v>
      </c>
      <c r="AR174" s="18" t="s">
        <v>153</v>
      </c>
      <c r="AT174" s="18" t="s">
        <v>148</v>
      </c>
      <c r="AU174" s="18" t="s">
        <v>84</v>
      </c>
      <c r="AY174" s="18" t="s">
        <v>145</v>
      </c>
      <c r="BE174" s="176">
        <f t="shared" si="24"/>
        <v>0</v>
      </c>
      <c r="BF174" s="176">
        <f t="shared" si="25"/>
        <v>0</v>
      </c>
      <c r="BG174" s="176">
        <f t="shared" si="26"/>
        <v>0</v>
      </c>
      <c r="BH174" s="176">
        <f t="shared" si="27"/>
        <v>0</v>
      </c>
      <c r="BI174" s="176">
        <f t="shared" si="28"/>
        <v>0</v>
      </c>
      <c r="BJ174" s="18" t="s">
        <v>22</v>
      </c>
      <c r="BK174" s="176">
        <f t="shared" si="29"/>
        <v>0</v>
      </c>
      <c r="BL174" s="18" t="s">
        <v>153</v>
      </c>
      <c r="BM174" s="18" t="s">
        <v>1391</v>
      </c>
    </row>
    <row r="175" spans="2:65" s="1" customFormat="1" ht="22.5" customHeight="1">
      <c r="B175" s="164"/>
      <c r="C175" s="165" t="s">
        <v>1393</v>
      </c>
      <c r="D175" s="165" t="s">
        <v>148</v>
      </c>
      <c r="E175" s="166" t="s">
        <v>462</v>
      </c>
      <c r="F175" s="167" t="s">
        <v>1394</v>
      </c>
      <c r="G175" s="168" t="s">
        <v>219</v>
      </c>
      <c r="H175" s="169">
        <v>1</v>
      </c>
      <c r="I175" s="170"/>
      <c r="J175" s="171">
        <f t="shared" si="20"/>
        <v>0</v>
      </c>
      <c r="K175" s="167" t="s">
        <v>20</v>
      </c>
      <c r="L175" s="35"/>
      <c r="M175" s="172" t="s">
        <v>20</v>
      </c>
      <c r="N175" s="173" t="s">
        <v>47</v>
      </c>
      <c r="O175" s="36"/>
      <c r="P175" s="174">
        <f t="shared" si="21"/>
        <v>0</v>
      </c>
      <c r="Q175" s="174">
        <v>0</v>
      </c>
      <c r="R175" s="174">
        <f t="shared" si="22"/>
        <v>0</v>
      </c>
      <c r="S175" s="174">
        <v>0</v>
      </c>
      <c r="T175" s="175">
        <f t="shared" si="23"/>
        <v>0</v>
      </c>
      <c r="AR175" s="18" t="s">
        <v>153</v>
      </c>
      <c r="AT175" s="18" t="s">
        <v>148</v>
      </c>
      <c r="AU175" s="18" t="s">
        <v>84</v>
      </c>
      <c r="AY175" s="18" t="s">
        <v>145</v>
      </c>
      <c r="BE175" s="176">
        <f t="shared" si="24"/>
        <v>0</v>
      </c>
      <c r="BF175" s="176">
        <f t="shared" si="25"/>
        <v>0</v>
      </c>
      <c r="BG175" s="176">
        <f t="shared" si="26"/>
        <v>0</v>
      </c>
      <c r="BH175" s="176">
        <f t="shared" si="27"/>
        <v>0</v>
      </c>
      <c r="BI175" s="176">
        <f t="shared" si="28"/>
        <v>0</v>
      </c>
      <c r="BJ175" s="18" t="s">
        <v>22</v>
      </c>
      <c r="BK175" s="176">
        <f t="shared" si="29"/>
        <v>0</v>
      </c>
      <c r="BL175" s="18" t="s">
        <v>153</v>
      </c>
      <c r="BM175" s="18" t="s">
        <v>1393</v>
      </c>
    </row>
    <row r="176" spans="2:65" s="1" customFormat="1" ht="22.5" customHeight="1">
      <c r="B176" s="164"/>
      <c r="C176" s="165" t="s">
        <v>1395</v>
      </c>
      <c r="D176" s="165" t="s">
        <v>148</v>
      </c>
      <c r="E176" s="166" t="s">
        <v>470</v>
      </c>
      <c r="F176" s="167" t="s">
        <v>1396</v>
      </c>
      <c r="G176" s="168" t="s">
        <v>395</v>
      </c>
      <c r="H176" s="169">
        <v>120</v>
      </c>
      <c r="I176" s="170"/>
      <c r="J176" s="171">
        <f t="shared" si="20"/>
        <v>0</v>
      </c>
      <c r="K176" s="167" t="s">
        <v>20</v>
      </c>
      <c r="L176" s="35"/>
      <c r="M176" s="172" t="s">
        <v>20</v>
      </c>
      <c r="N176" s="173" t="s">
        <v>47</v>
      </c>
      <c r="O176" s="36"/>
      <c r="P176" s="174">
        <f t="shared" si="21"/>
        <v>0</v>
      </c>
      <c r="Q176" s="174">
        <v>0</v>
      </c>
      <c r="R176" s="174">
        <f t="shared" si="22"/>
        <v>0</v>
      </c>
      <c r="S176" s="174">
        <v>0</v>
      </c>
      <c r="T176" s="175">
        <f t="shared" si="23"/>
        <v>0</v>
      </c>
      <c r="AR176" s="18" t="s">
        <v>153</v>
      </c>
      <c r="AT176" s="18" t="s">
        <v>148</v>
      </c>
      <c r="AU176" s="18" t="s">
        <v>84</v>
      </c>
      <c r="AY176" s="18" t="s">
        <v>145</v>
      </c>
      <c r="BE176" s="176">
        <f t="shared" si="24"/>
        <v>0</v>
      </c>
      <c r="BF176" s="176">
        <f t="shared" si="25"/>
        <v>0</v>
      </c>
      <c r="BG176" s="176">
        <f t="shared" si="26"/>
        <v>0</v>
      </c>
      <c r="BH176" s="176">
        <f t="shared" si="27"/>
        <v>0</v>
      </c>
      <c r="BI176" s="176">
        <f t="shared" si="28"/>
        <v>0</v>
      </c>
      <c r="BJ176" s="18" t="s">
        <v>22</v>
      </c>
      <c r="BK176" s="176">
        <f t="shared" si="29"/>
        <v>0</v>
      </c>
      <c r="BL176" s="18" t="s">
        <v>153</v>
      </c>
      <c r="BM176" s="18" t="s">
        <v>1395</v>
      </c>
    </row>
    <row r="177" spans="2:65" s="1" customFormat="1" ht="22.5" customHeight="1">
      <c r="B177" s="164"/>
      <c r="C177" s="165" t="s">
        <v>1397</v>
      </c>
      <c r="D177" s="165" t="s">
        <v>148</v>
      </c>
      <c r="E177" s="166" t="s">
        <v>479</v>
      </c>
      <c r="F177" s="167" t="s">
        <v>1398</v>
      </c>
      <c r="G177" s="168" t="s">
        <v>405</v>
      </c>
      <c r="H177" s="169">
        <v>20</v>
      </c>
      <c r="I177" s="170"/>
      <c r="J177" s="171">
        <f t="shared" si="20"/>
        <v>0</v>
      </c>
      <c r="K177" s="167" t="s">
        <v>20</v>
      </c>
      <c r="L177" s="35"/>
      <c r="M177" s="172" t="s">
        <v>20</v>
      </c>
      <c r="N177" s="173" t="s">
        <v>47</v>
      </c>
      <c r="O177" s="36"/>
      <c r="P177" s="174">
        <f t="shared" si="21"/>
        <v>0</v>
      </c>
      <c r="Q177" s="174">
        <v>0</v>
      </c>
      <c r="R177" s="174">
        <f t="shared" si="22"/>
        <v>0</v>
      </c>
      <c r="S177" s="174">
        <v>0</v>
      </c>
      <c r="T177" s="175">
        <f t="shared" si="23"/>
        <v>0</v>
      </c>
      <c r="AR177" s="18" t="s">
        <v>153</v>
      </c>
      <c r="AT177" s="18" t="s">
        <v>148</v>
      </c>
      <c r="AU177" s="18" t="s">
        <v>84</v>
      </c>
      <c r="AY177" s="18" t="s">
        <v>145</v>
      </c>
      <c r="BE177" s="176">
        <f t="shared" si="24"/>
        <v>0</v>
      </c>
      <c r="BF177" s="176">
        <f t="shared" si="25"/>
        <v>0</v>
      </c>
      <c r="BG177" s="176">
        <f t="shared" si="26"/>
        <v>0</v>
      </c>
      <c r="BH177" s="176">
        <f t="shared" si="27"/>
        <v>0</v>
      </c>
      <c r="BI177" s="176">
        <f t="shared" si="28"/>
        <v>0</v>
      </c>
      <c r="BJ177" s="18" t="s">
        <v>22</v>
      </c>
      <c r="BK177" s="176">
        <f t="shared" si="29"/>
        <v>0</v>
      </c>
      <c r="BL177" s="18" t="s">
        <v>153</v>
      </c>
      <c r="BM177" s="18" t="s">
        <v>1397</v>
      </c>
    </row>
    <row r="178" spans="2:65" s="1" customFormat="1" ht="22.5" customHeight="1">
      <c r="B178" s="164"/>
      <c r="C178" s="165" t="s">
        <v>1399</v>
      </c>
      <c r="D178" s="165" t="s">
        <v>148</v>
      </c>
      <c r="E178" s="166" t="s">
        <v>483</v>
      </c>
      <c r="F178" s="167" t="s">
        <v>1400</v>
      </c>
      <c r="G178" s="168" t="s">
        <v>405</v>
      </c>
      <c r="H178" s="169">
        <v>20</v>
      </c>
      <c r="I178" s="170"/>
      <c r="J178" s="171">
        <f t="shared" si="20"/>
        <v>0</v>
      </c>
      <c r="K178" s="167" t="s">
        <v>20</v>
      </c>
      <c r="L178" s="35"/>
      <c r="M178" s="172" t="s">
        <v>20</v>
      </c>
      <c r="N178" s="173" t="s">
        <v>47</v>
      </c>
      <c r="O178" s="36"/>
      <c r="P178" s="174">
        <f t="shared" si="21"/>
        <v>0</v>
      </c>
      <c r="Q178" s="174">
        <v>0</v>
      </c>
      <c r="R178" s="174">
        <f t="shared" si="22"/>
        <v>0</v>
      </c>
      <c r="S178" s="174">
        <v>0</v>
      </c>
      <c r="T178" s="175">
        <f t="shared" si="23"/>
        <v>0</v>
      </c>
      <c r="AR178" s="18" t="s">
        <v>153</v>
      </c>
      <c r="AT178" s="18" t="s">
        <v>148</v>
      </c>
      <c r="AU178" s="18" t="s">
        <v>84</v>
      </c>
      <c r="AY178" s="18" t="s">
        <v>145</v>
      </c>
      <c r="BE178" s="176">
        <f t="shared" si="24"/>
        <v>0</v>
      </c>
      <c r="BF178" s="176">
        <f t="shared" si="25"/>
        <v>0</v>
      </c>
      <c r="BG178" s="176">
        <f t="shared" si="26"/>
        <v>0</v>
      </c>
      <c r="BH178" s="176">
        <f t="shared" si="27"/>
        <v>0</v>
      </c>
      <c r="BI178" s="176">
        <f t="shared" si="28"/>
        <v>0</v>
      </c>
      <c r="BJ178" s="18" t="s">
        <v>22</v>
      </c>
      <c r="BK178" s="176">
        <f t="shared" si="29"/>
        <v>0</v>
      </c>
      <c r="BL178" s="18" t="s">
        <v>153</v>
      </c>
      <c r="BM178" s="18" t="s">
        <v>1399</v>
      </c>
    </row>
    <row r="179" spans="2:65" s="1" customFormat="1" ht="22.5" customHeight="1">
      <c r="B179" s="164"/>
      <c r="C179" s="165" t="s">
        <v>1401</v>
      </c>
      <c r="D179" s="165" t="s">
        <v>148</v>
      </c>
      <c r="E179" s="166" t="s">
        <v>489</v>
      </c>
      <c r="F179" s="167" t="s">
        <v>1402</v>
      </c>
      <c r="G179" s="168" t="s">
        <v>395</v>
      </c>
      <c r="H179" s="169">
        <v>20</v>
      </c>
      <c r="I179" s="170"/>
      <c r="J179" s="171">
        <f t="shared" si="20"/>
        <v>0</v>
      </c>
      <c r="K179" s="167" t="s">
        <v>20</v>
      </c>
      <c r="L179" s="35"/>
      <c r="M179" s="172" t="s">
        <v>20</v>
      </c>
      <c r="N179" s="173" t="s">
        <v>47</v>
      </c>
      <c r="O179" s="36"/>
      <c r="P179" s="174">
        <f t="shared" si="21"/>
        <v>0</v>
      </c>
      <c r="Q179" s="174">
        <v>0</v>
      </c>
      <c r="R179" s="174">
        <f t="shared" si="22"/>
        <v>0</v>
      </c>
      <c r="S179" s="174">
        <v>0</v>
      </c>
      <c r="T179" s="175">
        <f t="shared" si="23"/>
        <v>0</v>
      </c>
      <c r="AR179" s="18" t="s">
        <v>153</v>
      </c>
      <c r="AT179" s="18" t="s">
        <v>148</v>
      </c>
      <c r="AU179" s="18" t="s">
        <v>84</v>
      </c>
      <c r="AY179" s="18" t="s">
        <v>145</v>
      </c>
      <c r="BE179" s="176">
        <f t="shared" si="24"/>
        <v>0</v>
      </c>
      <c r="BF179" s="176">
        <f t="shared" si="25"/>
        <v>0</v>
      </c>
      <c r="BG179" s="176">
        <f t="shared" si="26"/>
        <v>0</v>
      </c>
      <c r="BH179" s="176">
        <f t="shared" si="27"/>
        <v>0</v>
      </c>
      <c r="BI179" s="176">
        <f t="shared" si="28"/>
        <v>0</v>
      </c>
      <c r="BJ179" s="18" t="s">
        <v>22</v>
      </c>
      <c r="BK179" s="176">
        <f t="shared" si="29"/>
        <v>0</v>
      </c>
      <c r="BL179" s="18" t="s">
        <v>153</v>
      </c>
      <c r="BM179" s="18" t="s">
        <v>1401</v>
      </c>
    </row>
    <row r="180" spans="2:65" s="1" customFormat="1" ht="22.5" customHeight="1">
      <c r="B180" s="164"/>
      <c r="C180" s="165" t="s">
        <v>1403</v>
      </c>
      <c r="D180" s="165" t="s">
        <v>148</v>
      </c>
      <c r="E180" s="166" t="s">
        <v>500</v>
      </c>
      <c r="F180" s="167" t="s">
        <v>1404</v>
      </c>
      <c r="G180" s="168" t="s">
        <v>395</v>
      </c>
      <c r="H180" s="169">
        <v>20</v>
      </c>
      <c r="I180" s="170"/>
      <c r="J180" s="171">
        <f t="shared" si="20"/>
        <v>0</v>
      </c>
      <c r="K180" s="167" t="s">
        <v>20</v>
      </c>
      <c r="L180" s="35"/>
      <c r="M180" s="172" t="s">
        <v>20</v>
      </c>
      <c r="N180" s="173" t="s">
        <v>47</v>
      </c>
      <c r="O180" s="36"/>
      <c r="P180" s="174">
        <f t="shared" si="21"/>
        <v>0</v>
      </c>
      <c r="Q180" s="174">
        <v>0</v>
      </c>
      <c r="R180" s="174">
        <f t="shared" si="22"/>
        <v>0</v>
      </c>
      <c r="S180" s="174">
        <v>0</v>
      </c>
      <c r="T180" s="175">
        <f t="shared" si="23"/>
        <v>0</v>
      </c>
      <c r="AR180" s="18" t="s">
        <v>153</v>
      </c>
      <c r="AT180" s="18" t="s">
        <v>148</v>
      </c>
      <c r="AU180" s="18" t="s">
        <v>84</v>
      </c>
      <c r="AY180" s="18" t="s">
        <v>145</v>
      </c>
      <c r="BE180" s="176">
        <f t="shared" si="24"/>
        <v>0</v>
      </c>
      <c r="BF180" s="176">
        <f t="shared" si="25"/>
        <v>0</v>
      </c>
      <c r="BG180" s="176">
        <f t="shared" si="26"/>
        <v>0</v>
      </c>
      <c r="BH180" s="176">
        <f t="shared" si="27"/>
        <v>0</v>
      </c>
      <c r="BI180" s="176">
        <f t="shared" si="28"/>
        <v>0</v>
      </c>
      <c r="BJ180" s="18" t="s">
        <v>22</v>
      </c>
      <c r="BK180" s="176">
        <f t="shared" si="29"/>
        <v>0</v>
      </c>
      <c r="BL180" s="18" t="s">
        <v>153</v>
      </c>
      <c r="BM180" s="18" t="s">
        <v>1403</v>
      </c>
    </row>
    <row r="181" spans="2:65" s="1" customFormat="1" ht="22.5" customHeight="1">
      <c r="B181" s="164"/>
      <c r="C181" s="165" t="s">
        <v>1405</v>
      </c>
      <c r="D181" s="165" t="s">
        <v>148</v>
      </c>
      <c r="E181" s="166" t="s">
        <v>506</v>
      </c>
      <c r="F181" s="167" t="s">
        <v>1406</v>
      </c>
      <c r="G181" s="168" t="s">
        <v>405</v>
      </c>
      <c r="H181" s="169">
        <v>4</v>
      </c>
      <c r="I181" s="170"/>
      <c r="J181" s="171">
        <f t="shared" si="20"/>
        <v>0</v>
      </c>
      <c r="K181" s="167" t="s">
        <v>20</v>
      </c>
      <c r="L181" s="35"/>
      <c r="M181" s="172" t="s">
        <v>20</v>
      </c>
      <c r="N181" s="173" t="s">
        <v>47</v>
      </c>
      <c r="O181" s="36"/>
      <c r="P181" s="174">
        <f t="shared" si="21"/>
        <v>0</v>
      </c>
      <c r="Q181" s="174">
        <v>0</v>
      </c>
      <c r="R181" s="174">
        <f t="shared" si="22"/>
        <v>0</v>
      </c>
      <c r="S181" s="174">
        <v>0</v>
      </c>
      <c r="T181" s="175">
        <f t="shared" si="23"/>
        <v>0</v>
      </c>
      <c r="AR181" s="18" t="s">
        <v>153</v>
      </c>
      <c r="AT181" s="18" t="s">
        <v>148</v>
      </c>
      <c r="AU181" s="18" t="s">
        <v>84</v>
      </c>
      <c r="AY181" s="18" t="s">
        <v>145</v>
      </c>
      <c r="BE181" s="176">
        <f t="shared" si="24"/>
        <v>0</v>
      </c>
      <c r="BF181" s="176">
        <f t="shared" si="25"/>
        <v>0</v>
      </c>
      <c r="BG181" s="176">
        <f t="shared" si="26"/>
        <v>0</v>
      </c>
      <c r="BH181" s="176">
        <f t="shared" si="27"/>
        <v>0</v>
      </c>
      <c r="BI181" s="176">
        <f t="shared" si="28"/>
        <v>0</v>
      </c>
      <c r="BJ181" s="18" t="s">
        <v>22</v>
      </c>
      <c r="BK181" s="176">
        <f t="shared" si="29"/>
        <v>0</v>
      </c>
      <c r="BL181" s="18" t="s">
        <v>153</v>
      </c>
      <c r="BM181" s="18" t="s">
        <v>1405</v>
      </c>
    </row>
    <row r="182" spans="2:65" s="1" customFormat="1" ht="22.5" customHeight="1">
      <c r="B182" s="164"/>
      <c r="C182" s="165" t="s">
        <v>1407</v>
      </c>
      <c r="D182" s="165" t="s">
        <v>148</v>
      </c>
      <c r="E182" s="166" t="s">
        <v>516</v>
      </c>
      <c r="F182" s="167" t="s">
        <v>1408</v>
      </c>
      <c r="G182" s="168" t="s">
        <v>405</v>
      </c>
      <c r="H182" s="169">
        <v>14</v>
      </c>
      <c r="I182" s="170"/>
      <c r="J182" s="171">
        <f t="shared" si="20"/>
        <v>0</v>
      </c>
      <c r="K182" s="167" t="s">
        <v>20</v>
      </c>
      <c r="L182" s="35"/>
      <c r="M182" s="172" t="s">
        <v>20</v>
      </c>
      <c r="N182" s="173" t="s">
        <v>47</v>
      </c>
      <c r="O182" s="36"/>
      <c r="P182" s="174">
        <f t="shared" si="21"/>
        <v>0</v>
      </c>
      <c r="Q182" s="174">
        <v>0</v>
      </c>
      <c r="R182" s="174">
        <f t="shared" si="22"/>
        <v>0</v>
      </c>
      <c r="S182" s="174">
        <v>0</v>
      </c>
      <c r="T182" s="175">
        <f t="shared" si="23"/>
        <v>0</v>
      </c>
      <c r="AR182" s="18" t="s">
        <v>153</v>
      </c>
      <c r="AT182" s="18" t="s">
        <v>148</v>
      </c>
      <c r="AU182" s="18" t="s">
        <v>84</v>
      </c>
      <c r="AY182" s="18" t="s">
        <v>145</v>
      </c>
      <c r="BE182" s="176">
        <f t="shared" si="24"/>
        <v>0</v>
      </c>
      <c r="BF182" s="176">
        <f t="shared" si="25"/>
        <v>0</v>
      </c>
      <c r="BG182" s="176">
        <f t="shared" si="26"/>
        <v>0</v>
      </c>
      <c r="BH182" s="176">
        <f t="shared" si="27"/>
        <v>0</v>
      </c>
      <c r="BI182" s="176">
        <f t="shared" si="28"/>
        <v>0</v>
      </c>
      <c r="BJ182" s="18" t="s">
        <v>22</v>
      </c>
      <c r="BK182" s="176">
        <f t="shared" si="29"/>
        <v>0</v>
      </c>
      <c r="BL182" s="18" t="s">
        <v>153</v>
      </c>
      <c r="BM182" s="18" t="s">
        <v>1407</v>
      </c>
    </row>
    <row r="183" spans="2:65" s="1" customFormat="1" ht="31.5" customHeight="1">
      <c r="B183" s="164"/>
      <c r="C183" s="165" t="s">
        <v>1409</v>
      </c>
      <c r="D183" s="165" t="s">
        <v>148</v>
      </c>
      <c r="E183" s="166" t="s">
        <v>524</v>
      </c>
      <c r="F183" s="167" t="s">
        <v>1410</v>
      </c>
      <c r="G183" s="168" t="s">
        <v>255</v>
      </c>
      <c r="H183" s="169">
        <v>1</v>
      </c>
      <c r="I183" s="170"/>
      <c r="J183" s="171">
        <f t="shared" si="20"/>
        <v>0</v>
      </c>
      <c r="K183" s="167" t="s">
        <v>20</v>
      </c>
      <c r="L183" s="35"/>
      <c r="M183" s="172" t="s">
        <v>20</v>
      </c>
      <c r="N183" s="173" t="s">
        <v>47</v>
      </c>
      <c r="O183" s="36"/>
      <c r="P183" s="174">
        <f t="shared" si="21"/>
        <v>0</v>
      </c>
      <c r="Q183" s="174">
        <v>0</v>
      </c>
      <c r="R183" s="174">
        <f t="shared" si="22"/>
        <v>0</v>
      </c>
      <c r="S183" s="174">
        <v>0</v>
      </c>
      <c r="T183" s="175">
        <f t="shared" si="23"/>
        <v>0</v>
      </c>
      <c r="AR183" s="18" t="s">
        <v>153</v>
      </c>
      <c r="AT183" s="18" t="s">
        <v>148</v>
      </c>
      <c r="AU183" s="18" t="s">
        <v>84</v>
      </c>
      <c r="AY183" s="18" t="s">
        <v>145</v>
      </c>
      <c r="BE183" s="176">
        <f t="shared" si="24"/>
        <v>0</v>
      </c>
      <c r="BF183" s="176">
        <f t="shared" si="25"/>
        <v>0</v>
      </c>
      <c r="BG183" s="176">
        <f t="shared" si="26"/>
        <v>0</v>
      </c>
      <c r="BH183" s="176">
        <f t="shared" si="27"/>
        <v>0</v>
      </c>
      <c r="BI183" s="176">
        <f t="shared" si="28"/>
        <v>0</v>
      </c>
      <c r="BJ183" s="18" t="s">
        <v>22</v>
      </c>
      <c r="BK183" s="176">
        <f t="shared" si="29"/>
        <v>0</v>
      </c>
      <c r="BL183" s="18" t="s">
        <v>153</v>
      </c>
      <c r="BM183" s="18" t="s">
        <v>1409</v>
      </c>
    </row>
    <row r="184" spans="2:65" s="1" customFormat="1" ht="44.25" customHeight="1">
      <c r="B184" s="164"/>
      <c r="C184" s="165" t="s">
        <v>1411</v>
      </c>
      <c r="D184" s="165" t="s">
        <v>148</v>
      </c>
      <c r="E184" s="166" t="s">
        <v>531</v>
      </c>
      <c r="F184" s="167" t="s">
        <v>1412</v>
      </c>
      <c r="G184" s="168" t="s">
        <v>405</v>
      </c>
      <c r="H184" s="169">
        <v>2</v>
      </c>
      <c r="I184" s="170"/>
      <c r="J184" s="171">
        <f t="shared" si="20"/>
        <v>0</v>
      </c>
      <c r="K184" s="167" t="s">
        <v>20</v>
      </c>
      <c r="L184" s="35"/>
      <c r="M184" s="172" t="s">
        <v>20</v>
      </c>
      <c r="N184" s="173" t="s">
        <v>47</v>
      </c>
      <c r="O184" s="36"/>
      <c r="P184" s="174">
        <f t="shared" si="21"/>
        <v>0</v>
      </c>
      <c r="Q184" s="174">
        <v>0</v>
      </c>
      <c r="R184" s="174">
        <f t="shared" si="22"/>
        <v>0</v>
      </c>
      <c r="S184" s="174">
        <v>0</v>
      </c>
      <c r="T184" s="175">
        <f t="shared" si="23"/>
        <v>0</v>
      </c>
      <c r="AR184" s="18" t="s">
        <v>153</v>
      </c>
      <c r="AT184" s="18" t="s">
        <v>148</v>
      </c>
      <c r="AU184" s="18" t="s">
        <v>84</v>
      </c>
      <c r="AY184" s="18" t="s">
        <v>145</v>
      </c>
      <c r="BE184" s="176">
        <f t="shared" si="24"/>
        <v>0</v>
      </c>
      <c r="BF184" s="176">
        <f t="shared" si="25"/>
        <v>0</v>
      </c>
      <c r="BG184" s="176">
        <f t="shared" si="26"/>
        <v>0</v>
      </c>
      <c r="BH184" s="176">
        <f t="shared" si="27"/>
        <v>0</v>
      </c>
      <c r="BI184" s="176">
        <f t="shared" si="28"/>
        <v>0</v>
      </c>
      <c r="BJ184" s="18" t="s">
        <v>22</v>
      </c>
      <c r="BK184" s="176">
        <f t="shared" si="29"/>
        <v>0</v>
      </c>
      <c r="BL184" s="18" t="s">
        <v>153</v>
      </c>
      <c r="BM184" s="18" t="s">
        <v>1411</v>
      </c>
    </row>
    <row r="185" spans="2:65" s="1" customFormat="1" ht="44.25" customHeight="1">
      <c r="B185" s="164"/>
      <c r="C185" s="165" t="s">
        <v>1413</v>
      </c>
      <c r="D185" s="165" t="s">
        <v>148</v>
      </c>
      <c r="E185" s="166" t="s">
        <v>955</v>
      </c>
      <c r="F185" s="167" t="s">
        <v>1414</v>
      </c>
      <c r="G185" s="168" t="s">
        <v>405</v>
      </c>
      <c r="H185" s="169">
        <v>4</v>
      </c>
      <c r="I185" s="170"/>
      <c r="J185" s="171">
        <f t="shared" si="20"/>
        <v>0</v>
      </c>
      <c r="K185" s="167" t="s">
        <v>20</v>
      </c>
      <c r="L185" s="35"/>
      <c r="M185" s="172" t="s">
        <v>20</v>
      </c>
      <c r="N185" s="173" t="s">
        <v>47</v>
      </c>
      <c r="O185" s="36"/>
      <c r="P185" s="174">
        <f t="shared" si="21"/>
        <v>0</v>
      </c>
      <c r="Q185" s="174">
        <v>0</v>
      </c>
      <c r="R185" s="174">
        <f t="shared" si="22"/>
        <v>0</v>
      </c>
      <c r="S185" s="174">
        <v>0</v>
      </c>
      <c r="T185" s="175">
        <f t="shared" si="23"/>
        <v>0</v>
      </c>
      <c r="AR185" s="18" t="s">
        <v>153</v>
      </c>
      <c r="AT185" s="18" t="s">
        <v>148</v>
      </c>
      <c r="AU185" s="18" t="s">
        <v>84</v>
      </c>
      <c r="AY185" s="18" t="s">
        <v>145</v>
      </c>
      <c r="BE185" s="176">
        <f t="shared" si="24"/>
        <v>0</v>
      </c>
      <c r="BF185" s="176">
        <f t="shared" si="25"/>
        <v>0</v>
      </c>
      <c r="BG185" s="176">
        <f t="shared" si="26"/>
        <v>0</v>
      </c>
      <c r="BH185" s="176">
        <f t="shared" si="27"/>
        <v>0</v>
      </c>
      <c r="BI185" s="176">
        <f t="shared" si="28"/>
        <v>0</v>
      </c>
      <c r="BJ185" s="18" t="s">
        <v>22</v>
      </c>
      <c r="BK185" s="176">
        <f t="shared" si="29"/>
        <v>0</v>
      </c>
      <c r="BL185" s="18" t="s">
        <v>153</v>
      </c>
      <c r="BM185" s="18" t="s">
        <v>1413</v>
      </c>
    </row>
    <row r="186" spans="2:65" s="1" customFormat="1" ht="31.5" customHeight="1">
      <c r="B186" s="164"/>
      <c r="C186" s="165" t="s">
        <v>1415</v>
      </c>
      <c r="D186" s="165" t="s">
        <v>148</v>
      </c>
      <c r="E186" s="166" t="s">
        <v>958</v>
      </c>
      <c r="F186" s="167" t="s">
        <v>1416</v>
      </c>
      <c r="G186" s="168" t="s">
        <v>405</v>
      </c>
      <c r="H186" s="169">
        <v>1</v>
      </c>
      <c r="I186" s="170"/>
      <c r="J186" s="171">
        <f t="shared" si="20"/>
        <v>0</v>
      </c>
      <c r="K186" s="167" t="s">
        <v>20</v>
      </c>
      <c r="L186" s="35"/>
      <c r="M186" s="172" t="s">
        <v>20</v>
      </c>
      <c r="N186" s="173" t="s">
        <v>47</v>
      </c>
      <c r="O186" s="36"/>
      <c r="P186" s="174">
        <f t="shared" si="21"/>
        <v>0</v>
      </c>
      <c r="Q186" s="174">
        <v>0</v>
      </c>
      <c r="R186" s="174">
        <f t="shared" si="22"/>
        <v>0</v>
      </c>
      <c r="S186" s="174">
        <v>0</v>
      </c>
      <c r="T186" s="175">
        <f t="shared" si="23"/>
        <v>0</v>
      </c>
      <c r="AR186" s="18" t="s">
        <v>153</v>
      </c>
      <c r="AT186" s="18" t="s">
        <v>148</v>
      </c>
      <c r="AU186" s="18" t="s">
        <v>84</v>
      </c>
      <c r="AY186" s="18" t="s">
        <v>145</v>
      </c>
      <c r="BE186" s="176">
        <f t="shared" si="24"/>
        <v>0</v>
      </c>
      <c r="BF186" s="176">
        <f t="shared" si="25"/>
        <v>0</v>
      </c>
      <c r="BG186" s="176">
        <f t="shared" si="26"/>
        <v>0</v>
      </c>
      <c r="BH186" s="176">
        <f t="shared" si="27"/>
        <v>0</v>
      </c>
      <c r="BI186" s="176">
        <f t="shared" si="28"/>
        <v>0</v>
      </c>
      <c r="BJ186" s="18" t="s">
        <v>22</v>
      </c>
      <c r="BK186" s="176">
        <f t="shared" si="29"/>
        <v>0</v>
      </c>
      <c r="BL186" s="18" t="s">
        <v>153</v>
      </c>
      <c r="BM186" s="18" t="s">
        <v>1415</v>
      </c>
    </row>
    <row r="187" spans="2:63" s="10" customFormat="1" ht="29.25" customHeight="1">
      <c r="B187" s="150"/>
      <c r="D187" s="151" t="s">
        <v>75</v>
      </c>
      <c r="E187" s="234" t="s">
        <v>193</v>
      </c>
      <c r="F187" s="234" t="s">
        <v>1417</v>
      </c>
      <c r="I187" s="153"/>
      <c r="J187" s="235">
        <f>BK187</f>
        <v>0</v>
      </c>
      <c r="L187" s="150"/>
      <c r="M187" s="155"/>
      <c r="N187" s="156"/>
      <c r="O187" s="156"/>
      <c r="P187" s="157">
        <v>0</v>
      </c>
      <c r="Q187" s="156"/>
      <c r="R187" s="157">
        <v>0</v>
      </c>
      <c r="S187" s="156"/>
      <c r="T187" s="158">
        <v>0</v>
      </c>
      <c r="AR187" s="151" t="s">
        <v>22</v>
      </c>
      <c r="AT187" s="159" t="s">
        <v>75</v>
      </c>
      <c r="AU187" s="159" t="s">
        <v>22</v>
      </c>
      <c r="AY187" s="151" t="s">
        <v>145</v>
      </c>
      <c r="BK187" s="160">
        <v>0</v>
      </c>
    </row>
    <row r="188" spans="2:63" s="10" customFormat="1" ht="19.5" customHeight="1">
      <c r="B188" s="150"/>
      <c r="D188" s="161" t="s">
        <v>75</v>
      </c>
      <c r="E188" s="162" t="s">
        <v>1003</v>
      </c>
      <c r="F188" s="162" t="s">
        <v>1208</v>
      </c>
      <c r="I188" s="153"/>
      <c r="J188" s="163">
        <f>BK188</f>
        <v>0</v>
      </c>
      <c r="L188" s="150"/>
      <c r="M188" s="155"/>
      <c r="N188" s="156"/>
      <c r="O188" s="156"/>
      <c r="P188" s="157">
        <f>SUM(P189:P200)</f>
        <v>0</v>
      </c>
      <c r="Q188" s="156"/>
      <c r="R188" s="157">
        <f>SUM(R189:R200)</f>
        <v>0</v>
      </c>
      <c r="S188" s="156"/>
      <c r="T188" s="158">
        <f>SUM(T189:T200)</f>
        <v>0</v>
      </c>
      <c r="AR188" s="151" t="s">
        <v>22</v>
      </c>
      <c r="AT188" s="159" t="s">
        <v>75</v>
      </c>
      <c r="AU188" s="159" t="s">
        <v>22</v>
      </c>
      <c r="AY188" s="151" t="s">
        <v>145</v>
      </c>
      <c r="BK188" s="160">
        <f>SUM(BK189:BK200)</f>
        <v>0</v>
      </c>
    </row>
    <row r="189" spans="2:65" s="1" customFormat="1" ht="22.5" customHeight="1">
      <c r="B189" s="164"/>
      <c r="C189" s="165" t="s">
        <v>1418</v>
      </c>
      <c r="D189" s="165" t="s">
        <v>148</v>
      </c>
      <c r="E189" s="166" t="s">
        <v>1209</v>
      </c>
      <c r="F189" s="167" t="s">
        <v>1419</v>
      </c>
      <c r="G189" s="168" t="s">
        <v>1068</v>
      </c>
      <c r="H189" s="169">
        <v>6</v>
      </c>
      <c r="I189" s="170"/>
      <c r="J189" s="171">
        <f aca="true" t="shared" si="30" ref="J189:J200">ROUND(I189*H189,2)</f>
        <v>0</v>
      </c>
      <c r="K189" s="167" t="s">
        <v>20</v>
      </c>
      <c r="L189" s="35"/>
      <c r="M189" s="172" t="s">
        <v>20</v>
      </c>
      <c r="N189" s="173" t="s">
        <v>47</v>
      </c>
      <c r="O189" s="36"/>
      <c r="P189" s="174">
        <f aca="true" t="shared" si="31" ref="P189:P200">O189*H189</f>
        <v>0</v>
      </c>
      <c r="Q189" s="174">
        <v>0</v>
      </c>
      <c r="R189" s="174">
        <f aca="true" t="shared" si="32" ref="R189:R200">Q189*H189</f>
        <v>0</v>
      </c>
      <c r="S189" s="174">
        <v>0</v>
      </c>
      <c r="T189" s="175">
        <f aca="true" t="shared" si="33" ref="T189:T200">S189*H189</f>
        <v>0</v>
      </c>
      <c r="AR189" s="18" t="s">
        <v>153</v>
      </c>
      <c r="AT189" s="18" t="s">
        <v>148</v>
      </c>
      <c r="AU189" s="18" t="s">
        <v>84</v>
      </c>
      <c r="AY189" s="18" t="s">
        <v>145</v>
      </c>
      <c r="BE189" s="176">
        <f aca="true" t="shared" si="34" ref="BE189:BE200">IF(N189="základní",J189,0)</f>
        <v>0</v>
      </c>
      <c r="BF189" s="176">
        <f aca="true" t="shared" si="35" ref="BF189:BF200">IF(N189="snížená",J189,0)</f>
        <v>0</v>
      </c>
      <c r="BG189" s="176">
        <f aca="true" t="shared" si="36" ref="BG189:BG200">IF(N189="zákl. přenesená",J189,0)</f>
        <v>0</v>
      </c>
      <c r="BH189" s="176">
        <f aca="true" t="shared" si="37" ref="BH189:BH200">IF(N189="sníž. přenesená",J189,0)</f>
        <v>0</v>
      </c>
      <c r="BI189" s="176">
        <f aca="true" t="shared" si="38" ref="BI189:BI200">IF(N189="nulová",J189,0)</f>
        <v>0</v>
      </c>
      <c r="BJ189" s="18" t="s">
        <v>22</v>
      </c>
      <c r="BK189" s="176">
        <f aca="true" t="shared" si="39" ref="BK189:BK200">ROUND(I189*H189,2)</f>
        <v>0</v>
      </c>
      <c r="BL189" s="18" t="s">
        <v>153</v>
      </c>
      <c r="BM189" s="18" t="s">
        <v>1418</v>
      </c>
    </row>
    <row r="190" spans="2:65" s="1" customFormat="1" ht="22.5" customHeight="1">
      <c r="B190" s="164"/>
      <c r="C190" s="165" t="s">
        <v>28</v>
      </c>
      <c r="D190" s="165" t="s">
        <v>148</v>
      </c>
      <c r="E190" s="166" t="s">
        <v>1242</v>
      </c>
      <c r="F190" s="167" t="s">
        <v>1420</v>
      </c>
      <c r="G190" s="168" t="s">
        <v>1068</v>
      </c>
      <c r="H190" s="169">
        <v>0</v>
      </c>
      <c r="I190" s="170"/>
      <c r="J190" s="171">
        <f t="shared" si="30"/>
        <v>0</v>
      </c>
      <c r="K190" s="167" t="s">
        <v>20</v>
      </c>
      <c r="L190" s="35"/>
      <c r="M190" s="172" t="s">
        <v>20</v>
      </c>
      <c r="N190" s="173" t="s">
        <v>47</v>
      </c>
      <c r="O190" s="36"/>
      <c r="P190" s="174">
        <f t="shared" si="31"/>
        <v>0</v>
      </c>
      <c r="Q190" s="174">
        <v>0</v>
      </c>
      <c r="R190" s="174">
        <f t="shared" si="32"/>
        <v>0</v>
      </c>
      <c r="S190" s="174">
        <v>0</v>
      </c>
      <c r="T190" s="175">
        <f t="shared" si="33"/>
        <v>0</v>
      </c>
      <c r="AR190" s="18" t="s">
        <v>153</v>
      </c>
      <c r="AT190" s="18" t="s">
        <v>148</v>
      </c>
      <c r="AU190" s="18" t="s">
        <v>84</v>
      </c>
      <c r="AY190" s="18" t="s">
        <v>145</v>
      </c>
      <c r="BE190" s="176">
        <f t="shared" si="34"/>
        <v>0</v>
      </c>
      <c r="BF190" s="176">
        <f t="shared" si="35"/>
        <v>0</v>
      </c>
      <c r="BG190" s="176">
        <f t="shared" si="36"/>
        <v>0</v>
      </c>
      <c r="BH190" s="176">
        <f t="shared" si="37"/>
        <v>0</v>
      </c>
      <c r="BI190" s="176">
        <f t="shared" si="38"/>
        <v>0</v>
      </c>
      <c r="BJ190" s="18" t="s">
        <v>22</v>
      </c>
      <c r="BK190" s="176">
        <f t="shared" si="39"/>
        <v>0</v>
      </c>
      <c r="BL190" s="18" t="s">
        <v>153</v>
      </c>
      <c r="BM190" s="18" t="s">
        <v>28</v>
      </c>
    </row>
    <row r="191" spans="2:65" s="1" customFormat="1" ht="31.5" customHeight="1">
      <c r="B191" s="164"/>
      <c r="C191" s="165" t="s">
        <v>1421</v>
      </c>
      <c r="D191" s="165" t="s">
        <v>148</v>
      </c>
      <c r="E191" s="166" t="s">
        <v>1262</v>
      </c>
      <c r="F191" s="167" t="s">
        <v>1422</v>
      </c>
      <c r="G191" s="168" t="s">
        <v>219</v>
      </c>
      <c r="H191" s="169">
        <v>3</v>
      </c>
      <c r="I191" s="170"/>
      <c r="J191" s="171">
        <f t="shared" si="30"/>
        <v>0</v>
      </c>
      <c r="K191" s="167" t="s">
        <v>20</v>
      </c>
      <c r="L191" s="35"/>
      <c r="M191" s="172" t="s">
        <v>20</v>
      </c>
      <c r="N191" s="173" t="s">
        <v>47</v>
      </c>
      <c r="O191" s="36"/>
      <c r="P191" s="174">
        <f t="shared" si="31"/>
        <v>0</v>
      </c>
      <c r="Q191" s="174">
        <v>0</v>
      </c>
      <c r="R191" s="174">
        <f t="shared" si="32"/>
        <v>0</v>
      </c>
      <c r="S191" s="174">
        <v>0</v>
      </c>
      <c r="T191" s="175">
        <f t="shared" si="33"/>
        <v>0</v>
      </c>
      <c r="AR191" s="18" t="s">
        <v>153</v>
      </c>
      <c r="AT191" s="18" t="s">
        <v>148</v>
      </c>
      <c r="AU191" s="18" t="s">
        <v>84</v>
      </c>
      <c r="AY191" s="18" t="s">
        <v>145</v>
      </c>
      <c r="BE191" s="176">
        <f t="shared" si="34"/>
        <v>0</v>
      </c>
      <c r="BF191" s="176">
        <f t="shared" si="35"/>
        <v>0</v>
      </c>
      <c r="BG191" s="176">
        <f t="shared" si="36"/>
        <v>0</v>
      </c>
      <c r="BH191" s="176">
        <f t="shared" si="37"/>
        <v>0</v>
      </c>
      <c r="BI191" s="176">
        <f t="shared" si="38"/>
        <v>0</v>
      </c>
      <c r="BJ191" s="18" t="s">
        <v>22</v>
      </c>
      <c r="BK191" s="176">
        <f t="shared" si="39"/>
        <v>0</v>
      </c>
      <c r="BL191" s="18" t="s">
        <v>153</v>
      </c>
      <c r="BM191" s="18" t="s">
        <v>1421</v>
      </c>
    </row>
    <row r="192" spans="2:65" s="1" customFormat="1" ht="22.5" customHeight="1">
      <c r="B192" s="164"/>
      <c r="C192" s="165" t="s">
        <v>1423</v>
      </c>
      <c r="D192" s="165" t="s">
        <v>148</v>
      </c>
      <c r="E192" s="166" t="s">
        <v>1265</v>
      </c>
      <c r="F192" s="167" t="s">
        <v>1424</v>
      </c>
      <c r="G192" s="168" t="s">
        <v>219</v>
      </c>
      <c r="H192" s="169">
        <v>1</v>
      </c>
      <c r="I192" s="170"/>
      <c r="J192" s="171">
        <f t="shared" si="30"/>
        <v>0</v>
      </c>
      <c r="K192" s="167" t="s">
        <v>20</v>
      </c>
      <c r="L192" s="35"/>
      <c r="M192" s="172" t="s">
        <v>20</v>
      </c>
      <c r="N192" s="173" t="s">
        <v>47</v>
      </c>
      <c r="O192" s="36"/>
      <c r="P192" s="174">
        <f t="shared" si="31"/>
        <v>0</v>
      </c>
      <c r="Q192" s="174">
        <v>0</v>
      </c>
      <c r="R192" s="174">
        <f t="shared" si="32"/>
        <v>0</v>
      </c>
      <c r="S192" s="174">
        <v>0</v>
      </c>
      <c r="T192" s="175">
        <f t="shared" si="33"/>
        <v>0</v>
      </c>
      <c r="AR192" s="18" t="s">
        <v>153</v>
      </c>
      <c r="AT192" s="18" t="s">
        <v>148</v>
      </c>
      <c r="AU192" s="18" t="s">
        <v>84</v>
      </c>
      <c r="AY192" s="18" t="s">
        <v>145</v>
      </c>
      <c r="BE192" s="176">
        <f t="shared" si="34"/>
        <v>0</v>
      </c>
      <c r="BF192" s="176">
        <f t="shared" si="35"/>
        <v>0</v>
      </c>
      <c r="BG192" s="176">
        <f t="shared" si="36"/>
        <v>0</v>
      </c>
      <c r="BH192" s="176">
        <f t="shared" si="37"/>
        <v>0</v>
      </c>
      <c r="BI192" s="176">
        <f t="shared" si="38"/>
        <v>0</v>
      </c>
      <c r="BJ192" s="18" t="s">
        <v>22</v>
      </c>
      <c r="BK192" s="176">
        <f t="shared" si="39"/>
        <v>0</v>
      </c>
      <c r="BL192" s="18" t="s">
        <v>153</v>
      </c>
      <c r="BM192" s="18" t="s">
        <v>1423</v>
      </c>
    </row>
    <row r="193" spans="2:65" s="1" customFormat="1" ht="22.5" customHeight="1">
      <c r="B193" s="164"/>
      <c r="C193" s="165" t="s">
        <v>1425</v>
      </c>
      <c r="D193" s="165" t="s">
        <v>148</v>
      </c>
      <c r="E193" s="166" t="s">
        <v>1268</v>
      </c>
      <c r="F193" s="167" t="s">
        <v>1426</v>
      </c>
      <c r="G193" s="168" t="s">
        <v>405</v>
      </c>
      <c r="H193" s="169">
        <v>1</v>
      </c>
      <c r="I193" s="170"/>
      <c r="J193" s="171">
        <f t="shared" si="30"/>
        <v>0</v>
      </c>
      <c r="K193" s="167" t="s">
        <v>20</v>
      </c>
      <c r="L193" s="35"/>
      <c r="M193" s="172" t="s">
        <v>20</v>
      </c>
      <c r="N193" s="173" t="s">
        <v>47</v>
      </c>
      <c r="O193" s="36"/>
      <c r="P193" s="174">
        <f t="shared" si="31"/>
        <v>0</v>
      </c>
      <c r="Q193" s="174">
        <v>0</v>
      </c>
      <c r="R193" s="174">
        <f t="shared" si="32"/>
        <v>0</v>
      </c>
      <c r="S193" s="174">
        <v>0</v>
      </c>
      <c r="T193" s="175">
        <f t="shared" si="33"/>
        <v>0</v>
      </c>
      <c r="AR193" s="18" t="s">
        <v>153</v>
      </c>
      <c r="AT193" s="18" t="s">
        <v>148</v>
      </c>
      <c r="AU193" s="18" t="s">
        <v>84</v>
      </c>
      <c r="AY193" s="18" t="s">
        <v>145</v>
      </c>
      <c r="BE193" s="176">
        <f t="shared" si="34"/>
        <v>0</v>
      </c>
      <c r="BF193" s="176">
        <f t="shared" si="35"/>
        <v>0</v>
      </c>
      <c r="BG193" s="176">
        <f t="shared" si="36"/>
        <v>0</v>
      </c>
      <c r="BH193" s="176">
        <f t="shared" si="37"/>
        <v>0</v>
      </c>
      <c r="BI193" s="176">
        <f t="shared" si="38"/>
        <v>0</v>
      </c>
      <c r="BJ193" s="18" t="s">
        <v>22</v>
      </c>
      <c r="BK193" s="176">
        <f t="shared" si="39"/>
        <v>0</v>
      </c>
      <c r="BL193" s="18" t="s">
        <v>153</v>
      </c>
      <c r="BM193" s="18" t="s">
        <v>1425</v>
      </c>
    </row>
    <row r="194" spans="2:65" s="1" customFormat="1" ht="31.5" customHeight="1">
      <c r="B194" s="164"/>
      <c r="C194" s="165" t="s">
        <v>1427</v>
      </c>
      <c r="D194" s="165" t="s">
        <v>148</v>
      </c>
      <c r="E194" s="166" t="s">
        <v>1272</v>
      </c>
      <c r="F194" s="167" t="s">
        <v>1428</v>
      </c>
      <c r="G194" s="168" t="s">
        <v>1068</v>
      </c>
      <c r="H194" s="169">
        <v>1</v>
      </c>
      <c r="I194" s="170"/>
      <c r="J194" s="171">
        <f t="shared" si="30"/>
        <v>0</v>
      </c>
      <c r="K194" s="167" t="s">
        <v>20</v>
      </c>
      <c r="L194" s="35"/>
      <c r="M194" s="172" t="s">
        <v>20</v>
      </c>
      <c r="N194" s="173" t="s">
        <v>47</v>
      </c>
      <c r="O194" s="36"/>
      <c r="P194" s="174">
        <f t="shared" si="31"/>
        <v>0</v>
      </c>
      <c r="Q194" s="174">
        <v>0</v>
      </c>
      <c r="R194" s="174">
        <f t="shared" si="32"/>
        <v>0</v>
      </c>
      <c r="S194" s="174">
        <v>0</v>
      </c>
      <c r="T194" s="175">
        <f t="shared" si="33"/>
        <v>0</v>
      </c>
      <c r="AR194" s="18" t="s">
        <v>153</v>
      </c>
      <c r="AT194" s="18" t="s">
        <v>148</v>
      </c>
      <c r="AU194" s="18" t="s">
        <v>84</v>
      </c>
      <c r="AY194" s="18" t="s">
        <v>145</v>
      </c>
      <c r="BE194" s="176">
        <f t="shared" si="34"/>
        <v>0</v>
      </c>
      <c r="BF194" s="176">
        <f t="shared" si="35"/>
        <v>0</v>
      </c>
      <c r="BG194" s="176">
        <f t="shared" si="36"/>
        <v>0</v>
      </c>
      <c r="BH194" s="176">
        <f t="shared" si="37"/>
        <v>0</v>
      </c>
      <c r="BI194" s="176">
        <f t="shared" si="38"/>
        <v>0</v>
      </c>
      <c r="BJ194" s="18" t="s">
        <v>22</v>
      </c>
      <c r="BK194" s="176">
        <f t="shared" si="39"/>
        <v>0</v>
      </c>
      <c r="BL194" s="18" t="s">
        <v>153</v>
      </c>
      <c r="BM194" s="18" t="s">
        <v>1427</v>
      </c>
    </row>
    <row r="195" spans="2:65" s="1" customFormat="1" ht="31.5" customHeight="1">
      <c r="B195" s="164"/>
      <c r="C195" s="165" t="s">
        <v>1429</v>
      </c>
      <c r="D195" s="165" t="s">
        <v>148</v>
      </c>
      <c r="E195" s="166" t="s">
        <v>1276</v>
      </c>
      <c r="F195" s="167" t="s">
        <v>1430</v>
      </c>
      <c r="G195" s="168" t="s">
        <v>219</v>
      </c>
      <c r="H195" s="169">
        <v>8</v>
      </c>
      <c r="I195" s="170"/>
      <c r="J195" s="171">
        <f t="shared" si="30"/>
        <v>0</v>
      </c>
      <c r="K195" s="167" t="s">
        <v>20</v>
      </c>
      <c r="L195" s="35"/>
      <c r="M195" s="172" t="s">
        <v>20</v>
      </c>
      <c r="N195" s="173" t="s">
        <v>47</v>
      </c>
      <c r="O195" s="36"/>
      <c r="P195" s="174">
        <f t="shared" si="31"/>
        <v>0</v>
      </c>
      <c r="Q195" s="174">
        <v>0</v>
      </c>
      <c r="R195" s="174">
        <f t="shared" si="32"/>
        <v>0</v>
      </c>
      <c r="S195" s="174">
        <v>0</v>
      </c>
      <c r="T195" s="175">
        <f t="shared" si="33"/>
        <v>0</v>
      </c>
      <c r="AR195" s="18" t="s">
        <v>153</v>
      </c>
      <c r="AT195" s="18" t="s">
        <v>148</v>
      </c>
      <c r="AU195" s="18" t="s">
        <v>84</v>
      </c>
      <c r="AY195" s="18" t="s">
        <v>145</v>
      </c>
      <c r="BE195" s="176">
        <f t="shared" si="34"/>
        <v>0</v>
      </c>
      <c r="BF195" s="176">
        <f t="shared" si="35"/>
        <v>0</v>
      </c>
      <c r="BG195" s="176">
        <f t="shared" si="36"/>
        <v>0</v>
      </c>
      <c r="BH195" s="176">
        <f t="shared" si="37"/>
        <v>0</v>
      </c>
      <c r="BI195" s="176">
        <f t="shared" si="38"/>
        <v>0</v>
      </c>
      <c r="BJ195" s="18" t="s">
        <v>22</v>
      </c>
      <c r="BK195" s="176">
        <f t="shared" si="39"/>
        <v>0</v>
      </c>
      <c r="BL195" s="18" t="s">
        <v>153</v>
      </c>
      <c r="BM195" s="18" t="s">
        <v>1429</v>
      </c>
    </row>
    <row r="196" spans="2:65" s="1" customFormat="1" ht="31.5" customHeight="1">
      <c r="B196" s="164"/>
      <c r="C196" s="165" t="s">
        <v>1431</v>
      </c>
      <c r="D196" s="165" t="s">
        <v>148</v>
      </c>
      <c r="E196" s="166" t="s">
        <v>1284</v>
      </c>
      <c r="F196" s="167" t="s">
        <v>1432</v>
      </c>
      <c r="G196" s="168" t="s">
        <v>219</v>
      </c>
      <c r="H196" s="169">
        <v>3</v>
      </c>
      <c r="I196" s="170"/>
      <c r="J196" s="171">
        <f t="shared" si="30"/>
        <v>0</v>
      </c>
      <c r="K196" s="167" t="s">
        <v>20</v>
      </c>
      <c r="L196" s="35"/>
      <c r="M196" s="172" t="s">
        <v>20</v>
      </c>
      <c r="N196" s="173" t="s">
        <v>47</v>
      </c>
      <c r="O196" s="36"/>
      <c r="P196" s="174">
        <f t="shared" si="31"/>
        <v>0</v>
      </c>
      <c r="Q196" s="174">
        <v>0</v>
      </c>
      <c r="R196" s="174">
        <f t="shared" si="32"/>
        <v>0</v>
      </c>
      <c r="S196" s="174">
        <v>0</v>
      </c>
      <c r="T196" s="175">
        <f t="shared" si="33"/>
        <v>0</v>
      </c>
      <c r="AR196" s="18" t="s">
        <v>153</v>
      </c>
      <c r="AT196" s="18" t="s">
        <v>148</v>
      </c>
      <c r="AU196" s="18" t="s">
        <v>84</v>
      </c>
      <c r="AY196" s="18" t="s">
        <v>145</v>
      </c>
      <c r="BE196" s="176">
        <f t="shared" si="34"/>
        <v>0</v>
      </c>
      <c r="BF196" s="176">
        <f t="shared" si="35"/>
        <v>0</v>
      </c>
      <c r="BG196" s="176">
        <f t="shared" si="36"/>
        <v>0</v>
      </c>
      <c r="BH196" s="176">
        <f t="shared" si="37"/>
        <v>0</v>
      </c>
      <c r="BI196" s="176">
        <f t="shared" si="38"/>
        <v>0</v>
      </c>
      <c r="BJ196" s="18" t="s">
        <v>22</v>
      </c>
      <c r="BK196" s="176">
        <f t="shared" si="39"/>
        <v>0</v>
      </c>
      <c r="BL196" s="18" t="s">
        <v>153</v>
      </c>
      <c r="BM196" s="18" t="s">
        <v>1431</v>
      </c>
    </row>
    <row r="197" spans="2:65" s="1" customFormat="1" ht="22.5" customHeight="1">
      <c r="B197" s="164"/>
      <c r="C197" s="165" t="s">
        <v>1433</v>
      </c>
      <c r="D197" s="165" t="s">
        <v>148</v>
      </c>
      <c r="E197" s="166" t="s">
        <v>1212</v>
      </c>
      <c r="F197" s="167" t="s">
        <v>1434</v>
      </c>
      <c r="G197" s="168" t="s">
        <v>405</v>
      </c>
      <c r="H197" s="169">
        <v>7</v>
      </c>
      <c r="I197" s="170"/>
      <c r="J197" s="171">
        <f t="shared" si="30"/>
        <v>0</v>
      </c>
      <c r="K197" s="167" t="s">
        <v>20</v>
      </c>
      <c r="L197" s="35"/>
      <c r="M197" s="172" t="s">
        <v>20</v>
      </c>
      <c r="N197" s="173" t="s">
        <v>47</v>
      </c>
      <c r="O197" s="36"/>
      <c r="P197" s="174">
        <f t="shared" si="31"/>
        <v>0</v>
      </c>
      <c r="Q197" s="174">
        <v>0</v>
      </c>
      <c r="R197" s="174">
        <f t="shared" si="32"/>
        <v>0</v>
      </c>
      <c r="S197" s="174">
        <v>0</v>
      </c>
      <c r="T197" s="175">
        <f t="shared" si="33"/>
        <v>0</v>
      </c>
      <c r="AR197" s="18" t="s">
        <v>153</v>
      </c>
      <c r="AT197" s="18" t="s">
        <v>148</v>
      </c>
      <c r="AU197" s="18" t="s">
        <v>84</v>
      </c>
      <c r="AY197" s="18" t="s">
        <v>145</v>
      </c>
      <c r="BE197" s="176">
        <f t="shared" si="34"/>
        <v>0</v>
      </c>
      <c r="BF197" s="176">
        <f t="shared" si="35"/>
        <v>0</v>
      </c>
      <c r="BG197" s="176">
        <f t="shared" si="36"/>
        <v>0</v>
      </c>
      <c r="BH197" s="176">
        <f t="shared" si="37"/>
        <v>0</v>
      </c>
      <c r="BI197" s="176">
        <f t="shared" si="38"/>
        <v>0</v>
      </c>
      <c r="BJ197" s="18" t="s">
        <v>22</v>
      </c>
      <c r="BK197" s="176">
        <f t="shared" si="39"/>
        <v>0</v>
      </c>
      <c r="BL197" s="18" t="s">
        <v>153</v>
      </c>
      <c r="BM197" s="18" t="s">
        <v>1433</v>
      </c>
    </row>
    <row r="198" spans="2:65" s="1" customFormat="1" ht="22.5" customHeight="1">
      <c r="B198" s="164"/>
      <c r="C198" s="165" t="s">
        <v>1435</v>
      </c>
      <c r="D198" s="165" t="s">
        <v>148</v>
      </c>
      <c r="E198" s="166" t="s">
        <v>1215</v>
      </c>
      <c r="F198" s="167" t="s">
        <v>1436</v>
      </c>
      <c r="G198" s="168" t="s">
        <v>405</v>
      </c>
      <c r="H198" s="169">
        <v>3</v>
      </c>
      <c r="I198" s="170"/>
      <c r="J198" s="171">
        <f t="shared" si="30"/>
        <v>0</v>
      </c>
      <c r="K198" s="167" t="s">
        <v>20</v>
      </c>
      <c r="L198" s="35"/>
      <c r="M198" s="172" t="s">
        <v>20</v>
      </c>
      <c r="N198" s="173" t="s">
        <v>47</v>
      </c>
      <c r="O198" s="36"/>
      <c r="P198" s="174">
        <f t="shared" si="31"/>
        <v>0</v>
      </c>
      <c r="Q198" s="174">
        <v>0</v>
      </c>
      <c r="R198" s="174">
        <f t="shared" si="32"/>
        <v>0</v>
      </c>
      <c r="S198" s="174">
        <v>0</v>
      </c>
      <c r="T198" s="175">
        <f t="shared" si="33"/>
        <v>0</v>
      </c>
      <c r="AR198" s="18" t="s">
        <v>153</v>
      </c>
      <c r="AT198" s="18" t="s">
        <v>148</v>
      </c>
      <c r="AU198" s="18" t="s">
        <v>84</v>
      </c>
      <c r="AY198" s="18" t="s">
        <v>145</v>
      </c>
      <c r="BE198" s="176">
        <f t="shared" si="34"/>
        <v>0</v>
      </c>
      <c r="BF198" s="176">
        <f t="shared" si="35"/>
        <v>0</v>
      </c>
      <c r="BG198" s="176">
        <f t="shared" si="36"/>
        <v>0</v>
      </c>
      <c r="BH198" s="176">
        <f t="shared" si="37"/>
        <v>0</v>
      </c>
      <c r="BI198" s="176">
        <f t="shared" si="38"/>
        <v>0</v>
      </c>
      <c r="BJ198" s="18" t="s">
        <v>22</v>
      </c>
      <c r="BK198" s="176">
        <f t="shared" si="39"/>
        <v>0</v>
      </c>
      <c r="BL198" s="18" t="s">
        <v>153</v>
      </c>
      <c r="BM198" s="18" t="s">
        <v>1435</v>
      </c>
    </row>
    <row r="199" spans="2:65" s="1" customFormat="1" ht="22.5" customHeight="1">
      <c r="B199" s="164"/>
      <c r="C199" s="165" t="s">
        <v>1437</v>
      </c>
      <c r="D199" s="165" t="s">
        <v>148</v>
      </c>
      <c r="E199" s="166" t="s">
        <v>1218</v>
      </c>
      <c r="F199" s="167" t="s">
        <v>1234</v>
      </c>
      <c r="G199" s="168" t="s">
        <v>405</v>
      </c>
      <c r="H199" s="169">
        <v>3</v>
      </c>
      <c r="I199" s="170"/>
      <c r="J199" s="171">
        <f t="shared" si="30"/>
        <v>0</v>
      </c>
      <c r="K199" s="167" t="s">
        <v>20</v>
      </c>
      <c r="L199" s="35"/>
      <c r="M199" s="172" t="s">
        <v>20</v>
      </c>
      <c r="N199" s="173" t="s">
        <v>47</v>
      </c>
      <c r="O199" s="36"/>
      <c r="P199" s="174">
        <f t="shared" si="31"/>
        <v>0</v>
      </c>
      <c r="Q199" s="174">
        <v>0</v>
      </c>
      <c r="R199" s="174">
        <f t="shared" si="32"/>
        <v>0</v>
      </c>
      <c r="S199" s="174">
        <v>0</v>
      </c>
      <c r="T199" s="175">
        <f t="shared" si="33"/>
        <v>0</v>
      </c>
      <c r="AR199" s="18" t="s">
        <v>153</v>
      </c>
      <c r="AT199" s="18" t="s">
        <v>148</v>
      </c>
      <c r="AU199" s="18" t="s">
        <v>84</v>
      </c>
      <c r="AY199" s="18" t="s">
        <v>145</v>
      </c>
      <c r="BE199" s="176">
        <f t="shared" si="34"/>
        <v>0</v>
      </c>
      <c r="BF199" s="176">
        <f t="shared" si="35"/>
        <v>0</v>
      </c>
      <c r="BG199" s="176">
        <f t="shared" si="36"/>
        <v>0</v>
      </c>
      <c r="BH199" s="176">
        <f t="shared" si="37"/>
        <v>0</v>
      </c>
      <c r="BI199" s="176">
        <f t="shared" si="38"/>
        <v>0</v>
      </c>
      <c r="BJ199" s="18" t="s">
        <v>22</v>
      </c>
      <c r="BK199" s="176">
        <f t="shared" si="39"/>
        <v>0</v>
      </c>
      <c r="BL199" s="18" t="s">
        <v>153</v>
      </c>
      <c r="BM199" s="18" t="s">
        <v>1437</v>
      </c>
    </row>
    <row r="200" spans="2:65" s="1" customFormat="1" ht="22.5" customHeight="1">
      <c r="B200" s="164"/>
      <c r="C200" s="165" t="s">
        <v>1438</v>
      </c>
      <c r="D200" s="165" t="s">
        <v>148</v>
      </c>
      <c r="E200" s="166" t="s">
        <v>1221</v>
      </c>
      <c r="F200" s="167" t="s">
        <v>1439</v>
      </c>
      <c r="G200" s="168" t="s">
        <v>405</v>
      </c>
      <c r="H200" s="169">
        <v>7</v>
      </c>
      <c r="I200" s="170"/>
      <c r="J200" s="171">
        <f t="shared" si="30"/>
        <v>0</v>
      </c>
      <c r="K200" s="167" t="s">
        <v>20</v>
      </c>
      <c r="L200" s="35"/>
      <c r="M200" s="172" t="s">
        <v>20</v>
      </c>
      <c r="N200" s="173" t="s">
        <v>47</v>
      </c>
      <c r="O200" s="36"/>
      <c r="P200" s="174">
        <f t="shared" si="31"/>
        <v>0</v>
      </c>
      <c r="Q200" s="174">
        <v>0</v>
      </c>
      <c r="R200" s="174">
        <f t="shared" si="32"/>
        <v>0</v>
      </c>
      <c r="S200" s="174">
        <v>0</v>
      </c>
      <c r="T200" s="175">
        <f t="shared" si="33"/>
        <v>0</v>
      </c>
      <c r="AR200" s="18" t="s">
        <v>153</v>
      </c>
      <c r="AT200" s="18" t="s">
        <v>148</v>
      </c>
      <c r="AU200" s="18" t="s">
        <v>84</v>
      </c>
      <c r="AY200" s="18" t="s">
        <v>145</v>
      </c>
      <c r="BE200" s="176">
        <f t="shared" si="34"/>
        <v>0</v>
      </c>
      <c r="BF200" s="176">
        <f t="shared" si="35"/>
        <v>0</v>
      </c>
      <c r="BG200" s="176">
        <f t="shared" si="36"/>
        <v>0</v>
      </c>
      <c r="BH200" s="176">
        <f t="shared" si="37"/>
        <v>0</v>
      </c>
      <c r="BI200" s="176">
        <f t="shared" si="38"/>
        <v>0</v>
      </c>
      <c r="BJ200" s="18" t="s">
        <v>22</v>
      </c>
      <c r="BK200" s="176">
        <f t="shared" si="39"/>
        <v>0</v>
      </c>
      <c r="BL200" s="18" t="s">
        <v>153</v>
      </c>
      <c r="BM200" s="18" t="s">
        <v>1438</v>
      </c>
    </row>
    <row r="201" spans="2:63" s="10" customFormat="1" ht="29.25" customHeight="1">
      <c r="B201" s="150"/>
      <c r="D201" s="161" t="s">
        <v>75</v>
      </c>
      <c r="E201" s="162" t="s">
        <v>153</v>
      </c>
      <c r="F201" s="162" t="s">
        <v>1185</v>
      </c>
      <c r="I201" s="153"/>
      <c r="J201" s="163">
        <f>BK201</f>
        <v>0</v>
      </c>
      <c r="L201" s="150"/>
      <c r="M201" s="155"/>
      <c r="N201" s="156"/>
      <c r="O201" s="156"/>
      <c r="P201" s="157">
        <f>SUM(P202:P227)</f>
        <v>0</v>
      </c>
      <c r="Q201" s="156"/>
      <c r="R201" s="157">
        <f>SUM(R202:R227)</f>
        <v>0</v>
      </c>
      <c r="S201" s="156"/>
      <c r="T201" s="158">
        <f>SUM(T202:T227)</f>
        <v>0</v>
      </c>
      <c r="AR201" s="151" t="s">
        <v>22</v>
      </c>
      <c r="AT201" s="159" t="s">
        <v>75</v>
      </c>
      <c r="AU201" s="159" t="s">
        <v>22</v>
      </c>
      <c r="AY201" s="151" t="s">
        <v>145</v>
      </c>
      <c r="BK201" s="160">
        <f>SUM(BK202:BK227)</f>
        <v>0</v>
      </c>
    </row>
    <row r="202" spans="2:65" s="1" customFormat="1" ht="22.5" customHeight="1">
      <c r="B202" s="164"/>
      <c r="C202" s="165" t="s">
        <v>1440</v>
      </c>
      <c r="D202" s="165" t="s">
        <v>148</v>
      </c>
      <c r="E202" s="166" t="s">
        <v>1186</v>
      </c>
      <c r="F202" s="167" t="s">
        <v>1187</v>
      </c>
      <c r="G202" s="168" t="s">
        <v>241</v>
      </c>
      <c r="H202" s="169">
        <v>4</v>
      </c>
      <c r="I202" s="170"/>
      <c r="J202" s="171">
        <f aca="true" t="shared" si="40" ref="J202:J227">ROUND(I202*H202,2)</f>
        <v>0</v>
      </c>
      <c r="K202" s="167" t="s">
        <v>20</v>
      </c>
      <c r="L202" s="35"/>
      <c r="M202" s="172" t="s">
        <v>20</v>
      </c>
      <c r="N202" s="173" t="s">
        <v>47</v>
      </c>
      <c r="O202" s="36"/>
      <c r="P202" s="174">
        <f aca="true" t="shared" si="41" ref="P202:P227">O202*H202</f>
        <v>0</v>
      </c>
      <c r="Q202" s="174">
        <v>0</v>
      </c>
      <c r="R202" s="174">
        <f aca="true" t="shared" si="42" ref="R202:R227">Q202*H202</f>
        <v>0</v>
      </c>
      <c r="S202" s="174">
        <v>0</v>
      </c>
      <c r="T202" s="175">
        <f aca="true" t="shared" si="43" ref="T202:T227">S202*H202</f>
        <v>0</v>
      </c>
      <c r="AR202" s="18" t="s">
        <v>153</v>
      </c>
      <c r="AT202" s="18" t="s">
        <v>148</v>
      </c>
      <c r="AU202" s="18" t="s">
        <v>84</v>
      </c>
      <c r="AY202" s="18" t="s">
        <v>145</v>
      </c>
      <c r="BE202" s="176">
        <f aca="true" t="shared" si="44" ref="BE202:BE227">IF(N202="základní",J202,0)</f>
        <v>0</v>
      </c>
      <c r="BF202" s="176">
        <f aca="true" t="shared" si="45" ref="BF202:BF227">IF(N202="snížená",J202,0)</f>
        <v>0</v>
      </c>
      <c r="BG202" s="176">
        <f aca="true" t="shared" si="46" ref="BG202:BG227">IF(N202="zákl. přenesená",J202,0)</f>
        <v>0</v>
      </c>
      <c r="BH202" s="176">
        <f aca="true" t="shared" si="47" ref="BH202:BH227">IF(N202="sníž. přenesená",J202,0)</f>
        <v>0</v>
      </c>
      <c r="BI202" s="176">
        <f aca="true" t="shared" si="48" ref="BI202:BI227">IF(N202="nulová",J202,0)</f>
        <v>0</v>
      </c>
      <c r="BJ202" s="18" t="s">
        <v>22</v>
      </c>
      <c r="BK202" s="176">
        <f aca="true" t="shared" si="49" ref="BK202:BK227">ROUND(I202*H202,2)</f>
        <v>0</v>
      </c>
      <c r="BL202" s="18" t="s">
        <v>153</v>
      </c>
      <c r="BM202" s="18" t="s">
        <v>1440</v>
      </c>
    </row>
    <row r="203" spans="2:65" s="1" customFormat="1" ht="57" customHeight="1">
      <c r="B203" s="164"/>
      <c r="C203" s="165" t="s">
        <v>1441</v>
      </c>
      <c r="D203" s="165" t="s">
        <v>148</v>
      </c>
      <c r="E203" s="166" t="s">
        <v>1189</v>
      </c>
      <c r="F203" s="167" t="s">
        <v>1442</v>
      </c>
      <c r="G203" s="168" t="s">
        <v>395</v>
      </c>
      <c r="H203" s="169">
        <v>9</v>
      </c>
      <c r="I203" s="170"/>
      <c r="J203" s="171">
        <f t="shared" si="40"/>
        <v>0</v>
      </c>
      <c r="K203" s="167" t="s">
        <v>20</v>
      </c>
      <c r="L203" s="35"/>
      <c r="M203" s="172" t="s">
        <v>20</v>
      </c>
      <c r="N203" s="173" t="s">
        <v>47</v>
      </c>
      <c r="O203" s="36"/>
      <c r="P203" s="174">
        <f t="shared" si="41"/>
        <v>0</v>
      </c>
      <c r="Q203" s="174">
        <v>0</v>
      </c>
      <c r="R203" s="174">
        <f t="shared" si="42"/>
        <v>0</v>
      </c>
      <c r="S203" s="174">
        <v>0</v>
      </c>
      <c r="T203" s="175">
        <f t="shared" si="43"/>
        <v>0</v>
      </c>
      <c r="AR203" s="18" t="s">
        <v>153</v>
      </c>
      <c r="AT203" s="18" t="s">
        <v>148</v>
      </c>
      <c r="AU203" s="18" t="s">
        <v>84</v>
      </c>
      <c r="AY203" s="18" t="s">
        <v>145</v>
      </c>
      <c r="BE203" s="176">
        <f t="shared" si="44"/>
        <v>0</v>
      </c>
      <c r="BF203" s="176">
        <f t="shared" si="45"/>
        <v>0</v>
      </c>
      <c r="BG203" s="176">
        <f t="shared" si="46"/>
        <v>0</v>
      </c>
      <c r="BH203" s="176">
        <f t="shared" si="47"/>
        <v>0</v>
      </c>
      <c r="BI203" s="176">
        <f t="shared" si="48"/>
        <v>0</v>
      </c>
      <c r="BJ203" s="18" t="s">
        <v>22</v>
      </c>
      <c r="BK203" s="176">
        <f t="shared" si="49"/>
        <v>0</v>
      </c>
      <c r="BL203" s="18" t="s">
        <v>153</v>
      </c>
      <c r="BM203" s="18" t="s">
        <v>1441</v>
      </c>
    </row>
    <row r="204" spans="2:65" s="1" customFormat="1" ht="31.5" customHeight="1">
      <c r="B204" s="164"/>
      <c r="C204" s="165" t="s">
        <v>1443</v>
      </c>
      <c r="D204" s="165" t="s">
        <v>148</v>
      </c>
      <c r="E204" s="166" t="s">
        <v>1192</v>
      </c>
      <c r="F204" s="167" t="s">
        <v>1444</v>
      </c>
      <c r="G204" s="168" t="s">
        <v>241</v>
      </c>
      <c r="H204" s="169">
        <v>25</v>
      </c>
      <c r="I204" s="170"/>
      <c r="J204" s="171">
        <f t="shared" si="40"/>
        <v>0</v>
      </c>
      <c r="K204" s="167" t="s">
        <v>20</v>
      </c>
      <c r="L204" s="35"/>
      <c r="M204" s="172" t="s">
        <v>20</v>
      </c>
      <c r="N204" s="173" t="s">
        <v>47</v>
      </c>
      <c r="O204" s="36"/>
      <c r="P204" s="174">
        <f t="shared" si="41"/>
        <v>0</v>
      </c>
      <c r="Q204" s="174">
        <v>0</v>
      </c>
      <c r="R204" s="174">
        <f t="shared" si="42"/>
        <v>0</v>
      </c>
      <c r="S204" s="174">
        <v>0</v>
      </c>
      <c r="T204" s="175">
        <f t="shared" si="43"/>
        <v>0</v>
      </c>
      <c r="AR204" s="18" t="s">
        <v>153</v>
      </c>
      <c r="AT204" s="18" t="s">
        <v>148</v>
      </c>
      <c r="AU204" s="18" t="s">
        <v>84</v>
      </c>
      <c r="AY204" s="18" t="s">
        <v>145</v>
      </c>
      <c r="BE204" s="176">
        <f t="shared" si="44"/>
        <v>0</v>
      </c>
      <c r="BF204" s="176">
        <f t="shared" si="45"/>
        <v>0</v>
      </c>
      <c r="BG204" s="176">
        <f t="shared" si="46"/>
        <v>0</v>
      </c>
      <c r="BH204" s="176">
        <f t="shared" si="47"/>
        <v>0</v>
      </c>
      <c r="BI204" s="176">
        <f t="shared" si="48"/>
        <v>0</v>
      </c>
      <c r="BJ204" s="18" t="s">
        <v>22</v>
      </c>
      <c r="BK204" s="176">
        <f t="shared" si="49"/>
        <v>0</v>
      </c>
      <c r="BL204" s="18" t="s">
        <v>153</v>
      </c>
      <c r="BM204" s="18" t="s">
        <v>1443</v>
      </c>
    </row>
    <row r="205" spans="2:65" s="1" customFormat="1" ht="22.5" customHeight="1">
      <c r="B205" s="164"/>
      <c r="C205" s="165" t="s">
        <v>1445</v>
      </c>
      <c r="D205" s="165" t="s">
        <v>148</v>
      </c>
      <c r="E205" s="166" t="s">
        <v>1196</v>
      </c>
      <c r="F205" s="167" t="s">
        <v>1446</v>
      </c>
      <c r="G205" s="168" t="s">
        <v>151</v>
      </c>
      <c r="H205" s="169">
        <v>28</v>
      </c>
      <c r="I205" s="170"/>
      <c r="J205" s="171">
        <f t="shared" si="40"/>
        <v>0</v>
      </c>
      <c r="K205" s="167" t="s">
        <v>20</v>
      </c>
      <c r="L205" s="35"/>
      <c r="M205" s="172" t="s">
        <v>20</v>
      </c>
      <c r="N205" s="173" t="s">
        <v>47</v>
      </c>
      <c r="O205" s="36"/>
      <c r="P205" s="174">
        <f t="shared" si="41"/>
        <v>0</v>
      </c>
      <c r="Q205" s="174">
        <v>0</v>
      </c>
      <c r="R205" s="174">
        <f t="shared" si="42"/>
        <v>0</v>
      </c>
      <c r="S205" s="174">
        <v>0</v>
      </c>
      <c r="T205" s="175">
        <f t="shared" si="43"/>
        <v>0</v>
      </c>
      <c r="AR205" s="18" t="s">
        <v>153</v>
      </c>
      <c r="AT205" s="18" t="s">
        <v>148</v>
      </c>
      <c r="AU205" s="18" t="s">
        <v>84</v>
      </c>
      <c r="AY205" s="18" t="s">
        <v>145</v>
      </c>
      <c r="BE205" s="176">
        <f t="shared" si="44"/>
        <v>0</v>
      </c>
      <c r="BF205" s="176">
        <f t="shared" si="45"/>
        <v>0</v>
      </c>
      <c r="BG205" s="176">
        <f t="shared" si="46"/>
        <v>0</v>
      </c>
      <c r="BH205" s="176">
        <f t="shared" si="47"/>
        <v>0</v>
      </c>
      <c r="BI205" s="176">
        <f t="shared" si="48"/>
        <v>0</v>
      </c>
      <c r="BJ205" s="18" t="s">
        <v>22</v>
      </c>
      <c r="BK205" s="176">
        <f t="shared" si="49"/>
        <v>0</v>
      </c>
      <c r="BL205" s="18" t="s">
        <v>153</v>
      </c>
      <c r="BM205" s="18" t="s">
        <v>1445</v>
      </c>
    </row>
    <row r="206" spans="2:65" s="1" customFormat="1" ht="22.5" customHeight="1">
      <c r="B206" s="164"/>
      <c r="C206" s="165" t="s">
        <v>1447</v>
      </c>
      <c r="D206" s="165" t="s">
        <v>148</v>
      </c>
      <c r="E206" s="166" t="s">
        <v>1199</v>
      </c>
      <c r="F206" s="167" t="s">
        <v>1448</v>
      </c>
      <c r="G206" s="168" t="s">
        <v>1194</v>
      </c>
      <c r="H206" s="169">
        <v>7</v>
      </c>
      <c r="I206" s="170"/>
      <c r="J206" s="171">
        <f t="shared" si="40"/>
        <v>0</v>
      </c>
      <c r="K206" s="167" t="s">
        <v>20</v>
      </c>
      <c r="L206" s="35"/>
      <c r="M206" s="172" t="s">
        <v>20</v>
      </c>
      <c r="N206" s="173" t="s">
        <v>47</v>
      </c>
      <c r="O206" s="36"/>
      <c r="P206" s="174">
        <f t="shared" si="41"/>
        <v>0</v>
      </c>
      <c r="Q206" s="174">
        <v>0</v>
      </c>
      <c r="R206" s="174">
        <f t="shared" si="42"/>
        <v>0</v>
      </c>
      <c r="S206" s="174">
        <v>0</v>
      </c>
      <c r="T206" s="175">
        <f t="shared" si="43"/>
        <v>0</v>
      </c>
      <c r="AR206" s="18" t="s">
        <v>153</v>
      </c>
      <c r="AT206" s="18" t="s">
        <v>148</v>
      </c>
      <c r="AU206" s="18" t="s">
        <v>84</v>
      </c>
      <c r="AY206" s="18" t="s">
        <v>145</v>
      </c>
      <c r="BE206" s="176">
        <f t="shared" si="44"/>
        <v>0</v>
      </c>
      <c r="BF206" s="176">
        <f t="shared" si="45"/>
        <v>0</v>
      </c>
      <c r="BG206" s="176">
        <f t="shared" si="46"/>
        <v>0</v>
      </c>
      <c r="BH206" s="176">
        <f t="shared" si="47"/>
        <v>0</v>
      </c>
      <c r="BI206" s="176">
        <f t="shared" si="48"/>
        <v>0</v>
      </c>
      <c r="BJ206" s="18" t="s">
        <v>22</v>
      </c>
      <c r="BK206" s="176">
        <f t="shared" si="49"/>
        <v>0</v>
      </c>
      <c r="BL206" s="18" t="s">
        <v>153</v>
      </c>
      <c r="BM206" s="18" t="s">
        <v>1447</v>
      </c>
    </row>
    <row r="207" spans="2:65" s="1" customFormat="1" ht="22.5" customHeight="1">
      <c r="B207" s="164"/>
      <c r="C207" s="165" t="s">
        <v>1449</v>
      </c>
      <c r="D207" s="165" t="s">
        <v>148</v>
      </c>
      <c r="E207" s="166" t="s">
        <v>1202</v>
      </c>
      <c r="F207" s="167" t="s">
        <v>1450</v>
      </c>
      <c r="G207" s="168" t="s">
        <v>395</v>
      </c>
      <c r="H207" s="169">
        <v>10</v>
      </c>
      <c r="I207" s="170"/>
      <c r="J207" s="171">
        <f t="shared" si="40"/>
        <v>0</v>
      </c>
      <c r="K207" s="167" t="s">
        <v>20</v>
      </c>
      <c r="L207" s="35"/>
      <c r="M207" s="172" t="s">
        <v>20</v>
      </c>
      <c r="N207" s="173" t="s">
        <v>47</v>
      </c>
      <c r="O207" s="36"/>
      <c r="P207" s="174">
        <f t="shared" si="41"/>
        <v>0</v>
      </c>
      <c r="Q207" s="174">
        <v>0</v>
      </c>
      <c r="R207" s="174">
        <f t="shared" si="42"/>
        <v>0</v>
      </c>
      <c r="S207" s="174">
        <v>0</v>
      </c>
      <c r="T207" s="175">
        <f t="shared" si="43"/>
        <v>0</v>
      </c>
      <c r="AR207" s="18" t="s">
        <v>153</v>
      </c>
      <c r="AT207" s="18" t="s">
        <v>148</v>
      </c>
      <c r="AU207" s="18" t="s">
        <v>84</v>
      </c>
      <c r="AY207" s="18" t="s">
        <v>145</v>
      </c>
      <c r="BE207" s="176">
        <f t="shared" si="44"/>
        <v>0</v>
      </c>
      <c r="BF207" s="176">
        <f t="shared" si="45"/>
        <v>0</v>
      </c>
      <c r="BG207" s="176">
        <f t="shared" si="46"/>
        <v>0</v>
      </c>
      <c r="BH207" s="176">
        <f t="shared" si="47"/>
        <v>0</v>
      </c>
      <c r="BI207" s="176">
        <f t="shared" si="48"/>
        <v>0</v>
      </c>
      <c r="BJ207" s="18" t="s">
        <v>22</v>
      </c>
      <c r="BK207" s="176">
        <f t="shared" si="49"/>
        <v>0</v>
      </c>
      <c r="BL207" s="18" t="s">
        <v>153</v>
      </c>
      <c r="BM207" s="18" t="s">
        <v>1449</v>
      </c>
    </row>
    <row r="208" spans="2:65" s="1" customFormat="1" ht="22.5" customHeight="1">
      <c r="B208" s="164"/>
      <c r="C208" s="165" t="s">
        <v>1451</v>
      </c>
      <c r="D208" s="165" t="s">
        <v>148</v>
      </c>
      <c r="E208" s="166" t="s">
        <v>1205</v>
      </c>
      <c r="F208" s="167" t="s">
        <v>1452</v>
      </c>
      <c r="G208" s="168" t="s">
        <v>241</v>
      </c>
      <c r="H208" s="169">
        <v>1.5</v>
      </c>
      <c r="I208" s="170"/>
      <c r="J208" s="171">
        <f t="shared" si="40"/>
        <v>0</v>
      </c>
      <c r="K208" s="167" t="s">
        <v>20</v>
      </c>
      <c r="L208" s="35"/>
      <c r="M208" s="172" t="s">
        <v>20</v>
      </c>
      <c r="N208" s="173" t="s">
        <v>47</v>
      </c>
      <c r="O208" s="36"/>
      <c r="P208" s="174">
        <f t="shared" si="41"/>
        <v>0</v>
      </c>
      <c r="Q208" s="174">
        <v>0</v>
      </c>
      <c r="R208" s="174">
        <f t="shared" si="42"/>
        <v>0</v>
      </c>
      <c r="S208" s="174">
        <v>0</v>
      </c>
      <c r="T208" s="175">
        <f t="shared" si="43"/>
        <v>0</v>
      </c>
      <c r="AR208" s="18" t="s">
        <v>153</v>
      </c>
      <c r="AT208" s="18" t="s">
        <v>148</v>
      </c>
      <c r="AU208" s="18" t="s">
        <v>84</v>
      </c>
      <c r="AY208" s="18" t="s">
        <v>145</v>
      </c>
      <c r="BE208" s="176">
        <f t="shared" si="44"/>
        <v>0</v>
      </c>
      <c r="BF208" s="176">
        <f t="shared" si="45"/>
        <v>0</v>
      </c>
      <c r="BG208" s="176">
        <f t="shared" si="46"/>
        <v>0</v>
      </c>
      <c r="BH208" s="176">
        <f t="shared" si="47"/>
        <v>0</v>
      </c>
      <c r="BI208" s="176">
        <f t="shared" si="48"/>
        <v>0</v>
      </c>
      <c r="BJ208" s="18" t="s">
        <v>22</v>
      </c>
      <c r="BK208" s="176">
        <f t="shared" si="49"/>
        <v>0</v>
      </c>
      <c r="BL208" s="18" t="s">
        <v>153</v>
      </c>
      <c r="BM208" s="18" t="s">
        <v>1451</v>
      </c>
    </row>
    <row r="209" spans="2:65" s="1" customFormat="1" ht="22.5" customHeight="1">
      <c r="B209" s="164"/>
      <c r="C209" s="165" t="s">
        <v>1453</v>
      </c>
      <c r="D209" s="165" t="s">
        <v>148</v>
      </c>
      <c r="E209" s="166" t="s">
        <v>1280</v>
      </c>
      <c r="F209" s="167" t="s">
        <v>1454</v>
      </c>
      <c r="G209" s="168" t="s">
        <v>405</v>
      </c>
      <c r="H209" s="169">
        <v>3</v>
      </c>
      <c r="I209" s="170"/>
      <c r="J209" s="171">
        <f t="shared" si="40"/>
        <v>0</v>
      </c>
      <c r="K209" s="167" t="s">
        <v>20</v>
      </c>
      <c r="L209" s="35"/>
      <c r="M209" s="172" t="s">
        <v>20</v>
      </c>
      <c r="N209" s="173" t="s">
        <v>47</v>
      </c>
      <c r="O209" s="36"/>
      <c r="P209" s="174">
        <f t="shared" si="41"/>
        <v>0</v>
      </c>
      <c r="Q209" s="174">
        <v>0</v>
      </c>
      <c r="R209" s="174">
        <f t="shared" si="42"/>
        <v>0</v>
      </c>
      <c r="S209" s="174">
        <v>0</v>
      </c>
      <c r="T209" s="175">
        <f t="shared" si="43"/>
        <v>0</v>
      </c>
      <c r="AR209" s="18" t="s">
        <v>153</v>
      </c>
      <c r="AT209" s="18" t="s">
        <v>148</v>
      </c>
      <c r="AU209" s="18" t="s">
        <v>84</v>
      </c>
      <c r="AY209" s="18" t="s">
        <v>145</v>
      </c>
      <c r="BE209" s="176">
        <f t="shared" si="44"/>
        <v>0</v>
      </c>
      <c r="BF209" s="176">
        <f t="shared" si="45"/>
        <v>0</v>
      </c>
      <c r="BG209" s="176">
        <f t="shared" si="46"/>
        <v>0</v>
      </c>
      <c r="BH209" s="176">
        <f t="shared" si="47"/>
        <v>0</v>
      </c>
      <c r="BI209" s="176">
        <f t="shared" si="48"/>
        <v>0</v>
      </c>
      <c r="BJ209" s="18" t="s">
        <v>22</v>
      </c>
      <c r="BK209" s="176">
        <f t="shared" si="49"/>
        <v>0</v>
      </c>
      <c r="BL209" s="18" t="s">
        <v>153</v>
      </c>
      <c r="BM209" s="18" t="s">
        <v>1453</v>
      </c>
    </row>
    <row r="210" spans="2:65" s="1" customFormat="1" ht="31.5" customHeight="1">
      <c r="B210" s="164"/>
      <c r="C210" s="165" t="s">
        <v>1455</v>
      </c>
      <c r="D210" s="165" t="s">
        <v>148</v>
      </c>
      <c r="E210" s="166" t="s">
        <v>1456</v>
      </c>
      <c r="F210" s="167" t="s">
        <v>1457</v>
      </c>
      <c r="G210" s="168" t="s">
        <v>241</v>
      </c>
      <c r="H210" s="169">
        <v>5</v>
      </c>
      <c r="I210" s="170"/>
      <c r="J210" s="171">
        <f t="shared" si="40"/>
        <v>0</v>
      </c>
      <c r="K210" s="167" t="s">
        <v>20</v>
      </c>
      <c r="L210" s="35"/>
      <c r="M210" s="172" t="s">
        <v>20</v>
      </c>
      <c r="N210" s="173" t="s">
        <v>47</v>
      </c>
      <c r="O210" s="36"/>
      <c r="P210" s="174">
        <f t="shared" si="41"/>
        <v>0</v>
      </c>
      <c r="Q210" s="174">
        <v>0</v>
      </c>
      <c r="R210" s="174">
        <f t="shared" si="42"/>
        <v>0</v>
      </c>
      <c r="S210" s="174">
        <v>0</v>
      </c>
      <c r="T210" s="175">
        <f t="shared" si="43"/>
        <v>0</v>
      </c>
      <c r="AR210" s="18" t="s">
        <v>153</v>
      </c>
      <c r="AT210" s="18" t="s">
        <v>148</v>
      </c>
      <c r="AU210" s="18" t="s">
        <v>84</v>
      </c>
      <c r="AY210" s="18" t="s">
        <v>145</v>
      </c>
      <c r="BE210" s="176">
        <f t="shared" si="44"/>
        <v>0</v>
      </c>
      <c r="BF210" s="176">
        <f t="shared" si="45"/>
        <v>0</v>
      </c>
      <c r="BG210" s="176">
        <f t="shared" si="46"/>
        <v>0</v>
      </c>
      <c r="BH210" s="176">
        <f t="shared" si="47"/>
        <v>0</v>
      </c>
      <c r="BI210" s="176">
        <f t="shared" si="48"/>
        <v>0</v>
      </c>
      <c r="BJ210" s="18" t="s">
        <v>22</v>
      </c>
      <c r="BK210" s="176">
        <f t="shared" si="49"/>
        <v>0</v>
      </c>
      <c r="BL210" s="18" t="s">
        <v>153</v>
      </c>
      <c r="BM210" s="18" t="s">
        <v>1455</v>
      </c>
    </row>
    <row r="211" spans="2:65" s="1" customFormat="1" ht="22.5" customHeight="1">
      <c r="B211" s="164"/>
      <c r="C211" s="165" t="s">
        <v>1458</v>
      </c>
      <c r="D211" s="165" t="s">
        <v>148</v>
      </c>
      <c r="E211" s="166" t="s">
        <v>1459</v>
      </c>
      <c r="F211" s="167" t="s">
        <v>1197</v>
      </c>
      <c r="G211" s="168" t="s">
        <v>241</v>
      </c>
      <c r="H211" s="169">
        <v>1</v>
      </c>
      <c r="I211" s="170"/>
      <c r="J211" s="171">
        <f t="shared" si="40"/>
        <v>0</v>
      </c>
      <c r="K211" s="167" t="s">
        <v>20</v>
      </c>
      <c r="L211" s="35"/>
      <c r="M211" s="172" t="s">
        <v>20</v>
      </c>
      <c r="N211" s="173" t="s">
        <v>47</v>
      </c>
      <c r="O211" s="36"/>
      <c r="P211" s="174">
        <f t="shared" si="41"/>
        <v>0</v>
      </c>
      <c r="Q211" s="174">
        <v>0</v>
      </c>
      <c r="R211" s="174">
        <f t="shared" si="42"/>
        <v>0</v>
      </c>
      <c r="S211" s="174">
        <v>0</v>
      </c>
      <c r="T211" s="175">
        <f t="shared" si="43"/>
        <v>0</v>
      </c>
      <c r="AR211" s="18" t="s">
        <v>153</v>
      </c>
      <c r="AT211" s="18" t="s">
        <v>148</v>
      </c>
      <c r="AU211" s="18" t="s">
        <v>84</v>
      </c>
      <c r="AY211" s="18" t="s">
        <v>145</v>
      </c>
      <c r="BE211" s="176">
        <f t="shared" si="44"/>
        <v>0</v>
      </c>
      <c r="BF211" s="176">
        <f t="shared" si="45"/>
        <v>0</v>
      </c>
      <c r="BG211" s="176">
        <f t="shared" si="46"/>
        <v>0</v>
      </c>
      <c r="BH211" s="176">
        <f t="shared" si="47"/>
        <v>0</v>
      </c>
      <c r="BI211" s="176">
        <f t="shared" si="48"/>
        <v>0</v>
      </c>
      <c r="BJ211" s="18" t="s">
        <v>22</v>
      </c>
      <c r="BK211" s="176">
        <f t="shared" si="49"/>
        <v>0</v>
      </c>
      <c r="BL211" s="18" t="s">
        <v>153</v>
      </c>
      <c r="BM211" s="18" t="s">
        <v>1458</v>
      </c>
    </row>
    <row r="212" spans="2:65" s="1" customFormat="1" ht="22.5" customHeight="1">
      <c r="B212" s="164"/>
      <c r="C212" s="165" t="s">
        <v>1460</v>
      </c>
      <c r="D212" s="165" t="s">
        <v>148</v>
      </c>
      <c r="E212" s="166" t="s">
        <v>1461</v>
      </c>
      <c r="F212" s="167" t="s">
        <v>1462</v>
      </c>
      <c r="G212" s="168" t="s">
        <v>395</v>
      </c>
      <c r="H212" s="169">
        <v>14</v>
      </c>
      <c r="I212" s="170"/>
      <c r="J212" s="171">
        <f t="shared" si="40"/>
        <v>0</v>
      </c>
      <c r="K212" s="167" t="s">
        <v>20</v>
      </c>
      <c r="L212" s="35"/>
      <c r="M212" s="172" t="s">
        <v>20</v>
      </c>
      <c r="N212" s="173" t="s">
        <v>47</v>
      </c>
      <c r="O212" s="36"/>
      <c r="P212" s="174">
        <f t="shared" si="41"/>
        <v>0</v>
      </c>
      <c r="Q212" s="174">
        <v>0</v>
      </c>
      <c r="R212" s="174">
        <f t="shared" si="42"/>
        <v>0</v>
      </c>
      <c r="S212" s="174">
        <v>0</v>
      </c>
      <c r="T212" s="175">
        <f t="shared" si="43"/>
        <v>0</v>
      </c>
      <c r="AR212" s="18" t="s">
        <v>153</v>
      </c>
      <c r="AT212" s="18" t="s">
        <v>148</v>
      </c>
      <c r="AU212" s="18" t="s">
        <v>84</v>
      </c>
      <c r="AY212" s="18" t="s">
        <v>145</v>
      </c>
      <c r="BE212" s="176">
        <f t="shared" si="44"/>
        <v>0</v>
      </c>
      <c r="BF212" s="176">
        <f t="shared" si="45"/>
        <v>0</v>
      </c>
      <c r="BG212" s="176">
        <f t="shared" si="46"/>
        <v>0</v>
      </c>
      <c r="BH212" s="176">
        <f t="shared" si="47"/>
        <v>0</v>
      </c>
      <c r="BI212" s="176">
        <f t="shared" si="48"/>
        <v>0</v>
      </c>
      <c r="BJ212" s="18" t="s">
        <v>22</v>
      </c>
      <c r="BK212" s="176">
        <f t="shared" si="49"/>
        <v>0</v>
      </c>
      <c r="BL212" s="18" t="s">
        <v>153</v>
      </c>
      <c r="BM212" s="18" t="s">
        <v>1460</v>
      </c>
    </row>
    <row r="213" spans="2:65" s="1" customFormat="1" ht="22.5" customHeight="1">
      <c r="B213" s="164"/>
      <c r="C213" s="165" t="s">
        <v>1463</v>
      </c>
      <c r="D213" s="165" t="s">
        <v>148</v>
      </c>
      <c r="E213" s="166" t="s">
        <v>1464</v>
      </c>
      <c r="F213" s="167" t="s">
        <v>1465</v>
      </c>
      <c r="G213" s="168" t="s">
        <v>395</v>
      </c>
      <c r="H213" s="169">
        <v>10</v>
      </c>
      <c r="I213" s="170"/>
      <c r="J213" s="171">
        <f t="shared" si="40"/>
        <v>0</v>
      </c>
      <c r="K213" s="167" t="s">
        <v>20</v>
      </c>
      <c r="L213" s="35"/>
      <c r="M213" s="172" t="s">
        <v>20</v>
      </c>
      <c r="N213" s="173" t="s">
        <v>47</v>
      </c>
      <c r="O213" s="36"/>
      <c r="P213" s="174">
        <f t="shared" si="41"/>
        <v>0</v>
      </c>
      <c r="Q213" s="174">
        <v>0</v>
      </c>
      <c r="R213" s="174">
        <f t="shared" si="42"/>
        <v>0</v>
      </c>
      <c r="S213" s="174">
        <v>0</v>
      </c>
      <c r="T213" s="175">
        <f t="shared" si="43"/>
        <v>0</v>
      </c>
      <c r="AR213" s="18" t="s">
        <v>153</v>
      </c>
      <c r="AT213" s="18" t="s">
        <v>148</v>
      </c>
      <c r="AU213" s="18" t="s">
        <v>84</v>
      </c>
      <c r="AY213" s="18" t="s">
        <v>145</v>
      </c>
      <c r="BE213" s="176">
        <f t="shared" si="44"/>
        <v>0</v>
      </c>
      <c r="BF213" s="176">
        <f t="shared" si="45"/>
        <v>0</v>
      </c>
      <c r="BG213" s="176">
        <f t="shared" si="46"/>
        <v>0</v>
      </c>
      <c r="BH213" s="176">
        <f t="shared" si="47"/>
        <v>0</v>
      </c>
      <c r="BI213" s="176">
        <f t="shared" si="48"/>
        <v>0</v>
      </c>
      <c r="BJ213" s="18" t="s">
        <v>22</v>
      </c>
      <c r="BK213" s="176">
        <f t="shared" si="49"/>
        <v>0</v>
      </c>
      <c r="BL213" s="18" t="s">
        <v>153</v>
      </c>
      <c r="BM213" s="18" t="s">
        <v>1463</v>
      </c>
    </row>
    <row r="214" spans="2:65" s="1" customFormat="1" ht="22.5" customHeight="1">
      <c r="B214" s="164"/>
      <c r="C214" s="165" t="s">
        <v>1466</v>
      </c>
      <c r="D214" s="165" t="s">
        <v>148</v>
      </c>
      <c r="E214" s="166" t="s">
        <v>1467</v>
      </c>
      <c r="F214" s="167" t="s">
        <v>1468</v>
      </c>
      <c r="G214" s="168" t="s">
        <v>395</v>
      </c>
      <c r="H214" s="169">
        <v>4</v>
      </c>
      <c r="I214" s="170"/>
      <c r="J214" s="171">
        <f t="shared" si="40"/>
        <v>0</v>
      </c>
      <c r="K214" s="167" t="s">
        <v>20</v>
      </c>
      <c r="L214" s="35"/>
      <c r="M214" s="172" t="s">
        <v>20</v>
      </c>
      <c r="N214" s="173" t="s">
        <v>47</v>
      </c>
      <c r="O214" s="36"/>
      <c r="P214" s="174">
        <f t="shared" si="41"/>
        <v>0</v>
      </c>
      <c r="Q214" s="174">
        <v>0</v>
      </c>
      <c r="R214" s="174">
        <f t="shared" si="42"/>
        <v>0</v>
      </c>
      <c r="S214" s="174">
        <v>0</v>
      </c>
      <c r="T214" s="175">
        <f t="shared" si="43"/>
        <v>0</v>
      </c>
      <c r="AR214" s="18" t="s">
        <v>153</v>
      </c>
      <c r="AT214" s="18" t="s">
        <v>148</v>
      </c>
      <c r="AU214" s="18" t="s">
        <v>84</v>
      </c>
      <c r="AY214" s="18" t="s">
        <v>145</v>
      </c>
      <c r="BE214" s="176">
        <f t="shared" si="44"/>
        <v>0</v>
      </c>
      <c r="BF214" s="176">
        <f t="shared" si="45"/>
        <v>0</v>
      </c>
      <c r="BG214" s="176">
        <f t="shared" si="46"/>
        <v>0</v>
      </c>
      <c r="BH214" s="176">
        <f t="shared" si="47"/>
        <v>0</v>
      </c>
      <c r="BI214" s="176">
        <f t="shared" si="48"/>
        <v>0</v>
      </c>
      <c r="BJ214" s="18" t="s">
        <v>22</v>
      </c>
      <c r="BK214" s="176">
        <f t="shared" si="49"/>
        <v>0</v>
      </c>
      <c r="BL214" s="18" t="s">
        <v>153</v>
      </c>
      <c r="BM214" s="18" t="s">
        <v>1466</v>
      </c>
    </row>
    <row r="215" spans="2:65" s="1" customFormat="1" ht="44.25" customHeight="1">
      <c r="B215" s="164"/>
      <c r="C215" s="165" t="s">
        <v>1469</v>
      </c>
      <c r="D215" s="165" t="s">
        <v>148</v>
      </c>
      <c r="E215" s="166" t="s">
        <v>1224</v>
      </c>
      <c r="F215" s="167" t="s">
        <v>1470</v>
      </c>
      <c r="G215" s="168" t="s">
        <v>1068</v>
      </c>
      <c r="H215" s="169">
        <v>1</v>
      </c>
      <c r="I215" s="170"/>
      <c r="J215" s="171">
        <f t="shared" si="40"/>
        <v>0</v>
      </c>
      <c r="K215" s="167" t="s">
        <v>20</v>
      </c>
      <c r="L215" s="35"/>
      <c r="M215" s="172" t="s">
        <v>20</v>
      </c>
      <c r="N215" s="173" t="s">
        <v>47</v>
      </c>
      <c r="O215" s="36"/>
      <c r="P215" s="174">
        <f t="shared" si="41"/>
        <v>0</v>
      </c>
      <c r="Q215" s="174">
        <v>0</v>
      </c>
      <c r="R215" s="174">
        <f t="shared" si="42"/>
        <v>0</v>
      </c>
      <c r="S215" s="174">
        <v>0</v>
      </c>
      <c r="T215" s="175">
        <f t="shared" si="43"/>
        <v>0</v>
      </c>
      <c r="AR215" s="18" t="s">
        <v>153</v>
      </c>
      <c r="AT215" s="18" t="s">
        <v>148</v>
      </c>
      <c r="AU215" s="18" t="s">
        <v>84</v>
      </c>
      <c r="AY215" s="18" t="s">
        <v>145</v>
      </c>
      <c r="BE215" s="176">
        <f t="shared" si="44"/>
        <v>0</v>
      </c>
      <c r="BF215" s="176">
        <f t="shared" si="45"/>
        <v>0</v>
      </c>
      <c r="BG215" s="176">
        <f t="shared" si="46"/>
        <v>0</v>
      </c>
      <c r="BH215" s="176">
        <f t="shared" si="47"/>
        <v>0</v>
      </c>
      <c r="BI215" s="176">
        <f t="shared" si="48"/>
        <v>0</v>
      </c>
      <c r="BJ215" s="18" t="s">
        <v>22</v>
      </c>
      <c r="BK215" s="176">
        <f t="shared" si="49"/>
        <v>0</v>
      </c>
      <c r="BL215" s="18" t="s">
        <v>153</v>
      </c>
      <c r="BM215" s="18" t="s">
        <v>1469</v>
      </c>
    </row>
    <row r="216" spans="2:65" s="1" customFormat="1" ht="22.5" customHeight="1">
      <c r="B216" s="164"/>
      <c r="C216" s="165" t="s">
        <v>1471</v>
      </c>
      <c r="D216" s="165" t="s">
        <v>148</v>
      </c>
      <c r="E216" s="166" t="s">
        <v>1227</v>
      </c>
      <c r="F216" s="167" t="s">
        <v>1472</v>
      </c>
      <c r="G216" s="168" t="s">
        <v>405</v>
      </c>
      <c r="H216" s="169">
        <v>1</v>
      </c>
      <c r="I216" s="170"/>
      <c r="J216" s="171">
        <f t="shared" si="40"/>
        <v>0</v>
      </c>
      <c r="K216" s="167" t="s">
        <v>20</v>
      </c>
      <c r="L216" s="35"/>
      <c r="M216" s="172" t="s">
        <v>20</v>
      </c>
      <c r="N216" s="173" t="s">
        <v>47</v>
      </c>
      <c r="O216" s="36"/>
      <c r="P216" s="174">
        <f t="shared" si="41"/>
        <v>0</v>
      </c>
      <c r="Q216" s="174">
        <v>0</v>
      </c>
      <c r="R216" s="174">
        <f t="shared" si="42"/>
        <v>0</v>
      </c>
      <c r="S216" s="174">
        <v>0</v>
      </c>
      <c r="T216" s="175">
        <f t="shared" si="43"/>
        <v>0</v>
      </c>
      <c r="AR216" s="18" t="s">
        <v>153</v>
      </c>
      <c r="AT216" s="18" t="s">
        <v>148</v>
      </c>
      <c r="AU216" s="18" t="s">
        <v>84</v>
      </c>
      <c r="AY216" s="18" t="s">
        <v>145</v>
      </c>
      <c r="BE216" s="176">
        <f t="shared" si="44"/>
        <v>0</v>
      </c>
      <c r="BF216" s="176">
        <f t="shared" si="45"/>
        <v>0</v>
      </c>
      <c r="BG216" s="176">
        <f t="shared" si="46"/>
        <v>0</v>
      </c>
      <c r="BH216" s="176">
        <f t="shared" si="47"/>
        <v>0</v>
      </c>
      <c r="BI216" s="176">
        <f t="shared" si="48"/>
        <v>0</v>
      </c>
      <c r="BJ216" s="18" t="s">
        <v>22</v>
      </c>
      <c r="BK216" s="176">
        <f t="shared" si="49"/>
        <v>0</v>
      </c>
      <c r="BL216" s="18" t="s">
        <v>153</v>
      </c>
      <c r="BM216" s="18" t="s">
        <v>1471</v>
      </c>
    </row>
    <row r="217" spans="2:65" s="1" customFormat="1" ht="22.5" customHeight="1">
      <c r="B217" s="164"/>
      <c r="C217" s="165" t="s">
        <v>1473</v>
      </c>
      <c r="D217" s="165" t="s">
        <v>148</v>
      </c>
      <c r="E217" s="166" t="s">
        <v>1230</v>
      </c>
      <c r="F217" s="167" t="s">
        <v>1474</v>
      </c>
      <c r="G217" s="168" t="s">
        <v>405</v>
      </c>
      <c r="H217" s="169">
        <v>1</v>
      </c>
      <c r="I217" s="170"/>
      <c r="J217" s="171">
        <f t="shared" si="40"/>
        <v>0</v>
      </c>
      <c r="K217" s="167" t="s">
        <v>20</v>
      </c>
      <c r="L217" s="35"/>
      <c r="M217" s="172" t="s">
        <v>20</v>
      </c>
      <c r="N217" s="173" t="s">
        <v>47</v>
      </c>
      <c r="O217" s="36"/>
      <c r="P217" s="174">
        <f t="shared" si="41"/>
        <v>0</v>
      </c>
      <c r="Q217" s="174">
        <v>0</v>
      </c>
      <c r="R217" s="174">
        <f t="shared" si="42"/>
        <v>0</v>
      </c>
      <c r="S217" s="174">
        <v>0</v>
      </c>
      <c r="T217" s="175">
        <f t="shared" si="43"/>
        <v>0</v>
      </c>
      <c r="AR217" s="18" t="s">
        <v>153</v>
      </c>
      <c r="AT217" s="18" t="s">
        <v>148</v>
      </c>
      <c r="AU217" s="18" t="s">
        <v>84</v>
      </c>
      <c r="AY217" s="18" t="s">
        <v>145</v>
      </c>
      <c r="BE217" s="176">
        <f t="shared" si="44"/>
        <v>0</v>
      </c>
      <c r="BF217" s="176">
        <f t="shared" si="45"/>
        <v>0</v>
      </c>
      <c r="BG217" s="176">
        <f t="shared" si="46"/>
        <v>0</v>
      </c>
      <c r="BH217" s="176">
        <f t="shared" si="47"/>
        <v>0</v>
      </c>
      <c r="BI217" s="176">
        <f t="shared" si="48"/>
        <v>0</v>
      </c>
      <c r="BJ217" s="18" t="s">
        <v>22</v>
      </c>
      <c r="BK217" s="176">
        <f t="shared" si="49"/>
        <v>0</v>
      </c>
      <c r="BL217" s="18" t="s">
        <v>153</v>
      </c>
      <c r="BM217" s="18" t="s">
        <v>1473</v>
      </c>
    </row>
    <row r="218" spans="2:65" s="1" customFormat="1" ht="44.25" customHeight="1">
      <c r="B218" s="164"/>
      <c r="C218" s="165" t="s">
        <v>1475</v>
      </c>
      <c r="D218" s="165" t="s">
        <v>148</v>
      </c>
      <c r="E218" s="166" t="s">
        <v>1233</v>
      </c>
      <c r="F218" s="167" t="s">
        <v>1476</v>
      </c>
      <c r="G218" s="168" t="s">
        <v>1068</v>
      </c>
      <c r="H218" s="169">
        <v>1</v>
      </c>
      <c r="I218" s="170"/>
      <c r="J218" s="171">
        <f t="shared" si="40"/>
        <v>0</v>
      </c>
      <c r="K218" s="167" t="s">
        <v>20</v>
      </c>
      <c r="L218" s="35"/>
      <c r="M218" s="172" t="s">
        <v>20</v>
      </c>
      <c r="N218" s="173" t="s">
        <v>47</v>
      </c>
      <c r="O218" s="36"/>
      <c r="P218" s="174">
        <f t="shared" si="41"/>
        <v>0</v>
      </c>
      <c r="Q218" s="174">
        <v>0</v>
      </c>
      <c r="R218" s="174">
        <f t="shared" si="42"/>
        <v>0</v>
      </c>
      <c r="S218" s="174">
        <v>0</v>
      </c>
      <c r="T218" s="175">
        <f t="shared" si="43"/>
        <v>0</v>
      </c>
      <c r="AR218" s="18" t="s">
        <v>153</v>
      </c>
      <c r="AT218" s="18" t="s">
        <v>148</v>
      </c>
      <c r="AU218" s="18" t="s">
        <v>84</v>
      </c>
      <c r="AY218" s="18" t="s">
        <v>145</v>
      </c>
      <c r="BE218" s="176">
        <f t="shared" si="44"/>
        <v>0</v>
      </c>
      <c r="BF218" s="176">
        <f t="shared" si="45"/>
        <v>0</v>
      </c>
      <c r="BG218" s="176">
        <f t="shared" si="46"/>
        <v>0</v>
      </c>
      <c r="BH218" s="176">
        <f t="shared" si="47"/>
        <v>0</v>
      </c>
      <c r="BI218" s="176">
        <f t="shared" si="48"/>
        <v>0</v>
      </c>
      <c r="BJ218" s="18" t="s">
        <v>22</v>
      </c>
      <c r="BK218" s="176">
        <f t="shared" si="49"/>
        <v>0</v>
      </c>
      <c r="BL218" s="18" t="s">
        <v>153</v>
      </c>
      <c r="BM218" s="18" t="s">
        <v>1475</v>
      </c>
    </row>
    <row r="219" spans="2:65" s="1" customFormat="1" ht="22.5" customHeight="1">
      <c r="B219" s="164"/>
      <c r="C219" s="165" t="s">
        <v>1477</v>
      </c>
      <c r="D219" s="165" t="s">
        <v>148</v>
      </c>
      <c r="E219" s="166" t="s">
        <v>1236</v>
      </c>
      <c r="F219" s="167" t="s">
        <v>1478</v>
      </c>
      <c r="G219" s="168" t="s">
        <v>151</v>
      </c>
      <c r="H219" s="169">
        <v>10</v>
      </c>
      <c r="I219" s="170"/>
      <c r="J219" s="171">
        <f t="shared" si="40"/>
        <v>0</v>
      </c>
      <c r="K219" s="167" t="s">
        <v>20</v>
      </c>
      <c r="L219" s="35"/>
      <c r="M219" s="172" t="s">
        <v>20</v>
      </c>
      <c r="N219" s="173" t="s">
        <v>47</v>
      </c>
      <c r="O219" s="36"/>
      <c r="P219" s="174">
        <f t="shared" si="41"/>
        <v>0</v>
      </c>
      <c r="Q219" s="174">
        <v>0</v>
      </c>
      <c r="R219" s="174">
        <f t="shared" si="42"/>
        <v>0</v>
      </c>
      <c r="S219" s="174">
        <v>0</v>
      </c>
      <c r="T219" s="175">
        <f t="shared" si="43"/>
        <v>0</v>
      </c>
      <c r="AR219" s="18" t="s">
        <v>153</v>
      </c>
      <c r="AT219" s="18" t="s">
        <v>148</v>
      </c>
      <c r="AU219" s="18" t="s">
        <v>84</v>
      </c>
      <c r="AY219" s="18" t="s">
        <v>145</v>
      </c>
      <c r="BE219" s="176">
        <f t="shared" si="44"/>
        <v>0</v>
      </c>
      <c r="BF219" s="176">
        <f t="shared" si="45"/>
        <v>0</v>
      </c>
      <c r="BG219" s="176">
        <f t="shared" si="46"/>
        <v>0</v>
      </c>
      <c r="BH219" s="176">
        <f t="shared" si="47"/>
        <v>0</v>
      </c>
      <c r="BI219" s="176">
        <f t="shared" si="48"/>
        <v>0</v>
      </c>
      <c r="BJ219" s="18" t="s">
        <v>22</v>
      </c>
      <c r="BK219" s="176">
        <f t="shared" si="49"/>
        <v>0</v>
      </c>
      <c r="BL219" s="18" t="s">
        <v>153</v>
      </c>
      <c r="BM219" s="18" t="s">
        <v>1477</v>
      </c>
    </row>
    <row r="220" spans="2:65" s="1" customFormat="1" ht="22.5" customHeight="1">
      <c r="B220" s="164"/>
      <c r="C220" s="165" t="s">
        <v>1479</v>
      </c>
      <c r="D220" s="165" t="s">
        <v>148</v>
      </c>
      <c r="E220" s="166" t="s">
        <v>1239</v>
      </c>
      <c r="F220" s="167" t="s">
        <v>1480</v>
      </c>
      <c r="G220" s="168" t="s">
        <v>151</v>
      </c>
      <c r="H220" s="169">
        <v>10</v>
      </c>
      <c r="I220" s="170"/>
      <c r="J220" s="171">
        <f t="shared" si="40"/>
        <v>0</v>
      </c>
      <c r="K220" s="167" t="s">
        <v>20</v>
      </c>
      <c r="L220" s="35"/>
      <c r="M220" s="172" t="s">
        <v>20</v>
      </c>
      <c r="N220" s="173" t="s">
        <v>47</v>
      </c>
      <c r="O220" s="36"/>
      <c r="P220" s="174">
        <f t="shared" si="41"/>
        <v>0</v>
      </c>
      <c r="Q220" s="174">
        <v>0</v>
      </c>
      <c r="R220" s="174">
        <f t="shared" si="42"/>
        <v>0</v>
      </c>
      <c r="S220" s="174">
        <v>0</v>
      </c>
      <c r="T220" s="175">
        <f t="shared" si="43"/>
        <v>0</v>
      </c>
      <c r="AR220" s="18" t="s">
        <v>153</v>
      </c>
      <c r="AT220" s="18" t="s">
        <v>148</v>
      </c>
      <c r="AU220" s="18" t="s">
        <v>84</v>
      </c>
      <c r="AY220" s="18" t="s">
        <v>145</v>
      </c>
      <c r="BE220" s="176">
        <f t="shared" si="44"/>
        <v>0</v>
      </c>
      <c r="BF220" s="176">
        <f t="shared" si="45"/>
        <v>0</v>
      </c>
      <c r="BG220" s="176">
        <f t="shared" si="46"/>
        <v>0</v>
      </c>
      <c r="BH220" s="176">
        <f t="shared" si="47"/>
        <v>0</v>
      </c>
      <c r="BI220" s="176">
        <f t="shared" si="48"/>
        <v>0</v>
      </c>
      <c r="BJ220" s="18" t="s">
        <v>22</v>
      </c>
      <c r="BK220" s="176">
        <f t="shared" si="49"/>
        <v>0</v>
      </c>
      <c r="BL220" s="18" t="s">
        <v>153</v>
      </c>
      <c r="BM220" s="18" t="s">
        <v>1479</v>
      </c>
    </row>
    <row r="221" spans="2:65" s="1" customFormat="1" ht="22.5" customHeight="1">
      <c r="B221" s="164"/>
      <c r="C221" s="165" t="s">
        <v>1481</v>
      </c>
      <c r="D221" s="165" t="s">
        <v>148</v>
      </c>
      <c r="E221" s="166" t="s">
        <v>1245</v>
      </c>
      <c r="F221" s="167" t="s">
        <v>1482</v>
      </c>
      <c r="G221" s="168" t="s">
        <v>1194</v>
      </c>
      <c r="H221" s="169">
        <v>0.1</v>
      </c>
      <c r="I221" s="170"/>
      <c r="J221" s="171">
        <f t="shared" si="40"/>
        <v>0</v>
      </c>
      <c r="K221" s="167" t="s">
        <v>20</v>
      </c>
      <c r="L221" s="35"/>
      <c r="M221" s="172" t="s">
        <v>20</v>
      </c>
      <c r="N221" s="173" t="s">
        <v>47</v>
      </c>
      <c r="O221" s="36"/>
      <c r="P221" s="174">
        <f t="shared" si="41"/>
        <v>0</v>
      </c>
      <c r="Q221" s="174">
        <v>0</v>
      </c>
      <c r="R221" s="174">
        <f t="shared" si="42"/>
        <v>0</v>
      </c>
      <c r="S221" s="174">
        <v>0</v>
      </c>
      <c r="T221" s="175">
        <f t="shared" si="43"/>
        <v>0</v>
      </c>
      <c r="AR221" s="18" t="s">
        <v>153</v>
      </c>
      <c r="AT221" s="18" t="s">
        <v>148</v>
      </c>
      <c r="AU221" s="18" t="s">
        <v>84</v>
      </c>
      <c r="AY221" s="18" t="s">
        <v>145</v>
      </c>
      <c r="BE221" s="176">
        <f t="shared" si="44"/>
        <v>0</v>
      </c>
      <c r="BF221" s="176">
        <f t="shared" si="45"/>
        <v>0</v>
      </c>
      <c r="BG221" s="176">
        <f t="shared" si="46"/>
        <v>0</v>
      </c>
      <c r="BH221" s="176">
        <f t="shared" si="47"/>
        <v>0</v>
      </c>
      <c r="BI221" s="176">
        <f t="shared" si="48"/>
        <v>0</v>
      </c>
      <c r="BJ221" s="18" t="s">
        <v>22</v>
      </c>
      <c r="BK221" s="176">
        <f t="shared" si="49"/>
        <v>0</v>
      </c>
      <c r="BL221" s="18" t="s">
        <v>153</v>
      </c>
      <c r="BM221" s="18" t="s">
        <v>1481</v>
      </c>
    </row>
    <row r="222" spans="2:65" s="1" customFormat="1" ht="22.5" customHeight="1">
      <c r="B222" s="164"/>
      <c r="C222" s="165" t="s">
        <v>1483</v>
      </c>
      <c r="D222" s="165" t="s">
        <v>148</v>
      </c>
      <c r="E222" s="166" t="s">
        <v>1248</v>
      </c>
      <c r="F222" s="167" t="s">
        <v>1484</v>
      </c>
      <c r="G222" s="168" t="s">
        <v>1194</v>
      </c>
      <c r="H222" s="169">
        <v>0.1</v>
      </c>
      <c r="I222" s="170"/>
      <c r="J222" s="171">
        <f t="shared" si="40"/>
        <v>0</v>
      </c>
      <c r="K222" s="167" t="s">
        <v>20</v>
      </c>
      <c r="L222" s="35"/>
      <c r="M222" s="172" t="s">
        <v>20</v>
      </c>
      <c r="N222" s="173" t="s">
        <v>47</v>
      </c>
      <c r="O222" s="36"/>
      <c r="P222" s="174">
        <f t="shared" si="41"/>
        <v>0</v>
      </c>
      <c r="Q222" s="174">
        <v>0</v>
      </c>
      <c r="R222" s="174">
        <f t="shared" si="42"/>
        <v>0</v>
      </c>
      <c r="S222" s="174">
        <v>0</v>
      </c>
      <c r="T222" s="175">
        <f t="shared" si="43"/>
        <v>0</v>
      </c>
      <c r="AR222" s="18" t="s">
        <v>153</v>
      </c>
      <c r="AT222" s="18" t="s">
        <v>148</v>
      </c>
      <c r="AU222" s="18" t="s">
        <v>84</v>
      </c>
      <c r="AY222" s="18" t="s">
        <v>145</v>
      </c>
      <c r="BE222" s="176">
        <f t="shared" si="44"/>
        <v>0</v>
      </c>
      <c r="BF222" s="176">
        <f t="shared" si="45"/>
        <v>0</v>
      </c>
      <c r="BG222" s="176">
        <f t="shared" si="46"/>
        <v>0</v>
      </c>
      <c r="BH222" s="176">
        <f t="shared" si="47"/>
        <v>0</v>
      </c>
      <c r="BI222" s="176">
        <f t="shared" si="48"/>
        <v>0</v>
      </c>
      <c r="BJ222" s="18" t="s">
        <v>22</v>
      </c>
      <c r="BK222" s="176">
        <f t="shared" si="49"/>
        <v>0</v>
      </c>
      <c r="BL222" s="18" t="s">
        <v>153</v>
      </c>
      <c r="BM222" s="18" t="s">
        <v>1483</v>
      </c>
    </row>
    <row r="223" spans="2:65" s="1" customFormat="1" ht="44.25" customHeight="1">
      <c r="B223" s="164"/>
      <c r="C223" s="165" t="s">
        <v>1485</v>
      </c>
      <c r="D223" s="165" t="s">
        <v>148</v>
      </c>
      <c r="E223" s="166" t="s">
        <v>1251</v>
      </c>
      <c r="F223" s="167" t="s">
        <v>1486</v>
      </c>
      <c r="G223" s="168" t="s">
        <v>1068</v>
      </c>
      <c r="H223" s="169">
        <v>1</v>
      </c>
      <c r="I223" s="170"/>
      <c r="J223" s="171">
        <f t="shared" si="40"/>
        <v>0</v>
      </c>
      <c r="K223" s="167" t="s">
        <v>20</v>
      </c>
      <c r="L223" s="35"/>
      <c r="M223" s="172" t="s">
        <v>20</v>
      </c>
      <c r="N223" s="173" t="s">
        <v>47</v>
      </c>
      <c r="O223" s="36"/>
      <c r="P223" s="174">
        <f t="shared" si="41"/>
        <v>0</v>
      </c>
      <c r="Q223" s="174">
        <v>0</v>
      </c>
      <c r="R223" s="174">
        <f t="shared" si="42"/>
        <v>0</v>
      </c>
      <c r="S223" s="174">
        <v>0</v>
      </c>
      <c r="T223" s="175">
        <f t="shared" si="43"/>
        <v>0</v>
      </c>
      <c r="AR223" s="18" t="s">
        <v>153</v>
      </c>
      <c r="AT223" s="18" t="s">
        <v>148</v>
      </c>
      <c r="AU223" s="18" t="s">
        <v>84</v>
      </c>
      <c r="AY223" s="18" t="s">
        <v>145</v>
      </c>
      <c r="BE223" s="176">
        <f t="shared" si="44"/>
        <v>0</v>
      </c>
      <c r="BF223" s="176">
        <f t="shared" si="45"/>
        <v>0</v>
      </c>
      <c r="BG223" s="176">
        <f t="shared" si="46"/>
        <v>0</v>
      </c>
      <c r="BH223" s="176">
        <f t="shared" si="47"/>
        <v>0</v>
      </c>
      <c r="BI223" s="176">
        <f t="shared" si="48"/>
        <v>0</v>
      </c>
      <c r="BJ223" s="18" t="s">
        <v>22</v>
      </c>
      <c r="BK223" s="176">
        <f t="shared" si="49"/>
        <v>0</v>
      </c>
      <c r="BL223" s="18" t="s">
        <v>153</v>
      </c>
      <c r="BM223" s="18" t="s">
        <v>1485</v>
      </c>
    </row>
    <row r="224" spans="2:65" s="1" customFormat="1" ht="22.5" customHeight="1">
      <c r="B224" s="164"/>
      <c r="C224" s="165" t="s">
        <v>1487</v>
      </c>
      <c r="D224" s="165" t="s">
        <v>148</v>
      </c>
      <c r="E224" s="166" t="s">
        <v>1254</v>
      </c>
      <c r="F224" s="167" t="s">
        <v>1488</v>
      </c>
      <c r="G224" s="168" t="s">
        <v>405</v>
      </c>
      <c r="H224" s="169">
        <v>1</v>
      </c>
      <c r="I224" s="170"/>
      <c r="J224" s="171">
        <f t="shared" si="40"/>
        <v>0</v>
      </c>
      <c r="K224" s="167" t="s">
        <v>20</v>
      </c>
      <c r="L224" s="35"/>
      <c r="M224" s="172" t="s">
        <v>20</v>
      </c>
      <c r="N224" s="173" t="s">
        <v>47</v>
      </c>
      <c r="O224" s="36"/>
      <c r="P224" s="174">
        <f t="shared" si="41"/>
        <v>0</v>
      </c>
      <c r="Q224" s="174">
        <v>0</v>
      </c>
      <c r="R224" s="174">
        <f t="shared" si="42"/>
        <v>0</v>
      </c>
      <c r="S224" s="174">
        <v>0</v>
      </c>
      <c r="T224" s="175">
        <f t="shared" si="43"/>
        <v>0</v>
      </c>
      <c r="AR224" s="18" t="s">
        <v>153</v>
      </c>
      <c r="AT224" s="18" t="s">
        <v>148</v>
      </c>
      <c r="AU224" s="18" t="s">
        <v>84</v>
      </c>
      <c r="AY224" s="18" t="s">
        <v>145</v>
      </c>
      <c r="BE224" s="176">
        <f t="shared" si="44"/>
        <v>0</v>
      </c>
      <c r="BF224" s="176">
        <f t="shared" si="45"/>
        <v>0</v>
      </c>
      <c r="BG224" s="176">
        <f t="shared" si="46"/>
        <v>0</v>
      </c>
      <c r="BH224" s="176">
        <f t="shared" si="47"/>
        <v>0</v>
      </c>
      <c r="BI224" s="176">
        <f t="shared" si="48"/>
        <v>0</v>
      </c>
      <c r="BJ224" s="18" t="s">
        <v>22</v>
      </c>
      <c r="BK224" s="176">
        <f t="shared" si="49"/>
        <v>0</v>
      </c>
      <c r="BL224" s="18" t="s">
        <v>153</v>
      </c>
      <c r="BM224" s="18" t="s">
        <v>1487</v>
      </c>
    </row>
    <row r="225" spans="2:65" s="1" customFormat="1" ht="22.5" customHeight="1">
      <c r="B225" s="164"/>
      <c r="C225" s="165" t="s">
        <v>1489</v>
      </c>
      <c r="D225" s="165" t="s">
        <v>148</v>
      </c>
      <c r="E225" s="166" t="s">
        <v>1490</v>
      </c>
      <c r="F225" s="167" t="s">
        <v>1491</v>
      </c>
      <c r="G225" s="168" t="s">
        <v>1068</v>
      </c>
      <c r="H225" s="169">
        <v>1</v>
      </c>
      <c r="I225" s="170"/>
      <c r="J225" s="171">
        <f t="shared" si="40"/>
        <v>0</v>
      </c>
      <c r="K225" s="167" t="s">
        <v>20</v>
      </c>
      <c r="L225" s="35"/>
      <c r="M225" s="172" t="s">
        <v>20</v>
      </c>
      <c r="N225" s="173" t="s">
        <v>47</v>
      </c>
      <c r="O225" s="36"/>
      <c r="P225" s="174">
        <f t="shared" si="41"/>
        <v>0</v>
      </c>
      <c r="Q225" s="174">
        <v>0</v>
      </c>
      <c r="R225" s="174">
        <f t="shared" si="42"/>
        <v>0</v>
      </c>
      <c r="S225" s="174">
        <v>0</v>
      </c>
      <c r="T225" s="175">
        <f t="shared" si="43"/>
        <v>0</v>
      </c>
      <c r="AR225" s="18" t="s">
        <v>153</v>
      </c>
      <c r="AT225" s="18" t="s">
        <v>148</v>
      </c>
      <c r="AU225" s="18" t="s">
        <v>84</v>
      </c>
      <c r="AY225" s="18" t="s">
        <v>145</v>
      </c>
      <c r="BE225" s="176">
        <f t="shared" si="44"/>
        <v>0</v>
      </c>
      <c r="BF225" s="176">
        <f t="shared" si="45"/>
        <v>0</v>
      </c>
      <c r="BG225" s="176">
        <f t="shared" si="46"/>
        <v>0</v>
      </c>
      <c r="BH225" s="176">
        <f t="shared" si="47"/>
        <v>0</v>
      </c>
      <c r="BI225" s="176">
        <f t="shared" si="48"/>
        <v>0</v>
      </c>
      <c r="BJ225" s="18" t="s">
        <v>22</v>
      </c>
      <c r="BK225" s="176">
        <f t="shared" si="49"/>
        <v>0</v>
      </c>
      <c r="BL225" s="18" t="s">
        <v>153</v>
      </c>
      <c r="BM225" s="18" t="s">
        <v>1489</v>
      </c>
    </row>
    <row r="226" spans="2:65" s="1" customFormat="1" ht="31.5" customHeight="1">
      <c r="B226" s="164"/>
      <c r="C226" s="165" t="s">
        <v>1492</v>
      </c>
      <c r="D226" s="165" t="s">
        <v>148</v>
      </c>
      <c r="E226" s="166" t="s">
        <v>1493</v>
      </c>
      <c r="F226" s="167" t="s">
        <v>1494</v>
      </c>
      <c r="G226" s="168" t="s">
        <v>1068</v>
      </c>
      <c r="H226" s="169">
        <v>1</v>
      </c>
      <c r="I226" s="170"/>
      <c r="J226" s="171">
        <f t="shared" si="40"/>
        <v>0</v>
      </c>
      <c r="K226" s="167" t="s">
        <v>20</v>
      </c>
      <c r="L226" s="35"/>
      <c r="M226" s="172" t="s">
        <v>20</v>
      </c>
      <c r="N226" s="173" t="s">
        <v>47</v>
      </c>
      <c r="O226" s="36"/>
      <c r="P226" s="174">
        <f t="shared" si="41"/>
        <v>0</v>
      </c>
      <c r="Q226" s="174">
        <v>0</v>
      </c>
      <c r="R226" s="174">
        <f t="shared" si="42"/>
        <v>0</v>
      </c>
      <c r="S226" s="174">
        <v>0</v>
      </c>
      <c r="T226" s="175">
        <f t="shared" si="43"/>
        <v>0</v>
      </c>
      <c r="AR226" s="18" t="s">
        <v>153</v>
      </c>
      <c r="AT226" s="18" t="s">
        <v>148</v>
      </c>
      <c r="AU226" s="18" t="s">
        <v>84</v>
      </c>
      <c r="AY226" s="18" t="s">
        <v>145</v>
      </c>
      <c r="BE226" s="176">
        <f t="shared" si="44"/>
        <v>0</v>
      </c>
      <c r="BF226" s="176">
        <f t="shared" si="45"/>
        <v>0</v>
      </c>
      <c r="BG226" s="176">
        <f t="shared" si="46"/>
        <v>0</v>
      </c>
      <c r="BH226" s="176">
        <f t="shared" si="47"/>
        <v>0</v>
      </c>
      <c r="BI226" s="176">
        <f t="shared" si="48"/>
        <v>0</v>
      </c>
      <c r="BJ226" s="18" t="s">
        <v>22</v>
      </c>
      <c r="BK226" s="176">
        <f t="shared" si="49"/>
        <v>0</v>
      </c>
      <c r="BL226" s="18" t="s">
        <v>153</v>
      </c>
      <c r="BM226" s="18" t="s">
        <v>1492</v>
      </c>
    </row>
    <row r="227" spans="2:65" s="1" customFormat="1" ht="22.5" customHeight="1">
      <c r="B227" s="164"/>
      <c r="C227" s="165" t="s">
        <v>1495</v>
      </c>
      <c r="D227" s="165" t="s">
        <v>148</v>
      </c>
      <c r="E227" s="166" t="s">
        <v>1496</v>
      </c>
      <c r="F227" s="167" t="s">
        <v>1497</v>
      </c>
      <c r="G227" s="168" t="s">
        <v>1093</v>
      </c>
      <c r="H227" s="169">
        <v>8</v>
      </c>
      <c r="I227" s="170"/>
      <c r="J227" s="171">
        <f t="shared" si="40"/>
        <v>0</v>
      </c>
      <c r="K227" s="167" t="s">
        <v>20</v>
      </c>
      <c r="L227" s="35"/>
      <c r="M227" s="172" t="s">
        <v>20</v>
      </c>
      <c r="N227" s="173" t="s">
        <v>47</v>
      </c>
      <c r="O227" s="36"/>
      <c r="P227" s="174">
        <f t="shared" si="41"/>
        <v>0</v>
      </c>
      <c r="Q227" s="174">
        <v>0</v>
      </c>
      <c r="R227" s="174">
        <f t="shared" si="42"/>
        <v>0</v>
      </c>
      <c r="S227" s="174">
        <v>0</v>
      </c>
      <c r="T227" s="175">
        <f t="shared" si="43"/>
        <v>0</v>
      </c>
      <c r="AR227" s="18" t="s">
        <v>153</v>
      </c>
      <c r="AT227" s="18" t="s">
        <v>148</v>
      </c>
      <c r="AU227" s="18" t="s">
        <v>84</v>
      </c>
      <c r="AY227" s="18" t="s">
        <v>145</v>
      </c>
      <c r="BE227" s="176">
        <f t="shared" si="44"/>
        <v>0</v>
      </c>
      <c r="BF227" s="176">
        <f t="shared" si="45"/>
        <v>0</v>
      </c>
      <c r="BG227" s="176">
        <f t="shared" si="46"/>
        <v>0</v>
      </c>
      <c r="BH227" s="176">
        <f t="shared" si="47"/>
        <v>0</v>
      </c>
      <c r="BI227" s="176">
        <f t="shared" si="48"/>
        <v>0</v>
      </c>
      <c r="BJ227" s="18" t="s">
        <v>22</v>
      </c>
      <c r="BK227" s="176">
        <f t="shared" si="49"/>
        <v>0</v>
      </c>
      <c r="BL227" s="18" t="s">
        <v>153</v>
      </c>
      <c r="BM227" s="18" t="s">
        <v>1495</v>
      </c>
    </row>
    <row r="228" spans="2:63" s="10" customFormat="1" ht="36.75" customHeight="1">
      <c r="B228" s="150"/>
      <c r="D228" s="151" t="s">
        <v>75</v>
      </c>
      <c r="E228" s="152" t="s">
        <v>520</v>
      </c>
      <c r="F228" s="152" t="s">
        <v>521</v>
      </c>
      <c r="I228" s="153"/>
      <c r="J228" s="154">
        <f>BK228</f>
        <v>0</v>
      </c>
      <c r="L228" s="150"/>
      <c r="M228" s="155"/>
      <c r="N228" s="156"/>
      <c r="O228" s="156"/>
      <c r="P228" s="157">
        <f>P229+P231</f>
        <v>0</v>
      </c>
      <c r="Q228" s="156"/>
      <c r="R228" s="157">
        <f>R229+R231</f>
        <v>0</v>
      </c>
      <c r="S228" s="156"/>
      <c r="T228" s="158">
        <f>T229+T231</f>
        <v>0</v>
      </c>
      <c r="AR228" s="151" t="s">
        <v>216</v>
      </c>
      <c r="AT228" s="159" t="s">
        <v>75</v>
      </c>
      <c r="AU228" s="159" t="s">
        <v>76</v>
      </c>
      <c r="AY228" s="151" t="s">
        <v>145</v>
      </c>
      <c r="BK228" s="160">
        <f>BK229+BK231</f>
        <v>0</v>
      </c>
    </row>
    <row r="229" spans="2:63" s="10" customFormat="1" ht="19.5" customHeight="1">
      <c r="B229" s="150"/>
      <c r="D229" s="161" t="s">
        <v>75</v>
      </c>
      <c r="E229" s="162" t="s">
        <v>522</v>
      </c>
      <c r="F229" s="162" t="s">
        <v>523</v>
      </c>
      <c r="I229" s="153"/>
      <c r="J229" s="163">
        <f>BK229</f>
        <v>0</v>
      </c>
      <c r="L229" s="150"/>
      <c r="M229" s="155"/>
      <c r="N229" s="156"/>
      <c r="O229" s="156"/>
      <c r="P229" s="157">
        <f>P230</f>
        <v>0</v>
      </c>
      <c r="Q229" s="156"/>
      <c r="R229" s="157">
        <f>R230</f>
        <v>0</v>
      </c>
      <c r="S229" s="156"/>
      <c r="T229" s="158">
        <f>T230</f>
        <v>0</v>
      </c>
      <c r="AR229" s="151" t="s">
        <v>216</v>
      </c>
      <c r="AT229" s="159" t="s">
        <v>75</v>
      </c>
      <c r="AU229" s="159" t="s">
        <v>22</v>
      </c>
      <c r="AY229" s="151" t="s">
        <v>145</v>
      </c>
      <c r="BK229" s="160">
        <f>BK230</f>
        <v>0</v>
      </c>
    </row>
    <row r="230" spans="2:65" s="1" customFormat="1" ht="22.5" customHeight="1">
      <c r="B230" s="164"/>
      <c r="C230" s="165" t="s">
        <v>1498</v>
      </c>
      <c r="D230" s="165" t="s">
        <v>148</v>
      </c>
      <c r="E230" s="166" t="s">
        <v>525</v>
      </c>
      <c r="F230" s="167" t="s">
        <v>523</v>
      </c>
      <c r="G230" s="168" t="s">
        <v>526</v>
      </c>
      <c r="H230" s="228"/>
      <c r="I230" s="170"/>
      <c r="J230" s="171">
        <f>ROUND(I230*H230,2)</f>
        <v>0</v>
      </c>
      <c r="K230" s="167" t="s">
        <v>152</v>
      </c>
      <c r="L230" s="35"/>
      <c r="M230" s="172" t="s">
        <v>20</v>
      </c>
      <c r="N230" s="173" t="s">
        <v>47</v>
      </c>
      <c r="O230" s="36"/>
      <c r="P230" s="174">
        <f>O230*H230</f>
        <v>0</v>
      </c>
      <c r="Q230" s="174">
        <v>0</v>
      </c>
      <c r="R230" s="174">
        <f>Q230*H230</f>
        <v>0</v>
      </c>
      <c r="S230" s="174">
        <v>0</v>
      </c>
      <c r="T230" s="175">
        <f>S230*H230</f>
        <v>0</v>
      </c>
      <c r="AR230" s="18" t="s">
        <v>527</v>
      </c>
      <c r="AT230" s="18" t="s">
        <v>148</v>
      </c>
      <c r="AU230" s="18" t="s">
        <v>84</v>
      </c>
      <c r="AY230" s="18" t="s">
        <v>145</v>
      </c>
      <c r="BE230" s="176">
        <f>IF(N230="základní",J230,0)</f>
        <v>0</v>
      </c>
      <c r="BF230" s="176">
        <f>IF(N230="snížená",J230,0)</f>
        <v>0</v>
      </c>
      <c r="BG230" s="176">
        <f>IF(N230="zákl. přenesená",J230,0)</f>
        <v>0</v>
      </c>
      <c r="BH230" s="176">
        <f>IF(N230="sníž. přenesená",J230,0)</f>
        <v>0</v>
      </c>
      <c r="BI230" s="176">
        <f>IF(N230="nulová",J230,0)</f>
        <v>0</v>
      </c>
      <c r="BJ230" s="18" t="s">
        <v>22</v>
      </c>
      <c r="BK230" s="176">
        <f>ROUND(I230*H230,2)</f>
        <v>0</v>
      </c>
      <c r="BL230" s="18" t="s">
        <v>527</v>
      </c>
      <c r="BM230" s="18" t="s">
        <v>1499</v>
      </c>
    </row>
    <row r="231" spans="2:63" s="10" customFormat="1" ht="29.25" customHeight="1">
      <c r="B231" s="150"/>
      <c r="D231" s="161" t="s">
        <v>75</v>
      </c>
      <c r="E231" s="162" t="s">
        <v>529</v>
      </c>
      <c r="F231" s="162" t="s">
        <v>530</v>
      </c>
      <c r="I231" s="153"/>
      <c r="J231" s="163">
        <f>BK231</f>
        <v>0</v>
      </c>
      <c r="L231" s="150"/>
      <c r="M231" s="155"/>
      <c r="N231" s="156"/>
      <c r="O231" s="156"/>
      <c r="P231" s="157">
        <f>P232</f>
        <v>0</v>
      </c>
      <c r="Q231" s="156"/>
      <c r="R231" s="157">
        <f>R232</f>
        <v>0</v>
      </c>
      <c r="S231" s="156"/>
      <c r="T231" s="158">
        <f>T232</f>
        <v>0</v>
      </c>
      <c r="AR231" s="151" t="s">
        <v>216</v>
      </c>
      <c r="AT231" s="159" t="s">
        <v>75</v>
      </c>
      <c r="AU231" s="159" t="s">
        <v>22</v>
      </c>
      <c r="AY231" s="151" t="s">
        <v>145</v>
      </c>
      <c r="BK231" s="160">
        <f>BK232</f>
        <v>0</v>
      </c>
    </row>
    <row r="232" spans="2:65" s="1" customFormat="1" ht="22.5" customHeight="1">
      <c r="B232" s="164"/>
      <c r="C232" s="165" t="s">
        <v>1500</v>
      </c>
      <c r="D232" s="165" t="s">
        <v>148</v>
      </c>
      <c r="E232" s="166" t="s">
        <v>532</v>
      </c>
      <c r="F232" s="167" t="s">
        <v>530</v>
      </c>
      <c r="G232" s="168" t="s">
        <v>526</v>
      </c>
      <c r="H232" s="228"/>
      <c r="I232" s="170"/>
      <c r="J232" s="171">
        <f>ROUND(I232*H232,2)</f>
        <v>0</v>
      </c>
      <c r="K232" s="167" t="s">
        <v>152</v>
      </c>
      <c r="L232" s="35"/>
      <c r="M232" s="172" t="s">
        <v>20</v>
      </c>
      <c r="N232" s="229" t="s">
        <v>47</v>
      </c>
      <c r="O232" s="230"/>
      <c r="P232" s="231">
        <f>O232*H232</f>
        <v>0</v>
      </c>
      <c r="Q232" s="231">
        <v>0</v>
      </c>
      <c r="R232" s="231">
        <f>Q232*H232</f>
        <v>0</v>
      </c>
      <c r="S232" s="231">
        <v>0</v>
      </c>
      <c r="T232" s="232">
        <f>S232*H232</f>
        <v>0</v>
      </c>
      <c r="AR232" s="18" t="s">
        <v>527</v>
      </c>
      <c r="AT232" s="18" t="s">
        <v>148</v>
      </c>
      <c r="AU232" s="18" t="s">
        <v>84</v>
      </c>
      <c r="AY232" s="18" t="s">
        <v>145</v>
      </c>
      <c r="BE232" s="176">
        <f>IF(N232="základní",J232,0)</f>
        <v>0</v>
      </c>
      <c r="BF232" s="176">
        <f>IF(N232="snížená",J232,0)</f>
        <v>0</v>
      </c>
      <c r="BG232" s="176">
        <f>IF(N232="zákl. přenesená",J232,0)</f>
        <v>0</v>
      </c>
      <c r="BH232" s="176">
        <f>IF(N232="sníž. přenesená",J232,0)</f>
        <v>0</v>
      </c>
      <c r="BI232" s="176">
        <f>IF(N232="nulová",J232,0)</f>
        <v>0</v>
      </c>
      <c r="BJ232" s="18" t="s">
        <v>22</v>
      </c>
      <c r="BK232" s="176">
        <f>ROUND(I232*H232,2)</f>
        <v>0</v>
      </c>
      <c r="BL232" s="18" t="s">
        <v>527</v>
      </c>
      <c r="BM232" s="18" t="s">
        <v>1501</v>
      </c>
    </row>
    <row r="233" spans="2:12" s="1" customFormat="1" ht="6.75" customHeight="1">
      <c r="B233" s="50"/>
      <c r="C233" s="51"/>
      <c r="D233" s="51"/>
      <c r="E233" s="51"/>
      <c r="F233" s="51"/>
      <c r="G233" s="51"/>
      <c r="H233" s="51"/>
      <c r="I233" s="116"/>
      <c r="J233" s="51"/>
      <c r="K233" s="51"/>
      <c r="L233" s="35"/>
    </row>
    <row r="493" ht="13.5">
      <c r="AT493" s="233"/>
    </row>
  </sheetData>
  <sheetProtection password="CC35" sheet="1" objects="1" scenarios="1" formatColumns="0" formatRows="0" sort="0" autoFilter="0"/>
  <autoFilter ref="C84:K84"/>
  <mergeCells count="9">
    <mergeCell ref="E77:H77"/>
    <mergeCell ref="G1:H1"/>
    <mergeCell ref="L2:V2"/>
    <mergeCell ref="E7:H7"/>
    <mergeCell ref="E9:H9"/>
    <mergeCell ref="E24:H24"/>
    <mergeCell ref="E45:H45"/>
    <mergeCell ref="E47:H47"/>
    <mergeCell ref="E75:H75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9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6"/>
      <c r="B1" s="239"/>
      <c r="C1" s="239"/>
      <c r="D1" s="238" t="s">
        <v>1</v>
      </c>
      <c r="E1" s="239"/>
      <c r="F1" s="240" t="s">
        <v>1580</v>
      </c>
      <c r="G1" s="364" t="s">
        <v>1581</v>
      </c>
      <c r="H1" s="364"/>
      <c r="I1" s="245"/>
      <c r="J1" s="240" t="s">
        <v>1582</v>
      </c>
      <c r="K1" s="238" t="s">
        <v>106</v>
      </c>
      <c r="L1" s="240" t="s">
        <v>1583</v>
      </c>
      <c r="M1" s="240"/>
      <c r="N1" s="240"/>
      <c r="O1" s="240"/>
      <c r="P1" s="240"/>
      <c r="Q1" s="240"/>
      <c r="R1" s="240"/>
      <c r="S1" s="240"/>
      <c r="T1" s="240"/>
      <c r="U1" s="236"/>
      <c r="V1" s="23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AT2" s="18" t="s">
        <v>105</v>
      </c>
    </row>
    <row r="3" spans="2:46" ht="6.75" customHeight="1">
      <c r="B3" s="19"/>
      <c r="C3" s="20"/>
      <c r="D3" s="20"/>
      <c r="E3" s="20"/>
      <c r="F3" s="20"/>
      <c r="G3" s="20"/>
      <c r="H3" s="20"/>
      <c r="I3" s="93"/>
      <c r="J3" s="20"/>
      <c r="K3" s="21"/>
      <c r="AT3" s="18" t="s">
        <v>84</v>
      </c>
    </row>
    <row r="4" spans="2:46" ht="36.75" customHeight="1">
      <c r="B4" s="22"/>
      <c r="C4" s="23"/>
      <c r="D4" s="24" t="s">
        <v>107</v>
      </c>
      <c r="E4" s="23"/>
      <c r="F4" s="23"/>
      <c r="G4" s="23"/>
      <c r="H4" s="23"/>
      <c r="I4" s="94"/>
      <c r="J4" s="23"/>
      <c r="K4" s="25"/>
      <c r="M4" s="26" t="s">
        <v>10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4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94"/>
      <c r="J6" s="23"/>
      <c r="K6" s="25"/>
    </row>
    <row r="7" spans="2:11" ht="22.5" customHeight="1">
      <c r="B7" s="22"/>
      <c r="C7" s="23"/>
      <c r="D7" s="23"/>
      <c r="E7" s="365" t="str">
        <f>'Rekapitulace stavby'!K6</f>
        <v>III etapa - stavební úpravy č.p. 1473, Kostelec nad Orlicí - II</v>
      </c>
      <c r="F7" s="333"/>
      <c r="G7" s="333"/>
      <c r="H7" s="333"/>
      <c r="I7" s="94"/>
      <c r="J7" s="23"/>
      <c r="K7" s="25"/>
    </row>
    <row r="8" spans="2:11" s="1" customFormat="1" ht="15">
      <c r="B8" s="35"/>
      <c r="C8" s="36"/>
      <c r="D8" s="31" t="s">
        <v>108</v>
      </c>
      <c r="E8" s="36"/>
      <c r="F8" s="36"/>
      <c r="G8" s="36"/>
      <c r="H8" s="36"/>
      <c r="I8" s="95"/>
      <c r="J8" s="36"/>
      <c r="K8" s="39"/>
    </row>
    <row r="9" spans="2:11" s="1" customFormat="1" ht="36.75" customHeight="1">
      <c r="B9" s="35"/>
      <c r="C9" s="36"/>
      <c r="D9" s="36"/>
      <c r="E9" s="366" t="s">
        <v>1502</v>
      </c>
      <c r="F9" s="340"/>
      <c r="G9" s="340"/>
      <c r="H9" s="340"/>
      <c r="I9" s="95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5"/>
      <c r="J10" s="36"/>
      <c r="K10" s="39"/>
    </row>
    <row r="11" spans="2:11" s="1" customFormat="1" ht="14.2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96" t="s">
        <v>21</v>
      </c>
      <c r="J11" s="29" t="s">
        <v>20</v>
      </c>
      <c r="K11" s="39"/>
    </row>
    <row r="12" spans="2:11" s="1" customFormat="1" ht="14.25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96" t="s">
        <v>25</v>
      </c>
      <c r="J12" s="97" t="str">
        <f>'Rekapitulace stavby'!AN8</f>
        <v>29.6.2016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5"/>
      <c r="J13" s="36"/>
      <c r="K13" s="39"/>
    </row>
    <row r="14" spans="2:11" s="1" customFormat="1" ht="14.25" customHeight="1">
      <c r="B14" s="35"/>
      <c r="C14" s="36"/>
      <c r="D14" s="31" t="s">
        <v>29</v>
      </c>
      <c r="E14" s="36"/>
      <c r="F14" s="36"/>
      <c r="G14" s="36"/>
      <c r="H14" s="36"/>
      <c r="I14" s="96" t="s">
        <v>30</v>
      </c>
      <c r="J14" s="29" t="s">
        <v>20</v>
      </c>
      <c r="K14" s="39"/>
    </row>
    <row r="15" spans="2:11" s="1" customFormat="1" ht="18" customHeight="1">
      <c r="B15" s="35"/>
      <c r="C15" s="36"/>
      <c r="D15" s="36"/>
      <c r="E15" s="29" t="s">
        <v>31</v>
      </c>
      <c r="F15" s="36"/>
      <c r="G15" s="36"/>
      <c r="H15" s="36"/>
      <c r="I15" s="96" t="s">
        <v>32</v>
      </c>
      <c r="J15" s="29" t="s">
        <v>20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5"/>
      <c r="J16" s="36"/>
      <c r="K16" s="39"/>
    </row>
    <row r="17" spans="2:11" s="1" customFormat="1" ht="14.25" customHeight="1">
      <c r="B17" s="35"/>
      <c r="C17" s="36"/>
      <c r="D17" s="31" t="s">
        <v>33</v>
      </c>
      <c r="E17" s="36"/>
      <c r="F17" s="36"/>
      <c r="G17" s="36"/>
      <c r="H17" s="36"/>
      <c r="I17" s="96" t="s">
        <v>30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6" t="s">
        <v>32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5"/>
      <c r="J19" s="36"/>
      <c r="K19" s="39"/>
    </row>
    <row r="20" spans="2:11" s="1" customFormat="1" ht="14.25" customHeight="1">
      <c r="B20" s="35"/>
      <c r="C20" s="36"/>
      <c r="D20" s="31" t="s">
        <v>35</v>
      </c>
      <c r="E20" s="36"/>
      <c r="F20" s="36"/>
      <c r="G20" s="36"/>
      <c r="H20" s="36"/>
      <c r="I20" s="96" t="s">
        <v>30</v>
      </c>
      <c r="J20" s="29" t="s">
        <v>36</v>
      </c>
      <c r="K20" s="39"/>
    </row>
    <row r="21" spans="2:11" s="1" customFormat="1" ht="18" customHeight="1">
      <c r="B21" s="35"/>
      <c r="C21" s="36"/>
      <c r="D21" s="36"/>
      <c r="E21" s="29" t="s">
        <v>37</v>
      </c>
      <c r="F21" s="36"/>
      <c r="G21" s="36"/>
      <c r="H21" s="36"/>
      <c r="I21" s="96" t="s">
        <v>32</v>
      </c>
      <c r="J21" s="29" t="s">
        <v>38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5"/>
      <c r="J22" s="36"/>
      <c r="K22" s="39"/>
    </row>
    <row r="23" spans="2:11" s="1" customFormat="1" ht="14.25" customHeight="1">
      <c r="B23" s="35"/>
      <c r="C23" s="36"/>
      <c r="D23" s="31" t="s">
        <v>40</v>
      </c>
      <c r="E23" s="36"/>
      <c r="F23" s="36"/>
      <c r="G23" s="36"/>
      <c r="H23" s="36"/>
      <c r="I23" s="95"/>
      <c r="J23" s="36"/>
      <c r="K23" s="39"/>
    </row>
    <row r="24" spans="2:11" s="6" customFormat="1" ht="22.5" customHeight="1">
      <c r="B24" s="98"/>
      <c r="C24" s="99"/>
      <c r="D24" s="99"/>
      <c r="E24" s="336" t="s">
        <v>20</v>
      </c>
      <c r="F24" s="367"/>
      <c r="G24" s="367"/>
      <c r="H24" s="367"/>
      <c r="I24" s="100"/>
      <c r="J24" s="99"/>
      <c r="K24" s="101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5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2"/>
      <c r="J26" s="62"/>
      <c r="K26" s="103"/>
    </row>
    <row r="27" spans="2:11" s="1" customFormat="1" ht="24.75" customHeight="1">
      <c r="B27" s="35"/>
      <c r="C27" s="36"/>
      <c r="D27" s="104" t="s">
        <v>42</v>
      </c>
      <c r="E27" s="36"/>
      <c r="F27" s="36"/>
      <c r="G27" s="36"/>
      <c r="H27" s="36"/>
      <c r="I27" s="95"/>
      <c r="J27" s="105">
        <f>ROUND(J90,2)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2"/>
      <c r="J28" s="62"/>
      <c r="K28" s="103"/>
    </row>
    <row r="29" spans="2:11" s="1" customFormat="1" ht="14.25" customHeight="1">
      <c r="B29" s="35"/>
      <c r="C29" s="36"/>
      <c r="D29" s="36"/>
      <c r="E29" s="36"/>
      <c r="F29" s="40" t="s">
        <v>44</v>
      </c>
      <c r="G29" s="36"/>
      <c r="H29" s="36"/>
      <c r="I29" s="106" t="s">
        <v>43</v>
      </c>
      <c r="J29" s="40" t="s">
        <v>45</v>
      </c>
      <c r="K29" s="39"/>
    </row>
    <row r="30" spans="2:11" s="1" customFormat="1" ht="14.25" customHeight="1">
      <c r="B30" s="35"/>
      <c r="C30" s="36"/>
      <c r="D30" s="43" t="s">
        <v>46</v>
      </c>
      <c r="E30" s="43" t="s">
        <v>47</v>
      </c>
      <c r="F30" s="107">
        <f>ROUND(SUM(BE90:BE128),2)</f>
        <v>0</v>
      </c>
      <c r="G30" s="36"/>
      <c r="H30" s="36"/>
      <c r="I30" s="108">
        <v>0.21</v>
      </c>
      <c r="J30" s="107">
        <f>ROUND(ROUND((SUM(BE90:BE128)),2)*I30,2)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48</v>
      </c>
      <c r="F31" s="107">
        <f>ROUND(SUM(BF90:BF128),2)</f>
        <v>0</v>
      </c>
      <c r="G31" s="36"/>
      <c r="H31" s="36"/>
      <c r="I31" s="108">
        <v>0.15</v>
      </c>
      <c r="J31" s="107">
        <f>ROUND(ROUND((SUM(BF90:BF128)),2)*I31,2)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49</v>
      </c>
      <c r="F32" s="107">
        <f>ROUND(SUM(BG90:BG128),2)</f>
        <v>0</v>
      </c>
      <c r="G32" s="36"/>
      <c r="H32" s="36"/>
      <c r="I32" s="108">
        <v>0.21</v>
      </c>
      <c r="J32" s="107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50</v>
      </c>
      <c r="F33" s="107">
        <f>ROUND(SUM(BH90:BH128),2)</f>
        <v>0</v>
      </c>
      <c r="G33" s="36"/>
      <c r="H33" s="36"/>
      <c r="I33" s="108">
        <v>0.15</v>
      </c>
      <c r="J33" s="107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51</v>
      </c>
      <c r="F34" s="107">
        <f>ROUND(SUM(BI90:BI128),2)</f>
        <v>0</v>
      </c>
      <c r="G34" s="36"/>
      <c r="H34" s="36"/>
      <c r="I34" s="108">
        <v>0</v>
      </c>
      <c r="J34" s="107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5"/>
      <c r="J35" s="36"/>
      <c r="K35" s="39"/>
    </row>
    <row r="36" spans="2:11" s="1" customFormat="1" ht="24.75" customHeight="1">
      <c r="B36" s="35"/>
      <c r="C36" s="109"/>
      <c r="D36" s="110" t="s">
        <v>52</v>
      </c>
      <c r="E36" s="65"/>
      <c r="F36" s="65"/>
      <c r="G36" s="111" t="s">
        <v>53</v>
      </c>
      <c r="H36" s="112" t="s">
        <v>54</v>
      </c>
      <c r="I36" s="113"/>
      <c r="J36" s="114">
        <f>SUM(J27:J34)</f>
        <v>0</v>
      </c>
      <c r="K36" s="115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6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7"/>
      <c r="J41" s="54"/>
      <c r="K41" s="118"/>
    </row>
    <row r="42" spans="2:11" s="1" customFormat="1" ht="36.75" customHeight="1">
      <c r="B42" s="35"/>
      <c r="C42" s="24" t="s">
        <v>110</v>
      </c>
      <c r="D42" s="36"/>
      <c r="E42" s="36"/>
      <c r="F42" s="36"/>
      <c r="G42" s="36"/>
      <c r="H42" s="36"/>
      <c r="I42" s="95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5"/>
      <c r="J43" s="36"/>
      <c r="K43" s="39"/>
    </row>
    <row r="44" spans="2:11" s="1" customFormat="1" ht="14.25" customHeight="1">
      <c r="B44" s="35"/>
      <c r="C44" s="31" t="s">
        <v>16</v>
      </c>
      <c r="D44" s="36"/>
      <c r="E44" s="36"/>
      <c r="F44" s="36"/>
      <c r="G44" s="36"/>
      <c r="H44" s="36"/>
      <c r="I44" s="95"/>
      <c r="J44" s="36"/>
      <c r="K44" s="39"/>
    </row>
    <row r="45" spans="2:11" s="1" customFormat="1" ht="22.5" customHeight="1">
      <c r="B45" s="35"/>
      <c r="C45" s="36"/>
      <c r="D45" s="36"/>
      <c r="E45" s="365" t="str">
        <f>E7</f>
        <v>III etapa - stavební úpravy č.p. 1473, Kostelec nad Orlicí - II</v>
      </c>
      <c r="F45" s="340"/>
      <c r="G45" s="340"/>
      <c r="H45" s="340"/>
      <c r="I45" s="95"/>
      <c r="J45" s="36"/>
      <c r="K45" s="39"/>
    </row>
    <row r="46" spans="2:11" s="1" customFormat="1" ht="14.25" customHeight="1">
      <c r="B46" s="35"/>
      <c r="C46" s="31" t="s">
        <v>108</v>
      </c>
      <c r="D46" s="36"/>
      <c r="E46" s="36"/>
      <c r="F46" s="36"/>
      <c r="G46" s="36"/>
      <c r="H46" s="36"/>
      <c r="I46" s="95"/>
      <c r="J46" s="36"/>
      <c r="K46" s="39"/>
    </row>
    <row r="47" spans="2:11" s="1" customFormat="1" ht="23.25" customHeight="1">
      <c r="B47" s="35"/>
      <c r="C47" s="36"/>
      <c r="D47" s="36"/>
      <c r="E47" s="366" t="str">
        <f>E9</f>
        <v>0307_2017_UR - ÚT</v>
      </c>
      <c r="F47" s="340"/>
      <c r="G47" s="340"/>
      <c r="H47" s="340"/>
      <c r="I47" s="95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5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stravovací pavilon, Komenského 1473</v>
      </c>
      <c r="G49" s="36"/>
      <c r="H49" s="36"/>
      <c r="I49" s="96" t="s">
        <v>25</v>
      </c>
      <c r="J49" s="97" t="str">
        <f>IF(J12="","",J12)</f>
        <v>29.6.2016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5"/>
      <c r="J50" s="36"/>
      <c r="K50" s="39"/>
    </row>
    <row r="51" spans="2:11" s="1" customFormat="1" ht="15">
      <c r="B51" s="35"/>
      <c r="C51" s="31" t="s">
        <v>29</v>
      </c>
      <c r="D51" s="36"/>
      <c r="E51" s="36"/>
      <c r="F51" s="29" t="str">
        <f>E15</f>
        <v>Město KnO, Palackého náměstí 38, 51741 KnO</v>
      </c>
      <c r="G51" s="36"/>
      <c r="H51" s="36"/>
      <c r="I51" s="96" t="s">
        <v>35</v>
      </c>
      <c r="J51" s="29" t="str">
        <f>E21</f>
        <v>Ing. Jiří Urban, Dobrošov 66, 54701 Náchod</v>
      </c>
      <c r="K51" s="39"/>
    </row>
    <row r="52" spans="2:11" s="1" customFormat="1" ht="14.25" customHeight="1">
      <c r="B52" s="35"/>
      <c r="C52" s="31" t="s">
        <v>33</v>
      </c>
      <c r="D52" s="36"/>
      <c r="E52" s="36"/>
      <c r="F52" s="29">
        <f>IF(E18="","",E18)</f>
      </c>
      <c r="G52" s="36"/>
      <c r="H52" s="36"/>
      <c r="I52" s="95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5"/>
      <c r="J53" s="36"/>
      <c r="K53" s="39"/>
    </row>
    <row r="54" spans="2:11" s="1" customFormat="1" ht="29.25" customHeight="1">
      <c r="B54" s="35"/>
      <c r="C54" s="119" t="s">
        <v>111</v>
      </c>
      <c r="D54" s="109"/>
      <c r="E54" s="109"/>
      <c r="F54" s="109"/>
      <c r="G54" s="109"/>
      <c r="H54" s="109"/>
      <c r="I54" s="120"/>
      <c r="J54" s="121" t="s">
        <v>112</v>
      </c>
      <c r="K54" s="122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5"/>
      <c r="J55" s="36"/>
      <c r="K55" s="39"/>
    </row>
    <row r="56" spans="2:47" s="1" customFormat="1" ht="29.25" customHeight="1">
      <c r="B56" s="35"/>
      <c r="C56" s="123" t="s">
        <v>113</v>
      </c>
      <c r="D56" s="36"/>
      <c r="E56" s="36"/>
      <c r="F56" s="36"/>
      <c r="G56" s="36"/>
      <c r="H56" s="36"/>
      <c r="I56" s="95"/>
      <c r="J56" s="105">
        <f>J90</f>
        <v>0</v>
      </c>
      <c r="K56" s="39"/>
      <c r="AU56" s="18" t="s">
        <v>114</v>
      </c>
    </row>
    <row r="57" spans="2:11" s="7" customFormat="1" ht="24.75" customHeight="1">
      <c r="B57" s="124"/>
      <c r="C57" s="125"/>
      <c r="D57" s="126" t="s">
        <v>115</v>
      </c>
      <c r="E57" s="127"/>
      <c r="F57" s="127"/>
      <c r="G57" s="127"/>
      <c r="H57" s="127"/>
      <c r="I57" s="128"/>
      <c r="J57" s="129">
        <f>J91</f>
        <v>0</v>
      </c>
      <c r="K57" s="130"/>
    </row>
    <row r="58" spans="2:11" s="8" customFormat="1" ht="19.5" customHeight="1">
      <c r="B58" s="131"/>
      <c r="C58" s="132"/>
      <c r="D58" s="133" t="s">
        <v>117</v>
      </c>
      <c r="E58" s="134"/>
      <c r="F58" s="134"/>
      <c r="G58" s="134"/>
      <c r="H58" s="134"/>
      <c r="I58" s="135"/>
      <c r="J58" s="136">
        <f>J92</f>
        <v>0</v>
      </c>
      <c r="K58" s="137"/>
    </row>
    <row r="59" spans="2:11" s="7" customFormat="1" ht="24.75" customHeight="1">
      <c r="B59" s="124"/>
      <c r="C59" s="125"/>
      <c r="D59" s="126" t="s">
        <v>120</v>
      </c>
      <c r="E59" s="127"/>
      <c r="F59" s="127"/>
      <c r="G59" s="127"/>
      <c r="H59" s="127"/>
      <c r="I59" s="128"/>
      <c r="J59" s="129">
        <f>J94</f>
        <v>0</v>
      </c>
      <c r="K59" s="130"/>
    </row>
    <row r="60" spans="2:11" s="8" customFormat="1" ht="19.5" customHeight="1">
      <c r="B60" s="131"/>
      <c r="C60" s="132"/>
      <c r="D60" s="133" t="s">
        <v>1503</v>
      </c>
      <c r="E60" s="134"/>
      <c r="F60" s="134"/>
      <c r="G60" s="134"/>
      <c r="H60" s="134"/>
      <c r="I60" s="135"/>
      <c r="J60" s="136">
        <f>J95</f>
        <v>0</v>
      </c>
      <c r="K60" s="137"/>
    </row>
    <row r="61" spans="2:11" s="8" customFormat="1" ht="19.5" customHeight="1">
      <c r="B61" s="131"/>
      <c r="C61" s="132"/>
      <c r="D61" s="133" t="s">
        <v>1504</v>
      </c>
      <c r="E61" s="134"/>
      <c r="F61" s="134"/>
      <c r="G61" s="134"/>
      <c r="H61" s="134"/>
      <c r="I61" s="135"/>
      <c r="J61" s="136">
        <f>J97</f>
        <v>0</v>
      </c>
      <c r="K61" s="137"/>
    </row>
    <row r="62" spans="2:11" s="8" customFormat="1" ht="19.5" customHeight="1">
      <c r="B62" s="131"/>
      <c r="C62" s="132"/>
      <c r="D62" s="133" t="s">
        <v>1505</v>
      </c>
      <c r="E62" s="134"/>
      <c r="F62" s="134"/>
      <c r="G62" s="134"/>
      <c r="H62" s="134"/>
      <c r="I62" s="135"/>
      <c r="J62" s="136">
        <f>J103</f>
        <v>0</v>
      </c>
      <c r="K62" s="137"/>
    </row>
    <row r="63" spans="2:11" s="8" customFormat="1" ht="19.5" customHeight="1">
      <c r="B63" s="131"/>
      <c r="C63" s="132"/>
      <c r="D63" s="133" t="s">
        <v>1506</v>
      </c>
      <c r="E63" s="134"/>
      <c r="F63" s="134"/>
      <c r="G63" s="134"/>
      <c r="H63" s="134"/>
      <c r="I63" s="135"/>
      <c r="J63" s="136">
        <f>J105</f>
        <v>0</v>
      </c>
      <c r="K63" s="137"/>
    </row>
    <row r="64" spans="2:11" s="8" customFormat="1" ht="19.5" customHeight="1">
      <c r="B64" s="131"/>
      <c r="C64" s="132"/>
      <c r="D64" s="133" t="s">
        <v>1507</v>
      </c>
      <c r="E64" s="134"/>
      <c r="F64" s="134"/>
      <c r="G64" s="134"/>
      <c r="H64" s="134"/>
      <c r="I64" s="135"/>
      <c r="J64" s="136">
        <f>J107</f>
        <v>0</v>
      </c>
      <c r="K64" s="137"/>
    </row>
    <row r="65" spans="2:11" s="8" customFormat="1" ht="19.5" customHeight="1">
      <c r="B65" s="131"/>
      <c r="C65" s="132"/>
      <c r="D65" s="133" t="s">
        <v>1508</v>
      </c>
      <c r="E65" s="134"/>
      <c r="F65" s="134"/>
      <c r="G65" s="134"/>
      <c r="H65" s="134"/>
      <c r="I65" s="135"/>
      <c r="J65" s="136">
        <f>J111</f>
        <v>0</v>
      </c>
      <c r="K65" s="137"/>
    </row>
    <row r="66" spans="2:11" s="8" customFormat="1" ht="19.5" customHeight="1">
      <c r="B66" s="131"/>
      <c r="C66" s="132"/>
      <c r="D66" s="133" t="s">
        <v>1509</v>
      </c>
      <c r="E66" s="134"/>
      <c r="F66" s="134"/>
      <c r="G66" s="134"/>
      <c r="H66" s="134"/>
      <c r="I66" s="135"/>
      <c r="J66" s="136">
        <f>J115</f>
        <v>0</v>
      </c>
      <c r="K66" s="137"/>
    </row>
    <row r="67" spans="2:11" s="8" customFormat="1" ht="19.5" customHeight="1">
      <c r="B67" s="131"/>
      <c r="C67" s="132"/>
      <c r="D67" s="133" t="s">
        <v>1510</v>
      </c>
      <c r="E67" s="134"/>
      <c r="F67" s="134"/>
      <c r="G67" s="134"/>
      <c r="H67" s="134"/>
      <c r="I67" s="135"/>
      <c r="J67" s="136">
        <f>J122</f>
        <v>0</v>
      </c>
      <c r="K67" s="137"/>
    </row>
    <row r="68" spans="2:11" s="7" customFormat="1" ht="24.75" customHeight="1">
      <c r="B68" s="124"/>
      <c r="C68" s="125"/>
      <c r="D68" s="126" t="s">
        <v>126</v>
      </c>
      <c r="E68" s="127"/>
      <c r="F68" s="127"/>
      <c r="G68" s="127"/>
      <c r="H68" s="127"/>
      <c r="I68" s="128"/>
      <c r="J68" s="129">
        <f>J124</f>
        <v>0</v>
      </c>
      <c r="K68" s="130"/>
    </row>
    <row r="69" spans="2:11" s="8" customFormat="1" ht="19.5" customHeight="1">
      <c r="B69" s="131"/>
      <c r="C69" s="132"/>
      <c r="D69" s="133" t="s">
        <v>127</v>
      </c>
      <c r="E69" s="134"/>
      <c r="F69" s="134"/>
      <c r="G69" s="134"/>
      <c r="H69" s="134"/>
      <c r="I69" s="135"/>
      <c r="J69" s="136">
        <f>J125</f>
        <v>0</v>
      </c>
      <c r="K69" s="137"/>
    </row>
    <row r="70" spans="2:11" s="8" customFormat="1" ht="19.5" customHeight="1">
      <c r="B70" s="131"/>
      <c r="C70" s="132"/>
      <c r="D70" s="133" t="s">
        <v>128</v>
      </c>
      <c r="E70" s="134"/>
      <c r="F70" s="134"/>
      <c r="G70" s="134"/>
      <c r="H70" s="134"/>
      <c r="I70" s="135"/>
      <c r="J70" s="136">
        <f>J127</f>
        <v>0</v>
      </c>
      <c r="K70" s="137"/>
    </row>
    <row r="71" spans="2:11" s="1" customFormat="1" ht="21.75" customHeight="1">
      <c r="B71" s="35"/>
      <c r="C71" s="36"/>
      <c r="D71" s="36"/>
      <c r="E71" s="36"/>
      <c r="F71" s="36"/>
      <c r="G71" s="36"/>
      <c r="H71" s="36"/>
      <c r="I71" s="95"/>
      <c r="J71" s="36"/>
      <c r="K71" s="39"/>
    </row>
    <row r="72" spans="2:11" s="1" customFormat="1" ht="6.75" customHeight="1">
      <c r="B72" s="50"/>
      <c r="C72" s="51"/>
      <c r="D72" s="51"/>
      <c r="E72" s="51"/>
      <c r="F72" s="51"/>
      <c r="G72" s="51"/>
      <c r="H72" s="51"/>
      <c r="I72" s="116"/>
      <c r="J72" s="51"/>
      <c r="K72" s="52"/>
    </row>
    <row r="76" spans="2:12" s="1" customFormat="1" ht="6.75" customHeight="1">
      <c r="B76" s="53"/>
      <c r="C76" s="54"/>
      <c r="D76" s="54"/>
      <c r="E76" s="54"/>
      <c r="F76" s="54"/>
      <c r="G76" s="54"/>
      <c r="H76" s="54"/>
      <c r="I76" s="117"/>
      <c r="J76" s="54"/>
      <c r="K76" s="54"/>
      <c r="L76" s="35"/>
    </row>
    <row r="77" spans="2:12" s="1" customFormat="1" ht="36.75" customHeight="1">
      <c r="B77" s="35"/>
      <c r="C77" s="55" t="s">
        <v>129</v>
      </c>
      <c r="I77" s="138"/>
      <c r="L77" s="35"/>
    </row>
    <row r="78" spans="2:12" s="1" customFormat="1" ht="6.75" customHeight="1">
      <c r="B78" s="35"/>
      <c r="I78" s="138"/>
      <c r="L78" s="35"/>
    </row>
    <row r="79" spans="2:12" s="1" customFormat="1" ht="14.25" customHeight="1">
      <c r="B79" s="35"/>
      <c r="C79" s="57" t="s">
        <v>16</v>
      </c>
      <c r="I79" s="138"/>
      <c r="L79" s="35"/>
    </row>
    <row r="80" spans="2:12" s="1" customFormat="1" ht="22.5" customHeight="1">
      <c r="B80" s="35"/>
      <c r="E80" s="368" t="str">
        <f>E7</f>
        <v>III etapa - stavební úpravy č.p. 1473, Kostelec nad Orlicí - II</v>
      </c>
      <c r="F80" s="330"/>
      <c r="G80" s="330"/>
      <c r="H80" s="330"/>
      <c r="I80" s="138"/>
      <c r="L80" s="35"/>
    </row>
    <row r="81" spans="2:12" s="1" customFormat="1" ht="14.25" customHeight="1">
      <c r="B81" s="35"/>
      <c r="C81" s="57" t="s">
        <v>108</v>
      </c>
      <c r="I81" s="138"/>
      <c r="L81" s="35"/>
    </row>
    <row r="82" spans="2:12" s="1" customFormat="1" ht="23.25" customHeight="1">
      <c r="B82" s="35"/>
      <c r="E82" s="348" t="str">
        <f>E9</f>
        <v>0307_2017_UR - ÚT</v>
      </c>
      <c r="F82" s="330"/>
      <c r="G82" s="330"/>
      <c r="H82" s="330"/>
      <c r="I82" s="138"/>
      <c r="L82" s="35"/>
    </row>
    <row r="83" spans="2:12" s="1" customFormat="1" ht="6.75" customHeight="1">
      <c r="B83" s="35"/>
      <c r="I83" s="138"/>
      <c r="L83" s="35"/>
    </row>
    <row r="84" spans="2:12" s="1" customFormat="1" ht="18" customHeight="1">
      <c r="B84" s="35"/>
      <c r="C84" s="57" t="s">
        <v>23</v>
      </c>
      <c r="F84" s="139" t="str">
        <f>F12</f>
        <v>stravovací pavilon, Komenského 1473</v>
      </c>
      <c r="I84" s="140" t="s">
        <v>25</v>
      </c>
      <c r="J84" s="61" t="str">
        <f>IF(J12="","",J12)</f>
        <v>29.6.2016</v>
      </c>
      <c r="L84" s="35"/>
    </row>
    <row r="85" spans="2:12" s="1" customFormat="1" ht="6.75" customHeight="1">
      <c r="B85" s="35"/>
      <c r="I85" s="138"/>
      <c r="L85" s="35"/>
    </row>
    <row r="86" spans="2:12" s="1" customFormat="1" ht="15">
      <c r="B86" s="35"/>
      <c r="C86" s="57" t="s">
        <v>29</v>
      </c>
      <c r="F86" s="139" t="str">
        <f>E15</f>
        <v>Město KnO, Palackého náměstí 38, 51741 KnO</v>
      </c>
      <c r="I86" s="140" t="s">
        <v>35</v>
      </c>
      <c r="J86" s="139" t="str">
        <f>E21</f>
        <v>Ing. Jiří Urban, Dobrošov 66, 54701 Náchod</v>
      </c>
      <c r="L86" s="35"/>
    </row>
    <row r="87" spans="2:12" s="1" customFormat="1" ht="14.25" customHeight="1">
      <c r="B87" s="35"/>
      <c r="C87" s="57" t="s">
        <v>33</v>
      </c>
      <c r="F87" s="139">
        <f>IF(E18="","",E18)</f>
      </c>
      <c r="I87" s="138"/>
      <c r="L87" s="35"/>
    </row>
    <row r="88" spans="2:12" s="1" customFormat="1" ht="9.75" customHeight="1">
      <c r="B88" s="35"/>
      <c r="I88" s="138"/>
      <c r="L88" s="35"/>
    </row>
    <row r="89" spans="2:20" s="9" customFormat="1" ht="29.25" customHeight="1">
      <c r="B89" s="141"/>
      <c r="C89" s="142" t="s">
        <v>130</v>
      </c>
      <c r="D89" s="143" t="s">
        <v>61</v>
      </c>
      <c r="E89" s="143" t="s">
        <v>57</v>
      </c>
      <c r="F89" s="143" t="s">
        <v>131</v>
      </c>
      <c r="G89" s="143" t="s">
        <v>132</v>
      </c>
      <c r="H89" s="143" t="s">
        <v>133</v>
      </c>
      <c r="I89" s="144" t="s">
        <v>134</v>
      </c>
      <c r="J89" s="143" t="s">
        <v>112</v>
      </c>
      <c r="K89" s="145" t="s">
        <v>135</v>
      </c>
      <c r="L89" s="141"/>
      <c r="M89" s="67" t="s">
        <v>136</v>
      </c>
      <c r="N89" s="68" t="s">
        <v>46</v>
      </c>
      <c r="O89" s="68" t="s">
        <v>137</v>
      </c>
      <c r="P89" s="68" t="s">
        <v>138</v>
      </c>
      <c r="Q89" s="68" t="s">
        <v>139</v>
      </c>
      <c r="R89" s="68" t="s">
        <v>140</v>
      </c>
      <c r="S89" s="68" t="s">
        <v>141</v>
      </c>
      <c r="T89" s="69" t="s">
        <v>142</v>
      </c>
    </row>
    <row r="90" spans="2:63" s="1" customFormat="1" ht="29.25" customHeight="1">
      <c r="B90" s="35"/>
      <c r="C90" s="71" t="s">
        <v>113</v>
      </c>
      <c r="I90" s="138"/>
      <c r="J90" s="146">
        <f>BK90</f>
        <v>0</v>
      </c>
      <c r="L90" s="35"/>
      <c r="M90" s="70"/>
      <c r="N90" s="62"/>
      <c r="O90" s="62"/>
      <c r="P90" s="147">
        <f>P91+P94+P124</f>
        <v>0</v>
      </c>
      <c r="Q90" s="62"/>
      <c r="R90" s="147">
        <f>R91+R94+R124</f>
        <v>0</v>
      </c>
      <c r="S90" s="62"/>
      <c r="T90" s="148">
        <f>T91+T94+T124</f>
        <v>0</v>
      </c>
      <c r="AT90" s="18" t="s">
        <v>75</v>
      </c>
      <c r="AU90" s="18" t="s">
        <v>114</v>
      </c>
      <c r="BK90" s="149">
        <f>BK91+BK94+BK124</f>
        <v>0</v>
      </c>
    </row>
    <row r="91" spans="2:63" s="10" customFormat="1" ht="36.75" customHeight="1">
      <c r="B91" s="150"/>
      <c r="D91" s="151" t="s">
        <v>75</v>
      </c>
      <c r="E91" s="152" t="s">
        <v>143</v>
      </c>
      <c r="F91" s="152" t="s">
        <v>144</v>
      </c>
      <c r="I91" s="153"/>
      <c r="J91" s="154">
        <f>BK91</f>
        <v>0</v>
      </c>
      <c r="L91" s="150"/>
      <c r="M91" s="155"/>
      <c r="N91" s="156"/>
      <c r="O91" s="156"/>
      <c r="P91" s="157">
        <f>P92</f>
        <v>0</v>
      </c>
      <c r="Q91" s="156"/>
      <c r="R91" s="157">
        <f>R92</f>
        <v>0</v>
      </c>
      <c r="S91" s="156"/>
      <c r="T91" s="158">
        <f>T92</f>
        <v>0</v>
      </c>
      <c r="AR91" s="151" t="s">
        <v>22</v>
      </c>
      <c r="AT91" s="159" t="s">
        <v>75</v>
      </c>
      <c r="AU91" s="159" t="s">
        <v>76</v>
      </c>
      <c r="AY91" s="151" t="s">
        <v>145</v>
      </c>
      <c r="BK91" s="160">
        <f>BK92</f>
        <v>0</v>
      </c>
    </row>
    <row r="92" spans="2:63" s="10" customFormat="1" ht="19.5" customHeight="1">
      <c r="B92" s="150"/>
      <c r="D92" s="161" t="s">
        <v>75</v>
      </c>
      <c r="E92" s="162" t="s">
        <v>249</v>
      </c>
      <c r="F92" s="162" t="s">
        <v>259</v>
      </c>
      <c r="I92" s="153"/>
      <c r="J92" s="163">
        <f>BK92</f>
        <v>0</v>
      </c>
      <c r="L92" s="150"/>
      <c r="M92" s="155"/>
      <c r="N92" s="156"/>
      <c r="O92" s="156"/>
      <c r="P92" s="157">
        <f>P93</f>
        <v>0</v>
      </c>
      <c r="Q92" s="156"/>
      <c r="R92" s="157">
        <f>R93</f>
        <v>0</v>
      </c>
      <c r="S92" s="156"/>
      <c r="T92" s="158">
        <f>T93</f>
        <v>0</v>
      </c>
      <c r="AR92" s="151" t="s">
        <v>22</v>
      </c>
      <c r="AT92" s="159" t="s">
        <v>75</v>
      </c>
      <c r="AU92" s="159" t="s">
        <v>22</v>
      </c>
      <c r="AY92" s="151" t="s">
        <v>145</v>
      </c>
      <c r="BK92" s="160">
        <f>BK93</f>
        <v>0</v>
      </c>
    </row>
    <row r="93" spans="2:65" s="1" customFormat="1" ht="22.5" customHeight="1">
      <c r="B93" s="164"/>
      <c r="C93" s="165" t="s">
        <v>22</v>
      </c>
      <c r="D93" s="165" t="s">
        <v>148</v>
      </c>
      <c r="E93" s="166" t="s">
        <v>1511</v>
      </c>
      <c r="F93" s="167" t="s">
        <v>1512</v>
      </c>
      <c r="G93" s="168" t="s">
        <v>219</v>
      </c>
      <c r="H93" s="169">
        <v>1</v>
      </c>
      <c r="I93" s="170"/>
      <c r="J93" s="171">
        <f>ROUND(I93*H93,2)</f>
        <v>0</v>
      </c>
      <c r="K93" s="167" t="s">
        <v>20</v>
      </c>
      <c r="L93" s="35"/>
      <c r="M93" s="172" t="s">
        <v>20</v>
      </c>
      <c r="N93" s="173" t="s">
        <v>47</v>
      </c>
      <c r="O93" s="36"/>
      <c r="P93" s="174">
        <f>O93*H93</f>
        <v>0</v>
      </c>
      <c r="Q93" s="174">
        <v>0</v>
      </c>
      <c r="R93" s="174">
        <f>Q93*H93</f>
        <v>0</v>
      </c>
      <c r="S93" s="174">
        <v>0</v>
      </c>
      <c r="T93" s="175">
        <f>S93*H93</f>
        <v>0</v>
      </c>
      <c r="AR93" s="18" t="s">
        <v>153</v>
      </c>
      <c r="AT93" s="18" t="s">
        <v>148</v>
      </c>
      <c r="AU93" s="18" t="s">
        <v>84</v>
      </c>
      <c r="AY93" s="18" t="s">
        <v>145</v>
      </c>
      <c r="BE93" s="176">
        <f>IF(N93="základní",J93,0)</f>
        <v>0</v>
      </c>
      <c r="BF93" s="176">
        <f>IF(N93="snížená",J93,0)</f>
        <v>0</v>
      </c>
      <c r="BG93" s="176">
        <f>IF(N93="zákl. přenesená",J93,0)</f>
        <v>0</v>
      </c>
      <c r="BH93" s="176">
        <f>IF(N93="sníž. přenesená",J93,0)</f>
        <v>0</v>
      </c>
      <c r="BI93" s="176">
        <f>IF(N93="nulová",J93,0)</f>
        <v>0</v>
      </c>
      <c r="BJ93" s="18" t="s">
        <v>22</v>
      </c>
      <c r="BK93" s="176">
        <f>ROUND(I93*H93,2)</f>
        <v>0</v>
      </c>
      <c r="BL93" s="18" t="s">
        <v>153</v>
      </c>
      <c r="BM93" s="18" t="s">
        <v>1513</v>
      </c>
    </row>
    <row r="94" spans="2:63" s="10" customFormat="1" ht="36.75" customHeight="1">
      <c r="B94" s="150"/>
      <c r="D94" s="151" t="s">
        <v>75</v>
      </c>
      <c r="E94" s="152" t="s">
        <v>332</v>
      </c>
      <c r="F94" s="152" t="s">
        <v>333</v>
      </c>
      <c r="I94" s="153"/>
      <c r="J94" s="154">
        <f>BK94</f>
        <v>0</v>
      </c>
      <c r="L94" s="150"/>
      <c r="M94" s="155"/>
      <c r="N94" s="156"/>
      <c r="O94" s="156"/>
      <c r="P94" s="157">
        <f>P95+P97+P103+P105+P107+P111+P115+P122</f>
        <v>0</v>
      </c>
      <c r="Q94" s="156"/>
      <c r="R94" s="157">
        <f>R95+R97+R103+R105+R107+R111+R115+R122</f>
        <v>0</v>
      </c>
      <c r="S94" s="156"/>
      <c r="T94" s="158">
        <f>T95+T97+T103+T105+T107+T111+T115+T122</f>
        <v>0</v>
      </c>
      <c r="AR94" s="151" t="s">
        <v>22</v>
      </c>
      <c r="AT94" s="159" t="s">
        <v>75</v>
      </c>
      <c r="AU94" s="159" t="s">
        <v>76</v>
      </c>
      <c r="AY94" s="151" t="s">
        <v>145</v>
      </c>
      <c r="BK94" s="160">
        <f>BK95+BK97+BK103+BK105+BK107+BK111+BK115+BK122</f>
        <v>0</v>
      </c>
    </row>
    <row r="95" spans="2:63" s="10" customFormat="1" ht="19.5" customHeight="1">
      <c r="B95" s="150"/>
      <c r="D95" s="161" t="s">
        <v>75</v>
      </c>
      <c r="E95" s="162" t="s">
        <v>216</v>
      </c>
      <c r="F95" s="162" t="s">
        <v>1514</v>
      </c>
      <c r="I95" s="153"/>
      <c r="J95" s="163">
        <f>BK95</f>
        <v>0</v>
      </c>
      <c r="L95" s="150"/>
      <c r="M95" s="155"/>
      <c r="N95" s="156"/>
      <c r="O95" s="156"/>
      <c r="P95" s="157">
        <f>P96</f>
        <v>0</v>
      </c>
      <c r="Q95" s="156"/>
      <c r="R95" s="157">
        <f>R96</f>
        <v>0</v>
      </c>
      <c r="S95" s="156"/>
      <c r="T95" s="158">
        <f>T96</f>
        <v>0</v>
      </c>
      <c r="AR95" s="151" t="s">
        <v>22</v>
      </c>
      <c r="AT95" s="159" t="s">
        <v>75</v>
      </c>
      <c r="AU95" s="159" t="s">
        <v>22</v>
      </c>
      <c r="AY95" s="151" t="s">
        <v>145</v>
      </c>
      <c r="BK95" s="160">
        <f>BK96</f>
        <v>0</v>
      </c>
    </row>
    <row r="96" spans="2:65" s="1" customFormat="1" ht="31.5" customHeight="1">
      <c r="B96" s="164"/>
      <c r="C96" s="165" t="s">
        <v>84</v>
      </c>
      <c r="D96" s="165" t="s">
        <v>148</v>
      </c>
      <c r="E96" s="166" t="s">
        <v>1515</v>
      </c>
      <c r="F96" s="167" t="s">
        <v>1516</v>
      </c>
      <c r="G96" s="168" t="s">
        <v>395</v>
      </c>
      <c r="H96" s="169">
        <v>60</v>
      </c>
      <c r="I96" s="170"/>
      <c r="J96" s="171">
        <f>ROUND(I96*H96,2)</f>
        <v>0</v>
      </c>
      <c r="K96" s="167" t="s">
        <v>20</v>
      </c>
      <c r="L96" s="35"/>
      <c r="M96" s="172" t="s">
        <v>20</v>
      </c>
      <c r="N96" s="173" t="s">
        <v>47</v>
      </c>
      <c r="O96" s="36"/>
      <c r="P96" s="174">
        <f>O96*H96</f>
        <v>0</v>
      </c>
      <c r="Q96" s="174">
        <v>0</v>
      </c>
      <c r="R96" s="174">
        <f>Q96*H96</f>
        <v>0</v>
      </c>
      <c r="S96" s="174">
        <v>0</v>
      </c>
      <c r="T96" s="175">
        <f>S96*H96</f>
        <v>0</v>
      </c>
      <c r="AR96" s="18" t="s">
        <v>153</v>
      </c>
      <c r="AT96" s="18" t="s">
        <v>148</v>
      </c>
      <c r="AU96" s="18" t="s">
        <v>84</v>
      </c>
      <c r="AY96" s="18" t="s">
        <v>145</v>
      </c>
      <c r="BE96" s="176">
        <f>IF(N96="základní",J96,0)</f>
        <v>0</v>
      </c>
      <c r="BF96" s="176">
        <f>IF(N96="snížená",J96,0)</f>
        <v>0</v>
      </c>
      <c r="BG96" s="176">
        <f>IF(N96="zákl. přenesená",J96,0)</f>
        <v>0</v>
      </c>
      <c r="BH96" s="176">
        <f>IF(N96="sníž. přenesená",J96,0)</f>
        <v>0</v>
      </c>
      <c r="BI96" s="176">
        <f>IF(N96="nulová",J96,0)</f>
        <v>0</v>
      </c>
      <c r="BJ96" s="18" t="s">
        <v>22</v>
      </c>
      <c r="BK96" s="176">
        <f>ROUND(I96*H96,2)</f>
        <v>0</v>
      </c>
      <c r="BL96" s="18" t="s">
        <v>153</v>
      </c>
      <c r="BM96" s="18" t="s">
        <v>1517</v>
      </c>
    </row>
    <row r="97" spans="2:63" s="10" customFormat="1" ht="29.25" customHeight="1">
      <c r="B97" s="150"/>
      <c r="D97" s="161" t="s">
        <v>75</v>
      </c>
      <c r="E97" s="162" t="s">
        <v>146</v>
      </c>
      <c r="F97" s="162" t="s">
        <v>1518</v>
      </c>
      <c r="I97" s="153"/>
      <c r="J97" s="163">
        <f>BK97</f>
        <v>0</v>
      </c>
      <c r="L97" s="150"/>
      <c r="M97" s="155"/>
      <c r="N97" s="156"/>
      <c r="O97" s="156"/>
      <c r="P97" s="157">
        <f>SUM(P98:P102)</f>
        <v>0</v>
      </c>
      <c r="Q97" s="156"/>
      <c r="R97" s="157">
        <f>SUM(R98:R102)</f>
        <v>0</v>
      </c>
      <c r="S97" s="156"/>
      <c r="T97" s="158">
        <f>SUM(T98:T102)</f>
        <v>0</v>
      </c>
      <c r="AR97" s="151" t="s">
        <v>22</v>
      </c>
      <c r="AT97" s="159" t="s">
        <v>75</v>
      </c>
      <c r="AU97" s="159" t="s">
        <v>22</v>
      </c>
      <c r="AY97" s="151" t="s">
        <v>145</v>
      </c>
      <c r="BK97" s="160">
        <f>SUM(BK98:BK102)</f>
        <v>0</v>
      </c>
    </row>
    <row r="98" spans="2:65" s="1" customFormat="1" ht="22.5" customHeight="1">
      <c r="B98" s="164"/>
      <c r="C98" s="165" t="s">
        <v>193</v>
      </c>
      <c r="D98" s="165" t="s">
        <v>148</v>
      </c>
      <c r="E98" s="166" t="s">
        <v>1519</v>
      </c>
      <c r="F98" s="167" t="s">
        <v>1520</v>
      </c>
      <c r="G98" s="168" t="s">
        <v>395</v>
      </c>
      <c r="H98" s="169">
        <v>2</v>
      </c>
      <c r="I98" s="170"/>
      <c r="J98" s="171">
        <f>ROUND(I98*H98,2)</f>
        <v>0</v>
      </c>
      <c r="K98" s="167" t="s">
        <v>20</v>
      </c>
      <c r="L98" s="35"/>
      <c r="M98" s="172" t="s">
        <v>20</v>
      </c>
      <c r="N98" s="173" t="s">
        <v>47</v>
      </c>
      <c r="O98" s="36"/>
      <c r="P98" s="174">
        <f>O98*H98</f>
        <v>0</v>
      </c>
      <c r="Q98" s="174">
        <v>0</v>
      </c>
      <c r="R98" s="174">
        <f>Q98*H98</f>
        <v>0</v>
      </c>
      <c r="S98" s="174">
        <v>0</v>
      </c>
      <c r="T98" s="175">
        <f>S98*H98</f>
        <v>0</v>
      </c>
      <c r="AR98" s="18" t="s">
        <v>153</v>
      </c>
      <c r="AT98" s="18" t="s">
        <v>148</v>
      </c>
      <c r="AU98" s="18" t="s">
        <v>84</v>
      </c>
      <c r="AY98" s="18" t="s">
        <v>145</v>
      </c>
      <c r="BE98" s="176">
        <f>IF(N98="základní",J98,0)</f>
        <v>0</v>
      </c>
      <c r="BF98" s="176">
        <f>IF(N98="snížená",J98,0)</f>
        <v>0</v>
      </c>
      <c r="BG98" s="176">
        <f>IF(N98="zákl. přenesená",J98,0)</f>
        <v>0</v>
      </c>
      <c r="BH98" s="176">
        <f>IF(N98="sníž. přenesená",J98,0)</f>
        <v>0</v>
      </c>
      <c r="BI98" s="176">
        <f>IF(N98="nulová",J98,0)</f>
        <v>0</v>
      </c>
      <c r="BJ98" s="18" t="s">
        <v>22</v>
      </c>
      <c r="BK98" s="176">
        <f>ROUND(I98*H98,2)</f>
        <v>0</v>
      </c>
      <c r="BL98" s="18" t="s">
        <v>153</v>
      </c>
      <c r="BM98" s="18" t="s">
        <v>1521</v>
      </c>
    </row>
    <row r="99" spans="2:65" s="1" customFormat="1" ht="22.5" customHeight="1">
      <c r="B99" s="164"/>
      <c r="C99" s="165" t="s">
        <v>153</v>
      </c>
      <c r="D99" s="165" t="s">
        <v>148</v>
      </c>
      <c r="E99" s="166" t="s">
        <v>146</v>
      </c>
      <c r="F99" s="167" t="s">
        <v>1522</v>
      </c>
      <c r="G99" s="168" t="s">
        <v>1093</v>
      </c>
      <c r="H99" s="169">
        <v>8</v>
      </c>
      <c r="I99" s="170"/>
      <c r="J99" s="171">
        <f>ROUND(I99*H99,2)</f>
        <v>0</v>
      </c>
      <c r="K99" s="167" t="s">
        <v>20</v>
      </c>
      <c r="L99" s="35"/>
      <c r="M99" s="172" t="s">
        <v>20</v>
      </c>
      <c r="N99" s="173" t="s">
        <v>47</v>
      </c>
      <c r="O99" s="36"/>
      <c r="P99" s="174">
        <f>O99*H99</f>
        <v>0</v>
      </c>
      <c r="Q99" s="174">
        <v>0</v>
      </c>
      <c r="R99" s="174">
        <f>Q99*H99</f>
        <v>0</v>
      </c>
      <c r="S99" s="174">
        <v>0</v>
      </c>
      <c r="T99" s="175">
        <f>S99*H99</f>
        <v>0</v>
      </c>
      <c r="AR99" s="18" t="s">
        <v>153</v>
      </c>
      <c r="AT99" s="18" t="s">
        <v>148</v>
      </c>
      <c r="AU99" s="18" t="s">
        <v>84</v>
      </c>
      <c r="AY99" s="18" t="s">
        <v>145</v>
      </c>
      <c r="BE99" s="176">
        <f>IF(N99="základní",J99,0)</f>
        <v>0</v>
      </c>
      <c r="BF99" s="176">
        <f>IF(N99="snížená",J99,0)</f>
        <v>0</v>
      </c>
      <c r="BG99" s="176">
        <f>IF(N99="zákl. přenesená",J99,0)</f>
        <v>0</v>
      </c>
      <c r="BH99" s="176">
        <f>IF(N99="sníž. přenesená",J99,0)</f>
        <v>0</v>
      </c>
      <c r="BI99" s="176">
        <f>IF(N99="nulová",J99,0)</f>
        <v>0</v>
      </c>
      <c r="BJ99" s="18" t="s">
        <v>22</v>
      </c>
      <c r="BK99" s="176">
        <f>ROUND(I99*H99,2)</f>
        <v>0</v>
      </c>
      <c r="BL99" s="18" t="s">
        <v>153</v>
      </c>
      <c r="BM99" s="18" t="s">
        <v>1523</v>
      </c>
    </row>
    <row r="100" spans="2:65" s="1" customFormat="1" ht="31.5" customHeight="1">
      <c r="B100" s="164"/>
      <c r="C100" s="165" t="s">
        <v>216</v>
      </c>
      <c r="D100" s="165" t="s">
        <v>148</v>
      </c>
      <c r="E100" s="166" t="s">
        <v>1524</v>
      </c>
      <c r="F100" s="167" t="s">
        <v>1525</v>
      </c>
      <c r="G100" s="168" t="s">
        <v>219</v>
      </c>
      <c r="H100" s="169">
        <v>1</v>
      </c>
      <c r="I100" s="170"/>
      <c r="J100" s="171">
        <f>ROUND(I100*H100,2)</f>
        <v>0</v>
      </c>
      <c r="K100" s="167" t="s">
        <v>20</v>
      </c>
      <c r="L100" s="35"/>
      <c r="M100" s="172" t="s">
        <v>20</v>
      </c>
      <c r="N100" s="173" t="s">
        <v>47</v>
      </c>
      <c r="O100" s="36"/>
      <c r="P100" s="174">
        <f>O100*H100</f>
        <v>0</v>
      </c>
      <c r="Q100" s="174">
        <v>0</v>
      </c>
      <c r="R100" s="174">
        <f>Q100*H100</f>
        <v>0</v>
      </c>
      <c r="S100" s="174">
        <v>0</v>
      </c>
      <c r="T100" s="175">
        <f>S100*H100</f>
        <v>0</v>
      </c>
      <c r="AR100" s="18" t="s">
        <v>153</v>
      </c>
      <c r="AT100" s="18" t="s">
        <v>148</v>
      </c>
      <c r="AU100" s="18" t="s">
        <v>84</v>
      </c>
      <c r="AY100" s="18" t="s">
        <v>145</v>
      </c>
      <c r="BE100" s="176">
        <f>IF(N100="základní",J100,0)</f>
        <v>0</v>
      </c>
      <c r="BF100" s="176">
        <f>IF(N100="snížená",J100,0)</f>
        <v>0</v>
      </c>
      <c r="BG100" s="176">
        <f>IF(N100="zákl. přenesená",J100,0)</f>
        <v>0</v>
      </c>
      <c r="BH100" s="176">
        <f>IF(N100="sníž. přenesená",J100,0)</f>
        <v>0</v>
      </c>
      <c r="BI100" s="176">
        <f>IF(N100="nulová",J100,0)</f>
        <v>0</v>
      </c>
      <c r="BJ100" s="18" t="s">
        <v>22</v>
      </c>
      <c r="BK100" s="176">
        <f>ROUND(I100*H100,2)</f>
        <v>0</v>
      </c>
      <c r="BL100" s="18" t="s">
        <v>153</v>
      </c>
      <c r="BM100" s="18" t="s">
        <v>1526</v>
      </c>
    </row>
    <row r="101" spans="2:65" s="1" customFormat="1" ht="31.5" customHeight="1">
      <c r="B101" s="164"/>
      <c r="C101" s="165" t="s">
        <v>146</v>
      </c>
      <c r="D101" s="165" t="s">
        <v>148</v>
      </c>
      <c r="E101" s="166" t="s">
        <v>1527</v>
      </c>
      <c r="F101" s="167" t="s">
        <v>1528</v>
      </c>
      <c r="G101" s="168" t="s">
        <v>219</v>
      </c>
      <c r="H101" s="169">
        <v>1</v>
      </c>
      <c r="I101" s="170"/>
      <c r="J101" s="171">
        <f>ROUND(I101*H101,2)</f>
        <v>0</v>
      </c>
      <c r="K101" s="167" t="s">
        <v>20</v>
      </c>
      <c r="L101" s="35"/>
      <c r="M101" s="172" t="s">
        <v>20</v>
      </c>
      <c r="N101" s="173" t="s">
        <v>47</v>
      </c>
      <c r="O101" s="36"/>
      <c r="P101" s="174">
        <f>O101*H101</f>
        <v>0</v>
      </c>
      <c r="Q101" s="174">
        <v>0</v>
      </c>
      <c r="R101" s="174">
        <f>Q101*H101</f>
        <v>0</v>
      </c>
      <c r="S101" s="174">
        <v>0</v>
      </c>
      <c r="T101" s="175">
        <f>S101*H101</f>
        <v>0</v>
      </c>
      <c r="AR101" s="18" t="s">
        <v>153</v>
      </c>
      <c r="AT101" s="18" t="s">
        <v>148</v>
      </c>
      <c r="AU101" s="18" t="s">
        <v>84</v>
      </c>
      <c r="AY101" s="18" t="s">
        <v>145</v>
      </c>
      <c r="BE101" s="176">
        <f>IF(N101="základní",J101,0)</f>
        <v>0</v>
      </c>
      <c r="BF101" s="176">
        <f>IF(N101="snížená",J101,0)</f>
        <v>0</v>
      </c>
      <c r="BG101" s="176">
        <f>IF(N101="zákl. přenesená",J101,0)</f>
        <v>0</v>
      </c>
      <c r="BH101" s="176">
        <f>IF(N101="sníž. přenesená",J101,0)</f>
        <v>0</v>
      </c>
      <c r="BI101" s="176">
        <f>IF(N101="nulová",J101,0)</f>
        <v>0</v>
      </c>
      <c r="BJ101" s="18" t="s">
        <v>22</v>
      </c>
      <c r="BK101" s="176">
        <f>ROUND(I101*H101,2)</f>
        <v>0</v>
      </c>
      <c r="BL101" s="18" t="s">
        <v>153</v>
      </c>
      <c r="BM101" s="18" t="s">
        <v>1529</v>
      </c>
    </row>
    <row r="102" spans="2:65" s="1" customFormat="1" ht="22.5" customHeight="1">
      <c r="B102" s="164"/>
      <c r="C102" s="165" t="s">
        <v>231</v>
      </c>
      <c r="D102" s="165" t="s">
        <v>148</v>
      </c>
      <c r="E102" s="166" t="s">
        <v>231</v>
      </c>
      <c r="F102" s="167" t="s">
        <v>1530</v>
      </c>
      <c r="G102" s="168" t="s">
        <v>1093</v>
      </c>
      <c r="H102" s="169">
        <v>8</v>
      </c>
      <c r="I102" s="170"/>
      <c r="J102" s="171">
        <f>ROUND(I102*H102,2)</f>
        <v>0</v>
      </c>
      <c r="K102" s="167" t="s">
        <v>20</v>
      </c>
      <c r="L102" s="35"/>
      <c r="M102" s="172" t="s">
        <v>20</v>
      </c>
      <c r="N102" s="173" t="s">
        <v>47</v>
      </c>
      <c r="O102" s="36"/>
      <c r="P102" s="174">
        <f>O102*H102</f>
        <v>0</v>
      </c>
      <c r="Q102" s="174">
        <v>0</v>
      </c>
      <c r="R102" s="174">
        <f>Q102*H102</f>
        <v>0</v>
      </c>
      <c r="S102" s="174">
        <v>0</v>
      </c>
      <c r="T102" s="175">
        <f>S102*H102</f>
        <v>0</v>
      </c>
      <c r="AR102" s="18" t="s">
        <v>153</v>
      </c>
      <c r="AT102" s="18" t="s">
        <v>148</v>
      </c>
      <c r="AU102" s="18" t="s">
        <v>84</v>
      </c>
      <c r="AY102" s="18" t="s">
        <v>145</v>
      </c>
      <c r="BE102" s="176">
        <f>IF(N102="základní",J102,0)</f>
        <v>0</v>
      </c>
      <c r="BF102" s="176">
        <f>IF(N102="snížená",J102,0)</f>
        <v>0</v>
      </c>
      <c r="BG102" s="176">
        <f>IF(N102="zákl. přenesená",J102,0)</f>
        <v>0</v>
      </c>
      <c r="BH102" s="176">
        <f>IF(N102="sníž. přenesená",J102,0)</f>
        <v>0</v>
      </c>
      <c r="BI102" s="176">
        <f>IF(N102="nulová",J102,0)</f>
        <v>0</v>
      </c>
      <c r="BJ102" s="18" t="s">
        <v>22</v>
      </c>
      <c r="BK102" s="176">
        <f>ROUND(I102*H102,2)</f>
        <v>0</v>
      </c>
      <c r="BL102" s="18" t="s">
        <v>153</v>
      </c>
      <c r="BM102" s="18" t="s">
        <v>1531</v>
      </c>
    </row>
    <row r="103" spans="2:63" s="10" customFormat="1" ht="29.25" customHeight="1">
      <c r="B103" s="150"/>
      <c r="D103" s="161" t="s">
        <v>75</v>
      </c>
      <c r="E103" s="162" t="s">
        <v>231</v>
      </c>
      <c r="F103" s="162" t="s">
        <v>1532</v>
      </c>
      <c r="I103" s="153"/>
      <c r="J103" s="163">
        <f>BK103</f>
        <v>0</v>
      </c>
      <c r="L103" s="150"/>
      <c r="M103" s="155"/>
      <c r="N103" s="156"/>
      <c r="O103" s="156"/>
      <c r="P103" s="157">
        <f>P104</f>
        <v>0</v>
      </c>
      <c r="Q103" s="156"/>
      <c r="R103" s="157">
        <f>R104</f>
        <v>0</v>
      </c>
      <c r="S103" s="156"/>
      <c r="T103" s="158">
        <f>T104</f>
        <v>0</v>
      </c>
      <c r="AR103" s="151" t="s">
        <v>22</v>
      </c>
      <c r="AT103" s="159" t="s">
        <v>75</v>
      </c>
      <c r="AU103" s="159" t="s">
        <v>22</v>
      </c>
      <c r="AY103" s="151" t="s">
        <v>145</v>
      </c>
      <c r="BK103" s="160">
        <f>BK104</f>
        <v>0</v>
      </c>
    </row>
    <row r="104" spans="2:65" s="1" customFormat="1" ht="22.5" customHeight="1">
      <c r="B104" s="164"/>
      <c r="C104" s="165" t="s">
        <v>238</v>
      </c>
      <c r="D104" s="165" t="s">
        <v>148</v>
      </c>
      <c r="E104" s="166" t="s">
        <v>1533</v>
      </c>
      <c r="F104" s="167" t="s">
        <v>1534</v>
      </c>
      <c r="G104" s="168" t="s">
        <v>1093</v>
      </c>
      <c r="H104" s="169">
        <v>10</v>
      </c>
      <c r="I104" s="170"/>
      <c r="J104" s="171">
        <f>ROUND(I104*H104,2)</f>
        <v>0</v>
      </c>
      <c r="K104" s="167" t="s">
        <v>20</v>
      </c>
      <c r="L104" s="35"/>
      <c r="M104" s="172" t="s">
        <v>20</v>
      </c>
      <c r="N104" s="173" t="s">
        <v>47</v>
      </c>
      <c r="O104" s="36"/>
      <c r="P104" s="174">
        <f>O104*H104</f>
        <v>0</v>
      </c>
      <c r="Q104" s="174">
        <v>0</v>
      </c>
      <c r="R104" s="174">
        <f>Q104*H104</f>
        <v>0</v>
      </c>
      <c r="S104" s="174">
        <v>0</v>
      </c>
      <c r="T104" s="175">
        <f>S104*H104</f>
        <v>0</v>
      </c>
      <c r="AR104" s="18" t="s">
        <v>153</v>
      </c>
      <c r="AT104" s="18" t="s">
        <v>148</v>
      </c>
      <c r="AU104" s="18" t="s">
        <v>84</v>
      </c>
      <c r="AY104" s="18" t="s">
        <v>145</v>
      </c>
      <c r="BE104" s="176">
        <f>IF(N104="základní",J104,0)</f>
        <v>0</v>
      </c>
      <c r="BF104" s="176">
        <f>IF(N104="snížená",J104,0)</f>
        <v>0</v>
      </c>
      <c r="BG104" s="176">
        <f>IF(N104="zákl. přenesená",J104,0)</f>
        <v>0</v>
      </c>
      <c r="BH104" s="176">
        <f>IF(N104="sníž. přenesená",J104,0)</f>
        <v>0</v>
      </c>
      <c r="BI104" s="176">
        <f>IF(N104="nulová",J104,0)</f>
        <v>0</v>
      </c>
      <c r="BJ104" s="18" t="s">
        <v>22</v>
      </c>
      <c r="BK104" s="176">
        <f>ROUND(I104*H104,2)</f>
        <v>0</v>
      </c>
      <c r="BL104" s="18" t="s">
        <v>153</v>
      </c>
      <c r="BM104" s="18" t="s">
        <v>1535</v>
      </c>
    </row>
    <row r="105" spans="2:63" s="10" customFormat="1" ht="29.25" customHeight="1">
      <c r="B105" s="150"/>
      <c r="D105" s="161" t="s">
        <v>75</v>
      </c>
      <c r="E105" s="162" t="s">
        <v>238</v>
      </c>
      <c r="F105" s="162" t="s">
        <v>1536</v>
      </c>
      <c r="I105" s="153"/>
      <c r="J105" s="163">
        <f>BK105</f>
        <v>0</v>
      </c>
      <c r="L105" s="150"/>
      <c r="M105" s="155"/>
      <c r="N105" s="156"/>
      <c r="O105" s="156"/>
      <c r="P105" s="157">
        <f>P106</f>
        <v>0</v>
      </c>
      <c r="Q105" s="156"/>
      <c r="R105" s="157">
        <f>R106</f>
        <v>0</v>
      </c>
      <c r="S105" s="156"/>
      <c r="T105" s="158">
        <f>T106</f>
        <v>0</v>
      </c>
      <c r="AR105" s="151" t="s">
        <v>22</v>
      </c>
      <c r="AT105" s="159" t="s">
        <v>75</v>
      </c>
      <c r="AU105" s="159" t="s">
        <v>22</v>
      </c>
      <c r="AY105" s="151" t="s">
        <v>145</v>
      </c>
      <c r="BK105" s="160">
        <f>BK106</f>
        <v>0</v>
      </c>
    </row>
    <row r="106" spans="2:65" s="1" customFormat="1" ht="22.5" customHeight="1">
      <c r="B106" s="164"/>
      <c r="C106" s="165" t="s">
        <v>249</v>
      </c>
      <c r="D106" s="165" t="s">
        <v>148</v>
      </c>
      <c r="E106" s="166" t="s">
        <v>1537</v>
      </c>
      <c r="F106" s="167" t="s">
        <v>1538</v>
      </c>
      <c r="G106" s="168" t="s">
        <v>1093</v>
      </c>
      <c r="H106" s="169">
        <v>8</v>
      </c>
      <c r="I106" s="170"/>
      <c r="J106" s="171">
        <f>ROUND(I106*H106,2)</f>
        <v>0</v>
      </c>
      <c r="K106" s="167" t="s">
        <v>20</v>
      </c>
      <c r="L106" s="35"/>
      <c r="M106" s="172" t="s">
        <v>20</v>
      </c>
      <c r="N106" s="173" t="s">
        <v>47</v>
      </c>
      <c r="O106" s="36"/>
      <c r="P106" s="174">
        <f>O106*H106</f>
        <v>0</v>
      </c>
      <c r="Q106" s="174">
        <v>0</v>
      </c>
      <c r="R106" s="174">
        <f>Q106*H106</f>
        <v>0</v>
      </c>
      <c r="S106" s="174">
        <v>0</v>
      </c>
      <c r="T106" s="175">
        <f>S106*H106</f>
        <v>0</v>
      </c>
      <c r="AR106" s="18" t="s">
        <v>153</v>
      </c>
      <c r="AT106" s="18" t="s">
        <v>148</v>
      </c>
      <c r="AU106" s="18" t="s">
        <v>84</v>
      </c>
      <c r="AY106" s="18" t="s">
        <v>145</v>
      </c>
      <c r="BE106" s="176">
        <f>IF(N106="základní",J106,0)</f>
        <v>0</v>
      </c>
      <c r="BF106" s="176">
        <f>IF(N106="snížená",J106,0)</f>
        <v>0</v>
      </c>
      <c r="BG106" s="176">
        <f>IF(N106="zákl. přenesená",J106,0)</f>
        <v>0</v>
      </c>
      <c r="BH106" s="176">
        <f>IF(N106="sníž. přenesená",J106,0)</f>
        <v>0</v>
      </c>
      <c r="BI106" s="176">
        <f>IF(N106="nulová",J106,0)</f>
        <v>0</v>
      </c>
      <c r="BJ106" s="18" t="s">
        <v>22</v>
      </c>
      <c r="BK106" s="176">
        <f>ROUND(I106*H106,2)</f>
        <v>0</v>
      </c>
      <c r="BL106" s="18" t="s">
        <v>153</v>
      </c>
      <c r="BM106" s="18" t="s">
        <v>1539</v>
      </c>
    </row>
    <row r="107" spans="2:63" s="10" customFormat="1" ht="29.25" customHeight="1">
      <c r="B107" s="150"/>
      <c r="D107" s="161" t="s">
        <v>75</v>
      </c>
      <c r="E107" s="162" t="s">
        <v>930</v>
      </c>
      <c r="F107" s="162" t="s">
        <v>1540</v>
      </c>
      <c r="I107" s="153"/>
      <c r="J107" s="163">
        <f>BK107</f>
        <v>0</v>
      </c>
      <c r="L107" s="150"/>
      <c r="M107" s="155"/>
      <c r="N107" s="156"/>
      <c r="O107" s="156"/>
      <c r="P107" s="157">
        <f>SUM(P108:P110)</f>
        <v>0</v>
      </c>
      <c r="Q107" s="156"/>
      <c r="R107" s="157">
        <f>SUM(R108:R110)</f>
        <v>0</v>
      </c>
      <c r="S107" s="156"/>
      <c r="T107" s="158">
        <f>SUM(T108:T110)</f>
        <v>0</v>
      </c>
      <c r="AR107" s="151" t="s">
        <v>22</v>
      </c>
      <c r="AT107" s="159" t="s">
        <v>75</v>
      </c>
      <c r="AU107" s="159" t="s">
        <v>22</v>
      </c>
      <c r="AY107" s="151" t="s">
        <v>145</v>
      </c>
      <c r="BK107" s="160">
        <f>SUM(BK108:BK110)</f>
        <v>0</v>
      </c>
    </row>
    <row r="108" spans="2:65" s="1" customFormat="1" ht="22.5" customHeight="1">
      <c r="B108" s="164"/>
      <c r="C108" s="165" t="s">
        <v>27</v>
      </c>
      <c r="D108" s="165" t="s">
        <v>148</v>
      </c>
      <c r="E108" s="166" t="s">
        <v>22</v>
      </c>
      <c r="F108" s="167" t="s">
        <v>1541</v>
      </c>
      <c r="G108" s="168" t="s">
        <v>838</v>
      </c>
      <c r="H108" s="169">
        <v>2</v>
      </c>
      <c r="I108" s="170"/>
      <c r="J108" s="171">
        <f>ROUND(I108*H108,2)</f>
        <v>0</v>
      </c>
      <c r="K108" s="167" t="s">
        <v>20</v>
      </c>
      <c r="L108" s="35"/>
      <c r="M108" s="172" t="s">
        <v>20</v>
      </c>
      <c r="N108" s="173" t="s">
        <v>47</v>
      </c>
      <c r="O108" s="36"/>
      <c r="P108" s="174">
        <f>O108*H108</f>
        <v>0</v>
      </c>
      <c r="Q108" s="174">
        <v>0</v>
      </c>
      <c r="R108" s="174">
        <f>Q108*H108</f>
        <v>0</v>
      </c>
      <c r="S108" s="174">
        <v>0</v>
      </c>
      <c r="T108" s="175">
        <f>S108*H108</f>
        <v>0</v>
      </c>
      <c r="AR108" s="18" t="s">
        <v>153</v>
      </c>
      <c r="AT108" s="18" t="s">
        <v>148</v>
      </c>
      <c r="AU108" s="18" t="s">
        <v>84</v>
      </c>
      <c r="AY108" s="18" t="s">
        <v>145</v>
      </c>
      <c r="BE108" s="176">
        <f>IF(N108="základní",J108,0)</f>
        <v>0</v>
      </c>
      <c r="BF108" s="176">
        <f>IF(N108="snížená",J108,0)</f>
        <v>0</v>
      </c>
      <c r="BG108" s="176">
        <f>IF(N108="zákl. přenesená",J108,0)</f>
        <v>0</v>
      </c>
      <c r="BH108" s="176">
        <f>IF(N108="sníž. přenesená",J108,0)</f>
        <v>0</v>
      </c>
      <c r="BI108" s="176">
        <f>IF(N108="nulová",J108,0)</f>
        <v>0</v>
      </c>
      <c r="BJ108" s="18" t="s">
        <v>22</v>
      </c>
      <c r="BK108" s="176">
        <f>ROUND(I108*H108,2)</f>
        <v>0</v>
      </c>
      <c r="BL108" s="18" t="s">
        <v>153</v>
      </c>
      <c r="BM108" s="18" t="s">
        <v>1542</v>
      </c>
    </row>
    <row r="109" spans="2:65" s="1" customFormat="1" ht="22.5" customHeight="1">
      <c r="B109" s="164"/>
      <c r="C109" s="165" t="s">
        <v>260</v>
      </c>
      <c r="D109" s="165" t="s">
        <v>148</v>
      </c>
      <c r="E109" s="166" t="s">
        <v>84</v>
      </c>
      <c r="F109" s="167" t="s">
        <v>1543</v>
      </c>
      <c r="G109" s="168" t="s">
        <v>838</v>
      </c>
      <c r="H109" s="169">
        <v>2</v>
      </c>
      <c r="I109" s="170"/>
      <c r="J109" s="171">
        <f>ROUND(I109*H109,2)</f>
        <v>0</v>
      </c>
      <c r="K109" s="167" t="s">
        <v>20</v>
      </c>
      <c r="L109" s="35"/>
      <c r="M109" s="172" t="s">
        <v>20</v>
      </c>
      <c r="N109" s="173" t="s">
        <v>47</v>
      </c>
      <c r="O109" s="36"/>
      <c r="P109" s="174">
        <f>O109*H109</f>
        <v>0</v>
      </c>
      <c r="Q109" s="174">
        <v>0</v>
      </c>
      <c r="R109" s="174">
        <f>Q109*H109</f>
        <v>0</v>
      </c>
      <c r="S109" s="174">
        <v>0</v>
      </c>
      <c r="T109" s="175">
        <f>S109*H109</f>
        <v>0</v>
      </c>
      <c r="AR109" s="18" t="s">
        <v>153</v>
      </c>
      <c r="AT109" s="18" t="s">
        <v>148</v>
      </c>
      <c r="AU109" s="18" t="s">
        <v>84</v>
      </c>
      <c r="AY109" s="18" t="s">
        <v>145</v>
      </c>
      <c r="BE109" s="176">
        <f>IF(N109="základní",J109,0)</f>
        <v>0</v>
      </c>
      <c r="BF109" s="176">
        <f>IF(N109="snížená",J109,0)</f>
        <v>0</v>
      </c>
      <c r="BG109" s="176">
        <f>IF(N109="zákl. přenesená",J109,0)</f>
        <v>0</v>
      </c>
      <c r="BH109" s="176">
        <f>IF(N109="sníž. přenesená",J109,0)</f>
        <v>0</v>
      </c>
      <c r="BI109" s="176">
        <f>IF(N109="nulová",J109,0)</f>
        <v>0</v>
      </c>
      <c r="BJ109" s="18" t="s">
        <v>22</v>
      </c>
      <c r="BK109" s="176">
        <f>ROUND(I109*H109,2)</f>
        <v>0</v>
      </c>
      <c r="BL109" s="18" t="s">
        <v>153</v>
      </c>
      <c r="BM109" s="18" t="s">
        <v>1544</v>
      </c>
    </row>
    <row r="110" spans="2:65" s="1" customFormat="1" ht="22.5" customHeight="1">
      <c r="B110" s="164"/>
      <c r="C110" s="165" t="s">
        <v>237</v>
      </c>
      <c r="D110" s="165" t="s">
        <v>148</v>
      </c>
      <c r="E110" s="166" t="s">
        <v>193</v>
      </c>
      <c r="F110" s="167" t="s">
        <v>1545</v>
      </c>
      <c r="G110" s="168" t="s">
        <v>838</v>
      </c>
      <c r="H110" s="169">
        <v>2</v>
      </c>
      <c r="I110" s="170"/>
      <c r="J110" s="171">
        <f>ROUND(I110*H110,2)</f>
        <v>0</v>
      </c>
      <c r="K110" s="167" t="s">
        <v>20</v>
      </c>
      <c r="L110" s="35"/>
      <c r="M110" s="172" t="s">
        <v>20</v>
      </c>
      <c r="N110" s="173" t="s">
        <v>47</v>
      </c>
      <c r="O110" s="36"/>
      <c r="P110" s="174">
        <f>O110*H110</f>
        <v>0</v>
      </c>
      <c r="Q110" s="174">
        <v>0</v>
      </c>
      <c r="R110" s="174">
        <f>Q110*H110</f>
        <v>0</v>
      </c>
      <c r="S110" s="174">
        <v>0</v>
      </c>
      <c r="T110" s="175">
        <f>S110*H110</f>
        <v>0</v>
      </c>
      <c r="AR110" s="18" t="s">
        <v>153</v>
      </c>
      <c r="AT110" s="18" t="s">
        <v>148</v>
      </c>
      <c r="AU110" s="18" t="s">
        <v>84</v>
      </c>
      <c r="AY110" s="18" t="s">
        <v>145</v>
      </c>
      <c r="BE110" s="176">
        <f>IF(N110="základní",J110,0)</f>
        <v>0</v>
      </c>
      <c r="BF110" s="176">
        <f>IF(N110="snížená",J110,0)</f>
        <v>0</v>
      </c>
      <c r="BG110" s="176">
        <f>IF(N110="zákl. přenesená",J110,0)</f>
        <v>0</v>
      </c>
      <c r="BH110" s="176">
        <f>IF(N110="sníž. přenesená",J110,0)</f>
        <v>0</v>
      </c>
      <c r="BI110" s="176">
        <f>IF(N110="nulová",J110,0)</f>
        <v>0</v>
      </c>
      <c r="BJ110" s="18" t="s">
        <v>22</v>
      </c>
      <c r="BK110" s="176">
        <f>ROUND(I110*H110,2)</f>
        <v>0</v>
      </c>
      <c r="BL110" s="18" t="s">
        <v>153</v>
      </c>
      <c r="BM110" s="18" t="s">
        <v>1546</v>
      </c>
    </row>
    <row r="111" spans="2:63" s="10" customFormat="1" ht="29.25" customHeight="1">
      <c r="B111" s="150"/>
      <c r="D111" s="161" t="s">
        <v>75</v>
      </c>
      <c r="E111" s="162" t="s">
        <v>1003</v>
      </c>
      <c r="F111" s="162" t="s">
        <v>1547</v>
      </c>
      <c r="I111" s="153"/>
      <c r="J111" s="163">
        <f>BK111</f>
        <v>0</v>
      </c>
      <c r="L111" s="150"/>
      <c r="M111" s="155"/>
      <c r="N111" s="156"/>
      <c r="O111" s="156"/>
      <c r="P111" s="157">
        <f>SUM(P112:P114)</f>
        <v>0</v>
      </c>
      <c r="Q111" s="156"/>
      <c r="R111" s="157">
        <f>SUM(R112:R114)</f>
        <v>0</v>
      </c>
      <c r="S111" s="156"/>
      <c r="T111" s="158">
        <f>SUM(T112:T114)</f>
        <v>0</v>
      </c>
      <c r="AR111" s="151" t="s">
        <v>22</v>
      </c>
      <c r="AT111" s="159" t="s">
        <v>75</v>
      </c>
      <c r="AU111" s="159" t="s">
        <v>22</v>
      </c>
      <c r="AY111" s="151" t="s">
        <v>145</v>
      </c>
      <c r="BK111" s="160">
        <f>SUM(BK112:BK114)</f>
        <v>0</v>
      </c>
    </row>
    <row r="112" spans="2:65" s="1" customFormat="1" ht="22.5" customHeight="1">
      <c r="B112" s="164"/>
      <c r="C112" s="165" t="s">
        <v>281</v>
      </c>
      <c r="D112" s="165" t="s">
        <v>148</v>
      </c>
      <c r="E112" s="166" t="s">
        <v>1118</v>
      </c>
      <c r="F112" s="167" t="s">
        <v>1548</v>
      </c>
      <c r="G112" s="168" t="s">
        <v>395</v>
      </c>
      <c r="H112" s="169">
        <v>48</v>
      </c>
      <c r="I112" s="170"/>
      <c r="J112" s="171">
        <f>ROUND(I112*H112,2)</f>
        <v>0</v>
      </c>
      <c r="K112" s="167" t="s">
        <v>20</v>
      </c>
      <c r="L112" s="35"/>
      <c r="M112" s="172" t="s">
        <v>20</v>
      </c>
      <c r="N112" s="173" t="s">
        <v>47</v>
      </c>
      <c r="O112" s="36"/>
      <c r="P112" s="174">
        <f>O112*H112</f>
        <v>0</v>
      </c>
      <c r="Q112" s="174">
        <v>0</v>
      </c>
      <c r="R112" s="174">
        <f>Q112*H112</f>
        <v>0</v>
      </c>
      <c r="S112" s="174">
        <v>0</v>
      </c>
      <c r="T112" s="175">
        <f>S112*H112</f>
        <v>0</v>
      </c>
      <c r="AR112" s="18" t="s">
        <v>153</v>
      </c>
      <c r="AT112" s="18" t="s">
        <v>148</v>
      </c>
      <c r="AU112" s="18" t="s">
        <v>84</v>
      </c>
      <c r="AY112" s="18" t="s">
        <v>145</v>
      </c>
      <c r="BE112" s="176">
        <f>IF(N112="základní",J112,0)</f>
        <v>0</v>
      </c>
      <c r="BF112" s="176">
        <f>IF(N112="snížená",J112,0)</f>
        <v>0</v>
      </c>
      <c r="BG112" s="176">
        <f>IF(N112="zákl. přenesená",J112,0)</f>
        <v>0</v>
      </c>
      <c r="BH112" s="176">
        <f>IF(N112="sníž. přenesená",J112,0)</f>
        <v>0</v>
      </c>
      <c r="BI112" s="176">
        <f>IF(N112="nulová",J112,0)</f>
        <v>0</v>
      </c>
      <c r="BJ112" s="18" t="s">
        <v>22</v>
      </c>
      <c r="BK112" s="176">
        <f>ROUND(I112*H112,2)</f>
        <v>0</v>
      </c>
      <c r="BL112" s="18" t="s">
        <v>153</v>
      </c>
      <c r="BM112" s="18" t="s">
        <v>1549</v>
      </c>
    </row>
    <row r="113" spans="2:65" s="1" customFormat="1" ht="22.5" customHeight="1">
      <c r="B113" s="164"/>
      <c r="C113" s="165" t="s">
        <v>285</v>
      </c>
      <c r="D113" s="165" t="s">
        <v>148</v>
      </c>
      <c r="E113" s="166" t="s">
        <v>1150</v>
      </c>
      <c r="F113" s="167" t="s">
        <v>1550</v>
      </c>
      <c r="G113" s="168" t="s">
        <v>395</v>
      </c>
      <c r="H113" s="169">
        <v>14</v>
      </c>
      <c r="I113" s="170"/>
      <c r="J113" s="171">
        <f>ROUND(I113*H113,2)</f>
        <v>0</v>
      </c>
      <c r="K113" s="167" t="s">
        <v>20</v>
      </c>
      <c r="L113" s="35"/>
      <c r="M113" s="172" t="s">
        <v>20</v>
      </c>
      <c r="N113" s="173" t="s">
        <v>47</v>
      </c>
      <c r="O113" s="36"/>
      <c r="P113" s="174">
        <f>O113*H113</f>
        <v>0</v>
      </c>
      <c r="Q113" s="174">
        <v>0</v>
      </c>
      <c r="R113" s="174">
        <f>Q113*H113</f>
        <v>0</v>
      </c>
      <c r="S113" s="174">
        <v>0</v>
      </c>
      <c r="T113" s="175">
        <f>S113*H113</f>
        <v>0</v>
      </c>
      <c r="AR113" s="18" t="s">
        <v>153</v>
      </c>
      <c r="AT113" s="18" t="s">
        <v>148</v>
      </c>
      <c r="AU113" s="18" t="s">
        <v>84</v>
      </c>
      <c r="AY113" s="18" t="s">
        <v>145</v>
      </c>
      <c r="BE113" s="176">
        <f>IF(N113="základní",J113,0)</f>
        <v>0</v>
      </c>
      <c r="BF113" s="176">
        <f>IF(N113="snížená",J113,0)</f>
        <v>0</v>
      </c>
      <c r="BG113" s="176">
        <f>IF(N113="zákl. přenesená",J113,0)</f>
        <v>0</v>
      </c>
      <c r="BH113" s="176">
        <f>IF(N113="sníž. přenesená",J113,0)</f>
        <v>0</v>
      </c>
      <c r="BI113" s="176">
        <f>IF(N113="nulová",J113,0)</f>
        <v>0</v>
      </c>
      <c r="BJ113" s="18" t="s">
        <v>22</v>
      </c>
      <c r="BK113" s="176">
        <f>ROUND(I113*H113,2)</f>
        <v>0</v>
      </c>
      <c r="BL113" s="18" t="s">
        <v>153</v>
      </c>
      <c r="BM113" s="18" t="s">
        <v>1551</v>
      </c>
    </row>
    <row r="114" spans="2:65" s="1" customFormat="1" ht="22.5" customHeight="1">
      <c r="B114" s="164"/>
      <c r="C114" s="165" t="s">
        <v>8</v>
      </c>
      <c r="D114" s="165" t="s">
        <v>148</v>
      </c>
      <c r="E114" s="166" t="s">
        <v>1164</v>
      </c>
      <c r="F114" s="167" t="s">
        <v>1552</v>
      </c>
      <c r="G114" s="168" t="s">
        <v>1093</v>
      </c>
      <c r="H114" s="169">
        <v>4</v>
      </c>
      <c r="I114" s="170"/>
      <c r="J114" s="171">
        <f>ROUND(I114*H114,2)</f>
        <v>0</v>
      </c>
      <c r="K114" s="167" t="s">
        <v>20</v>
      </c>
      <c r="L114" s="35"/>
      <c r="M114" s="172" t="s">
        <v>20</v>
      </c>
      <c r="N114" s="173" t="s">
        <v>47</v>
      </c>
      <c r="O114" s="36"/>
      <c r="P114" s="174">
        <f>O114*H114</f>
        <v>0</v>
      </c>
      <c r="Q114" s="174">
        <v>0</v>
      </c>
      <c r="R114" s="174">
        <f>Q114*H114</f>
        <v>0</v>
      </c>
      <c r="S114" s="174">
        <v>0</v>
      </c>
      <c r="T114" s="175">
        <f>S114*H114</f>
        <v>0</v>
      </c>
      <c r="AR114" s="18" t="s">
        <v>153</v>
      </c>
      <c r="AT114" s="18" t="s">
        <v>148</v>
      </c>
      <c r="AU114" s="18" t="s">
        <v>84</v>
      </c>
      <c r="AY114" s="18" t="s">
        <v>145</v>
      </c>
      <c r="BE114" s="176">
        <f>IF(N114="základní",J114,0)</f>
        <v>0</v>
      </c>
      <c r="BF114" s="176">
        <f>IF(N114="snížená",J114,0)</f>
        <v>0</v>
      </c>
      <c r="BG114" s="176">
        <f>IF(N114="zákl. přenesená",J114,0)</f>
        <v>0</v>
      </c>
      <c r="BH114" s="176">
        <f>IF(N114="sníž. přenesená",J114,0)</f>
        <v>0</v>
      </c>
      <c r="BI114" s="176">
        <f>IF(N114="nulová",J114,0)</f>
        <v>0</v>
      </c>
      <c r="BJ114" s="18" t="s">
        <v>22</v>
      </c>
      <c r="BK114" s="176">
        <f>ROUND(I114*H114,2)</f>
        <v>0</v>
      </c>
      <c r="BL114" s="18" t="s">
        <v>153</v>
      </c>
      <c r="BM114" s="18" t="s">
        <v>1553</v>
      </c>
    </row>
    <row r="115" spans="2:63" s="10" customFormat="1" ht="29.25" customHeight="1">
      <c r="B115" s="150"/>
      <c r="D115" s="161" t="s">
        <v>75</v>
      </c>
      <c r="E115" s="162" t="s">
        <v>1554</v>
      </c>
      <c r="F115" s="162" t="s">
        <v>1555</v>
      </c>
      <c r="I115" s="153"/>
      <c r="J115" s="163">
        <f>BK115</f>
        <v>0</v>
      </c>
      <c r="L115" s="150"/>
      <c r="M115" s="155"/>
      <c r="N115" s="156"/>
      <c r="O115" s="156"/>
      <c r="P115" s="157">
        <f>SUM(P116:P121)</f>
        <v>0</v>
      </c>
      <c r="Q115" s="156"/>
      <c r="R115" s="157">
        <f>SUM(R116:R121)</f>
        <v>0</v>
      </c>
      <c r="S115" s="156"/>
      <c r="T115" s="158">
        <f>SUM(T116:T121)</f>
        <v>0</v>
      </c>
      <c r="AR115" s="151" t="s">
        <v>22</v>
      </c>
      <c r="AT115" s="159" t="s">
        <v>75</v>
      </c>
      <c r="AU115" s="159" t="s">
        <v>22</v>
      </c>
      <c r="AY115" s="151" t="s">
        <v>145</v>
      </c>
      <c r="BK115" s="160">
        <f>SUM(BK116:BK121)</f>
        <v>0</v>
      </c>
    </row>
    <row r="116" spans="2:65" s="1" customFormat="1" ht="22.5" customHeight="1">
      <c r="B116" s="164"/>
      <c r="C116" s="165" t="s">
        <v>294</v>
      </c>
      <c r="D116" s="165" t="s">
        <v>148</v>
      </c>
      <c r="E116" s="166" t="s">
        <v>1209</v>
      </c>
      <c r="F116" s="167" t="s">
        <v>1556</v>
      </c>
      <c r="G116" s="168" t="s">
        <v>1557</v>
      </c>
      <c r="H116" s="169">
        <v>1</v>
      </c>
      <c r="I116" s="170"/>
      <c r="J116" s="171">
        <f aca="true" t="shared" si="0" ref="J116:J121">ROUND(I116*H116,2)</f>
        <v>0</v>
      </c>
      <c r="K116" s="167" t="s">
        <v>20</v>
      </c>
      <c r="L116" s="35"/>
      <c r="M116" s="172" t="s">
        <v>20</v>
      </c>
      <c r="N116" s="173" t="s">
        <v>47</v>
      </c>
      <c r="O116" s="36"/>
      <c r="P116" s="174">
        <f aca="true" t="shared" si="1" ref="P116:P121">O116*H116</f>
        <v>0</v>
      </c>
      <c r="Q116" s="174">
        <v>0</v>
      </c>
      <c r="R116" s="174">
        <f aca="true" t="shared" si="2" ref="R116:R121">Q116*H116</f>
        <v>0</v>
      </c>
      <c r="S116" s="174">
        <v>0</v>
      </c>
      <c r="T116" s="175">
        <f aca="true" t="shared" si="3" ref="T116:T121">S116*H116</f>
        <v>0</v>
      </c>
      <c r="AR116" s="18" t="s">
        <v>153</v>
      </c>
      <c r="AT116" s="18" t="s">
        <v>148</v>
      </c>
      <c r="AU116" s="18" t="s">
        <v>84</v>
      </c>
      <c r="AY116" s="18" t="s">
        <v>145</v>
      </c>
      <c r="BE116" s="176">
        <f aca="true" t="shared" si="4" ref="BE116:BE121">IF(N116="základní",J116,0)</f>
        <v>0</v>
      </c>
      <c r="BF116" s="176">
        <f aca="true" t="shared" si="5" ref="BF116:BF121">IF(N116="snížená",J116,0)</f>
        <v>0</v>
      </c>
      <c r="BG116" s="176">
        <f aca="true" t="shared" si="6" ref="BG116:BG121">IF(N116="zákl. přenesená",J116,0)</f>
        <v>0</v>
      </c>
      <c r="BH116" s="176">
        <f aca="true" t="shared" si="7" ref="BH116:BH121">IF(N116="sníž. přenesená",J116,0)</f>
        <v>0</v>
      </c>
      <c r="BI116" s="176">
        <f aca="true" t="shared" si="8" ref="BI116:BI121">IF(N116="nulová",J116,0)</f>
        <v>0</v>
      </c>
      <c r="BJ116" s="18" t="s">
        <v>22</v>
      </c>
      <c r="BK116" s="176">
        <f aca="true" t="shared" si="9" ref="BK116:BK121">ROUND(I116*H116,2)</f>
        <v>0</v>
      </c>
      <c r="BL116" s="18" t="s">
        <v>153</v>
      </c>
      <c r="BM116" s="18" t="s">
        <v>1558</v>
      </c>
    </row>
    <row r="117" spans="2:65" s="1" customFormat="1" ht="22.5" customHeight="1">
      <c r="B117" s="164"/>
      <c r="C117" s="165" t="s">
        <v>302</v>
      </c>
      <c r="D117" s="165" t="s">
        <v>148</v>
      </c>
      <c r="E117" s="166" t="s">
        <v>1242</v>
      </c>
      <c r="F117" s="167" t="s">
        <v>1559</v>
      </c>
      <c r="G117" s="168" t="s">
        <v>1557</v>
      </c>
      <c r="H117" s="169">
        <v>1</v>
      </c>
      <c r="I117" s="170"/>
      <c r="J117" s="171">
        <f t="shared" si="0"/>
        <v>0</v>
      </c>
      <c r="K117" s="167" t="s">
        <v>20</v>
      </c>
      <c r="L117" s="35"/>
      <c r="M117" s="172" t="s">
        <v>20</v>
      </c>
      <c r="N117" s="173" t="s">
        <v>47</v>
      </c>
      <c r="O117" s="36"/>
      <c r="P117" s="174">
        <f t="shared" si="1"/>
        <v>0</v>
      </c>
      <c r="Q117" s="174">
        <v>0</v>
      </c>
      <c r="R117" s="174">
        <f t="shared" si="2"/>
        <v>0</v>
      </c>
      <c r="S117" s="174">
        <v>0</v>
      </c>
      <c r="T117" s="175">
        <f t="shared" si="3"/>
        <v>0</v>
      </c>
      <c r="AR117" s="18" t="s">
        <v>153</v>
      </c>
      <c r="AT117" s="18" t="s">
        <v>148</v>
      </c>
      <c r="AU117" s="18" t="s">
        <v>84</v>
      </c>
      <c r="AY117" s="18" t="s">
        <v>145</v>
      </c>
      <c r="BE117" s="176">
        <f t="shared" si="4"/>
        <v>0</v>
      </c>
      <c r="BF117" s="176">
        <f t="shared" si="5"/>
        <v>0</v>
      </c>
      <c r="BG117" s="176">
        <f t="shared" si="6"/>
        <v>0</v>
      </c>
      <c r="BH117" s="176">
        <f t="shared" si="7"/>
        <v>0</v>
      </c>
      <c r="BI117" s="176">
        <f t="shared" si="8"/>
        <v>0</v>
      </c>
      <c r="BJ117" s="18" t="s">
        <v>22</v>
      </c>
      <c r="BK117" s="176">
        <f t="shared" si="9"/>
        <v>0</v>
      </c>
      <c r="BL117" s="18" t="s">
        <v>153</v>
      </c>
      <c r="BM117" s="18" t="s">
        <v>1560</v>
      </c>
    </row>
    <row r="118" spans="2:65" s="1" customFormat="1" ht="22.5" customHeight="1">
      <c r="B118" s="164"/>
      <c r="C118" s="165" t="s">
        <v>230</v>
      </c>
      <c r="D118" s="165" t="s">
        <v>148</v>
      </c>
      <c r="E118" s="166" t="s">
        <v>1262</v>
      </c>
      <c r="F118" s="167" t="s">
        <v>1561</v>
      </c>
      <c r="G118" s="168" t="s">
        <v>838</v>
      </c>
      <c r="H118" s="169">
        <v>10</v>
      </c>
      <c r="I118" s="170"/>
      <c r="J118" s="171">
        <f t="shared" si="0"/>
        <v>0</v>
      </c>
      <c r="K118" s="167" t="s">
        <v>20</v>
      </c>
      <c r="L118" s="35"/>
      <c r="M118" s="172" t="s">
        <v>20</v>
      </c>
      <c r="N118" s="173" t="s">
        <v>47</v>
      </c>
      <c r="O118" s="36"/>
      <c r="P118" s="174">
        <f t="shared" si="1"/>
        <v>0</v>
      </c>
      <c r="Q118" s="174">
        <v>0</v>
      </c>
      <c r="R118" s="174">
        <f t="shared" si="2"/>
        <v>0</v>
      </c>
      <c r="S118" s="174">
        <v>0</v>
      </c>
      <c r="T118" s="175">
        <f t="shared" si="3"/>
        <v>0</v>
      </c>
      <c r="AR118" s="18" t="s">
        <v>153</v>
      </c>
      <c r="AT118" s="18" t="s">
        <v>148</v>
      </c>
      <c r="AU118" s="18" t="s">
        <v>84</v>
      </c>
      <c r="AY118" s="18" t="s">
        <v>145</v>
      </c>
      <c r="BE118" s="176">
        <f t="shared" si="4"/>
        <v>0</v>
      </c>
      <c r="BF118" s="176">
        <f t="shared" si="5"/>
        <v>0</v>
      </c>
      <c r="BG118" s="176">
        <f t="shared" si="6"/>
        <v>0</v>
      </c>
      <c r="BH118" s="176">
        <f t="shared" si="7"/>
        <v>0</v>
      </c>
      <c r="BI118" s="176">
        <f t="shared" si="8"/>
        <v>0</v>
      </c>
      <c r="BJ118" s="18" t="s">
        <v>22</v>
      </c>
      <c r="BK118" s="176">
        <f t="shared" si="9"/>
        <v>0</v>
      </c>
      <c r="BL118" s="18" t="s">
        <v>153</v>
      </c>
      <c r="BM118" s="18" t="s">
        <v>1562</v>
      </c>
    </row>
    <row r="119" spans="2:65" s="1" customFormat="1" ht="22.5" customHeight="1">
      <c r="B119" s="164"/>
      <c r="C119" s="165" t="s">
        <v>311</v>
      </c>
      <c r="D119" s="165" t="s">
        <v>148</v>
      </c>
      <c r="E119" s="166" t="s">
        <v>153</v>
      </c>
      <c r="F119" s="167" t="s">
        <v>1563</v>
      </c>
      <c r="G119" s="168" t="s">
        <v>1093</v>
      </c>
      <c r="H119" s="169">
        <v>6</v>
      </c>
      <c r="I119" s="170"/>
      <c r="J119" s="171">
        <f t="shared" si="0"/>
        <v>0</v>
      </c>
      <c r="K119" s="167" t="s">
        <v>20</v>
      </c>
      <c r="L119" s="35"/>
      <c r="M119" s="172" t="s">
        <v>20</v>
      </c>
      <c r="N119" s="173" t="s">
        <v>47</v>
      </c>
      <c r="O119" s="36"/>
      <c r="P119" s="174">
        <f t="shared" si="1"/>
        <v>0</v>
      </c>
      <c r="Q119" s="174">
        <v>0</v>
      </c>
      <c r="R119" s="174">
        <f t="shared" si="2"/>
        <v>0</v>
      </c>
      <c r="S119" s="174">
        <v>0</v>
      </c>
      <c r="T119" s="175">
        <f t="shared" si="3"/>
        <v>0</v>
      </c>
      <c r="AR119" s="18" t="s">
        <v>153</v>
      </c>
      <c r="AT119" s="18" t="s">
        <v>148</v>
      </c>
      <c r="AU119" s="18" t="s">
        <v>84</v>
      </c>
      <c r="AY119" s="18" t="s">
        <v>145</v>
      </c>
      <c r="BE119" s="176">
        <f t="shared" si="4"/>
        <v>0</v>
      </c>
      <c r="BF119" s="176">
        <f t="shared" si="5"/>
        <v>0</v>
      </c>
      <c r="BG119" s="176">
        <f t="shared" si="6"/>
        <v>0</v>
      </c>
      <c r="BH119" s="176">
        <f t="shared" si="7"/>
        <v>0</v>
      </c>
      <c r="BI119" s="176">
        <f t="shared" si="8"/>
        <v>0</v>
      </c>
      <c r="BJ119" s="18" t="s">
        <v>22</v>
      </c>
      <c r="BK119" s="176">
        <f t="shared" si="9"/>
        <v>0</v>
      </c>
      <c r="BL119" s="18" t="s">
        <v>153</v>
      </c>
      <c r="BM119" s="18" t="s">
        <v>1564</v>
      </c>
    </row>
    <row r="120" spans="2:65" s="1" customFormat="1" ht="31.5" customHeight="1">
      <c r="B120" s="164"/>
      <c r="C120" s="165" t="s">
        <v>265</v>
      </c>
      <c r="D120" s="165" t="s">
        <v>148</v>
      </c>
      <c r="E120" s="166" t="s">
        <v>1565</v>
      </c>
      <c r="F120" s="167" t="s">
        <v>1566</v>
      </c>
      <c r="G120" s="168" t="s">
        <v>219</v>
      </c>
      <c r="H120" s="169">
        <v>1</v>
      </c>
      <c r="I120" s="170"/>
      <c r="J120" s="171">
        <f t="shared" si="0"/>
        <v>0</v>
      </c>
      <c r="K120" s="167" t="s">
        <v>20</v>
      </c>
      <c r="L120" s="35"/>
      <c r="M120" s="172" t="s">
        <v>20</v>
      </c>
      <c r="N120" s="173" t="s">
        <v>47</v>
      </c>
      <c r="O120" s="36"/>
      <c r="P120" s="174">
        <f t="shared" si="1"/>
        <v>0</v>
      </c>
      <c r="Q120" s="174">
        <v>0</v>
      </c>
      <c r="R120" s="174">
        <f t="shared" si="2"/>
        <v>0</v>
      </c>
      <c r="S120" s="174">
        <v>0</v>
      </c>
      <c r="T120" s="175">
        <f t="shared" si="3"/>
        <v>0</v>
      </c>
      <c r="AR120" s="18" t="s">
        <v>153</v>
      </c>
      <c r="AT120" s="18" t="s">
        <v>148</v>
      </c>
      <c r="AU120" s="18" t="s">
        <v>84</v>
      </c>
      <c r="AY120" s="18" t="s">
        <v>145</v>
      </c>
      <c r="BE120" s="176">
        <f t="shared" si="4"/>
        <v>0</v>
      </c>
      <c r="BF120" s="176">
        <f t="shared" si="5"/>
        <v>0</v>
      </c>
      <c r="BG120" s="176">
        <f t="shared" si="6"/>
        <v>0</v>
      </c>
      <c r="BH120" s="176">
        <f t="shared" si="7"/>
        <v>0</v>
      </c>
      <c r="BI120" s="176">
        <f t="shared" si="8"/>
        <v>0</v>
      </c>
      <c r="BJ120" s="18" t="s">
        <v>22</v>
      </c>
      <c r="BK120" s="176">
        <f t="shared" si="9"/>
        <v>0</v>
      </c>
      <c r="BL120" s="18" t="s">
        <v>153</v>
      </c>
      <c r="BM120" s="18" t="s">
        <v>1567</v>
      </c>
    </row>
    <row r="121" spans="2:65" s="1" customFormat="1" ht="31.5" customHeight="1">
      <c r="B121" s="164"/>
      <c r="C121" s="165" t="s">
        <v>7</v>
      </c>
      <c r="D121" s="165" t="s">
        <v>148</v>
      </c>
      <c r="E121" s="166" t="s">
        <v>1568</v>
      </c>
      <c r="F121" s="167" t="s">
        <v>1569</v>
      </c>
      <c r="G121" s="168" t="s">
        <v>219</v>
      </c>
      <c r="H121" s="169">
        <v>1</v>
      </c>
      <c r="I121" s="170"/>
      <c r="J121" s="171">
        <f t="shared" si="0"/>
        <v>0</v>
      </c>
      <c r="K121" s="167" t="s">
        <v>20</v>
      </c>
      <c r="L121" s="35"/>
      <c r="M121" s="172" t="s">
        <v>20</v>
      </c>
      <c r="N121" s="173" t="s">
        <v>47</v>
      </c>
      <c r="O121" s="36"/>
      <c r="P121" s="174">
        <f t="shared" si="1"/>
        <v>0</v>
      </c>
      <c r="Q121" s="174">
        <v>0</v>
      </c>
      <c r="R121" s="174">
        <f t="shared" si="2"/>
        <v>0</v>
      </c>
      <c r="S121" s="174">
        <v>0</v>
      </c>
      <c r="T121" s="175">
        <f t="shared" si="3"/>
        <v>0</v>
      </c>
      <c r="AR121" s="18" t="s">
        <v>153</v>
      </c>
      <c r="AT121" s="18" t="s">
        <v>148</v>
      </c>
      <c r="AU121" s="18" t="s">
        <v>84</v>
      </c>
      <c r="AY121" s="18" t="s">
        <v>145</v>
      </c>
      <c r="BE121" s="176">
        <f t="shared" si="4"/>
        <v>0</v>
      </c>
      <c r="BF121" s="176">
        <f t="shared" si="5"/>
        <v>0</v>
      </c>
      <c r="BG121" s="176">
        <f t="shared" si="6"/>
        <v>0</v>
      </c>
      <c r="BH121" s="176">
        <f t="shared" si="7"/>
        <v>0</v>
      </c>
      <c r="BI121" s="176">
        <f t="shared" si="8"/>
        <v>0</v>
      </c>
      <c r="BJ121" s="18" t="s">
        <v>22</v>
      </c>
      <c r="BK121" s="176">
        <f t="shared" si="9"/>
        <v>0</v>
      </c>
      <c r="BL121" s="18" t="s">
        <v>153</v>
      </c>
      <c r="BM121" s="18" t="s">
        <v>1570</v>
      </c>
    </row>
    <row r="122" spans="2:63" s="10" customFormat="1" ht="29.25" customHeight="1">
      <c r="B122" s="150"/>
      <c r="D122" s="161" t="s">
        <v>75</v>
      </c>
      <c r="E122" s="162" t="s">
        <v>1571</v>
      </c>
      <c r="F122" s="162" t="s">
        <v>1572</v>
      </c>
      <c r="I122" s="153"/>
      <c r="J122" s="163">
        <f>BK122</f>
        <v>0</v>
      </c>
      <c r="L122" s="150"/>
      <c r="M122" s="155"/>
      <c r="N122" s="156"/>
      <c r="O122" s="156"/>
      <c r="P122" s="157">
        <f>P123</f>
        <v>0</v>
      </c>
      <c r="Q122" s="156"/>
      <c r="R122" s="157">
        <f>R123</f>
        <v>0</v>
      </c>
      <c r="S122" s="156"/>
      <c r="T122" s="158">
        <f>T123</f>
        <v>0</v>
      </c>
      <c r="AR122" s="151" t="s">
        <v>22</v>
      </c>
      <c r="AT122" s="159" t="s">
        <v>75</v>
      </c>
      <c r="AU122" s="159" t="s">
        <v>22</v>
      </c>
      <c r="AY122" s="151" t="s">
        <v>145</v>
      </c>
      <c r="BK122" s="160">
        <f>BK123</f>
        <v>0</v>
      </c>
    </row>
    <row r="123" spans="2:65" s="1" customFormat="1" ht="22.5" customHeight="1">
      <c r="B123" s="164"/>
      <c r="C123" s="165" t="s">
        <v>322</v>
      </c>
      <c r="D123" s="165" t="s">
        <v>148</v>
      </c>
      <c r="E123" s="166" t="s">
        <v>1186</v>
      </c>
      <c r="F123" s="167" t="s">
        <v>1573</v>
      </c>
      <c r="G123" s="168" t="s">
        <v>395</v>
      </c>
      <c r="H123" s="169">
        <v>48</v>
      </c>
      <c r="I123" s="170"/>
      <c r="J123" s="171">
        <f>ROUND(I123*H123,2)</f>
        <v>0</v>
      </c>
      <c r="K123" s="167" t="s">
        <v>20</v>
      </c>
      <c r="L123" s="35"/>
      <c r="M123" s="172" t="s">
        <v>20</v>
      </c>
      <c r="N123" s="173" t="s">
        <v>47</v>
      </c>
      <c r="O123" s="36"/>
      <c r="P123" s="174">
        <f>O123*H123</f>
        <v>0</v>
      </c>
      <c r="Q123" s="174">
        <v>0</v>
      </c>
      <c r="R123" s="174">
        <f>Q123*H123</f>
        <v>0</v>
      </c>
      <c r="S123" s="174">
        <v>0</v>
      </c>
      <c r="T123" s="175">
        <f>S123*H123</f>
        <v>0</v>
      </c>
      <c r="AR123" s="18" t="s">
        <v>153</v>
      </c>
      <c r="AT123" s="18" t="s">
        <v>148</v>
      </c>
      <c r="AU123" s="18" t="s">
        <v>84</v>
      </c>
      <c r="AY123" s="18" t="s">
        <v>145</v>
      </c>
      <c r="BE123" s="176">
        <f>IF(N123="základní",J123,0)</f>
        <v>0</v>
      </c>
      <c r="BF123" s="176">
        <f>IF(N123="snížená",J123,0)</f>
        <v>0</v>
      </c>
      <c r="BG123" s="176">
        <f>IF(N123="zákl. přenesená",J123,0)</f>
        <v>0</v>
      </c>
      <c r="BH123" s="176">
        <f>IF(N123="sníž. přenesená",J123,0)</f>
        <v>0</v>
      </c>
      <c r="BI123" s="176">
        <f>IF(N123="nulová",J123,0)</f>
        <v>0</v>
      </c>
      <c r="BJ123" s="18" t="s">
        <v>22</v>
      </c>
      <c r="BK123" s="176">
        <f>ROUND(I123*H123,2)</f>
        <v>0</v>
      </c>
      <c r="BL123" s="18" t="s">
        <v>153</v>
      </c>
      <c r="BM123" s="18" t="s">
        <v>1574</v>
      </c>
    </row>
    <row r="124" spans="2:63" s="10" customFormat="1" ht="36.75" customHeight="1">
      <c r="B124" s="150"/>
      <c r="D124" s="151" t="s">
        <v>75</v>
      </c>
      <c r="E124" s="152" t="s">
        <v>520</v>
      </c>
      <c r="F124" s="152" t="s">
        <v>521</v>
      </c>
      <c r="I124" s="153"/>
      <c r="J124" s="154">
        <f>BK124</f>
        <v>0</v>
      </c>
      <c r="L124" s="150"/>
      <c r="M124" s="155"/>
      <c r="N124" s="156"/>
      <c r="O124" s="156"/>
      <c r="P124" s="157">
        <f>P125+P127</f>
        <v>0</v>
      </c>
      <c r="Q124" s="156"/>
      <c r="R124" s="157">
        <f>R125+R127</f>
        <v>0</v>
      </c>
      <c r="S124" s="156"/>
      <c r="T124" s="158">
        <f>T125+T127</f>
        <v>0</v>
      </c>
      <c r="AR124" s="151" t="s">
        <v>216</v>
      </c>
      <c r="AT124" s="159" t="s">
        <v>75</v>
      </c>
      <c r="AU124" s="159" t="s">
        <v>76</v>
      </c>
      <c r="AY124" s="151" t="s">
        <v>145</v>
      </c>
      <c r="BK124" s="160">
        <f>BK125+BK127</f>
        <v>0</v>
      </c>
    </row>
    <row r="125" spans="2:63" s="10" customFormat="1" ht="19.5" customHeight="1">
      <c r="B125" s="150"/>
      <c r="D125" s="161" t="s">
        <v>75</v>
      </c>
      <c r="E125" s="162" t="s">
        <v>522</v>
      </c>
      <c r="F125" s="162" t="s">
        <v>523</v>
      </c>
      <c r="I125" s="153"/>
      <c r="J125" s="163">
        <f>BK125</f>
        <v>0</v>
      </c>
      <c r="L125" s="150"/>
      <c r="M125" s="155"/>
      <c r="N125" s="156"/>
      <c r="O125" s="156"/>
      <c r="P125" s="157">
        <f>P126</f>
        <v>0</v>
      </c>
      <c r="Q125" s="156"/>
      <c r="R125" s="157">
        <f>R126</f>
        <v>0</v>
      </c>
      <c r="S125" s="156"/>
      <c r="T125" s="158">
        <f>T126</f>
        <v>0</v>
      </c>
      <c r="AR125" s="151" t="s">
        <v>216</v>
      </c>
      <c r="AT125" s="159" t="s">
        <v>75</v>
      </c>
      <c r="AU125" s="159" t="s">
        <v>22</v>
      </c>
      <c r="AY125" s="151" t="s">
        <v>145</v>
      </c>
      <c r="BK125" s="160">
        <f>BK126</f>
        <v>0</v>
      </c>
    </row>
    <row r="126" spans="2:65" s="1" customFormat="1" ht="22.5" customHeight="1">
      <c r="B126" s="164"/>
      <c r="C126" s="165" t="s">
        <v>328</v>
      </c>
      <c r="D126" s="165" t="s">
        <v>148</v>
      </c>
      <c r="E126" s="166" t="s">
        <v>525</v>
      </c>
      <c r="F126" s="167" t="s">
        <v>523</v>
      </c>
      <c r="G126" s="168" t="s">
        <v>526</v>
      </c>
      <c r="H126" s="228"/>
      <c r="I126" s="170"/>
      <c r="J126" s="171">
        <f>ROUND(I126*H126,2)</f>
        <v>0</v>
      </c>
      <c r="K126" s="167" t="s">
        <v>152</v>
      </c>
      <c r="L126" s="35"/>
      <c r="M126" s="172" t="s">
        <v>20</v>
      </c>
      <c r="N126" s="173" t="s">
        <v>47</v>
      </c>
      <c r="O126" s="36"/>
      <c r="P126" s="174">
        <f>O126*H126</f>
        <v>0</v>
      </c>
      <c r="Q126" s="174">
        <v>0</v>
      </c>
      <c r="R126" s="174">
        <f>Q126*H126</f>
        <v>0</v>
      </c>
      <c r="S126" s="174">
        <v>0</v>
      </c>
      <c r="T126" s="175">
        <f>S126*H126</f>
        <v>0</v>
      </c>
      <c r="AR126" s="18" t="s">
        <v>527</v>
      </c>
      <c r="AT126" s="18" t="s">
        <v>148</v>
      </c>
      <c r="AU126" s="18" t="s">
        <v>84</v>
      </c>
      <c r="AY126" s="18" t="s">
        <v>145</v>
      </c>
      <c r="BE126" s="176">
        <f>IF(N126="základní",J126,0)</f>
        <v>0</v>
      </c>
      <c r="BF126" s="176">
        <f>IF(N126="snížená",J126,0)</f>
        <v>0</v>
      </c>
      <c r="BG126" s="176">
        <f>IF(N126="zákl. přenesená",J126,0)</f>
        <v>0</v>
      </c>
      <c r="BH126" s="176">
        <f>IF(N126="sníž. přenesená",J126,0)</f>
        <v>0</v>
      </c>
      <c r="BI126" s="176">
        <f>IF(N126="nulová",J126,0)</f>
        <v>0</v>
      </c>
      <c r="BJ126" s="18" t="s">
        <v>22</v>
      </c>
      <c r="BK126" s="176">
        <f>ROUND(I126*H126,2)</f>
        <v>0</v>
      </c>
      <c r="BL126" s="18" t="s">
        <v>527</v>
      </c>
      <c r="BM126" s="18" t="s">
        <v>1575</v>
      </c>
    </row>
    <row r="127" spans="2:63" s="10" customFormat="1" ht="29.25" customHeight="1">
      <c r="B127" s="150"/>
      <c r="D127" s="161" t="s">
        <v>75</v>
      </c>
      <c r="E127" s="162" t="s">
        <v>529</v>
      </c>
      <c r="F127" s="162" t="s">
        <v>530</v>
      </c>
      <c r="I127" s="153"/>
      <c r="J127" s="163">
        <f>BK127</f>
        <v>0</v>
      </c>
      <c r="L127" s="150"/>
      <c r="M127" s="155"/>
      <c r="N127" s="156"/>
      <c r="O127" s="156"/>
      <c r="P127" s="157">
        <f>P128</f>
        <v>0</v>
      </c>
      <c r="Q127" s="156"/>
      <c r="R127" s="157">
        <f>R128</f>
        <v>0</v>
      </c>
      <c r="S127" s="156"/>
      <c r="T127" s="158">
        <f>T128</f>
        <v>0</v>
      </c>
      <c r="AR127" s="151" t="s">
        <v>216</v>
      </c>
      <c r="AT127" s="159" t="s">
        <v>75</v>
      </c>
      <c r="AU127" s="159" t="s">
        <v>22</v>
      </c>
      <c r="AY127" s="151" t="s">
        <v>145</v>
      </c>
      <c r="BK127" s="160">
        <f>BK128</f>
        <v>0</v>
      </c>
    </row>
    <row r="128" spans="2:65" s="1" customFormat="1" ht="22.5" customHeight="1">
      <c r="B128" s="164"/>
      <c r="C128" s="165" t="s">
        <v>336</v>
      </c>
      <c r="D128" s="165" t="s">
        <v>148</v>
      </c>
      <c r="E128" s="166" t="s">
        <v>532</v>
      </c>
      <c r="F128" s="167" t="s">
        <v>530</v>
      </c>
      <c r="G128" s="168" t="s">
        <v>526</v>
      </c>
      <c r="H128" s="228"/>
      <c r="I128" s="170"/>
      <c r="J128" s="171">
        <f>ROUND(I128*H128,2)</f>
        <v>0</v>
      </c>
      <c r="K128" s="167" t="s">
        <v>152</v>
      </c>
      <c r="L128" s="35"/>
      <c r="M128" s="172" t="s">
        <v>20</v>
      </c>
      <c r="N128" s="229" t="s">
        <v>47</v>
      </c>
      <c r="O128" s="230"/>
      <c r="P128" s="231">
        <f>O128*H128</f>
        <v>0</v>
      </c>
      <c r="Q128" s="231">
        <v>0</v>
      </c>
      <c r="R128" s="231">
        <f>Q128*H128</f>
        <v>0</v>
      </c>
      <c r="S128" s="231">
        <v>0</v>
      </c>
      <c r="T128" s="232">
        <f>S128*H128</f>
        <v>0</v>
      </c>
      <c r="AR128" s="18" t="s">
        <v>527</v>
      </c>
      <c r="AT128" s="18" t="s">
        <v>148</v>
      </c>
      <c r="AU128" s="18" t="s">
        <v>84</v>
      </c>
      <c r="AY128" s="18" t="s">
        <v>145</v>
      </c>
      <c r="BE128" s="176">
        <f>IF(N128="základní",J128,0)</f>
        <v>0</v>
      </c>
      <c r="BF128" s="176">
        <f>IF(N128="snížená",J128,0)</f>
        <v>0</v>
      </c>
      <c r="BG128" s="176">
        <f>IF(N128="zákl. přenesená",J128,0)</f>
        <v>0</v>
      </c>
      <c r="BH128" s="176">
        <f>IF(N128="sníž. přenesená",J128,0)</f>
        <v>0</v>
      </c>
      <c r="BI128" s="176">
        <f>IF(N128="nulová",J128,0)</f>
        <v>0</v>
      </c>
      <c r="BJ128" s="18" t="s">
        <v>22</v>
      </c>
      <c r="BK128" s="176">
        <f>ROUND(I128*H128,2)</f>
        <v>0</v>
      </c>
      <c r="BL128" s="18" t="s">
        <v>527</v>
      </c>
      <c r="BM128" s="18" t="s">
        <v>1576</v>
      </c>
    </row>
    <row r="129" spans="2:12" s="1" customFormat="1" ht="6.75" customHeight="1">
      <c r="B129" s="50"/>
      <c r="C129" s="51"/>
      <c r="D129" s="51"/>
      <c r="E129" s="51"/>
      <c r="F129" s="51"/>
      <c r="G129" s="51"/>
      <c r="H129" s="51"/>
      <c r="I129" s="116"/>
      <c r="J129" s="51"/>
      <c r="K129" s="51"/>
      <c r="L129" s="35"/>
    </row>
    <row r="493" ht="13.5">
      <c r="AT493" s="233"/>
    </row>
  </sheetData>
  <sheetProtection password="CC35" sheet="1" objects="1" scenarios="1" formatColumns="0" formatRows="0" sort="0" autoFilter="0"/>
  <autoFilter ref="C89:K89"/>
  <mergeCells count="9">
    <mergeCell ref="E82:H82"/>
    <mergeCell ref="G1:H1"/>
    <mergeCell ref="L2:V2"/>
    <mergeCell ref="E7:H7"/>
    <mergeCell ref="E9:H9"/>
    <mergeCell ref="E24:H24"/>
    <mergeCell ref="E45:H45"/>
    <mergeCell ref="E47:H47"/>
    <mergeCell ref="E80:H80"/>
  </mergeCells>
  <hyperlinks>
    <hyperlink ref="F1:G1" location="C2" tooltip="Krycí list soupisu" display="1) Krycí list soupisu"/>
    <hyperlink ref="G1:H1" location="C54" tooltip="Rekapitulace" display="2) Rekapitulace"/>
    <hyperlink ref="J1" location="C89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správce PC</dc:creator>
  <cp:keywords/>
  <dc:description/>
  <cp:lastModifiedBy>Novotná Eva</cp:lastModifiedBy>
  <dcterms:created xsi:type="dcterms:W3CDTF">2017-03-28T15:28:09Z</dcterms:created>
  <dcterms:modified xsi:type="dcterms:W3CDTF">2018-01-05T07:36:32Z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