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bookViews>
    <workbookView xWindow="0" yWindow="0" windowWidth="28800" windowHeight="12210" activeTab="1"/>
  </bookViews>
  <sheets>
    <sheet name="Rekapitulace stavby" sheetId="1" r:id="rId1"/>
    <sheet name="K-V - Stavební úpravy kan..." sheetId="2" r:id="rId2"/>
    <sheet name="Pokyny pro vyplnění" sheetId="3" r:id="rId3"/>
  </sheets>
  <definedNames>
    <definedName name="_xlnm._FilterDatabase" localSheetId="1" hidden="1">'K-V - Stavební úpravy kan...'!$C$87:$K$536</definedName>
    <definedName name="_xlnm.Print_Area" localSheetId="1">'K-V - Stavební úpravy kan...'!$C$4:$J$36,'K-V - Stavební úpravy kan...'!$C$42:$J$69,'K-V - Stavební úpravy kan...'!$C$75:$K$536</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'K-V - Stavební úpravy kan...'!$87:$87</definedName>
  </definedNames>
  <calcPr calcId="162913"/>
</workbook>
</file>

<file path=xl/sharedStrings.xml><?xml version="1.0" encoding="utf-8"?>
<sst xmlns="http://schemas.openxmlformats.org/spreadsheetml/2006/main" count="5357" uniqueCount="1275">
  <si>
    <t>Export VZ</t>
  </si>
  <si>
    <t>List obsahuje:</t>
  </si>
  <si>
    <t>1) Rekapitulace stavby</t>
  </si>
  <si>
    <t>2) Rekapitulace objektů stavby a soupisů prací</t>
  </si>
  <si>
    <t>3.0</t>
  </si>
  <si>
    <t>ZAMOK</t>
  </si>
  <si>
    <t>False</t>
  </si>
  <si>
    <t>{16272b40-22e8-460d-a709-434053447fdc}</t>
  </si>
  <si>
    <t>0,01</t>
  </si>
  <si>
    <t>21</t>
  </si>
  <si>
    <t>15</t>
  </si>
  <si>
    <t>REKAPITULACE STAVBY</t>
  </si>
  <si>
    <t>v ---  níže se nacházejí doplnkové a pomocné údaje k sestavám  --- v</t>
  </si>
  <si>
    <t>Návod na vyplnění</t>
  </si>
  <si>
    <t>0,001</t>
  </si>
  <si>
    <t>Kód:</t>
  </si>
  <si>
    <t>Kostelec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</si>
  <si>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</si>
  <si>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</si>
  <si>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Kanalizace Kostelec nad Orlicí, ulice Příkopy</t>
  </si>
  <si>
    <t>0,1</t>
  </si>
  <si>
    <t>KSO:</t>
  </si>
  <si>
    <t>827 21</t>
  </si>
  <si>
    <t>CC-CZ:</t>
  </si>
  <si>
    <t/>
  </si>
  <si>
    <t>1</t>
  </si>
  <si>
    <t>Místo:</t>
  </si>
  <si>
    <t>Kostelec nad Orlicí</t>
  </si>
  <si>
    <t>Datum:</t>
  </si>
  <si>
    <t>24. 10. 2016</t>
  </si>
  <si>
    <t>10</t>
  </si>
  <si>
    <t>100</t>
  </si>
  <si>
    <t>Zadavatel:</t>
  </si>
  <si>
    <t>IČ:</t>
  </si>
  <si>
    <t>Město Kostelec nad Orlicí, Palackého náměstí 38</t>
  </si>
  <si>
    <t>DIČ:</t>
  </si>
  <si>
    <t>Uchazeč:</t>
  </si>
  <si>
    <t>Vyplň údaj</t>
  </si>
  <si>
    <t>Projektant:</t>
  </si>
  <si>
    <t>MK PROFI Hradec Králové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</si>
  <si>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</si>
  <si>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</si>
  <si>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</si>
  <si>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</si>
  <si>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</si>
  <si>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</si>
  <si>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</si>
  <si>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</si>
  <si>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</si>
  <si>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</si>
  <si>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</si>
  <si>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</si>
  <si>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</si>
  <si>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</si>
  <si>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</si>
  <si>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</si>
  <si>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</si>
  <si>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</si>
  <si>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</si>
  <si>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</si>
  <si>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</si>
  <si>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</si>
  <si>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</si>
  <si>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</si>
  <si>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</si>
  <si>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</si>
  <si>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</si>
  <si>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</si>
  <si>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</si>
  <si>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</si>
  <si>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</si>
  <si>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</si>
  <si>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</si>
  <si>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</si>
  <si>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</si>
  <si>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</si>
  <si>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</si>
  <si>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</si>
  <si>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</si>
  <si>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</si>
  <si>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</si>
  <si>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K-V</t>
  </si>
  <si>
    <t>Stavební úpravy kanalizace a vodovodu v ulici</t>
  </si>
  <si>
    <t>STA</t>
  </si>
  <si>
    <t>{e82733ea-35cc-4a7b-b182-7e8c79ea351f}</t>
  </si>
  <si>
    <t>2</t>
  </si>
  <si>
    <t>1) Krycí list soupisu</t>
  </si>
  <si>
    <t>2) Rekapitulace</t>
  </si>
  <si>
    <t>3) Soupis prací</t>
  </si>
  <si>
    <t>Zpět na list:</t>
  </si>
  <si>
    <t>Rekapitulace stavby</t>
  </si>
  <si>
    <t>KRYCÍ LIST SOUPISU</t>
  </si>
  <si>
    <t>Objekt:</t>
  </si>
  <si>
    <t>K-V - Stavební úpravy kanalizace a vodovodu v ulici</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</si>
  <si>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</si>
  <si>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</si>
  <si>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</si>
  <si>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</si>
  <si>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</si>
  <si>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</si>
  <si>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</si>
  <si>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</si>
  <si>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</si>
  <si>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t>
  </si>
  <si>
    <t xml:space="preserve">    5.1 - Komunikace dle vyjádření ŘSD navýšení</t>
  </si>
  <si>
    <t xml:space="preserve">    8 - Trubní vedení</t>
  </si>
  <si>
    <t xml:space="preserve">    9 - Ostatní konstrukce a práce-bourání</t>
  </si>
  <si>
    <t xml:space="preserve">    997 - Přesun sutě</t>
  </si>
  <si>
    <t xml:space="preserve">    998 - Přesun hmot</t>
  </si>
  <si>
    <t>VRN - Vedlejší rozpočtové náklady</t>
  </si>
  <si>
    <t xml:space="preserve">    0 -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</si>
  <si>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</si>
  <si>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</si>
  <si>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</si>
  <si>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</si>
  <si>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</si>
  <si>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</si>
  <si>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</si>
  <si>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</si>
  <si>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</si>
  <si>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</si>
  <si>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</si>
  <si>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</si>
  <si>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</si>
  <si>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</si>
  <si>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</si>
  <si>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</si>
  <si>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</si>
  <si>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</si>
  <si>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</si>
  <si>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</si>
  <si>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</si>
  <si>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</si>
  <si>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CS ÚRS 2016 01</t>
  </si>
  <si>
    <t>4</t>
  </si>
  <si>
    <t>1531674544</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</si>
  <si>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</si>
  <si>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</si>
  <si>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</si>
  <si>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32+2+8+2+2,4</t>
  </si>
  <si>
    <t>113106151</t>
  </si>
  <si>
    <t>Rozebrání dlažeb a dílců komunikací pro pěší, vozovek a ploch s přemístěním hmot na skládku na vzdálenost do 3 m nebo s naložením na dopravní prostředek vozovek a ploch, s jakoukoliv výplní spár v ploše jednotlivě do 50 m2 z velkých kostek kladených do lože z kameniva</t>
  </si>
  <si>
    <t>-1443848825</t>
  </si>
  <si>
    <t>(1,2*1,5)+(10*1,0)+(11,5*1,2)</t>
  </si>
  <si>
    <t>3</t>
  </si>
  <si>
    <t>113107222</t>
  </si>
  <si>
    <t>Odstranění podkladů nebo krytů s přemístěním hmot na skládku na vzdálenost do 20 m nebo s naložením na dopravní prostředek v ploše jednotlivě přes 200 m2 z kameniva hrubého drceného, o tl. vrstvy přes 100 do 200 mm</t>
  </si>
  <si>
    <t>510447060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</si>
  <si>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</si>
  <si>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450,250 "podkladní vrstva</t>
  </si>
  <si>
    <t>Mezisoučet - v živ.komunikaci ŘSD</t>
  </si>
  <si>
    <t>16,0 "podkladní vrstva</t>
  </si>
  <si>
    <t>Mezisoučet - v místní živ.komunikaci</t>
  </si>
  <si>
    <t>Součet</t>
  </si>
  <si>
    <t>113107231</t>
  </si>
  <si>
    <t>Odstranění podkladů nebo krytů s přemístěním hmot na skládku na vzdálenost do 20 m nebo s naložením na dopravní prostředek v ploše jednotlivě přes 200 m2 z betonu prostého, o tl. vrstvy přes 100 do 150 mm</t>
  </si>
  <si>
    <t>991841130</t>
  </si>
  <si>
    <t>6</t>
  </si>
  <si>
    <t>113201112</t>
  </si>
  <si>
    <t>Vytrhání obrub s vybouráním lože, s přemístěním hmot na skládku na vzdálenost do 3 m nebo s naložením na dopravní prostředek silničních ležatých</t>
  </si>
  <si>
    <t>m</t>
  </si>
  <si>
    <t>1858177654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</si>
  <si>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</si>
  <si>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t>
  </si>
  <si>
    <t>Poznámka k položce:
- obrubníky jsou kamenné a budou očištěny a zpětně použity</t>
  </si>
  <si>
    <t>7</t>
  </si>
  <si>
    <t>115101201</t>
  </si>
  <si>
    <t>Čerpání vody na dopravní výšku do 10 m s uvažovaným průměrným přítokem do 500 l/min</t>
  </si>
  <si>
    <t>hod</t>
  </si>
  <si>
    <t>-1474527044</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</si>
  <si>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</si>
  <si>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8</t>
  </si>
  <si>
    <t>115101301</t>
  </si>
  <si>
    <t>Pohotovost záložní čerpací soupravy pro dopravní výšku do 10 m s uvažovaným průměrným přítokem do 500 l/min</t>
  </si>
  <si>
    <t>den</t>
  </si>
  <si>
    <t>-265609901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</si>
  <si>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</si>
  <si>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5</t>
  </si>
  <si>
    <t>113154233</t>
  </si>
  <si>
    <t>Frézování živičného podkladu nebo krytu s naložením na dopravní prostředek plochy přes 500 do 1 000 m2 bez překážek v trase pruhu šířky přes 1 m do 2 m, tloušťky vrstvy 50 mm</t>
  </si>
  <si>
    <t>-1464390488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</si>
  <si>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</si>
  <si>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620,0 "krycí vrstva</t>
  </si>
  <si>
    <t>2*(8*1,4) "krycí vrstva</t>
  </si>
  <si>
    <t>2*(8*1,0) "podkladní vrstva</t>
  </si>
  <si>
    <t>9</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</si>
  <si>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</si>
  <si>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</si>
  <si>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1300828601</t>
  </si>
  <si>
    <t>(5*1,2)+(2*1,0)</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</si>
  <si>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</si>
  <si>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</si>
  <si>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1770716475</t>
  </si>
  <si>
    <t>8*1,0</t>
  </si>
  <si>
    <t>11</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</si>
  <si>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</si>
  <si>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</si>
  <si>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587660627</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</si>
  <si>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</si>
  <si>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(14*1,2)+(9*1,0)</t>
  </si>
  <si>
    <t>12</t>
  </si>
  <si>
    <t>120001101</t>
  </si>
  <si>
    <t>Příplatek k cenám vykopávek za ztížení vykopávky v blízkosti podzemního vedení nebo výbušnin v horninách jakékoliv třídy</t>
  </si>
  <si>
    <t>m3</t>
  </si>
  <si>
    <t>-485432303</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</si>
  <si>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</si>
  <si>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0,3*(58,208+15,61) "30% celk.objemu hloubených vykopávek jam</t>
  </si>
  <si>
    <t>0,3*(135,76+555,175) "30% celk. objemu hloubených vykopávek rýh</t>
  </si>
  <si>
    <t>13</t>
  </si>
  <si>
    <t>131201201</t>
  </si>
  <si>
    <t>Hloubení zapažených jam a zářezů s urovnáním dna do předepsaného profilu a spádu v hornině tř. 3 do 100 m3</t>
  </si>
  <si>
    <t>1176401938</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</si>
  <si>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</si>
  <si>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5*(2,2*2,2*1,85) "jámy pro šachty</t>
  </si>
  <si>
    <t>Mezisoučet - do hl.v. 2,5m</t>
  </si>
  <si>
    <t>(1,2*1,5*1,55) "napojení na vodovod</t>
  </si>
  <si>
    <t>(2,2*2,2*2,2) "jáma pro šachtu</t>
  </si>
  <si>
    <t>Mezisoučet - do hl.v. 4,0m</t>
  </si>
  <si>
    <t>14</t>
  </si>
  <si>
    <t>131201209</t>
  </si>
  <si>
    <t>Hloubení zapažených jam a zářezů s urovnáním dna do předepsaného profilu a spádu Příplatek k cenám za lepivost horniny tř. 3</t>
  </si>
  <si>
    <t>907909408</t>
  </si>
  <si>
    <t>0,5*58,208</t>
  </si>
  <si>
    <t>131203101</t>
  </si>
  <si>
    <t>Hloubení zapažených i nezapažených jam ručním nebo pneumatickým nářadím s urovnáním dna do předepsaného profilu a spádu v horninách tř. 3 soudržných</t>
  </si>
  <si>
    <t>-68458910</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</si>
  <si>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</si>
  <si>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1,2*1,5*1,95 "napojení na vodovod</t>
  </si>
  <si>
    <t>2,2*2,2*2,5 "šachta</t>
  </si>
  <si>
    <t>16</t>
  </si>
  <si>
    <t>131203109</t>
  </si>
  <si>
    <t>Hloubení zapažených i nezapažených jam ručním nebo pneumatickým nářadím s urovnáním dna do předepsaného profilu a spádu v horninách tř. 3 Příplatek k cenám za lepivost horniny tř. 3</t>
  </si>
  <si>
    <t>-1516326861</t>
  </si>
  <si>
    <t>0,5*15,610</t>
  </si>
  <si>
    <t>17</t>
  </si>
  <si>
    <t>132201202</t>
  </si>
  <si>
    <t>Hloubení zapažených i nezapažených rýh šířky přes 600 do 2 000 mm s urovnáním dna do předepsaného profilu a spádu v hornině tř. 3 přes 100 do 1 000 m3</t>
  </si>
  <si>
    <t>-1829611041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</si>
  <si>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</si>
  <si>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(40*1,2*1,5)+(87,5*1,2*1,85) "stoka</t>
  </si>
  <si>
    <t>(24*1,2*1,75)+(2*1,2*2,1)+(5*1,2*2,2) "kan.přípojky a přepojení stok</t>
  </si>
  <si>
    <t>(85,5*0,7*1,4)+(43,5*1*1,35) "vodovodní řad</t>
  </si>
  <si>
    <t>(19*1*1,35)+(20*1*1,7)+(4*1*1,8)+(3*0,8*1,15)+(2*0,8*1,5)+(4,5*0,8*1,6) "přepojení přípojek a řadů</t>
  </si>
  <si>
    <t>Mezisoučet - hloubení rýh do hl.v. 2,5m</t>
  </si>
  <si>
    <t>18</t>
  </si>
  <si>
    <t>132201209</t>
  </si>
  <si>
    <t>Hloubení zapažených i nezapažených rýh šířky přes 600 do 2 000 mm s urovnáním dna do předepsaného profilu a spádu v hornině tř. 3 Příplatek k cenám za lepivost horniny tř. 3</t>
  </si>
  <si>
    <t>-133538928</t>
  </si>
  <si>
    <t>0,5*555,175</t>
  </si>
  <si>
    <t>19</t>
  </si>
  <si>
    <t>132212201</t>
  </si>
  <si>
    <t>Hloubení zapažených i nezapažených rýh šířky přes 600 do 2 000 mm ručním nebo pneumatickým nářadím s urovnáním dna do předepsaného profilu a spádu v horninách tř. 3 soudržných</t>
  </si>
  <si>
    <t>1201172750</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</si>
  <si>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</si>
  <si>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(12*1,2*2,37)+(11,5*1,2*2,42)+(1,5*1,2*2,02)+(8*1,2*1,85) "stoka</t>
  </si>
  <si>
    <t>(8*0,7*1,4)+(10*1*1,8)+(15*1*1,4) "vodovodní řad</t>
  </si>
  <si>
    <t>20</t>
  </si>
  <si>
    <t>132212209</t>
  </si>
  <si>
    <t>Hloubení zapažených i nezapažených rýh šířky přes 600 do 2 000 mm ručním nebo pneumatickým nářadím s urovnáním dna do předepsaného profilu a spádu v horninách tř. 3 Příplatek k cenám za lepivost horniny tř. 3</t>
  </si>
  <si>
    <t>831332564</t>
  </si>
  <si>
    <t>0,5*135,760</t>
  </si>
  <si>
    <t>151201101</t>
  </si>
  <si>
    <t>Zřízení pažení a rozepření stěn rýh pro podzemní vedení pro všechny šířky rýhy zátažné, hloubky do 2 m</t>
  </si>
  <si>
    <t>-34569993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</si>
  <si>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</si>
  <si>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(2*25*1,85)+(2*43,5*1,8)+(93,5*1,85) "vodovodní řad</t>
  </si>
  <si>
    <t>(2*43*1,8)+(2*9,5*1,6) "přepojení přípojek a řadů</t>
  </si>
  <si>
    <t>22</t>
  </si>
  <si>
    <t>151201102</t>
  </si>
  <si>
    <t>Zřízení pažení a rozepření stěn rýh pro podzemní vedení pro všechny šířky rýhy zátažné, hloubky do 4 m</t>
  </si>
  <si>
    <t>2030845253</t>
  </si>
  <si>
    <t>(2*25*2,47)+(2*40*1,95)+(95,5*2,3)+(2*95,5*0,45) "stoky</t>
  </si>
  <si>
    <t>(2*44*2,25) "kan.přípojky a přepojení stok</t>
  </si>
  <si>
    <t>23</t>
  </si>
  <si>
    <t>151201111</t>
  </si>
  <si>
    <t>Odstranění pažení a rozepření stěn rýh pro podzemní vedení s uložením materiálu na vzdálenost do 3 m od kraje výkopu zátažné, hloubky do 2 m</t>
  </si>
  <si>
    <t>-2078195089</t>
  </si>
  <si>
    <t>24</t>
  </si>
  <si>
    <t>151201112</t>
  </si>
  <si>
    <t>Odstranění pažení a rozepření stěn rýh pro podzemní vedení s uložením materiálu na vzdálenost do 3 m od kraje výkopu zátažné, hloubky přes 2 do 4 m</t>
  </si>
  <si>
    <t>1389028086</t>
  </si>
  <si>
    <t>25</t>
  </si>
  <si>
    <t>151201201</t>
  </si>
  <si>
    <t>Zřízení pažení stěn výkopu bez rozepření nebo vzepření zátažné, hloubky do 4 m</t>
  </si>
  <si>
    <t>-1027075784</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</si>
  <si>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</si>
  <si>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2*(2*1,5*2,0) "jámy na potrubí vodovodu</t>
  </si>
  <si>
    <t>5*(2*2,2*2,3)+(2*2,2*2,6)+(2*2,2*2,65) "jámy na kan.stoce</t>
  </si>
  <si>
    <t>26</t>
  </si>
  <si>
    <t>151201211</t>
  </si>
  <si>
    <t>Odstranění pažení stěn výkopu s uložením pažin na vzdálenost do 3 m od okraje výkopu zátažné, hloubky do 4 m</t>
  </si>
  <si>
    <t>1569063445</t>
  </si>
  <si>
    <t>27</t>
  </si>
  <si>
    <t>151201301</t>
  </si>
  <si>
    <t>Zřízení rozepření zapažených stěn výkopů s potřebným přepažováním při roubení zátažném, hloubky do 4 m</t>
  </si>
  <si>
    <t>2139472629</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</si>
  <si>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</si>
  <si>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73,818 " objem hloubené vykopávky jam</t>
  </si>
  <si>
    <t>28</t>
  </si>
  <si>
    <t>151201311</t>
  </si>
  <si>
    <t>Odstranění rozepření stěn výkopů s uložením materiálu na vzdálenost do 3 m od okraje výkopu roubení zátažného, hloubky do 4 m</t>
  </si>
  <si>
    <t>-1582763192</t>
  </si>
  <si>
    <t>29</t>
  </si>
  <si>
    <t>161101101</t>
  </si>
  <si>
    <t>Svislé přemístění výkopku bez naložení do dopravní nádoby avšak s vyprázdněním dopravní nádoby na hromadu nebo do dopravního prostředku z horniny tř. 1 až 4, při hloubce výkopu přes 1 do 2,5 m</t>
  </si>
  <si>
    <t>-1256767017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</si>
  <si>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</si>
  <si>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51,070 "100% (součet hloubených vykopávek jam do 2,5 m)</t>
  </si>
  <si>
    <t>0,5*135,760 "50% (součet hloubených vykopávek rýh do 2,5 m)</t>
  </si>
  <si>
    <t>30</t>
  </si>
  <si>
    <t>161101102</t>
  </si>
  <si>
    <t>Svislé přemístění výkopku bez naložení do dopravní nádoby avšak s vyprázdněním dopravní nádoby na hromadu nebo do dopravního prostředku z horniny tř. 1 až 4, při hloubce výkopu přes 2,5 do 4 m</t>
  </si>
  <si>
    <t>504931495</t>
  </si>
  <si>
    <t>22,748 "100% (součet hloubených vykopávek jam do 4,0 m)</t>
  </si>
  <si>
    <t>0,55*555,175 "55% (součet hloubených vykopávek rýh do 4,0 m)</t>
  </si>
  <si>
    <t>31</t>
  </si>
  <si>
    <t>162701105</t>
  </si>
  <si>
    <t>Vodorovné přemístění výkopku nebo sypaniny po suchu na obvyklém dopravním prostředku, bez naložení výkopku, avšak se složením bez rozhrnutí z horniny tř. 1 až 4 na vzdálenost přes 9 000 do 10 000 m</t>
  </si>
  <si>
    <t>-1329167050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</si>
  <si>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</si>
  <si>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(73,818+690,935) "celkový objem hloubených vykopávek</t>
  </si>
  <si>
    <t>468,709 "dovoz zeminy pro výměnu zásypu</t>
  </si>
  <si>
    <t>32</t>
  </si>
  <si>
    <t>171201201</t>
  </si>
  <si>
    <t>Uložení sypaniny na skládky</t>
  </si>
  <si>
    <t>1123491609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</si>
  <si>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</si>
  <si>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33</t>
  </si>
  <si>
    <t>171201211</t>
  </si>
  <si>
    <t>Uložení sypaniny poplatek za uložení sypaniny na skládce (skládkovné)</t>
  </si>
  <si>
    <t>t</t>
  </si>
  <si>
    <t>-1055927742</t>
  </si>
  <si>
    <t>1,8*764,753</t>
  </si>
  <si>
    <t>34</t>
  </si>
  <si>
    <t>174101101</t>
  </si>
  <si>
    <t>Zásyp sypaninou z jakékoliv horniny s uložením výkopku ve vrstvách se zhutněním jam, šachet, rýh nebo kolem objektů v těchto vykopávkách</t>
  </si>
  <si>
    <t>1053257490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</si>
  <si>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</si>
  <si>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73,818+690,935 "celkový objem hloubených vykopávek jam a rýh</t>
  </si>
  <si>
    <t>-(43,997+212,927+22,91+16,21) "lože+obsyp potrubí+objem potrubí+objem šachet</t>
  </si>
  <si>
    <t>35</t>
  </si>
  <si>
    <t>M</t>
  </si>
  <si>
    <t>583336740</t>
  </si>
  <si>
    <t xml:space="preserve">Kamenivo přírodní těžené pro stavební účely  PTK  (drobné, hrubé, štěrkopísky) kamenivo těžené hrubé frakce  16-32 </t>
  </si>
  <si>
    <t>-279602566</t>
  </si>
  <si>
    <t>Poznámka k položce:
- výměna zeminy pro zásyp uvažována v objemu 100%</t>
  </si>
  <si>
    <t>468,709</t>
  </si>
  <si>
    <t>468,709*1,9 'Přepočtené koeficientem množství</t>
  </si>
  <si>
    <t>36</t>
  </si>
  <si>
    <t>175151101</t>
  </si>
  <si>
    <t>Obsypání potrubí strojně sypaninou z vhodných hornin tř. 1 až 4 nebo materiálem připraveným podél výkopu ve vzdálenosti do 3 m od jeho kraje, pro jakoukoliv hloubku výkopu a míru zhutnění bez prohození sypaniny</t>
  </si>
  <si>
    <t>1784462497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</si>
  <si>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</si>
  <si>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(124,5*1,2*0,7)+(50,5*1,2*0,6)+(7,5*1,2*0,46)+(9*1,2*0,5)-19,65 "potrubí kanalizace</t>
  </si>
  <si>
    <t>(93,5*1*0,46)+(68,5*0,7*0,46)+(43*1*0,41)+(9,5*0,8*0,35)-3,26 "potrubí vodovodu</t>
  </si>
  <si>
    <t>37</t>
  </si>
  <si>
    <t>583313450</t>
  </si>
  <si>
    <t>Kamenivo přírodní těžené pro stavební účely  PTK  (drobné, hrubé, štěrkopísky) kamenivo těžené drobné D&lt;=2 mm (ČSN EN 13043 ) D&lt;=4 mm (ČSN EN 12620, ČSN EN 13139 ) d=0 mm, D&lt;=6,3 mm (ČSN EN 13242) frakce  0-4  tříděná</t>
  </si>
  <si>
    <t>1413450724</t>
  </si>
  <si>
    <t>212,927*2 'Přepočtené koeficientem množství</t>
  </si>
  <si>
    <t>Svislé a kompletní konstrukce</t>
  </si>
  <si>
    <t>38</t>
  </si>
  <si>
    <t>359901211</t>
  </si>
  <si>
    <t>Monitoring stok (kamerový systém) jakékoli výšky nová kanalizace</t>
  </si>
  <si>
    <t>-1158707346</t>
  </si>
  <si>
    <t xml:space="preserve">Poznámka k souboru cen:
1. V ceně jsou započteny náklady na zhotovení záznamu o prohlídce a protokolu prohlídky. </t>
  </si>
  <si>
    <t>124,5+36,0 "stoka</t>
  </si>
  <si>
    <t>Vodorovné konstrukce</t>
  </si>
  <si>
    <t>39</t>
  </si>
  <si>
    <t>451572111</t>
  </si>
  <si>
    <t>Lože pod potrubí, stoky a drobné objekty v otevřeném výkopu z kameniva drobného těženého 0 až 4 mm</t>
  </si>
  <si>
    <t>1276276903</t>
  </si>
  <si>
    <t xml:space="preserve">Poznámka k souboru cen:
1. Ceny -1111 a -1192 lze použít i pro zřízení sběrných vrstev nad drenážními trubkami. 2. V cenách -5111 a -1192 jsou započteny i náklady na prohození výkopku získaného při zemních pracích. </t>
  </si>
  <si>
    <t>6*(2,2*2,2*0,05)+(160,5*1,2*0,1)+(31*1,2*0,1) "pod potrubí a objekty kanalizace</t>
  </si>
  <si>
    <t>2*(1,2*1,5*0,1)+(93,5*1*0,1)+(68,5*0,7*0,1)+(43*1*0,1)+(9,5*0,8*0,1) "pod potrubí vodovodu</t>
  </si>
  <si>
    <t>40</t>
  </si>
  <si>
    <t>452112111</t>
  </si>
  <si>
    <t>Osazení betonových dílců prstenců nebo rámů pod poklopy a mříže, výšky do 100 mm</t>
  </si>
  <si>
    <t>kus</t>
  </si>
  <si>
    <t>1618134248</t>
  </si>
  <si>
    <t xml:space="preserve">Poznámka k souboru cen:
1. V cenách nejsou započteny náklady na dodávku betonových výrobků; tyto se oceňují ve specifikaci. </t>
  </si>
  <si>
    <t>41</t>
  </si>
  <si>
    <t>592243190</t>
  </si>
  <si>
    <t>Prefabrikáty pro vstupní šachty a drenážní šachtice (betonové a železobetonové) šachty pro odpadní kanály a potrubí uložená v zemi vyrovnávací prstence TBW-Q.1 63/4    62,5 x 12 x 4</t>
  </si>
  <si>
    <t>2053522602</t>
  </si>
  <si>
    <t>42</t>
  </si>
  <si>
    <t>592243200</t>
  </si>
  <si>
    <t>Prefabrikáty pro vstupní šachty a drenážní šachtice (betonové a železobetonové) šachty pro odpadní kanály a potrubí uložená v zemi vyrovnávací prstence TBW-Q.1 63/6    62,5 x 12 x 6</t>
  </si>
  <si>
    <t>-502006598</t>
  </si>
  <si>
    <t>43</t>
  </si>
  <si>
    <t>592243210</t>
  </si>
  <si>
    <t>Prefabrikáty pro vstupní šachty a drenážní šachtice (betonové a železobetonové) šachty pro odpadní kanály a potrubí uložená v zemi vyrovnávací prstence TBW-Q.1 63/8    62,5 x 12 x 8</t>
  </si>
  <si>
    <t>3792875</t>
  </si>
  <si>
    <t>44</t>
  </si>
  <si>
    <t>592243230</t>
  </si>
  <si>
    <t>Prefabrikáty pro vstupní šachty a drenážní šachtice (betonové a železobetonové) šachty pro odpadní kanály a potrubí uložená v zemi vyrovnávací prstence TBW-Q.1 63/10  62,5 x 12 x 10</t>
  </si>
  <si>
    <t>1625247874</t>
  </si>
  <si>
    <t>45</t>
  </si>
  <si>
    <t>452313131</t>
  </si>
  <si>
    <t>Podkladní a zajišťovací konstrukce z betonu prostého v otevřeném výkopu bloky pro potrubí z betonu tř. C 12/15</t>
  </si>
  <si>
    <t>1543429205</t>
  </si>
  <si>
    <t xml:space="preserve">Poznámka k souboru cen:
1. Ceny -1121 až -1181 a -1192 lze použít i pro ochrannou vrstvu pod železobetonové konstrukce. 2. Ceny -2121 až -2181 a -2192 jsou určeny pro jakékoliv úkosy sedel. </t>
  </si>
  <si>
    <t>15*(0,5*0,5*0,5)</t>
  </si>
  <si>
    <t>46</t>
  </si>
  <si>
    <t>452353101</t>
  </si>
  <si>
    <t>Bednění podkladních a zajišťovacích konstrukcí v otevřeném výkopu bloků pro potrubí</t>
  </si>
  <si>
    <t>68737894</t>
  </si>
  <si>
    <t>15*(4*0,5*0,5)</t>
  </si>
  <si>
    <t>Komunikace</t>
  </si>
  <si>
    <t>47</t>
  </si>
  <si>
    <t>564271111</t>
  </si>
  <si>
    <t>Podklad nebo podsyp ze štěrkopísku ŠP s rozprostřením, vlhčením a zhutněním, po zhutnění tl. 250 mm</t>
  </si>
  <si>
    <t>-1856782244</t>
  </si>
  <si>
    <t>48</t>
  </si>
  <si>
    <t>565165111</t>
  </si>
  <si>
    <t>Asfaltový beton vrstva podkladní ACP 16 (obalované kamenivo střednězrnné - OKS) s rozprostřením a zhutněním v pruhu šířky do 3 m, po zhutnění tl. 80 mm</t>
  </si>
  <si>
    <t>-74816265</t>
  </si>
  <si>
    <t xml:space="preserve">Poznámka k souboru cen:
1. ČSN EN 13108-1 připouští pro ACP 16 pouze tl. 50 až 80 mm. </t>
  </si>
  <si>
    <t>49</t>
  </si>
  <si>
    <t>566901233</t>
  </si>
  <si>
    <t>Vyspravení podkladu po překopech inženýrských sítí plochy přes 15 m2 s rozprostřením a zhutněním štěrkodrtí tl. 200 mm</t>
  </si>
  <si>
    <t>1198018692</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</si>
  <si>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</si>
  <si>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50</t>
  </si>
  <si>
    <t>566901262</t>
  </si>
  <si>
    <t>Vyspravení podkladu po překopech inženýrských sítí plochy přes 15 m2 s rozprostřením a zhutněním obalovaným kamenivem ACP (OK) tl. 150 mm</t>
  </si>
  <si>
    <t>-247397662</t>
  </si>
  <si>
    <t>51</t>
  </si>
  <si>
    <t>567122114</t>
  </si>
  <si>
    <t>Podklad ze směsi stmelené cementem bez dilatačních spár, s rozprostřením a zhutněním SC C 8/10 (KSC I), po zhutnění tl. 150 mm</t>
  </si>
  <si>
    <t>-1503394397</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</si>
  <si>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</si>
  <si>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52</t>
  </si>
  <si>
    <t>573211111</t>
  </si>
  <si>
    <t>Postřik živičný spojovací bez posypu kamenivem z asfaltu silničního, v množství od 0,50 do 0,70 kg/m2</t>
  </si>
  <si>
    <t>-733983628</t>
  </si>
  <si>
    <t>620+450,25 "v živ.komunikaci ŘSD</t>
  </si>
  <si>
    <t>22,4+16,0 "v místních živ.komunikacích</t>
  </si>
  <si>
    <t>53</t>
  </si>
  <si>
    <t>577134211</t>
  </si>
  <si>
    <t>Asfaltový beton vrstva obrusná ACO 11 (ABS) s rozprostřením a se zhutněním z nemodifikovaného asfaltu v pruhu šířky do 3 m tř. II, po zhutnění tl. 40 mm</t>
  </si>
  <si>
    <t>-2100813030</t>
  </si>
  <si>
    <t xml:space="preserve">Poznámka k souboru cen:
1. ČSN EN 13108-1 připouští pro ACO 11 pouze tl. 35 až 50 mm. </t>
  </si>
  <si>
    <t>620,0+22,4</t>
  </si>
  <si>
    <t>54</t>
  </si>
  <si>
    <t>577165132</t>
  </si>
  <si>
    <t>Asfaltový beton vrstva ložní ACL 16 (ABH) s rozprostřením a zhutněním z modifikovaného asfaltu v pruhu šířky do 3 m, po zhutnění tl. 70 mm</t>
  </si>
  <si>
    <t>1413038311</t>
  </si>
  <si>
    <t xml:space="preserve">Poznámka k souboru cen:
1. ČSN EN 13108-1 připouští pro ACL 16 pouze tl. 50 až 70 mm. </t>
  </si>
  <si>
    <t>55</t>
  </si>
  <si>
    <t>R-580101</t>
  </si>
  <si>
    <t>Pružná zálivka spáry</t>
  </si>
  <si>
    <t>-770379600</t>
  </si>
  <si>
    <t>162+(179+72+14+19+55) "krycí a podkladní živ.vrstva</t>
  </si>
  <si>
    <t>Mezisoučet - v živ.komunikaci SÚS</t>
  </si>
  <si>
    <t>2*((2*8)+1)+2*((2*8)+1,4) "krycí a podkladní živ.vrstva</t>
  </si>
  <si>
    <t>196</t>
  </si>
  <si>
    <t>zabor</t>
  </si>
  <si>
    <t>1048592703</t>
  </si>
  <si>
    <t>5.1</t>
  </si>
  <si>
    <t>Komunikace dle vyjádření ŘSD navýšení</t>
  </si>
  <si>
    <t>185</t>
  </si>
  <si>
    <t>5.01</t>
  </si>
  <si>
    <t>1270597723</t>
  </si>
  <si>
    <t>186</t>
  </si>
  <si>
    <t>577144211</t>
  </si>
  <si>
    <t>Asfaltový beton vrstva obrusná ACO 11 (ABS) s rozprostřením a se zhutněním z nemodifikovaného asfaltu v pruhu šířky do 3 m tř. II, po zhutnění tl. 50 mm</t>
  </si>
  <si>
    <t>CS ÚRS 2017 01</t>
  </si>
  <si>
    <t>-318605406</t>
  </si>
  <si>
    <t>187</t>
  </si>
  <si>
    <t>5.03</t>
  </si>
  <si>
    <t>1179116907</t>
  </si>
  <si>
    <t>188</t>
  </si>
  <si>
    <t>5.04</t>
  </si>
  <si>
    <t>818950394</t>
  </si>
  <si>
    <t>189</t>
  </si>
  <si>
    <t>5.06</t>
  </si>
  <si>
    <t>Řezání stávajícího živičného krytu nebo podkladu hloubky do 50 mm</t>
  </si>
  <si>
    <t>1688186978</t>
  </si>
  <si>
    <t>190</t>
  </si>
  <si>
    <t>d1</t>
  </si>
  <si>
    <t>Vodorovná doprava vybouraných hmot bez naložení, ale se složením a s hrubým urovnáním na vzdálenost do 1 km</t>
  </si>
  <si>
    <t>-1038723596</t>
  </si>
  <si>
    <t>191</t>
  </si>
  <si>
    <t>d2</t>
  </si>
  <si>
    <t>Vodorovná doprava vybouraných hmot bez naložení, ale se složením a s hrubým urovnáním na vzdálenost Příplatek k ceně za každý další i započatý 1 km přes 1 km</t>
  </si>
  <si>
    <t>592892614</t>
  </si>
  <si>
    <t xml:space="preserve">Poznámka k položce:
- na skládku nebude odvezena odstraňovaná dlažba, kostky a obrubníky, tyto budou zpětně využity
- na skládku nebudou odvezeny odstraňované lit.poklopy a potrubí
 </t>
  </si>
  <si>
    <t>192</t>
  </si>
  <si>
    <t>d3</t>
  </si>
  <si>
    <t>Poplatek za uložení stavebního odpadu na skládce (skládkovné) z asfaltových povrchů</t>
  </si>
  <si>
    <t>157725601</t>
  </si>
  <si>
    <t>193</t>
  </si>
  <si>
    <t>915111112</t>
  </si>
  <si>
    <t>Vodorovné dopravní značení stříkané barvou dělící čára šířky 125 mm souvislá bílá retroreflexní</t>
  </si>
  <si>
    <t>-1248038704</t>
  </si>
  <si>
    <t>194</t>
  </si>
  <si>
    <t>915341112</t>
  </si>
  <si>
    <t>Vodorovné značení předformovaným termoplastem šipky velikosti 2,5 m</t>
  </si>
  <si>
    <t>520746491</t>
  </si>
  <si>
    <t>195</t>
  </si>
  <si>
    <t>915351112</t>
  </si>
  <si>
    <t>Vodorovné značení předformovaným termoplastem písmena nebo číslice velikosti do 2,5 m</t>
  </si>
  <si>
    <t>-1909953924</t>
  </si>
  <si>
    <t>197</t>
  </si>
  <si>
    <t>zabor2</t>
  </si>
  <si>
    <t>-1603618781</t>
  </si>
  <si>
    <t>Trubní vedení</t>
  </si>
  <si>
    <t>56</t>
  </si>
  <si>
    <t>850245121</t>
  </si>
  <si>
    <t>Výřez nebo výsek na potrubí z trub litinových tlakových DN 80</t>
  </si>
  <si>
    <t>1690669259</t>
  </si>
  <si>
    <t xml:space="preserve">Poznámka k souboru cen:
1. Ceny výřezu nebo výseku na potrubí z trub litinových tlakových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</si>
  <si>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Poznámka k položce:
- přepojení na stávající potrubí LT 80</t>
  </si>
  <si>
    <t>57</t>
  </si>
  <si>
    <t>850265121</t>
  </si>
  <si>
    <t>Výřez nebo výsek na potrubí z trub litinových tlakových DN 100</t>
  </si>
  <si>
    <t>-1339829350</t>
  </si>
  <si>
    <t>Poznámka k položce:
- přepojení na stávající potrubí LT  nebo ocel 100</t>
  </si>
  <si>
    <t>58</t>
  </si>
  <si>
    <t>850315121</t>
  </si>
  <si>
    <t>Výřez nebo výsek na potrubí z trub litinových tlakových DN 150</t>
  </si>
  <si>
    <t>-1633259241</t>
  </si>
  <si>
    <t>Poznámka k položce:
napojení na stávající vodovodní řad</t>
  </si>
  <si>
    <t>59</t>
  </si>
  <si>
    <t>852262121</t>
  </si>
  <si>
    <t>Montáž potrubí z trub litinových tlakových přírubových abnormálních délek, jednotlivě do 1 m v otevřeném výkopu, kanálu nebo v šachtě DN 100</t>
  </si>
  <si>
    <t>1938454479</t>
  </si>
  <si>
    <t xml:space="preserve">Poznámka k souboru cen:
1. V cenách 52-1121 a -2121 nejsou započteny náklady na dodání těsnících pryžových kroužků. Tyto se oceňují ve specifikaci, nejsou-li zahrnuty již v ceně trub. </t>
  </si>
  <si>
    <t>60</t>
  </si>
  <si>
    <t>850010000016</t>
  </si>
  <si>
    <t>TVAROVKA PŘÍRUBOVÁ FF KUS DN 100/1000</t>
  </si>
  <si>
    <t>82640887</t>
  </si>
  <si>
    <t>61</t>
  </si>
  <si>
    <t>857242121</t>
  </si>
  <si>
    <t>Montáž litinových tvarovek na potrubí litinovém tlakovém jednoosých na potrubí z trub přírubových v otevřeném výkopu, kanálu nebo v šachtě DN 80</t>
  </si>
  <si>
    <t>-1014798963</t>
  </si>
  <si>
    <t xml:space="preserve">Poznámka k souboru cen:
1. V cenách -2121 a -4121 jsou započteny náklady na na dodání těsnících pryžových kroužků. 2. V cenách souboru cen nejsou započteny náklady na: a) dodání tvarovek; tyto se oceňují ve specifikaci, b) dodání těsnících nebo zámkových kroužků; tyto se oceňují ve specifikaci, c) v cenách 52-2121 a 52-4121 nejsou započteny náklady na dodání těsnících pryžových kroužků; tyto se oceňují ve specifikaci, d) podkladní konstrukci ze štěrkopísku - podkladní vrstva ze štěrkopísku se oceňuje cenou 564 28-111 Podklad ze štěrkopísku. </t>
  </si>
  <si>
    <t>62</t>
  </si>
  <si>
    <t>760208009816</t>
  </si>
  <si>
    <t>PŘÍRUBOVÁ SPOJENÍ JIŠTĚNÁ PROTI POSUNU PRO LITINU DN 80/98</t>
  </si>
  <si>
    <t>510428724</t>
  </si>
  <si>
    <t>63</t>
  </si>
  <si>
    <t>857262121</t>
  </si>
  <si>
    <t>Montáž litinových tvarovek na potrubí litinovém tlakovém jednoosých na potrubí z trub přírubových v otevřeném výkopu, kanálu nebo v šachtě DN 100</t>
  </si>
  <si>
    <t>-1685016124</t>
  </si>
  <si>
    <t>64</t>
  </si>
  <si>
    <t>040010011016</t>
  </si>
  <si>
    <t>PŘÍRUBOVÁ SPOJENÍ PŘÍRUBA JIŠTĚNÁ PROTI POSUNU DN 100/110</t>
  </si>
  <si>
    <t>-284328301</t>
  </si>
  <si>
    <t>65</t>
  </si>
  <si>
    <t>760110010816</t>
  </si>
  <si>
    <t>PŘÍRUBOVÁ SPOJENÍ JIŠTĚNÁ PROTI POSUNU PRO OCEL DN 100/108</t>
  </si>
  <si>
    <t>1489881786</t>
  </si>
  <si>
    <t>66</t>
  </si>
  <si>
    <t>760210011816</t>
  </si>
  <si>
    <t>PŘÍRUBOVÁ SPOJENÍ JIŠTĚNÁ PROTI POSUNU PRO LITINU DN 100/118</t>
  </si>
  <si>
    <t>-1919440883</t>
  </si>
  <si>
    <t>67</t>
  </si>
  <si>
    <t>504910000016</t>
  </si>
  <si>
    <t>TVAROVKA PŘÍRUBOVÁ KOLENO PATNÍ DN 100</t>
  </si>
  <si>
    <t>-2112760241</t>
  </si>
  <si>
    <t>68</t>
  </si>
  <si>
    <t>855010008016</t>
  </si>
  <si>
    <t>TVAROVKA PŘÍRUBOVÁ REDUKČNÍ FFR DN 100-80</t>
  </si>
  <si>
    <t>1045746974</t>
  </si>
  <si>
    <t>69</t>
  </si>
  <si>
    <t>857311131</t>
  </si>
  <si>
    <t>Montáž litinových tvarovek na potrubí litinovém tlakovém jednoosých na potrubí z trub hrdlových v otevřeném výkopu, kanálu nebo v šachtě s integrovaným těsněním DN 150</t>
  </si>
  <si>
    <t>1627665137</t>
  </si>
  <si>
    <t>70</t>
  </si>
  <si>
    <t>797315000016</t>
  </si>
  <si>
    <t>TVAROVKA SPOJKA JIŠTĚNÁ PROTI POSUNU (SYNOFLEX) DN 150 (154-192)</t>
  </si>
  <si>
    <t>-2018039866</t>
  </si>
  <si>
    <t>71</t>
  </si>
  <si>
    <t>857312121</t>
  </si>
  <si>
    <t>Montáž litinových tvarovek na potrubí litinovém tlakovém jednoosých na potrubí z trub přírubových v otevřeném výkopu, kanálu nebo v šachtě DN 150</t>
  </si>
  <si>
    <t>259102037</t>
  </si>
  <si>
    <t>72</t>
  </si>
  <si>
    <t>040015016016</t>
  </si>
  <si>
    <t>PŘÍRUBOVÁ SPOJENÍ  PŘÍRUBA JIŠTĚNÁ PROTI POSUNU DN 150/160</t>
  </si>
  <si>
    <t>-1094391127</t>
  </si>
  <si>
    <t>73</t>
  </si>
  <si>
    <t>760215017016</t>
  </si>
  <si>
    <t>PŘÍRUBOVÁ SPOJENÍ JIŠTĚNÁ PROTI POSUNU PRO LITINU DN 150/170</t>
  </si>
  <si>
    <t>1985680536</t>
  </si>
  <si>
    <t>74</t>
  </si>
  <si>
    <t>799315000016</t>
  </si>
  <si>
    <t>TVAROVKA SPOJKA JIŠTĚNÁ PROTI POSUNU S PŘÍRUBOU (SYNOFLEX) DN 150 (154-192)</t>
  </si>
  <si>
    <t>1067195952</t>
  </si>
  <si>
    <t>75</t>
  </si>
  <si>
    <t>857314121</t>
  </si>
  <si>
    <t>Montáž litinových tvarovek na potrubí litinovém tlakovém odbočných na potrubí z trub přírubových v otevřeném výkopu, kanálu nebo v šachtě DN 150</t>
  </si>
  <si>
    <t>1029690967</t>
  </si>
  <si>
    <t>76</t>
  </si>
  <si>
    <t>851015010016</t>
  </si>
  <si>
    <t>TVAROVKA PŘÍRUBOVÁ T KUS DN 150-100</t>
  </si>
  <si>
    <t>-688363069</t>
  </si>
  <si>
    <t>77</t>
  </si>
  <si>
    <t>871161211</t>
  </si>
  <si>
    <t>Montáž vodovodního potrubí z plastů v otevřeném výkopu z polyetylenu PE 100 svařovaných elektrotvarovkou SDR 11/PN16 D 32 x 3,0 mm</t>
  </si>
  <si>
    <t>-1932402592</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</si>
  <si>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</si>
  <si>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1,5 "přepojení přípojek</t>
  </si>
  <si>
    <t>78</t>
  </si>
  <si>
    <t>286131100</t>
  </si>
  <si>
    <t>Trubky z polyetylénu vodovodní potrubí PE PE100  SDR 11, PN16 tyče 6 m,  12 m, návin 100 m 32 x 3,0 mm, tyče + návin</t>
  </si>
  <si>
    <t>792434904</t>
  </si>
  <si>
    <t>1,015*1,5</t>
  </si>
  <si>
    <t>79</t>
  </si>
  <si>
    <t>871211211</t>
  </si>
  <si>
    <t>Montáž vodovodního potrubí z plastů v otevřeném výkopu z polyetylenu PE 100 svařovaných elektrotvarovkou SDR 11/PN16 D 63 x 5,8 mm</t>
  </si>
  <si>
    <t>-405747774</t>
  </si>
  <si>
    <t>8,0 "přepojení přípojek</t>
  </si>
  <si>
    <t>80</t>
  </si>
  <si>
    <t>286131130</t>
  </si>
  <si>
    <t>Trubky z polyetylénu vodovodní potrubí PE PE100  SDR 11, PN16 tyče 6 m,  12 m, návin 100 m 63 x 5,8 mm, tyče + návin</t>
  </si>
  <si>
    <t>-1420145727</t>
  </si>
  <si>
    <t>1,015*8,0</t>
  </si>
  <si>
    <t>81</t>
  </si>
  <si>
    <t>871251211</t>
  </si>
  <si>
    <t>Montáž vodovodního potrubí z plastů v otevřeném výkopu z polyetylenu PE 100 svařovaných elektrotvarovkou SDR 11/PN16 D 110 x 10,0 mm</t>
  </si>
  <si>
    <t>-534136919</t>
  </si>
  <si>
    <t>10+5+10+8+10 "přepojení řadů, přípojek a odbočka k Hn</t>
  </si>
  <si>
    <t>82</t>
  </si>
  <si>
    <t>286131160</t>
  </si>
  <si>
    <t>Trubky z polyetylénu vodovodní potrubí PE PE100  SDR 11, PN16 tyče 6 m,  12 m, návin 100 m 110 x 10,0 mm, tyče + návin</t>
  </si>
  <si>
    <t>1297226666</t>
  </si>
  <si>
    <t>1,015*43,0</t>
  </si>
  <si>
    <t>83</t>
  </si>
  <si>
    <t>871315221</t>
  </si>
  <si>
    <t>Kanalizační potrubí z tvrdého PVC systém KG v otevřeném výkopu ve sklonu do 20 %, tuhost třídy SN 8 DN 150</t>
  </si>
  <si>
    <t>1884404079</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</si>
  <si>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</si>
  <si>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2,5+1,5+3,5 "kanalizační přípojky, přepojení</t>
  </si>
  <si>
    <t>84</t>
  </si>
  <si>
    <t>871321211</t>
  </si>
  <si>
    <t>Montáž vodovodního potrubí z plastů v otevřeném výkopu z polyetylenu PE 100 svařovaných elektrotvarovkou SDR 11/PN16 D 160 x 14,6 mm</t>
  </si>
  <si>
    <t>2125293665</t>
  </si>
  <si>
    <t>162,0 "vodovodní řad</t>
  </si>
  <si>
    <t>85</t>
  </si>
  <si>
    <t>286131180</t>
  </si>
  <si>
    <t>Trubky z polyetylénu vodovodní potrubí PE PE100  SDR 11, PN16 tyče 6 m,  12 m, návin 100 m 160 x 14,6 mm, tyče</t>
  </si>
  <si>
    <t>-1469496112</t>
  </si>
  <si>
    <t>1,015*162,0</t>
  </si>
  <si>
    <t>86</t>
  </si>
  <si>
    <t>871355221</t>
  </si>
  <si>
    <t>Kanalizační potrubí z tvrdého PVC systém KG v otevřeném výkopu ve sklonu do 20 %, tuhost třídy SN 8 DN 200</t>
  </si>
  <si>
    <t>506354537</t>
  </si>
  <si>
    <t>3,5+0,5+4,5+0,5 "kanalizační přípojky, přepojení</t>
  </si>
  <si>
    <t>87</t>
  </si>
  <si>
    <t>871373121</t>
  </si>
  <si>
    <t>Montáž kanalizačního potrubí z plastů z tvrdého PVC těsněných gumovým kroužkem v otevřeném výkopu ve sklonu do 20 % DN 300</t>
  </si>
  <si>
    <t>1079942353</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</si>
  <si>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</si>
  <si>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36,0 "stoka hlavní</t>
  </si>
  <si>
    <t>1,5+1+2+10 "přepojení vedl.stok</t>
  </si>
  <si>
    <t>88</t>
  </si>
  <si>
    <t>286122730R</t>
  </si>
  <si>
    <t>trubka hladká z PVC třívrstvá plnostěnná DN 300 mm SN12 bez pěnové struktury, stav.délka 6 m, vysokopevnostní</t>
  </si>
  <si>
    <t>1594607919</t>
  </si>
  <si>
    <t xml:space="preserve">1,03*50,5/6 </t>
  </si>
  <si>
    <t>89</t>
  </si>
  <si>
    <t>871393121</t>
  </si>
  <si>
    <t>Montáž kanalizačního potrubí z plastů z tvrdého PVC těsněných gumovým kroužkem v otevřeném výkopu ve sklonu do 20 % DN 400</t>
  </si>
  <si>
    <t>726099425</t>
  </si>
  <si>
    <t>90</t>
  </si>
  <si>
    <t>286122760R</t>
  </si>
  <si>
    <t>trubka hladká z PVC třívrstvá plnostěnná DN 400 mm SN12 bez pěnové struktury, stav.délka 6 m, vysokopevnostní</t>
  </si>
  <si>
    <t>930122638</t>
  </si>
  <si>
    <t xml:space="preserve">1,03*124,5/6 </t>
  </si>
  <si>
    <t>91</t>
  </si>
  <si>
    <t>877261101</t>
  </si>
  <si>
    <t>Montáž tvarovek na vodovodním plastovém potrubí z polyetylenu PE 100 elektrotvarovek SDR 11/PN16 spojek nebo redukcí D 110</t>
  </si>
  <si>
    <t>975737258</t>
  </si>
  <si>
    <t xml:space="preserve">Poznámka k souboru cen:
1. V cenách montáže tvarovek nejsou započteny náklady na dodání tvarovek. Tyto náklady se oceňují ve specifikaci. </t>
  </si>
  <si>
    <t>92</t>
  </si>
  <si>
    <t>28612225R</t>
  </si>
  <si>
    <t>elektrospojka s lehce vyrazitelným dorazem MB D 110 mm PE100 SDR11</t>
  </si>
  <si>
    <t>-1333607020</t>
  </si>
  <si>
    <t>4 "spojení kolen 11°</t>
  </si>
  <si>
    <t>10 "spojení tyčí potrubí</t>
  </si>
  <si>
    <t>93</t>
  </si>
  <si>
    <t>877261110</t>
  </si>
  <si>
    <t>Montáž tvarovek na vodovodním plastovém potrubí z polyetylenu PE 100 elektrotvarovek SDR 11/PN16 kolen 45 st. D 110</t>
  </si>
  <si>
    <t>703896160</t>
  </si>
  <si>
    <t>94</t>
  </si>
  <si>
    <t>28612286R</t>
  </si>
  <si>
    <t>elektrokoleno 11°, WS11° D 110 mm PE100 SDR11</t>
  </si>
  <si>
    <t>1366351735</t>
  </si>
  <si>
    <t>95</t>
  </si>
  <si>
    <t>877315211</t>
  </si>
  <si>
    <t>Montáž tvarovek na kanalizačním potrubí z trub z plastu z tvrdého PVC systém KG nebo z polypropylenu systém KG 2000 v otevřeném výkopu jednoosých DN 150</t>
  </si>
  <si>
    <t>-1187182616</t>
  </si>
  <si>
    <t xml:space="preserve">Poznámka k souboru cen:
1. V cenách nejsou započteny náklady na dodání tvarovek. Tvarovky se oceňují ve ve specifikaci. </t>
  </si>
  <si>
    <t>96</t>
  </si>
  <si>
    <t>286113610</t>
  </si>
  <si>
    <t>Trubky z polyvinylchloridu kanalizace domovní a uliční KG - Systém (PVC) PipeLife kolena KGB KGB 150x45°</t>
  </si>
  <si>
    <t>545750639</t>
  </si>
  <si>
    <t>97</t>
  </si>
  <si>
    <t>877321101</t>
  </si>
  <si>
    <t>Montáž tvarovek na vodovodním plastovém potrubí z polyetylenu PE 100 elektrotvarovek SDR 11/PN16 spojek nebo redukcí D 160</t>
  </si>
  <si>
    <t>1502611352</t>
  </si>
  <si>
    <t>98</t>
  </si>
  <si>
    <t>28612228R</t>
  </si>
  <si>
    <t>elektrospojka s lehce vyrazitelným dorazem MB D 160 mm PE100 SDR11</t>
  </si>
  <si>
    <t>1117086805</t>
  </si>
  <si>
    <t>2 "spojení kolen 11°</t>
  </si>
  <si>
    <t>27 "spojení tyčí potrubí</t>
  </si>
  <si>
    <t>99</t>
  </si>
  <si>
    <t>877321110</t>
  </si>
  <si>
    <t>Montáž tvarovek na vodovodním plastovém potrubí z polyetylenu PE 100 elektrotvarovek SDR 11/PN16 kolen 45 st. D 160</t>
  </si>
  <si>
    <t>1622185857</t>
  </si>
  <si>
    <t>28612277R</t>
  </si>
  <si>
    <t>elektrokoleno 45°, W45° D 160 mm PE100 SDR11</t>
  </si>
  <si>
    <t>346642411</t>
  </si>
  <si>
    <t>101</t>
  </si>
  <si>
    <t>28612284R</t>
  </si>
  <si>
    <t>elektrokoleno 30°, W30° D 160 mm PE100 SDR11</t>
  </si>
  <si>
    <t>-1713142975</t>
  </si>
  <si>
    <t>102</t>
  </si>
  <si>
    <t>28612288R</t>
  </si>
  <si>
    <t>elektrokoleno 11°, WS11° D 160 mm PE100 SDR11</t>
  </si>
  <si>
    <t>526034789</t>
  </si>
  <si>
    <t>103</t>
  </si>
  <si>
    <t>877355211</t>
  </si>
  <si>
    <t>Montáž tvarovek na kanalizačním potrubí z trub z plastu z tvrdého PVC systém KG nebo z polypropylenu systém KG 2000 v otevřeném výkopu jednoosých DN 200</t>
  </si>
  <si>
    <t>-668030545</t>
  </si>
  <si>
    <t>104</t>
  </si>
  <si>
    <t>286113660</t>
  </si>
  <si>
    <t>Trubky z polyvinylchloridu kanalizace domovní a uliční KG - Systém (PVC) PipeLife kolena KGB KGB 200x45°</t>
  </si>
  <si>
    <t>1405169967</t>
  </si>
  <si>
    <t>105</t>
  </si>
  <si>
    <t>877375221</t>
  </si>
  <si>
    <t>Montáž tvarovek na kanalizačním potrubí z trub z plastu z tvrdého PVC systém KG nebo z polypropylenu systém KG 2000 v otevřeném výkopu dvouosých DN 300</t>
  </si>
  <si>
    <t>516523786</t>
  </si>
  <si>
    <t>106</t>
  </si>
  <si>
    <t>286114115R</t>
  </si>
  <si>
    <t>odbočka kanalizační plastová s hrdlem DN 300/200/45° pro PVC třívrstvé plnostěnné potrubí</t>
  </si>
  <si>
    <t>-752736480</t>
  </si>
  <si>
    <t>107</t>
  </si>
  <si>
    <t>877395221</t>
  </si>
  <si>
    <t>Montáž tvarovek na kanalizačním potrubí z trub z plastu z tvrdého PVC systém KG nebo z polypropylenu systém KG 2000 v otevřeném výkopu dvouosých DN 400</t>
  </si>
  <si>
    <t>325601479</t>
  </si>
  <si>
    <t>108</t>
  </si>
  <si>
    <t>286114102R</t>
  </si>
  <si>
    <t>odbočka kanalizační plastová s hrdlem DN 400/150/45° pro PVC třívrstvé plnostěnné potrubí</t>
  </si>
  <si>
    <t>-1274061415</t>
  </si>
  <si>
    <t>109</t>
  </si>
  <si>
    <t>891163111</t>
  </si>
  <si>
    <t>Montáž vodovodních armatur na potrubí ventilů hlavních pro přípojky DN 25</t>
  </si>
  <si>
    <t>-2078066729</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</si>
  <si>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</si>
  <si>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110</t>
  </si>
  <si>
    <t>313000103216</t>
  </si>
  <si>
    <t>VENTIL DOMOVNÍ PŘÍPOJKY ROHOVÝ ISO LITINA DN 32-5/4"</t>
  </si>
  <si>
    <t>-274611859</t>
  </si>
  <si>
    <t>111</t>
  </si>
  <si>
    <t>891213111</t>
  </si>
  <si>
    <t>Montáž vodovodních armatur na potrubí ventilů hlavních pro přípojky DN 50</t>
  </si>
  <si>
    <t>1139665726</t>
  </si>
  <si>
    <t>112</t>
  </si>
  <si>
    <t>313006405016</t>
  </si>
  <si>
    <t>VENTIL DOMOVNÍ PŘÍPOJKY ROHOVÝ ISO LITINA DN 50-2"</t>
  </si>
  <si>
    <t>-1561554567</t>
  </si>
  <si>
    <t>113</t>
  </si>
  <si>
    <t>960103400000</t>
  </si>
  <si>
    <t>SOUPRAVA ZEMNÍ TELESKOPICKÁ DOM. ŠOUPÁTKA-1,3-1,8 DN 3/4"-2" (1,3-1,8m)</t>
  </si>
  <si>
    <t>2009326189</t>
  </si>
  <si>
    <t>114</t>
  </si>
  <si>
    <t>891261111</t>
  </si>
  <si>
    <t>Montáž vodovodních armatur na potrubí šoupátek v otevřeném výkopu nebo v šachtách s osazením zemní soupravy (bez poklopů) DN 100</t>
  </si>
  <si>
    <t>1085861667</t>
  </si>
  <si>
    <t>115</t>
  </si>
  <si>
    <t>400210000016</t>
  </si>
  <si>
    <t>ŠOUPĚ PŘÍRUBOVÉ KRÁTKÉ DN 100</t>
  </si>
  <si>
    <t>1006407675</t>
  </si>
  <si>
    <t>116</t>
  </si>
  <si>
    <t>950205010000</t>
  </si>
  <si>
    <t>ZEMNÍ SOUPRAVY ŠOUPÁTKOVÉ TELESKOPICKÉ 50-100 (1,3-1,8m)</t>
  </si>
  <si>
    <t>1827148398</t>
  </si>
  <si>
    <t>117</t>
  </si>
  <si>
    <t>891267211</t>
  </si>
  <si>
    <t>Montáž vodovodních armatur na potrubí hydrantů nadzemních DN 100</t>
  </si>
  <si>
    <t>-273872372</t>
  </si>
  <si>
    <t>118</t>
  </si>
  <si>
    <t>K23010015016</t>
  </si>
  <si>
    <t>HYDRANT NADZEMNÍ OBJEZDOVÝ DN A2B 100/1,5 m s dvojitým uzavíráním</t>
  </si>
  <si>
    <t>-1811409870</t>
  </si>
  <si>
    <t>119</t>
  </si>
  <si>
    <t>999901R</t>
  </si>
  <si>
    <t>drenážní obal k hydrantu</t>
  </si>
  <si>
    <t>1533502366</t>
  </si>
  <si>
    <t>120</t>
  </si>
  <si>
    <t>891311111</t>
  </si>
  <si>
    <t>Montáž vodovodních armatur na potrubí šoupátek v otevřeném výkopu nebo v šachtách s osazením zemní soupravy (bez poklopů) DN 150</t>
  </si>
  <si>
    <t>-1074789192</t>
  </si>
  <si>
    <t>121</t>
  </si>
  <si>
    <t>400215000016</t>
  </si>
  <si>
    <t>ŠOUPĚ PŘÍRUBOVÉ KRÁTKÉ DN 150</t>
  </si>
  <si>
    <t>756311344</t>
  </si>
  <si>
    <t>122</t>
  </si>
  <si>
    <t>950212515000</t>
  </si>
  <si>
    <t>ZEMNÍ SOUPRAVY ŠOUPÁTKOVÉ TELESKOPICKÉ 1,3 -1,8 DN 125-150</t>
  </si>
  <si>
    <t>-1518610010</t>
  </si>
  <si>
    <t>123</t>
  </si>
  <si>
    <t>891319111</t>
  </si>
  <si>
    <t>Montáž vodovodních armatur na potrubí navrtávacích pasů s ventilem Jt 1 Mpa, na potrubí z trub litinových, ocelových nebo plastických hmot DN 150</t>
  </si>
  <si>
    <t>126152953</t>
  </si>
  <si>
    <t>124</t>
  </si>
  <si>
    <t>531016000216</t>
  </si>
  <si>
    <t>NAVRTÁVACÍ PASY NAVRTÁVACÍ UZAVÍRACÍ DN 160-2'' pro plastové potrubí</t>
  </si>
  <si>
    <t>1708778203</t>
  </si>
  <si>
    <t>125</t>
  </si>
  <si>
    <t>531016005416</t>
  </si>
  <si>
    <t>NAVRTÁVACÍ PASY NAVRTÁVACÍ UZAVÍRACÍ DN 160-5/4'' pro plastové potrubí</t>
  </si>
  <si>
    <t>-662089046</t>
  </si>
  <si>
    <t>126</t>
  </si>
  <si>
    <t>89220003R</t>
  </si>
  <si>
    <t>Přepojení stávající vodovodní přípojky 1", včetně úpravy konců potrubí a dodávky svěrné plastové spojky D 32 mm</t>
  </si>
  <si>
    <t>758008869</t>
  </si>
  <si>
    <t>127</t>
  </si>
  <si>
    <t>89220006R</t>
  </si>
  <si>
    <t>Přepojení stávající vodovodní přípojky 2", včetně úpravy konců potrubí a dodávky svěrné plastové spojky D 63 mm</t>
  </si>
  <si>
    <t>-1111322174</t>
  </si>
  <si>
    <t>128</t>
  </si>
  <si>
    <t>892221111R</t>
  </si>
  <si>
    <t>Zkouška těsnosti kanalizačního potrubí</t>
  </si>
  <si>
    <t>438813216</t>
  </si>
  <si>
    <t>36,0+124,5 "hlavní stoka</t>
  </si>
  <si>
    <t>14,5 "přepojení vedl.stok</t>
  </si>
  <si>
    <t>7,5+9,0 "přepojení kan.přípojek</t>
  </si>
  <si>
    <t>129</t>
  </si>
  <si>
    <t>892271111</t>
  </si>
  <si>
    <t>Tlakové zkoušky vodou na potrubí DN 100 nebo 125</t>
  </si>
  <si>
    <t>22115679</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</si>
  <si>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</si>
  <si>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130</t>
  </si>
  <si>
    <t>892273122</t>
  </si>
  <si>
    <t>Proplach a dezinfekce vodovodního potrubí DN od 80 do 125</t>
  </si>
  <si>
    <t>1234285824</t>
  </si>
  <si>
    <t xml:space="preserve">Poznámka k souboru cen:
1. V cenách jsou započteny náklady na napuštění a vypuštění vody, dodání vody a dezinfekčního prostředku. </t>
  </si>
  <si>
    <t>131</t>
  </si>
  <si>
    <t>892351111</t>
  </si>
  <si>
    <t>Tlakové zkoušky vodou na potrubí DN 150 nebo 200</t>
  </si>
  <si>
    <t>-959712589</t>
  </si>
  <si>
    <t>132</t>
  </si>
  <si>
    <t>892353122</t>
  </si>
  <si>
    <t>Proplach a dezinfekce vodovodního potrubí DN 150 nebo 200</t>
  </si>
  <si>
    <t>1875693101</t>
  </si>
  <si>
    <t>133</t>
  </si>
  <si>
    <t>89290012R</t>
  </si>
  <si>
    <t>Napojení na stávající kanalizaci ve stávající šachtě - demontáž pref.vstupu ze skruží a konusu, sanace a vyrovnání stáv.dna, příprava pro napojení nového potrubí</t>
  </si>
  <si>
    <t>1302396113</t>
  </si>
  <si>
    <t>134</t>
  </si>
  <si>
    <t>89290013R</t>
  </si>
  <si>
    <t>Přepojení potrubí stávající kanalizaci BET DN 300 mm, včetně úpravy konců potrubí a dodávky převlečné flexi nerezové spojky DN 300 mm s pryžovým těsněním</t>
  </si>
  <si>
    <t>1831414182</t>
  </si>
  <si>
    <t>135</t>
  </si>
  <si>
    <t>89290014R</t>
  </si>
  <si>
    <t>Přepojení potrubí stávající kanalizaci v šachtě, včetně navrtávky a vložení šachtové vložk a úpravy dna stávající šachty</t>
  </si>
  <si>
    <t>-1828450095</t>
  </si>
  <si>
    <t>136</t>
  </si>
  <si>
    <t>89290101R</t>
  </si>
  <si>
    <t>Přepojení stávající kan.přípojky DN 150 mm, včetně úpravy konců potrubí a dodávky přechodu PVC/KAM a přesuvné spojky</t>
  </si>
  <si>
    <t>-2059285516</t>
  </si>
  <si>
    <t>137</t>
  </si>
  <si>
    <t>89290102R</t>
  </si>
  <si>
    <t>Přepojení stávající kan.přípojky DN 200 mm, včetně úpravy konců potrubí a dodávky přechodu PVC/KAM a přesuvné spojky</t>
  </si>
  <si>
    <t>-2117396532</t>
  </si>
  <si>
    <t>138</t>
  </si>
  <si>
    <t>894401211</t>
  </si>
  <si>
    <t>Osazení betonových dílců pro šachty skruží rovných</t>
  </si>
  <si>
    <t>122367703</t>
  </si>
  <si>
    <t xml:space="preserve">Poznámka k souboru cen:
1. V cenách nejsou započteny náklady na dodání betonových dílců; dílce se oceňují ve specifikaci. </t>
  </si>
  <si>
    <t>139</t>
  </si>
  <si>
    <t>592241600</t>
  </si>
  <si>
    <t>Prefabrikáty pro vstupní šachty a drenážní šachtice (betonové a železobetonové) šachty pro odpadní kanály a potrubí uložená v zemi skruže s ocelovými stupadly s PE povlakem TBS-Q 1000/250/120 SP  100 x 25 x 12</t>
  </si>
  <si>
    <t>38458377</t>
  </si>
  <si>
    <t>140</t>
  </si>
  <si>
    <t>592241610</t>
  </si>
  <si>
    <t>Prefabrikáty pro vstupní šachty a drenážní šachtice (betonové a železobetonové) šachty pro odpadní kanály a potrubí uložená v zemi skruže s ocelovými stupadly s PE povlakem TBS-Q 1000/500/120 SP  100 x 50 x 12</t>
  </si>
  <si>
    <t>-399685104</t>
  </si>
  <si>
    <t>141</t>
  </si>
  <si>
    <t>894402211</t>
  </si>
  <si>
    <t>Osazení betonových dílců pro šachty skruží přechodových</t>
  </si>
  <si>
    <t>-1781982499</t>
  </si>
  <si>
    <t>142</t>
  </si>
  <si>
    <t>592243120</t>
  </si>
  <si>
    <t>Prefabrikáty pro vstupní šachty a drenážní šachtice (betonové a železobetonové) šachty pro odpadní kanály a potrubí uložená v zemi konus šachetní (síla stěny 12 cm) KPS - kapsové plastové stupadlo TBR-Q.1 100-63/58/12 KPS     100 x 62,5 x 58</t>
  </si>
  <si>
    <t>-1191909907</t>
  </si>
  <si>
    <t>143</t>
  </si>
  <si>
    <t>894414111</t>
  </si>
  <si>
    <t>Osazení železobetonových dílců pro šachty skruží základových</t>
  </si>
  <si>
    <t>637493626</t>
  </si>
  <si>
    <t xml:space="preserve">Poznámka k souboru cen:
1. V cenách nejsou započteny náklady na dodání železobetonových dílců; dodání těchto dílců se oceňuje ve specifikaci. </t>
  </si>
  <si>
    <t>144</t>
  </si>
  <si>
    <t>592243370</t>
  </si>
  <si>
    <t>Prefabrikáty pro vstupní šachty a drenážní šachtice (betonové a železobetonové) šachty pro odpadní kanály a potrubí uložená v zemi dno šachty kanalizační přímé V - průměr odtoku TBZ-Q.1  100/60 V max.40    100 / 60 x 40</t>
  </si>
  <si>
    <t>-1720798274</t>
  </si>
  <si>
    <t>145</t>
  </si>
  <si>
    <t>592243480</t>
  </si>
  <si>
    <t>Prefabrikáty pro vstupní šachty a drenážní šachtice (betonové a železobetonové) šachty pro odpadní kanály a potrubí uložená v zemi těsnění elastomerové pro spojení šachetních dílů EMT DN 1000</t>
  </si>
  <si>
    <t>-13606526</t>
  </si>
  <si>
    <t>146</t>
  </si>
  <si>
    <t>89810108R</t>
  </si>
  <si>
    <t>Protikorozní ochrana přír. spoje DN 80 mm - petrolátová hmota a bandáž - dodávka a montáž</t>
  </si>
  <si>
    <t>-631714250</t>
  </si>
  <si>
    <t>147</t>
  </si>
  <si>
    <t>pc.8009011</t>
  </si>
  <si>
    <t>přírubový spoj nerez pro DN 80 ( 8x šroub M16/80, matice, podložka a těsnění)</t>
  </si>
  <si>
    <t>988850999</t>
  </si>
  <si>
    <t>148</t>
  </si>
  <si>
    <t>89810109R</t>
  </si>
  <si>
    <t>Protikorozní ochrana přír. spoje DN 100 mm - petrolátová hmota a bandáž - dodávka a montáž</t>
  </si>
  <si>
    <t>-468611302</t>
  </si>
  <si>
    <t>149</t>
  </si>
  <si>
    <t>pc.8009021</t>
  </si>
  <si>
    <t>přírubový spoj nerez pro DN 100 ( 8x šroub M16/80, matice, podložka a těsnění)</t>
  </si>
  <si>
    <t>-944815706</t>
  </si>
  <si>
    <t>150</t>
  </si>
  <si>
    <t>89810111R</t>
  </si>
  <si>
    <t>-1401683950</t>
  </si>
  <si>
    <t>151</t>
  </si>
  <si>
    <t>pc.8009041</t>
  </si>
  <si>
    <t>přírubový spoj nerez pro DN 150 ( 8x šroub M20/90, matice, podložka a těsnění)</t>
  </si>
  <si>
    <t>-314999887</t>
  </si>
  <si>
    <t>152</t>
  </si>
  <si>
    <t>899103111</t>
  </si>
  <si>
    <t>Osazení poklopů litinových a ocelových včetně rámů hmotnosti jednotlivě přes 100 do 150 kg</t>
  </si>
  <si>
    <t>1559741192</t>
  </si>
  <si>
    <t xml:space="preserve">Poznámka k souboru cen:
1. Cena -1111 lze použít i pro osazení rektifikačních kroužků nebo rámečků. 2. V cenách nejsou započteny náklady na dodání poklopů včetně rámů; tyto náklady se oceňují ve specifikaci. </t>
  </si>
  <si>
    <t>153</t>
  </si>
  <si>
    <t>552414020</t>
  </si>
  <si>
    <t>Výrobky kanalizační litinové a ocelové šachtové poklopy z tvárné litiny šachtové poklopy samonivelační systém Bituplan® ACO CityTop Bituplan, třída zatížení D400, včetně adaptačního kroužku poklop s rámem, DN600 bez odvětrání</t>
  </si>
  <si>
    <t>482143431</t>
  </si>
  <si>
    <t>Poznámka k položce:
= poklop plovoucí pro osazení do živičných krytů komunikací</t>
  </si>
  <si>
    <t>154</t>
  </si>
  <si>
    <t>899104211</t>
  </si>
  <si>
    <t>Demontáž poklopů litinových a ocelových včetně rámů, hmotnosti jednotlivě přes 150 Kg</t>
  </si>
  <si>
    <t>2115868301</t>
  </si>
  <si>
    <t>Poznámka k položce:
- demontáž poklopů z rušených šachet</t>
  </si>
  <si>
    <t>155</t>
  </si>
  <si>
    <t>899401111</t>
  </si>
  <si>
    <t>Osazení poklopů litinových ventilových</t>
  </si>
  <si>
    <t>1589271507</t>
  </si>
  <si>
    <t xml:space="preserve">Poznámka k souboru cen:
1. V cenách osazení poklopů jsou započteny i náklady na jejich podezdění. 2. V cenách nejsou započteny náklady na dodání poklopů; tyto se oceňují ve specifikaci. Ztratné se nestanoví. </t>
  </si>
  <si>
    <t>156</t>
  </si>
  <si>
    <t>165000000001</t>
  </si>
  <si>
    <t>POKLOP ULIČNÍ TĚŽKÝ  VODA</t>
  </si>
  <si>
    <t>1475190199</t>
  </si>
  <si>
    <t>157</t>
  </si>
  <si>
    <t>899401112</t>
  </si>
  <si>
    <t>Osazení poklopů litinových šoupátkových</t>
  </si>
  <si>
    <t>918663210</t>
  </si>
  <si>
    <t>158</t>
  </si>
  <si>
    <t>175000000001</t>
  </si>
  <si>
    <t>POKLOPY ŠOUPATA ULIČNÍ VODA</t>
  </si>
  <si>
    <t>1921609128</t>
  </si>
  <si>
    <t>159</t>
  </si>
  <si>
    <t>348100000000</t>
  </si>
  <si>
    <t>PODKLAD. DESKA UNI</t>
  </si>
  <si>
    <t>1899221537</t>
  </si>
  <si>
    <t>160</t>
  </si>
  <si>
    <t>899721111</t>
  </si>
  <si>
    <t>Signalizační vodič na potrubí PVC DN do 150 mm</t>
  </si>
  <si>
    <t>-1917740443</t>
  </si>
  <si>
    <t>Poznámka k položce:
- bude použit Cu vodič průměr min. 6 mm2</t>
  </si>
  <si>
    <t>1,5+8,0 "potrubí vod.přípojek</t>
  </si>
  <si>
    <t>10+5+10+8+10 "potrubí odbočných řadů</t>
  </si>
  <si>
    <t>162,0 "potrubí vod.řadu</t>
  </si>
  <si>
    <t>161</t>
  </si>
  <si>
    <t>899722112</t>
  </si>
  <si>
    <t>Krytí potrubí z plastů výstražnou fólií z PVC šířky 25 cm</t>
  </si>
  <si>
    <t>1226876120</t>
  </si>
  <si>
    <t>Ostatní konstrukce a práce-bourání</t>
  </si>
  <si>
    <t>162</t>
  </si>
  <si>
    <t>90010010R</t>
  </si>
  <si>
    <t>Provizorní zásobování nemovitostí pitnou vodou po dobu stavby - PE potrubí D 110 mm dl. 200,0 m, včetně napojení na řad, zabezpečení potrubí a prov.napojení přípojek a odbočných řadů</t>
  </si>
  <si>
    <t>1849073636</t>
  </si>
  <si>
    <t>163</t>
  </si>
  <si>
    <t>90090001R</t>
  </si>
  <si>
    <t>Demontáž a zpětná montáž stávajícího sloupu VO, vč. zajištění kabelového vedení</t>
  </si>
  <si>
    <t>-1295685614</t>
  </si>
  <si>
    <t>164</t>
  </si>
  <si>
    <t>90090002R</t>
  </si>
  <si>
    <t>Demontáž a zpětná montáž stávajícího sloupového semaforu, vč. zajištění kabelového vedení</t>
  </si>
  <si>
    <t>-1697896195</t>
  </si>
  <si>
    <t>165</t>
  </si>
  <si>
    <t>90090010R</t>
  </si>
  <si>
    <t>Demontáž a zpětná montáž stávajícího ocelového zábradlí v. do 1,2 m</t>
  </si>
  <si>
    <t>-476186748</t>
  </si>
  <si>
    <t>166</t>
  </si>
  <si>
    <t>916241113</t>
  </si>
  <si>
    <t>Osazení obrubníku kamenného se zřízením lože, s vyplněním a zatřením spár cementovou maltou ležatého s boční opěrou z betonu prostého tř. C 12/15, do lože z betonu prostého téže značky</t>
  </si>
  <si>
    <t>-1796105349</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</si>
  <si>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</si>
  <si>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 budou použity odstraňované a očištěné obrubníky</t>
  </si>
  <si>
    <t>167</t>
  </si>
  <si>
    <t>919731121</t>
  </si>
  <si>
    <t>Zarovnání styčné plochy podkladu nebo krytu podél vybourané části komunikace nebo zpevněné plochy živičné tl. do 50 mm</t>
  </si>
  <si>
    <t>1776475162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</si>
  <si>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</si>
  <si>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168</t>
  </si>
  <si>
    <t>919735111</t>
  </si>
  <si>
    <t>987733180</t>
  </si>
  <si>
    <t xml:space="preserve">Poznámka k souboru cen:
1. V cenách jsou započteny i náklady na spotřebu vody. </t>
  </si>
  <si>
    <t>169</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</si>
  <si>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</si>
  <si>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</si>
  <si>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-1365609858</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</si>
  <si>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</si>
  <si>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170</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</si>
  <si>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</si>
  <si>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</si>
  <si>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-435174714</t>
  </si>
  <si>
    <t>171</t>
  </si>
  <si>
    <t>979071011</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</si>
  <si>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</si>
  <si>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319206182</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</si>
  <si>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</si>
  <si>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172</t>
  </si>
  <si>
    <t>99090018R</t>
  </si>
  <si>
    <t>Zrušení stávajícího kanalizačního potrubí betonového DN 150 nebo 200 mm dl. cca 16,5 m - odstraněním ze země</t>
  </si>
  <si>
    <t>kpl</t>
  </si>
  <si>
    <t>1784594616</t>
  </si>
  <si>
    <t xml:space="preserve">Poznámka k položce:
rušené potrubí kan.přípojek:
DN 150 mm - dl. 7,5 m
DN 200 mm - dl. 9,0 m
</t>
  </si>
  <si>
    <t>173</t>
  </si>
  <si>
    <t>99090022R</t>
  </si>
  <si>
    <t>Zrušení stávajícího kanalizačního potrubí betonového DN 300 nebo 400 mm dl. cca 175,0 m vč. konstrukcí 5 ks stávajících šachet - odstraněním ze země</t>
  </si>
  <si>
    <t>35094137</t>
  </si>
  <si>
    <t xml:space="preserve">Poznámka k položce:
rušené potrubí kan.stoky:
DN 300 mm - dl. 14,5 m
DN 400 mm - dl. 160,0 m
</t>
  </si>
  <si>
    <t>174</t>
  </si>
  <si>
    <t>99090101R</t>
  </si>
  <si>
    <t>Zrušení stávajícího vodovodního potrubí litinového nebo ocelového DN 80 - 150 mm - kompletním odstraněním ze země</t>
  </si>
  <si>
    <t>429262944</t>
  </si>
  <si>
    <t>8,0+15,0+162,0</t>
  </si>
  <si>
    <t>997</t>
  </si>
  <si>
    <t>Přesun sutě</t>
  </si>
  <si>
    <t>175</t>
  </si>
  <si>
    <t>997221571</t>
  </si>
  <si>
    <t>-1876438426</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</si>
  <si>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</si>
  <si>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176</t>
  </si>
  <si>
    <t>997221579</t>
  </si>
  <si>
    <t>-1199881744</t>
  </si>
  <si>
    <t>9*(464,199-(12,064+10,675+14,79+1,2+5,088))</t>
  </si>
  <si>
    <t>177</t>
  </si>
  <si>
    <t>997221815</t>
  </si>
  <si>
    <t>Poplatek za uložení stavebního odpadu na skládce (skládkovné) betonového</t>
  </si>
  <si>
    <t>566048644</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</si>
  <si>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</si>
  <si>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104,906 "odstraňovaná podkladní vrstva komunikací</t>
  </si>
  <si>
    <t>64,0 "odstraňovaná kanalizace</t>
  </si>
  <si>
    <t>178</t>
  </si>
  <si>
    <t>997221845</t>
  </si>
  <si>
    <t>-96451612</t>
  </si>
  <si>
    <t>179</t>
  </si>
  <si>
    <t>997221855</t>
  </si>
  <si>
    <t>Poplatek za uložení stavebního odpadu na skládce (skládkovné) z kameniva</t>
  </si>
  <si>
    <t>250740851</t>
  </si>
  <si>
    <t>998</t>
  </si>
  <si>
    <t>Přesun hmot</t>
  </si>
  <si>
    <t>180</t>
  </si>
  <si>
    <t>998276101</t>
  </si>
  <si>
    <t>Přesun hmot pro trubní vedení hloubené z trub z plastických hmot nebo sklolaminátových pro vodovody nebo kanalizace v otevřeném výkopu dopravní vzdálenost do 15 m</t>
  </si>
  <si>
    <t>-738246284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</si>
  <si>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</si>
  <si>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VRN</t>
  </si>
  <si>
    <t>Vedlejší rozpočtové náklady</t>
  </si>
  <si>
    <t>181</t>
  </si>
  <si>
    <t>010001000</t>
  </si>
  <si>
    <t>Základní rozdělení průvodních činností a nákladů průzkumné, geodetické a projektové práce</t>
  </si>
  <si>
    <t>…</t>
  </si>
  <si>
    <t>1024</t>
  </si>
  <si>
    <t>-807698853</t>
  </si>
  <si>
    <t>Poznámka k položce:
- hydrogeologický a archeologický dohled po dobu stavby
- zaměření a vytýčení stáv. podzemních vedení
- zaměření po dokončení stavby + zhotovení geom.plánu
- dokumentace skutečného provedení</t>
  </si>
  <si>
    <t>182</t>
  </si>
  <si>
    <t>030001000</t>
  </si>
  <si>
    <t>Základní rozdělení průvodních činností a nákladů zařízení staveniště</t>
  </si>
  <si>
    <t>-295816775</t>
  </si>
  <si>
    <t>Poznámka k položce:
- vybavení a zabezpečení staveniště
- zajištění výkopů a ZS mobilním oplocením
- zrušení zařízení staveniště</t>
  </si>
  <si>
    <t>183</t>
  </si>
  <si>
    <t>040001000</t>
  </si>
  <si>
    <t>Základní rozdělení průvodních činností a nákladů inženýrská činnost</t>
  </si>
  <si>
    <t>1840914423</t>
  </si>
  <si>
    <t>Poznámka k položce:
- zkoušky hutnící 8x v komunikacích
- kompletační činnost</t>
  </si>
  <si>
    <t>184</t>
  </si>
  <si>
    <t>070001000</t>
  </si>
  <si>
    <t>Základní rozdělení průvodních činností a nákladů provozní vlivy</t>
  </si>
  <si>
    <t>-491834130</t>
  </si>
  <si>
    <t>Poznámka k položce:
- omezení silničního provozu a dočasné dopravní značení po dobu stavby
- provizorní zajištění přístupu ke stávajícím nemovitostem (lávky a přejezdy)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</si>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</sst>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8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Border="1" applyAlignment="1" applyProtection="1">
      <alignment vertical="center"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2"/>
      <c r="AS2" s="332"/>
      <c r="AT2" s="332"/>
      <c r="AU2" s="332"/>
      <c r="AV2" s="332"/>
      <c r="AW2" s="332"/>
      <c r="AX2" s="332"/>
      <c r="AY2" s="332"/>
      <c r="AZ2" s="332"/>
      <c r="BA2" s="332"/>
      <c r="BB2" s="332"/>
      <c r="BC2" s="332"/>
      <c r="BD2" s="332"/>
      <c r="BE2" s="332"/>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1" t="s">
        <v>16</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8"/>
      <c r="AQ5" s="30"/>
      <c r="BE5" s="359" t="s">
        <v>17</v>
      </c>
      <c r="BS5" s="23" t="s">
        <v>8</v>
      </c>
    </row>
    <row r="6" spans="2:71" ht="36.95" customHeight="1">
      <c r="B6" s="27"/>
      <c r="C6" s="28"/>
      <c r="D6" s="35" t="s">
        <v>18</v>
      </c>
      <c r="E6" s="28"/>
      <c r="F6" s="28"/>
      <c r="G6" s="28"/>
      <c r="H6" s="28"/>
      <c r="I6" s="28"/>
      <c r="J6" s="28"/>
      <c r="K6" s="363" t="s">
        <v>19</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8"/>
      <c r="AQ6" s="30"/>
      <c r="BE6" s="360"/>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24</v>
      </c>
      <c r="AO7" s="28"/>
      <c r="AP7" s="28"/>
      <c r="AQ7" s="30"/>
      <c r="BE7" s="360"/>
      <c r="BS7" s="23" t="s">
        <v>25</v>
      </c>
    </row>
    <row r="8" spans="2:71" ht="14.45" customHeight="1">
      <c r="B8" s="27"/>
      <c r="C8" s="28"/>
      <c r="D8" s="36"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28</v>
      </c>
      <c r="AL8" s="28"/>
      <c r="AM8" s="28"/>
      <c r="AN8" s="37" t="s">
        <v>29</v>
      </c>
      <c r="AO8" s="28"/>
      <c r="AP8" s="28"/>
      <c r="AQ8" s="30"/>
      <c r="BE8" s="360"/>
      <c r="BS8" s="23" t="s">
        <v>30</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0"/>
      <c r="BS9" s="23" t="s">
        <v>31</v>
      </c>
    </row>
    <row r="10" spans="2:71"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24</v>
      </c>
      <c r="AO10" s="28"/>
      <c r="AP10" s="28"/>
      <c r="AQ10" s="30"/>
      <c r="BE10" s="360"/>
      <c r="BS10" s="23" t="s">
        <v>20</v>
      </c>
    </row>
    <row r="11" spans="2:71" ht="18.4"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24</v>
      </c>
      <c r="AO11" s="28"/>
      <c r="AP11" s="28"/>
      <c r="AQ11" s="30"/>
      <c r="BE11" s="360"/>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0"/>
      <c r="BS12" s="23" t="s">
        <v>20</v>
      </c>
    </row>
    <row r="13" spans="2:71"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8" t="s">
        <v>37</v>
      </c>
      <c r="AO13" s="28"/>
      <c r="AP13" s="28"/>
      <c r="AQ13" s="30"/>
      <c r="BE13" s="360"/>
      <c r="BS13" s="23" t="s">
        <v>20</v>
      </c>
    </row>
    <row r="14" spans="2:71" ht="15">
      <c r="B14" s="27"/>
      <c r="C14" s="28"/>
      <c r="D14" s="28"/>
      <c r="E14" s="364" t="s">
        <v>37</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 t="s">
        <v>35</v>
      </c>
      <c r="AL14" s="28"/>
      <c r="AM14" s="28"/>
      <c r="AN14" s="38" t="s">
        <v>37</v>
      </c>
      <c r="AO14" s="28"/>
      <c r="AP14" s="28"/>
      <c r="AQ14" s="30"/>
      <c r="BE14" s="360"/>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0"/>
      <c r="BS15" s="23" t="s">
        <v>6</v>
      </c>
    </row>
    <row r="16" spans="2:71"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24</v>
      </c>
      <c r="AO16" s="28"/>
      <c r="AP16" s="28"/>
      <c r="AQ16" s="30"/>
      <c r="BE16" s="360"/>
      <c r="BS16" s="23" t="s">
        <v>6</v>
      </c>
    </row>
    <row r="17" spans="2:71" ht="18.4"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24</v>
      </c>
      <c r="AO17" s="28"/>
      <c r="AP17" s="28"/>
      <c r="AQ17" s="30"/>
      <c r="BE17" s="360"/>
      <c r="BS17" s="23" t="s">
        <v>40</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0"/>
      <c r="BS18" s="23" t="s">
        <v>8</v>
      </c>
    </row>
    <row r="19" spans="2:71" ht="14.45" customHeight="1">
      <c r="B19" s="27"/>
      <c r="C19" s="28"/>
      <c r="D19" s="36" t="s">
        <v>41</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0"/>
      <c r="BS19" s="23" t="s">
        <v>8</v>
      </c>
    </row>
    <row r="20" spans="2:71" ht="22.5" customHeight="1">
      <c r="B20" s="27"/>
      <c r="C20" s="28"/>
      <c r="D20" s="28"/>
      <c r="E20" s="366" t="s">
        <v>24</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28"/>
      <c r="AP20" s="28"/>
      <c r="AQ20" s="30"/>
      <c r="BE20" s="360"/>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0"/>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0"/>
    </row>
    <row r="23" spans="2:57" s="1" customFormat="1" ht="25.9" customHeight="1">
      <c r="B23" s="40"/>
      <c r="C23" s="41"/>
      <c r="D23" s="42" t="s">
        <v>42</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7">
        <f>ROUND(AG51,2)</f>
        <v>0</v>
      </c>
      <c r="AL23" s="368"/>
      <c r="AM23" s="368"/>
      <c r="AN23" s="368"/>
      <c r="AO23" s="368"/>
      <c r="AP23" s="41"/>
      <c r="AQ23" s="44"/>
      <c r="BE23" s="360"/>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0"/>
    </row>
    <row r="25" spans="2:57" s="1" customFormat="1" ht="13.5">
      <c r="B25" s="40"/>
      <c r="C25" s="41"/>
      <c r="D25" s="41"/>
      <c r="E25" s="41"/>
      <c r="F25" s="41"/>
      <c r="G25" s="41"/>
      <c r="H25" s="41"/>
      <c r="I25" s="41"/>
      <c r="J25" s="41"/>
      <c r="K25" s="41"/>
      <c r="L25" s="369" t="s">
        <v>43</v>
      </c>
      <c r="M25" s="369"/>
      <c r="N25" s="369"/>
      <c r="O25" s="369"/>
      <c r="P25" s="41"/>
      <c r="Q25" s="41"/>
      <c r="R25" s="41"/>
      <c r="S25" s="41"/>
      <c r="T25" s="41"/>
      <c r="U25" s="41"/>
      <c r="V25" s="41"/>
      <c r="W25" s="369" t="s">
        <v>44</v>
      </c>
      <c r="X25" s="369"/>
      <c r="Y25" s="369"/>
      <c r="Z25" s="369"/>
      <c r="AA25" s="369"/>
      <c r="AB25" s="369"/>
      <c r="AC25" s="369"/>
      <c r="AD25" s="369"/>
      <c r="AE25" s="369"/>
      <c r="AF25" s="41"/>
      <c r="AG25" s="41"/>
      <c r="AH25" s="41"/>
      <c r="AI25" s="41"/>
      <c r="AJ25" s="41"/>
      <c r="AK25" s="369" t="s">
        <v>45</v>
      </c>
      <c r="AL25" s="369"/>
      <c r="AM25" s="369"/>
      <c r="AN25" s="369"/>
      <c r="AO25" s="369"/>
      <c r="AP25" s="41"/>
      <c r="AQ25" s="44"/>
      <c r="BE25" s="360"/>
    </row>
    <row r="26" spans="2:57" s="2" customFormat="1" ht="14.45" customHeight="1">
      <c r="B26" s="46"/>
      <c r="C26" s="47"/>
      <c r="D26" s="48" t="s">
        <v>46</v>
      </c>
      <c r="E26" s="47"/>
      <c r="F26" s="48" t="s">
        <v>47</v>
      </c>
      <c r="G26" s="47"/>
      <c r="H26" s="47"/>
      <c r="I26" s="47"/>
      <c r="J26" s="47"/>
      <c r="K26" s="47"/>
      <c r="L26" s="352">
        <v>0.21</v>
      </c>
      <c r="M26" s="353"/>
      <c r="N26" s="353"/>
      <c r="O26" s="353"/>
      <c r="P26" s="47"/>
      <c r="Q26" s="47"/>
      <c r="R26" s="47"/>
      <c r="S26" s="47"/>
      <c r="T26" s="47"/>
      <c r="U26" s="47"/>
      <c r="V26" s="47"/>
      <c r="W26" s="354">
        <f>ROUND(AZ51,2)</f>
        <v>0</v>
      </c>
      <c r="X26" s="353"/>
      <c r="Y26" s="353"/>
      <c r="Z26" s="353"/>
      <c r="AA26" s="353"/>
      <c r="AB26" s="353"/>
      <c r="AC26" s="353"/>
      <c r="AD26" s="353"/>
      <c r="AE26" s="353"/>
      <c r="AF26" s="47"/>
      <c r="AG26" s="47"/>
      <c r="AH26" s="47"/>
      <c r="AI26" s="47"/>
      <c r="AJ26" s="47"/>
      <c r="AK26" s="354">
        <f>ROUND(AV51,2)</f>
        <v>0</v>
      </c>
      <c r="AL26" s="353"/>
      <c r="AM26" s="353"/>
      <c r="AN26" s="353"/>
      <c r="AO26" s="353"/>
      <c r="AP26" s="47"/>
      <c r="AQ26" s="49"/>
      <c r="BE26" s="360"/>
    </row>
    <row r="27" spans="2:57" s="2" customFormat="1" ht="14.45" customHeight="1">
      <c r="B27" s="46"/>
      <c r="C27" s="47"/>
      <c r="D27" s="47"/>
      <c r="E27" s="47"/>
      <c r="F27" s="48" t="s">
        <v>48</v>
      </c>
      <c r="G27" s="47"/>
      <c r="H27" s="47"/>
      <c r="I27" s="47"/>
      <c r="J27" s="47"/>
      <c r="K27" s="47"/>
      <c r="L27" s="352">
        <v>0.15</v>
      </c>
      <c r="M27" s="353"/>
      <c r="N27" s="353"/>
      <c r="O27" s="353"/>
      <c r="P27" s="47"/>
      <c r="Q27" s="47"/>
      <c r="R27" s="47"/>
      <c r="S27" s="47"/>
      <c r="T27" s="47"/>
      <c r="U27" s="47"/>
      <c r="V27" s="47"/>
      <c r="W27" s="354">
        <f>ROUND(BA51,2)</f>
        <v>0</v>
      </c>
      <c r="X27" s="353"/>
      <c r="Y27" s="353"/>
      <c r="Z27" s="353"/>
      <c r="AA27" s="353"/>
      <c r="AB27" s="353"/>
      <c r="AC27" s="353"/>
      <c r="AD27" s="353"/>
      <c r="AE27" s="353"/>
      <c r="AF27" s="47"/>
      <c r="AG27" s="47"/>
      <c r="AH27" s="47"/>
      <c r="AI27" s="47"/>
      <c r="AJ27" s="47"/>
      <c r="AK27" s="354">
        <f>ROUND(AW51,2)</f>
        <v>0</v>
      </c>
      <c r="AL27" s="353"/>
      <c r="AM27" s="353"/>
      <c r="AN27" s="353"/>
      <c r="AO27" s="353"/>
      <c r="AP27" s="47"/>
      <c r="AQ27" s="49"/>
      <c r="BE27" s="360"/>
    </row>
    <row r="28" spans="2:57" s="2" customFormat="1" ht="14.45" customHeight="1" hidden="1">
      <c r="B28" s="46"/>
      <c r="C28" s="47"/>
      <c r="D28" s="47"/>
      <c r="E28" s="47"/>
      <c r="F28" s="48" t="s">
        <v>49</v>
      </c>
      <c r="G28" s="47"/>
      <c r="H28" s="47"/>
      <c r="I28" s="47"/>
      <c r="J28" s="47"/>
      <c r="K28" s="47"/>
      <c r="L28" s="352">
        <v>0.21</v>
      </c>
      <c r="M28" s="353"/>
      <c r="N28" s="353"/>
      <c r="O28" s="353"/>
      <c r="P28" s="47"/>
      <c r="Q28" s="47"/>
      <c r="R28" s="47"/>
      <c r="S28" s="47"/>
      <c r="T28" s="47"/>
      <c r="U28" s="47"/>
      <c r="V28" s="47"/>
      <c r="W28" s="354">
        <f>ROUND(BB51,2)</f>
        <v>0</v>
      </c>
      <c r="X28" s="353"/>
      <c r="Y28" s="353"/>
      <c r="Z28" s="353"/>
      <c r="AA28" s="353"/>
      <c r="AB28" s="353"/>
      <c r="AC28" s="353"/>
      <c r="AD28" s="353"/>
      <c r="AE28" s="353"/>
      <c r="AF28" s="47"/>
      <c r="AG28" s="47"/>
      <c r="AH28" s="47"/>
      <c r="AI28" s="47"/>
      <c r="AJ28" s="47"/>
      <c r="AK28" s="354">
        <v>0</v>
      </c>
      <c r="AL28" s="353"/>
      <c r="AM28" s="353"/>
      <c r="AN28" s="353"/>
      <c r="AO28" s="353"/>
      <c r="AP28" s="47"/>
      <c r="AQ28" s="49"/>
      <c r="BE28" s="360"/>
    </row>
    <row r="29" spans="2:57" s="2" customFormat="1" ht="14.45" customHeight="1" hidden="1">
      <c r="B29" s="46"/>
      <c r="C29" s="47"/>
      <c r="D29" s="47"/>
      <c r="E29" s="47"/>
      <c r="F29" s="48" t="s">
        <v>50</v>
      </c>
      <c r="G29" s="47"/>
      <c r="H29" s="47"/>
      <c r="I29" s="47"/>
      <c r="J29" s="47"/>
      <c r="K29" s="47"/>
      <c r="L29" s="352">
        <v>0.15</v>
      </c>
      <c r="M29" s="353"/>
      <c r="N29" s="353"/>
      <c r="O29" s="353"/>
      <c r="P29" s="47"/>
      <c r="Q29" s="47"/>
      <c r="R29" s="47"/>
      <c r="S29" s="47"/>
      <c r="T29" s="47"/>
      <c r="U29" s="47"/>
      <c r="V29" s="47"/>
      <c r="W29" s="354">
        <f>ROUND(BC51,2)</f>
        <v>0</v>
      </c>
      <c r="X29" s="353"/>
      <c r="Y29" s="353"/>
      <c r="Z29" s="353"/>
      <c r="AA29" s="353"/>
      <c r="AB29" s="353"/>
      <c r="AC29" s="353"/>
      <c r="AD29" s="353"/>
      <c r="AE29" s="353"/>
      <c r="AF29" s="47"/>
      <c r="AG29" s="47"/>
      <c r="AH29" s="47"/>
      <c r="AI29" s="47"/>
      <c r="AJ29" s="47"/>
      <c r="AK29" s="354">
        <v>0</v>
      </c>
      <c r="AL29" s="353"/>
      <c r="AM29" s="353"/>
      <c r="AN29" s="353"/>
      <c r="AO29" s="353"/>
      <c r="AP29" s="47"/>
      <c r="AQ29" s="49"/>
      <c r="BE29" s="360"/>
    </row>
    <row r="30" spans="2:57" s="2" customFormat="1" ht="14.45" customHeight="1" hidden="1">
      <c r="B30" s="46"/>
      <c r="C30" s="47"/>
      <c r="D30" s="47"/>
      <c r="E30" s="47"/>
      <c r="F30" s="48" t="s">
        <v>51</v>
      </c>
      <c r="G30" s="47"/>
      <c r="H30" s="47"/>
      <c r="I30" s="47"/>
      <c r="J30" s="47"/>
      <c r="K30" s="47"/>
      <c r="L30" s="352">
        <v>0</v>
      </c>
      <c r="M30" s="353"/>
      <c r="N30" s="353"/>
      <c r="O30" s="353"/>
      <c r="P30" s="47"/>
      <c r="Q30" s="47"/>
      <c r="R30" s="47"/>
      <c r="S30" s="47"/>
      <c r="T30" s="47"/>
      <c r="U30" s="47"/>
      <c r="V30" s="47"/>
      <c r="W30" s="354">
        <f>ROUND(BD51,2)</f>
        <v>0</v>
      </c>
      <c r="X30" s="353"/>
      <c r="Y30" s="353"/>
      <c r="Z30" s="353"/>
      <c r="AA30" s="353"/>
      <c r="AB30" s="353"/>
      <c r="AC30" s="353"/>
      <c r="AD30" s="353"/>
      <c r="AE30" s="353"/>
      <c r="AF30" s="47"/>
      <c r="AG30" s="47"/>
      <c r="AH30" s="47"/>
      <c r="AI30" s="47"/>
      <c r="AJ30" s="47"/>
      <c r="AK30" s="354">
        <v>0</v>
      </c>
      <c r="AL30" s="353"/>
      <c r="AM30" s="353"/>
      <c r="AN30" s="353"/>
      <c r="AO30" s="353"/>
      <c r="AP30" s="47"/>
      <c r="AQ30" s="49"/>
      <c r="BE30" s="360"/>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0"/>
    </row>
    <row r="32" spans="2:57" s="1" customFormat="1" ht="25.9" customHeight="1">
      <c r="B32" s="40"/>
      <c r="C32" s="50"/>
      <c r="D32" s="51" t="s">
        <v>52</v>
      </c>
      <c r="E32" s="52"/>
      <c r="F32" s="52"/>
      <c r="G32" s="52"/>
      <c r="H32" s="52"/>
      <c r="I32" s="52"/>
      <c r="J32" s="52"/>
      <c r="K32" s="52"/>
      <c r="L32" s="52"/>
      <c r="M32" s="52"/>
      <c r="N32" s="52"/>
      <c r="O32" s="52"/>
      <c r="P32" s="52"/>
      <c r="Q32" s="52"/>
      <c r="R32" s="52"/>
      <c r="S32" s="52"/>
      <c r="T32" s="53" t="s">
        <v>53</v>
      </c>
      <c r="U32" s="52"/>
      <c r="V32" s="52"/>
      <c r="W32" s="52"/>
      <c r="X32" s="355" t="s">
        <v>54</v>
      </c>
      <c r="Y32" s="356"/>
      <c r="Z32" s="356"/>
      <c r="AA32" s="356"/>
      <c r="AB32" s="356"/>
      <c r="AC32" s="52"/>
      <c r="AD32" s="52"/>
      <c r="AE32" s="52"/>
      <c r="AF32" s="52"/>
      <c r="AG32" s="52"/>
      <c r="AH32" s="52"/>
      <c r="AI32" s="52"/>
      <c r="AJ32" s="52"/>
      <c r="AK32" s="357">
        <f>SUM(AK23:AK30)</f>
        <v>0</v>
      </c>
      <c r="AL32" s="356"/>
      <c r="AM32" s="356"/>
      <c r="AN32" s="356"/>
      <c r="AO32" s="358"/>
      <c r="AP32" s="50"/>
      <c r="AQ32" s="54"/>
      <c r="BE32" s="360"/>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55</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Kostelec</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38" t="str">
        <f>K6</f>
        <v>Kanalizace Kostelec nad Orlicí, ulice Příkopy</v>
      </c>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26</v>
      </c>
      <c r="D44" s="62"/>
      <c r="E44" s="62"/>
      <c r="F44" s="62"/>
      <c r="G44" s="62"/>
      <c r="H44" s="62"/>
      <c r="I44" s="62"/>
      <c r="J44" s="62"/>
      <c r="K44" s="62"/>
      <c r="L44" s="71" t="str">
        <f>IF(K8="","",K8)</f>
        <v>Kostelec nad Orlicí</v>
      </c>
      <c r="M44" s="62"/>
      <c r="N44" s="62"/>
      <c r="O44" s="62"/>
      <c r="P44" s="62"/>
      <c r="Q44" s="62"/>
      <c r="R44" s="62"/>
      <c r="S44" s="62"/>
      <c r="T44" s="62"/>
      <c r="U44" s="62"/>
      <c r="V44" s="62"/>
      <c r="W44" s="62"/>
      <c r="X44" s="62"/>
      <c r="Y44" s="62"/>
      <c r="Z44" s="62"/>
      <c r="AA44" s="62"/>
      <c r="AB44" s="62"/>
      <c r="AC44" s="62"/>
      <c r="AD44" s="62"/>
      <c r="AE44" s="62"/>
      <c r="AF44" s="62"/>
      <c r="AG44" s="62"/>
      <c r="AH44" s="62"/>
      <c r="AI44" s="64" t="s">
        <v>28</v>
      </c>
      <c r="AJ44" s="62"/>
      <c r="AK44" s="62"/>
      <c r="AL44" s="62"/>
      <c r="AM44" s="340" t="str">
        <f>IF(AN8="","",AN8)</f>
        <v>24. 10. 2016</v>
      </c>
      <c r="AN44" s="340"/>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32</v>
      </c>
      <c r="D46" s="62"/>
      <c r="E46" s="62"/>
      <c r="F46" s="62"/>
      <c r="G46" s="62"/>
      <c r="H46" s="62"/>
      <c r="I46" s="62"/>
      <c r="J46" s="62"/>
      <c r="K46" s="62"/>
      <c r="L46" s="65" t="str">
        <f>IF(E11="","",E11)</f>
        <v>Město Kostelec nad Orlicí, Palackého náměstí 38</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41" t="str">
        <f>IF(E17="","",E17)</f>
        <v>MK PROFI Hradec Králové s.r.o.</v>
      </c>
      <c r="AN46" s="341"/>
      <c r="AO46" s="341"/>
      <c r="AP46" s="341"/>
      <c r="AQ46" s="62"/>
      <c r="AR46" s="60"/>
      <c r="AS46" s="342" t="s">
        <v>56</v>
      </c>
      <c r="AT46" s="343"/>
      <c r="AU46" s="73"/>
      <c r="AV46" s="73"/>
      <c r="AW46" s="73"/>
      <c r="AX46" s="73"/>
      <c r="AY46" s="73"/>
      <c r="AZ46" s="73"/>
      <c r="BA46" s="73"/>
      <c r="BB46" s="73"/>
      <c r="BC46" s="73"/>
      <c r="BD46" s="74"/>
    </row>
    <row r="47" spans="2:56" s="1" customFormat="1" ht="15">
      <c r="B47" s="40"/>
      <c r="C47" s="64" t="s">
        <v>36</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4"/>
      <c r="AT47" s="34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6"/>
      <c r="AT48" s="347"/>
      <c r="AU48" s="41"/>
      <c r="AV48" s="41"/>
      <c r="AW48" s="41"/>
      <c r="AX48" s="41"/>
      <c r="AY48" s="41"/>
      <c r="AZ48" s="41"/>
      <c r="BA48" s="41"/>
      <c r="BB48" s="41"/>
      <c r="BC48" s="41"/>
      <c r="BD48" s="77"/>
    </row>
    <row r="49" spans="2:56" s="1" customFormat="1" ht="29.25" customHeight="1">
      <c r="B49" s="40"/>
      <c r="C49" s="348" t="s">
        <v>57</v>
      </c>
      <c r="D49" s="349"/>
      <c r="E49" s="349"/>
      <c r="F49" s="349"/>
      <c r="G49" s="349"/>
      <c r="H49" s="78"/>
      <c r="I49" s="350" t="s">
        <v>58</v>
      </c>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51" t="s">
        <v>59</v>
      </c>
      <c r="AH49" s="349"/>
      <c r="AI49" s="349"/>
      <c r="AJ49" s="349"/>
      <c r="AK49" s="349"/>
      <c r="AL49" s="349"/>
      <c r="AM49" s="349"/>
      <c r="AN49" s="350" t="s">
        <v>60</v>
      </c>
      <c r="AO49" s="349"/>
      <c r="AP49" s="349"/>
      <c r="AQ49" s="79" t="s">
        <v>61</v>
      </c>
      <c r="AR49" s="60"/>
      <c r="AS49" s="80" t="s">
        <v>62</v>
      </c>
      <c r="AT49" s="81" t="s">
        <v>63</v>
      </c>
      <c r="AU49" s="81" t="s">
        <v>64</v>
      </c>
      <c r="AV49" s="81" t="s">
        <v>65</v>
      </c>
      <c r="AW49" s="81" t="s">
        <v>66</v>
      </c>
      <c r="AX49" s="81" t="s">
        <v>67</v>
      </c>
      <c r="AY49" s="81" t="s">
        <v>68</v>
      </c>
      <c r="AZ49" s="81" t="s">
        <v>69</v>
      </c>
      <c r="BA49" s="81" t="s">
        <v>70</v>
      </c>
      <c r="BB49" s="81" t="s">
        <v>71</v>
      </c>
      <c r="BC49" s="81" t="s">
        <v>72</v>
      </c>
      <c r="BD49" s="82" t="s">
        <v>73</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74</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6">
        <f>ROUND(AG52,2)</f>
        <v>0</v>
      </c>
      <c r="AH51" s="336"/>
      <c r="AI51" s="336"/>
      <c r="AJ51" s="336"/>
      <c r="AK51" s="336"/>
      <c r="AL51" s="336"/>
      <c r="AM51" s="336"/>
      <c r="AN51" s="337">
        <f>SUM(AG51,AT51)</f>
        <v>0</v>
      </c>
      <c r="AO51" s="337"/>
      <c r="AP51" s="337"/>
      <c r="AQ51" s="88" t="s">
        <v>24</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75</v>
      </c>
      <c r="BT51" s="93" t="s">
        <v>76</v>
      </c>
      <c r="BU51" s="94" t="s">
        <v>77</v>
      </c>
      <c r="BV51" s="93" t="s">
        <v>78</v>
      </c>
      <c r="BW51" s="93" t="s">
        <v>7</v>
      </c>
      <c r="BX51" s="93" t="s">
        <v>79</v>
      </c>
      <c r="CL51" s="93" t="s">
        <v>22</v>
      </c>
    </row>
    <row r="52" spans="1:91" s="5" customFormat="1" ht="37.5" customHeight="1">
      <c r="A52" s="95" t="s">
        <v>80</v>
      </c>
      <c r="B52" s="96"/>
      <c r="C52" s="97"/>
      <c r="D52" s="335" t="s">
        <v>81</v>
      </c>
      <c r="E52" s="335"/>
      <c r="F52" s="335"/>
      <c r="G52" s="335"/>
      <c r="H52" s="335"/>
      <c r="I52" s="98"/>
      <c r="J52" s="335" t="s">
        <v>82</v>
      </c>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3">
        <f>'K-V - Stavební úpravy kan...'!J27</f>
        <v>0</v>
      </c>
      <c r="AH52" s="334"/>
      <c r="AI52" s="334"/>
      <c r="AJ52" s="334"/>
      <c r="AK52" s="334"/>
      <c r="AL52" s="334"/>
      <c r="AM52" s="334"/>
      <c r="AN52" s="333">
        <f>SUM(AG52,AT52)</f>
        <v>0</v>
      </c>
      <c r="AO52" s="334"/>
      <c r="AP52" s="334"/>
      <c r="AQ52" s="99" t="s">
        <v>83</v>
      </c>
      <c r="AR52" s="100"/>
      <c r="AS52" s="101">
        <v>0</v>
      </c>
      <c r="AT52" s="102">
        <f>ROUND(SUM(AV52:AW52),2)</f>
        <v>0</v>
      </c>
      <c r="AU52" s="103">
        <f>'K-V - Stavební úpravy kan...'!P88</f>
        <v>0</v>
      </c>
      <c r="AV52" s="102">
        <f>'K-V - Stavební úpravy kan...'!J30</f>
        <v>0</v>
      </c>
      <c r="AW52" s="102">
        <f>'K-V - Stavební úpravy kan...'!J31</f>
        <v>0</v>
      </c>
      <c r="AX52" s="102">
        <f>'K-V - Stavební úpravy kan...'!J32</f>
        <v>0</v>
      </c>
      <c r="AY52" s="102">
        <f>'K-V - Stavební úpravy kan...'!J33</f>
        <v>0</v>
      </c>
      <c r="AZ52" s="102">
        <f>'K-V - Stavební úpravy kan...'!F30</f>
        <v>0</v>
      </c>
      <c r="BA52" s="102">
        <f>'K-V - Stavební úpravy kan...'!F31</f>
        <v>0</v>
      </c>
      <c r="BB52" s="102">
        <f>'K-V - Stavební úpravy kan...'!F32</f>
        <v>0</v>
      </c>
      <c r="BC52" s="102">
        <f>'K-V - Stavební úpravy kan...'!F33</f>
        <v>0</v>
      </c>
      <c r="BD52" s="104">
        <f>'K-V - Stavební úpravy kan...'!F34</f>
        <v>0</v>
      </c>
      <c r="BT52" s="105" t="s">
        <v>25</v>
      </c>
      <c r="BV52" s="105" t="s">
        <v>78</v>
      </c>
      <c r="BW52" s="105" t="s">
        <v>84</v>
      </c>
      <c r="BX52" s="105" t="s">
        <v>7</v>
      </c>
      <c r="CL52" s="105" t="s">
        <v>22</v>
      </c>
      <c r="CM52" s="105" t="s">
        <v>85</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K-V - Stavební úpravy ka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7"/>
      <c r="C1" s="107"/>
      <c r="D1" s="108" t="s">
        <v>1</v>
      </c>
      <c r="E1" s="107"/>
      <c r="F1" s="109" t="s">
        <v>86</v>
      </c>
      <c r="G1" s="373" t="s">
        <v>87</v>
      </c>
      <c r="H1" s="373"/>
      <c r="I1" s="110"/>
      <c r="J1" s="109" t="s">
        <v>88</v>
      </c>
      <c r="K1" s="108" t="s">
        <v>89</v>
      </c>
      <c r="L1" s="109" t="s">
        <v>90</v>
      </c>
      <c r="M1" s="109"/>
      <c r="N1" s="109"/>
      <c r="O1" s="109"/>
      <c r="P1" s="109"/>
      <c r="Q1" s="109"/>
      <c r="R1" s="109"/>
      <c r="S1" s="109"/>
      <c r="T1" s="10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2"/>
      <c r="M2" s="332"/>
      <c r="N2" s="332"/>
      <c r="O2" s="332"/>
      <c r="P2" s="332"/>
      <c r="Q2" s="332"/>
      <c r="R2" s="332"/>
      <c r="S2" s="332"/>
      <c r="T2" s="332"/>
      <c r="U2" s="332"/>
      <c r="V2" s="332"/>
      <c r="AT2" s="23" t="s">
        <v>84</v>
      </c>
    </row>
    <row r="3" spans="2:46" ht="6.95" customHeight="1">
      <c r="B3" s="24"/>
      <c r="C3" s="25"/>
      <c r="D3" s="25"/>
      <c r="E3" s="25"/>
      <c r="F3" s="25"/>
      <c r="G3" s="25"/>
      <c r="H3" s="25"/>
      <c r="I3" s="111"/>
      <c r="J3" s="25"/>
      <c r="K3" s="26"/>
      <c r="AT3" s="23" t="s">
        <v>85</v>
      </c>
    </row>
    <row r="4" spans="2:46" ht="36.95" customHeight="1">
      <c r="B4" s="27"/>
      <c r="C4" s="28"/>
      <c r="D4" s="29" t="s">
        <v>91</v>
      </c>
      <c r="E4" s="28"/>
      <c r="F4" s="28"/>
      <c r="G4" s="28"/>
      <c r="H4" s="28"/>
      <c r="I4" s="112"/>
      <c r="J4" s="28"/>
      <c r="K4" s="30"/>
      <c r="M4" s="31" t="s">
        <v>12</v>
      </c>
      <c r="AT4" s="23" t="s">
        <v>6</v>
      </c>
    </row>
    <row r="5" spans="2:11" ht="6.95" customHeight="1">
      <c r="B5" s="27"/>
      <c r="C5" s="28"/>
      <c r="D5" s="28"/>
      <c r="E5" s="28"/>
      <c r="F5" s="28"/>
      <c r="G5" s="28"/>
      <c r="H5" s="28"/>
      <c r="I5" s="112"/>
      <c r="J5" s="28"/>
      <c r="K5" s="30"/>
    </row>
    <row r="6" spans="2:11" ht="15">
      <c r="B6" s="27"/>
      <c r="C6" s="28"/>
      <c r="D6" s="36" t="s">
        <v>18</v>
      </c>
      <c r="E6" s="28"/>
      <c r="F6" s="28"/>
      <c r="G6" s="28"/>
      <c r="H6" s="28"/>
      <c r="I6" s="112"/>
      <c r="J6" s="28"/>
      <c r="K6" s="30"/>
    </row>
    <row r="7" spans="2:11" ht="22.5" customHeight="1">
      <c r="B7" s="27"/>
      <c r="C7" s="28"/>
      <c r="D7" s="28"/>
      <c r="E7" s="374" t="str">
        <f>'Rekapitulace stavby'!K6</f>
        <v>Kanalizace Kostelec nad Orlicí, ulice Příkopy</v>
      </c>
      <c r="F7" s="375"/>
      <c r="G7" s="375"/>
      <c r="H7" s="375"/>
      <c r="I7" s="112"/>
      <c r="J7" s="28"/>
      <c r="K7" s="30"/>
    </row>
    <row r="8" spans="2:11" s="1" customFormat="1" ht="15">
      <c r="B8" s="40"/>
      <c r="C8" s="41"/>
      <c r="D8" s="36" t="s">
        <v>92</v>
      </c>
      <c r="E8" s="41"/>
      <c r="F8" s="41"/>
      <c r="G8" s="41"/>
      <c r="H8" s="41"/>
      <c r="I8" s="113"/>
      <c r="J8" s="41"/>
      <c r="K8" s="44"/>
    </row>
    <row r="9" spans="2:11" s="1" customFormat="1" ht="36.95" customHeight="1">
      <c r="B9" s="40"/>
      <c r="C9" s="41"/>
      <c r="D9" s="41"/>
      <c r="E9" s="376" t="s">
        <v>93</v>
      </c>
      <c r="F9" s="377"/>
      <c r="G9" s="377"/>
      <c r="H9" s="377"/>
      <c r="I9" s="113"/>
      <c r="J9" s="41"/>
      <c r="K9" s="44"/>
    </row>
    <row r="10" spans="2:11" s="1" customFormat="1" ht="13.5">
      <c r="B10" s="40"/>
      <c r="C10" s="41"/>
      <c r="D10" s="41"/>
      <c r="E10" s="41"/>
      <c r="F10" s="41"/>
      <c r="G10" s="41"/>
      <c r="H10" s="41"/>
      <c r="I10" s="113"/>
      <c r="J10" s="41"/>
      <c r="K10" s="44"/>
    </row>
    <row r="11" spans="2:11" s="1" customFormat="1" ht="14.45" customHeight="1">
      <c r="B11" s="40"/>
      <c r="C11" s="41"/>
      <c r="D11" s="36" t="s">
        <v>21</v>
      </c>
      <c r="E11" s="41"/>
      <c r="F11" s="34" t="s">
        <v>22</v>
      </c>
      <c r="G11" s="41"/>
      <c r="H11" s="41"/>
      <c r="I11" s="114" t="s">
        <v>23</v>
      </c>
      <c r="J11" s="34" t="s">
        <v>24</v>
      </c>
      <c r="K11" s="44"/>
    </row>
    <row r="12" spans="2:11" s="1" customFormat="1" ht="14.45" customHeight="1">
      <c r="B12" s="40"/>
      <c r="C12" s="41"/>
      <c r="D12" s="36" t="s">
        <v>26</v>
      </c>
      <c r="E12" s="41"/>
      <c r="F12" s="34" t="s">
        <v>27</v>
      </c>
      <c r="G12" s="41"/>
      <c r="H12" s="41"/>
      <c r="I12" s="114" t="s">
        <v>28</v>
      </c>
      <c r="J12" s="115" t="str">
        <f>'Rekapitulace stavby'!AN8</f>
        <v>24. 10. 2016</v>
      </c>
      <c r="K12" s="44"/>
    </row>
    <row r="13" spans="2:11" s="1" customFormat="1" ht="10.9" customHeight="1">
      <c r="B13" s="40"/>
      <c r="C13" s="41"/>
      <c r="D13" s="41"/>
      <c r="E13" s="41"/>
      <c r="F13" s="41"/>
      <c r="G13" s="41"/>
      <c r="H13" s="41"/>
      <c r="I13" s="113"/>
      <c r="J13" s="41"/>
      <c r="K13" s="44"/>
    </row>
    <row r="14" spans="2:11" s="1" customFormat="1" ht="14.45" customHeight="1">
      <c r="B14" s="40"/>
      <c r="C14" s="41"/>
      <c r="D14" s="36" t="s">
        <v>32</v>
      </c>
      <c r="E14" s="41"/>
      <c r="F14" s="41"/>
      <c r="G14" s="41"/>
      <c r="H14" s="41"/>
      <c r="I14" s="114" t="s">
        <v>33</v>
      </c>
      <c r="J14" s="34" t="s">
        <v>24</v>
      </c>
      <c r="K14" s="44"/>
    </row>
    <row r="15" spans="2:11" s="1" customFormat="1" ht="18" customHeight="1">
      <c r="B15" s="40"/>
      <c r="C15" s="41"/>
      <c r="D15" s="41"/>
      <c r="E15" s="34" t="s">
        <v>34</v>
      </c>
      <c r="F15" s="41"/>
      <c r="G15" s="41"/>
      <c r="H15" s="41"/>
      <c r="I15" s="114" t="s">
        <v>35</v>
      </c>
      <c r="J15" s="34" t="s">
        <v>24</v>
      </c>
      <c r="K15" s="44"/>
    </row>
    <row r="16" spans="2:11" s="1" customFormat="1" ht="6.95" customHeight="1">
      <c r="B16" s="40"/>
      <c r="C16" s="41"/>
      <c r="D16" s="41"/>
      <c r="E16" s="41"/>
      <c r="F16" s="41"/>
      <c r="G16" s="41"/>
      <c r="H16" s="41"/>
      <c r="I16" s="113"/>
      <c r="J16" s="41"/>
      <c r="K16" s="44"/>
    </row>
    <row r="17" spans="2:11" s="1" customFormat="1" ht="14.45" customHeight="1">
      <c r="B17" s="40"/>
      <c r="C17" s="41"/>
      <c r="D17" s="36" t="s">
        <v>36</v>
      </c>
      <c r="E17" s="41"/>
      <c r="F17" s="41"/>
      <c r="G17" s="41"/>
      <c r="H17" s="41"/>
      <c r="I17" s="114" t="s">
        <v>33</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4" t="s">
        <v>35</v>
      </c>
      <c r="J18" s="34" t="str">
        <f>IF('Rekapitulace stavby'!AN14="Vyplň údaj","",IF('Rekapitulace stavby'!AN14="","",'Rekapitulace stavby'!AN14))</f>
        <v/>
      </c>
      <c r="K18" s="44"/>
    </row>
    <row r="19" spans="2:11" s="1" customFormat="1" ht="6.95" customHeight="1">
      <c r="B19" s="40"/>
      <c r="C19" s="41"/>
      <c r="D19" s="41"/>
      <c r="E19" s="41"/>
      <c r="F19" s="41"/>
      <c r="G19" s="41"/>
      <c r="H19" s="41"/>
      <c r="I19" s="113"/>
      <c r="J19" s="41"/>
      <c r="K19" s="44"/>
    </row>
    <row r="20" spans="2:11" s="1" customFormat="1" ht="14.45" customHeight="1">
      <c r="B20" s="40"/>
      <c r="C20" s="41"/>
      <c r="D20" s="36" t="s">
        <v>38</v>
      </c>
      <c r="E20" s="41"/>
      <c r="F20" s="41"/>
      <c r="G20" s="41"/>
      <c r="H20" s="41"/>
      <c r="I20" s="114" t="s">
        <v>33</v>
      </c>
      <c r="J20" s="34" t="s">
        <v>24</v>
      </c>
      <c r="K20" s="44"/>
    </row>
    <row r="21" spans="2:11" s="1" customFormat="1" ht="18" customHeight="1">
      <c r="B21" s="40"/>
      <c r="C21" s="41"/>
      <c r="D21" s="41"/>
      <c r="E21" s="34" t="s">
        <v>39</v>
      </c>
      <c r="F21" s="41"/>
      <c r="G21" s="41"/>
      <c r="H21" s="41"/>
      <c r="I21" s="114" t="s">
        <v>35</v>
      </c>
      <c r="J21" s="34" t="s">
        <v>24</v>
      </c>
      <c r="K21" s="44"/>
    </row>
    <row r="22" spans="2:11" s="1" customFormat="1" ht="6.95" customHeight="1">
      <c r="B22" s="40"/>
      <c r="C22" s="41"/>
      <c r="D22" s="41"/>
      <c r="E22" s="41"/>
      <c r="F22" s="41"/>
      <c r="G22" s="41"/>
      <c r="H22" s="41"/>
      <c r="I22" s="113"/>
      <c r="J22" s="41"/>
      <c r="K22" s="44"/>
    </row>
    <row r="23" spans="2:11" s="1" customFormat="1" ht="14.45" customHeight="1">
      <c r="B23" s="40"/>
      <c r="C23" s="41"/>
      <c r="D23" s="36" t="s">
        <v>41</v>
      </c>
      <c r="E23" s="41"/>
      <c r="F23" s="41"/>
      <c r="G23" s="41"/>
      <c r="H23" s="41"/>
      <c r="I23" s="113"/>
      <c r="J23" s="41"/>
      <c r="K23" s="44"/>
    </row>
    <row r="24" spans="2:11" s="6" customFormat="1" ht="22.5" customHeight="1">
      <c r="B24" s="116"/>
      <c r="C24" s="117"/>
      <c r="D24" s="117"/>
      <c r="E24" s="366" t="s">
        <v>24</v>
      </c>
      <c r="F24" s="366"/>
      <c r="G24" s="366"/>
      <c r="H24" s="366"/>
      <c r="I24" s="118"/>
      <c r="J24" s="117"/>
      <c r="K24" s="119"/>
    </row>
    <row r="25" spans="2:11" s="1" customFormat="1" ht="6.95" customHeight="1">
      <c r="B25" s="40"/>
      <c r="C25" s="41"/>
      <c r="D25" s="41"/>
      <c r="E25" s="41"/>
      <c r="F25" s="41"/>
      <c r="G25" s="41"/>
      <c r="H25" s="41"/>
      <c r="I25" s="113"/>
      <c r="J25" s="41"/>
      <c r="K25" s="44"/>
    </row>
    <row r="26" spans="2:11" s="1" customFormat="1" ht="6.95" customHeight="1">
      <c r="B26" s="40"/>
      <c r="C26" s="41"/>
      <c r="D26" s="84"/>
      <c r="E26" s="84"/>
      <c r="F26" s="84"/>
      <c r="G26" s="84"/>
      <c r="H26" s="84"/>
      <c r="I26" s="120"/>
      <c r="J26" s="84"/>
      <c r="K26" s="121"/>
    </row>
    <row r="27" spans="2:11" s="1" customFormat="1" ht="25.35" customHeight="1">
      <c r="B27" s="40"/>
      <c r="C27" s="41"/>
      <c r="D27" s="122" t="s">
        <v>42</v>
      </c>
      <c r="E27" s="41"/>
      <c r="F27" s="41"/>
      <c r="G27" s="41"/>
      <c r="H27" s="41"/>
      <c r="I27" s="113"/>
      <c r="J27" s="123">
        <f>ROUND(J88,2)</f>
        <v>0</v>
      </c>
      <c r="K27" s="44"/>
    </row>
    <row r="28" spans="2:11" s="1" customFormat="1" ht="6.95" customHeight="1">
      <c r="B28" s="40"/>
      <c r="C28" s="41"/>
      <c r="D28" s="84"/>
      <c r="E28" s="84"/>
      <c r="F28" s="84"/>
      <c r="G28" s="84"/>
      <c r="H28" s="84"/>
      <c r="I28" s="120"/>
      <c r="J28" s="84"/>
      <c r="K28" s="121"/>
    </row>
    <row r="29" spans="2:11" s="1" customFormat="1" ht="14.45" customHeight="1">
      <c r="B29" s="40"/>
      <c r="C29" s="41"/>
      <c r="D29" s="41"/>
      <c r="E29" s="41"/>
      <c r="F29" s="45" t="s">
        <v>44</v>
      </c>
      <c r="G29" s="41"/>
      <c r="H29" s="41"/>
      <c r="I29" s="124" t="s">
        <v>43</v>
      </c>
      <c r="J29" s="45" t="s">
        <v>45</v>
      </c>
      <c r="K29" s="44"/>
    </row>
    <row r="30" spans="2:11" s="1" customFormat="1" ht="14.45" customHeight="1">
      <c r="B30" s="40"/>
      <c r="C30" s="41"/>
      <c r="D30" s="48" t="s">
        <v>46</v>
      </c>
      <c r="E30" s="48" t="s">
        <v>47</v>
      </c>
      <c r="F30" s="125">
        <f>ROUND(SUM(BE88:BE536),2)</f>
        <v>0</v>
      </c>
      <c r="G30" s="41"/>
      <c r="H30" s="41"/>
      <c r="I30" s="126">
        <v>0.21</v>
      </c>
      <c r="J30" s="125">
        <f>ROUND(ROUND((SUM(BE88:BE536)),2)*I30,2)</f>
        <v>0</v>
      </c>
      <c r="K30" s="44"/>
    </row>
    <row r="31" spans="2:11" s="1" customFormat="1" ht="14.45" customHeight="1">
      <c r="B31" s="40"/>
      <c r="C31" s="41"/>
      <c r="D31" s="41"/>
      <c r="E31" s="48" t="s">
        <v>48</v>
      </c>
      <c r="F31" s="125">
        <f>ROUND(SUM(BF88:BF536),2)</f>
        <v>0</v>
      </c>
      <c r="G31" s="41"/>
      <c r="H31" s="41"/>
      <c r="I31" s="126">
        <v>0.15</v>
      </c>
      <c r="J31" s="125">
        <f>ROUND(ROUND((SUM(BF88:BF536)),2)*I31,2)</f>
        <v>0</v>
      </c>
      <c r="K31" s="44"/>
    </row>
    <row r="32" spans="2:11" s="1" customFormat="1" ht="14.45" customHeight="1" hidden="1">
      <c r="B32" s="40"/>
      <c r="C32" s="41"/>
      <c r="D32" s="41"/>
      <c r="E32" s="48" t="s">
        <v>49</v>
      </c>
      <c r="F32" s="125">
        <f>ROUND(SUM(BG88:BG536),2)</f>
        <v>0</v>
      </c>
      <c r="G32" s="41"/>
      <c r="H32" s="41"/>
      <c r="I32" s="126">
        <v>0.21</v>
      </c>
      <c r="J32" s="125">
        <v>0</v>
      </c>
      <c r="K32" s="44"/>
    </row>
    <row r="33" spans="2:11" s="1" customFormat="1" ht="14.45" customHeight="1" hidden="1">
      <c r="B33" s="40"/>
      <c r="C33" s="41"/>
      <c r="D33" s="41"/>
      <c r="E33" s="48" t="s">
        <v>50</v>
      </c>
      <c r="F33" s="125">
        <f>ROUND(SUM(BH88:BH536),2)</f>
        <v>0</v>
      </c>
      <c r="G33" s="41"/>
      <c r="H33" s="41"/>
      <c r="I33" s="126">
        <v>0.15</v>
      </c>
      <c r="J33" s="125">
        <v>0</v>
      </c>
      <c r="K33" s="44"/>
    </row>
    <row r="34" spans="2:11" s="1" customFormat="1" ht="14.45" customHeight="1" hidden="1">
      <c r="B34" s="40"/>
      <c r="C34" s="41"/>
      <c r="D34" s="41"/>
      <c r="E34" s="48" t="s">
        <v>51</v>
      </c>
      <c r="F34" s="125">
        <f>ROUND(SUM(BI88:BI536),2)</f>
        <v>0</v>
      </c>
      <c r="G34" s="41"/>
      <c r="H34" s="41"/>
      <c r="I34" s="126">
        <v>0</v>
      </c>
      <c r="J34" s="125">
        <v>0</v>
      </c>
      <c r="K34" s="44"/>
    </row>
    <row r="35" spans="2:11" s="1" customFormat="1" ht="6.95" customHeight="1">
      <c r="B35" s="40"/>
      <c r="C35" s="41"/>
      <c r="D35" s="41"/>
      <c r="E35" s="41"/>
      <c r="F35" s="41"/>
      <c r="G35" s="41"/>
      <c r="H35" s="41"/>
      <c r="I35" s="113"/>
      <c r="J35" s="41"/>
      <c r="K35" s="44"/>
    </row>
    <row r="36" spans="2:11" s="1" customFormat="1" ht="25.35" customHeight="1">
      <c r="B36" s="40"/>
      <c r="C36" s="127"/>
      <c r="D36" s="128" t="s">
        <v>52</v>
      </c>
      <c r="E36" s="78"/>
      <c r="F36" s="78"/>
      <c r="G36" s="129" t="s">
        <v>53</v>
      </c>
      <c r="H36" s="130" t="s">
        <v>54</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135"/>
      <c r="C41" s="136"/>
      <c r="D41" s="136"/>
      <c r="E41" s="136"/>
      <c r="F41" s="136"/>
      <c r="G41" s="136"/>
      <c r="H41" s="136"/>
      <c r="I41" s="137"/>
      <c r="J41" s="136"/>
      <c r="K41" s="138"/>
    </row>
    <row r="42" spans="2:11" s="1" customFormat="1" ht="36.95" customHeight="1">
      <c r="B42" s="40"/>
      <c r="C42" s="29" t="s">
        <v>94</v>
      </c>
      <c r="D42" s="41"/>
      <c r="E42" s="41"/>
      <c r="F42" s="41"/>
      <c r="G42" s="41"/>
      <c r="H42" s="41"/>
      <c r="I42" s="113"/>
      <c r="J42" s="41"/>
      <c r="K42" s="44"/>
    </row>
    <row r="43" spans="2:11" s="1" customFormat="1" ht="6.95" customHeight="1">
      <c r="B43" s="40"/>
      <c r="C43" s="41"/>
      <c r="D43" s="41"/>
      <c r="E43" s="41"/>
      <c r="F43" s="41"/>
      <c r="G43" s="41"/>
      <c r="H43" s="41"/>
      <c r="I43" s="113"/>
      <c r="J43" s="41"/>
      <c r="K43" s="44"/>
    </row>
    <row r="44" spans="2:11" s="1" customFormat="1" ht="14.45" customHeight="1">
      <c r="B44" s="40"/>
      <c r="C44" s="36" t="s">
        <v>18</v>
      </c>
      <c r="D44" s="41"/>
      <c r="E44" s="41"/>
      <c r="F44" s="41"/>
      <c r="G44" s="41"/>
      <c r="H44" s="41"/>
      <c r="I44" s="113"/>
      <c r="J44" s="41"/>
      <c r="K44" s="44"/>
    </row>
    <row r="45" spans="2:11" s="1" customFormat="1" ht="22.5" customHeight="1">
      <c r="B45" s="40"/>
      <c r="C45" s="41"/>
      <c r="D45" s="41"/>
      <c r="E45" s="374" t="str">
        <f>E7</f>
        <v>Kanalizace Kostelec nad Orlicí, ulice Příkopy</v>
      </c>
      <c r="F45" s="375"/>
      <c r="G45" s="375"/>
      <c r="H45" s="375"/>
      <c r="I45" s="113"/>
      <c r="J45" s="41"/>
      <c r="K45" s="44"/>
    </row>
    <row r="46" spans="2:11" s="1" customFormat="1" ht="14.45" customHeight="1">
      <c r="B46" s="40"/>
      <c r="C46" s="36" t="s">
        <v>92</v>
      </c>
      <c r="D46" s="41"/>
      <c r="E46" s="41"/>
      <c r="F46" s="41"/>
      <c r="G46" s="41"/>
      <c r="H46" s="41"/>
      <c r="I46" s="113"/>
      <c r="J46" s="41"/>
      <c r="K46" s="44"/>
    </row>
    <row r="47" spans="2:11" s="1" customFormat="1" ht="23.25" customHeight="1">
      <c r="B47" s="40"/>
      <c r="C47" s="41"/>
      <c r="D47" s="41"/>
      <c r="E47" s="376" t="str">
        <f>E9</f>
        <v>K-V - Stavební úpravy kanalizace a vodovodu v ulici</v>
      </c>
      <c r="F47" s="377"/>
      <c r="G47" s="377"/>
      <c r="H47" s="377"/>
      <c r="I47" s="113"/>
      <c r="J47" s="41"/>
      <c r="K47" s="44"/>
    </row>
    <row r="48" spans="2:11" s="1" customFormat="1" ht="6.95" customHeight="1">
      <c r="B48" s="40"/>
      <c r="C48" s="41"/>
      <c r="D48" s="41"/>
      <c r="E48" s="41"/>
      <c r="F48" s="41"/>
      <c r="G48" s="41"/>
      <c r="H48" s="41"/>
      <c r="I48" s="113"/>
      <c r="J48" s="41"/>
      <c r="K48" s="44"/>
    </row>
    <row r="49" spans="2:11" s="1" customFormat="1" ht="18" customHeight="1">
      <c r="B49" s="40"/>
      <c r="C49" s="36" t="s">
        <v>26</v>
      </c>
      <c r="D49" s="41"/>
      <c r="E49" s="41"/>
      <c r="F49" s="34" t="str">
        <f>F12</f>
        <v>Kostelec nad Orlicí</v>
      </c>
      <c r="G49" s="41"/>
      <c r="H49" s="41"/>
      <c r="I49" s="114" t="s">
        <v>28</v>
      </c>
      <c r="J49" s="115" t="str">
        <f>IF(J12="","",J12)</f>
        <v>24. 10. 2016</v>
      </c>
      <c r="K49" s="44"/>
    </row>
    <row r="50" spans="2:11" s="1" customFormat="1" ht="6.95" customHeight="1">
      <c r="B50" s="40"/>
      <c r="C50" s="41"/>
      <c r="D50" s="41"/>
      <c r="E50" s="41"/>
      <c r="F50" s="41"/>
      <c r="G50" s="41"/>
      <c r="H50" s="41"/>
      <c r="I50" s="113"/>
      <c r="J50" s="41"/>
      <c r="K50" s="44"/>
    </row>
    <row r="51" spans="2:11" s="1" customFormat="1" ht="15">
      <c r="B51" s="40"/>
      <c r="C51" s="36" t="s">
        <v>32</v>
      </c>
      <c r="D51" s="41"/>
      <c r="E51" s="41"/>
      <c r="F51" s="34" t="str">
        <f>E15</f>
        <v>Město Kostelec nad Orlicí, Palackého náměstí 38</v>
      </c>
      <c r="G51" s="41"/>
      <c r="H51" s="41"/>
      <c r="I51" s="114" t="s">
        <v>38</v>
      </c>
      <c r="J51" s="34" t="str">
        <f>E21</f>
        <v>MK PROFI Hradec Králové s.r.o.</v>
      </c>
      <c r="K51" s="44"/>
    </row>
    <row r="52" spans="2:11" s="1" customFormat="1" ht="14.45" customHeight="1">
      <c r="B52" s="40"/>
      <c r="C52" s="36" t="s">
        <v>36</v>
      </c>
      <c r="D52" s="41"/>
      <c r="E52" s="41"/>
      <c r="F52" s="34" t="str">
        <f>IF(E18="","",E18)</f>
        <v/>
      </c>
      <c r="G52" s="41"/>
      <c r="H52" s="41"/>
      <c r="I52" s="113"/>
      <c r="J52" s="41"/>
      <c r="K52" s="44"/>
    </row>
    <row r="53" spans="2:11" s="1" customFormat="1" ht="10.35" customHeight="1">
      <c r="B53" s="40"/>
      <c r="C53" s="41"/>
      <c r="D53" s="41"/>
      <c r="E53" s="41"/>
      <c r="F53" s="41"/>
      <c r="G53" s="41"/>
      <c r="H53" s="41"/>
      <c r="I53" s="113"/>
      <c r="J53" s="41"/>
      <c r="K53" s="44"/>
    </row>
    <row r="54" spans="2:11" s="1" customFormat="1" ht="29.25" customHeight="1">
      <c r="B54" s="40"/>
      <c r="C54" s="139" t="s">
        <v>95</v>
      </c>
      <c r="D54" s="127"/>
      <c r="E54" s="127"/>
      <c r="F54" s="127"/>
      <c r="G54" s="127"/>
      <c r="H54" s="127"/>
      <c r="I54" s="140"/>
      <c r="J54" s="141" t="s">
        <v>96</v>
      </c>
      <c r="K54" s="142"/>
    </row>
    <row r="55" spans="2:11" s="1" customFormat="1" ht="10.35" customHeight="1">
      <c r="B55" s="40"/>
      <c r="C55" s="41"/>
      <c r="D55" s="41"/>
      <c r="E55" s="41"/>
      <c r="F55" s="41"/>
      <c r="G55" s="41"/>
      <c r="H55" s="41"/>
      <c r="I55" s="113"/>
      <c r="J55" s="41"/>
      <c r="K55" s="44"/>
    </row>
    <row r="56" spans="2:47" s="1" customFormat="1" ht="29.25" customHeight="1">
      <c r="B56" s="40"/>
      <c r="C56" s="143" t="s">
        <v>97</v>
      </c>
      <c r="D56" s="41"/>
      <c r="E56" s="41"/>
      <c r="F56" s="41"/>
      <c r="G56" s="41"/>
      <c r="H56" s="41"/>
      <c r="I56" s="113"/>
      <c r="J56" s="123">
        <f>J88</f>
        <v>0</v>
      </c>
      <c r="K56" s="44"/>
      <c r="AU56" s="23" t="s">
        <v>98</v>
      </c>
    </row>
    <row r="57" spans="2:11" s="7" customFormat="1" ht="24.95" customHeight="1">
      <c r="B57" s="144"/>
      <c r="C57" s="145"/>
      <c r="D57" s="146" t="s">
        <v>99</v>
      </c>
      <c r="E57" s="147"/>
      <c r="F57" s="147"/>
      <c r="G57" s="147"/>
      <c r="H57" s="147"/>
      <c r="I57" s="148"/>
      <c r="J57" s="149">
        <f>J89</f>
        <v>0</v>
      </c>
      <c r="K57" s="150"/>
    </row>
    <row r="58" spans="2:11" s="8" customFormat="1" ht="19.9" customHeight="1">
      <c r="B58" s="151"/>
      <c r="C58" s="152"/>
      <c r="D58" s="153" t="s">
        <v>100</v>
      </c>
      <c r="E58" s="154"/>
      <c r="F58" s="154"/>
      <c r="G58" s="154"/>
      <c r="H58" s="154"/>
      <c r="I58" s="155"/>
      <c r="J58" s="156">
        <f>J90</f>
        <v>0</v>
      </c>
      <c r="K58" s="157"/>
    </row>
    <row r="59" spans="2:11" s="8" customFormat="1" ht="19.9" customHeight="1">
      <c r="B59" s="151"/>
      <c r="C59" s="152"/>
      <c r="D59" s="153" t="s">
        <v>101</v>
      </c>
      <c r="E59" s="154"/>
      <c r="F59" s="154"/>
      <c r="G59" s="154"/>
      <c r="H59" s="154"/>
      <c r="I59" s="155"/>
      <c r="J59" s="156">
        <f>J233</f>
        <v>0</v>
      </c>
      <c r="K59" s="157"/>
    </row>
    <row r="60" spans="2:11" s="8" customFormat="1" ht="19.9" customHeight="1">
      <c r="B60" s="151"/>
      <c r="C60" s="152"/>
      <c r="D60" s="153" t="s">
        <v>102</v>
      </c>
      <c r="E60" s="154"/>
      <c r="F60" s="154"/>
      <c r="G60" s="154"/>
      <c r="H60" s="154"/>
      <c r="I60" s="155"/>
      <c r="J60" s="156">
        <f>J237</f>
        <v>0</v>
      </c>
      <c r="K60" s="157"/>
    </row>
    <row r="61" spans="2:11" s="8" customFormat="1" ht="19.9" customHeight="1">
      <c r="B61" s="151"/>
      <c r="C61" s="152"/>
      <c r="D61" s="153" t="s">
        <v>103</v>
      </c>
      <c r="E61" s="154"/>
      <c r="F61" s="154"/>
      <c r="G61" s="154"/>
      <c r="H61" s="154"/>
      <c r="I61" s="155"/>
      <c r="J61" s="156">
        <f>J254</f>
        <v>0</v>
      </c>
      <c r="K61" s="157"/>
    </row>
    <row r="62" spans="2:11" s="8" customFormat="1" ht="19.9" customHeight="1">
      <c r="B62" s="151"/>
      <c r="C62" s="152"/>
      <c r="D62" s="153" t="s">
        <v>104</v>
      </c>
      <c r="E62" s="154"/>
      <c r="F62" s="154"/>
      <c r="G62" s="154"/>
      <c r="H62" s="154"/>
      <c r="I62" s="155"/>
      <c r="J62" s="156">
        <f>J280</f>
        <v>0</v>
      </c>
      <c r="K62" s="157"/>
    </row>
    <row r="63" spans="2:11" s="8" customFormat="1" ht="19.9" customHeight="1">
      <c r="B63" s="151"/>
      <c r="C63" s="152"/>
      <c r="D63" s="153" t="s">
        <v>105</v>
      </c>
      <c r="E63" s="154"/>
      <c r="F63" s="154"/>
      <c r="G63" s="154"/>
      <c r="H63" s="154"/>
      <c r="I63" s="155"/>
      <c r="J63" s="156">
        <f>J294</f>
        <v>0</v>
      </c>
      <c r="K63" s="157"/>
    </row>
    <row r="64" spans="2:11" s="8" customFormat="1" ht="19.9" customHeight="1">
      <c r="B64" s="151"/>
      <c r="C64" s="152"/>
      <c r="D64" s="153" t="s">
        <v>106</v>
      </c>
      <c r="E64" s="154"/>
      <c r="F64" s="154"/>
      <c r="G64" s="154"/>
      <c r="H64" s="154"/>
      <c r="I64" s="155"/>
      <c r="J64" s="156">
        <f>J479</f>
        <v>0</v>
      </c>
      <c r="K64" s="157"/>
    </row>
    <row r="65" spans="2:11" s="8" customFormat="1" ht="19.9" customHeight="1">
      <c r="B65" s="151"/>
      <c r="C65" s="152"/>
      <c r="D65" s="153" t="s">
        <v>107</v>
      </c>
      <c r="E65" s="154"/>
      <c r="F65" s="154"/>
      <c r="G65" s="154"/>
      <c r="H65" s="154"/>
      <c r="I65" s="155"/>
      <c r="J65" s="156">
        <f>J508</f>
        <v>0</v>
      </c>
      <c r="K65" s="157"/>
    </row>
    <row r="66" spans="2:11" s="8" customFormat="1" ht="19.9" customHeight="1">
      <c r="B66" s="151"/>
      <c r="C66" s="152"/>
      <c r="D66" s="153" t="s">
        <v>108</v>
      </c>
      <c r="E66" s="154"/>
      <c r="F66" s="154"/>
      <c r="G66" s="154"/>
      <c r="H66" s="154"/>
      <c r="I66" s="155"/>
      <c r="J66" s="156">
        <f>J524</f>
        <v>0</v>
      </c>
      <c r="K66" s="157"/>
    </row>
    <row r="67" spans="2:11" s="7" customFormat="1" ht="24.95" customHeight="1">
      <c r="B67" s="144"/>
      <c r="C67" s="145"/>
      <c r="D67" s="146" t="s">
        <v>109</v>
      </c>
      <c r="E67" s="147"/>
      <c r="F67" s="147"/>
      <c r="G67" s="147"/>
      <c r="H67" s="147"/>
      <c r="I67" s="148"/>
      <c r="J67" s="149">
        <f>J527</f>
        <v>0</v>
      </c>
      <c r="K67" s="150"/>
    </row>
    <row r="68" spans="2:11" s="8" customFormat="1" ht="19.9" customHeight="1">
      <c r="B68" s="151"/>
      <c r="C68" s="152"/>
      <c r="D68" s="153" t="s">
        <v>110</v>
      </c>
      <c r="E68" s="154"/>
      <c r="F68" s="154"/>
      <c r="G68" s="154"/>
      <c r="H68" s="154"/>
      <c r="I68" s="155"/>
      <c r="J68" s="156">
        <f>J528</f>
        <v>0</v>
      </c>
      <c r="K68" s="157"/>
    </row>
    <row r="69" spans="2:11" s="1" customFormat="1" ht="21.75" customHeight="1">
      <c r="B69" s="40"/>
      <c r="C69" s="41"/>
      <c r="D69" s="41"/>
      <c r="E69" s="41"/>
      <c r="F69" s="41"/>
      <c r="G69" s="41"/>
      <c r="H69" s="41"/>
      <c r="I69" s="113"/>
      <c r="J69" s="41"/>
      <c r="K69" s="44"/>
    </row>
    <row r="70" spans="2:11" s="1" customFormat="1" ht="6.95" customHeight="1">
      <c r="B70" s="55"/>
      <c r="C70" s="56"/>
      <c r="D70" s="56"/>
      <c r="E70" s="56"/>
      <c r="F70" s="56"/>
      <c r="G70" s="56"/>
      <c r="H70" s="56"/>
      <c r="I70" s="134"/>
      <c r="J70" s="56"/>
      <c r="K70" s="57"/>
    </row>
    <row r="74" spans="2:12" s="1" customFormat="1" ht="6.95" customHeight="1">
      <c r="B74" s="58"/>
      <c r="C74" s="59"/>
      <c r="D74" s="59"/>
      <c r="E74" s="59"/>
      <c r="F74" s="59"/>
      <c r="G74" s="59"/>
      <c r="H74" s="59"/>
      <c r="I74" s="137"/>
      <c r="J74" s="59"/>
      <c r="K74" s="59"/>
      <c r="L74" s="60"/>
    </row>
    <row r="75" spans="2:12" s="1" customFormat="1" ht="36.95" customHeight="1">
      <c r="B75" s="40"/>
      <c r="C75" s="61" t="s">
        <v>111</v>
      </c>
      <c r="D75" s="62"/>
      <c r="E75" s="62"/>
      <c r="F75" s="62"/>
      <c r="G75" s="62"/>
      <c r="H75" s="62"/>
      <c r="I75" s="158"/>
      <c r="J75" s="62"/>
      <c r="K75" s="62"/>
      <c r="L75" s="60"/>
    </row>
    <row r="76" spans="2:12" s="1" customFormat="1" ht="6.95" customHeight="1">
      <c r="B76" s="40"/>
      <c r="C76" s="62"/>
      <c r="D76" s="62"/>
      <c r="E76" s="62"/>
      <c r="F76" s="62"/>
      <c r="G76" s="62"/>
      <c r="H76" s="62"/>
      <c r="I76" s="158"/>
      <c r="J76" s="62"/>
      <c r="K76" s="62"/>
      <c r="L76" s="60"/>
    </row>
    <row r="77" spans="2:12" s="1" customFormat="1" ht="14.45" customHeight="1">
      <c r="B77" s="40"/>
      <c r="C77" s="64" t="s">
        <v>18</v>
      </c>
      <c r="D77" s="62"/>
      <c r="E77" s="62"/>
      <c r="F77" s="62"/>
      <c r="G77" s="62"/>
      <c r="H77" s="62"/>
      <c r="I77" s="158"/>
      <c r="J77" s="62"/>
      <c r="K77" s="62"/>
      <c r="L77" s="60"/>
    </row>
    <row r="78" spans="2:12" s="1" customFormat="1" ht="22.5" customHeight="1">
      <c r="B78" s="40"/>
      <c r="C78" s="62"/>
      <c r="D78" s="62"/>
      <c r="E78" s="370" t="str">
        <f>E7</f>
        <v>Kanalizace Kostelec nad Orlicí, ulice Příkopy</v>
      </c>
      <c r="F78" s="371"/>
      <c r="G78" s="371"/>
      <c r="H78" s="371"/>
      <c r="I78" s="158"/>
      <c r="J78" s="62"/>
      <c r="K78" s="62"/>
      <c r="L78" s="60"/>
    </row>
    <row r="79" spans="2:12" s="1" customFormat="1" ht="14.45" customHeight="1">
      <c r="B79" s="40"/>
      <c r="C79" s="64" t="s">
        <v>92</v>
      </c>
      <c r="D79" s="62"/>
      <c r="E79" s="62"/>
      <c r="F79" s="62"/>
      <c r="G79" s="62"/>
      <c r="H79" s="62"/>
      <c r="I79" s="158"/>
      <c r="J79" s="62"/>
      <c r="K79" s="62"/>
      <c r="L79" s="60"/>
    </row>
    <row r="80" spans="2:12" s="1" customFormat="1" ht="23.25" customHeight="1">
      <c r="B80" s="40"/>
      <c r="C80" s="62"/>
      <c r="D80" s="62"/>
      <c r="E80" s="338" t="str">
        <f>E9</f>
        <v>K-V - Stavební úpravy kanalizace a vodovodu v ulici</v>
      </c>
      <c r="F80" s="372"/>
      <c r="G80" s="372"/>
      <c r="H80" s="372"/>
      <c r="I80" s="158"/>
      <c r="J80" s="62"/>
      <c r="K80" s="62"/>
      <c r="L80" s="60"/>
    </row>
    <row r="81" spans="2:12" s="1" customFormat="1" ht="6.95" customHeight="1">
      <c r="B81" s="40"/>
      <c r="C81" s="62"/>
      <c r="D81" s="62"/>
      <c r="E81" s="62"/>
      <c r="F81" s="62"/>
      <c r="G81" s="62"/>
      <c r="H81" s="62"/>
      <c r="I81" s="158"/>
      <c r="J81" s="62"/>
      <c r="K81" s="62"/>
      <c r="L81" s="60"/>
    </row>
    <row r="82" spans="2:12" s="1" customFormat="1" ht="18" customHeight="1">
      <c r="B82" s="40"/>
      <c r="C82" s="64" t="s">
        <v>26</v>
      </c>
      <c r="D82" s="62"/>
      <c r="E82" s="62"/>
      <c r="F82" s="159" t="str">
        <f>F12</f>
        <v>Kostelec nad Orlicí</v>
      </c>
      <c r="G82" s="62"/>
      <c r="H82" s="62"/>
      <c r="I82" s="160" t="s">
        <v>28</v>
      </c>
      <c r="J82" s="72" t="str">
        <f>IF(J12="","",J12)</f>
        <v>24. 10. 2016</v>
      </c>
      <c r="K82" s="62"/>
      <c r="L82" s="60"/>
    </row>
    <row r="83" spans="2:12" s="1" customFormat="1" ht="6.95" customHeight="1">
      <c r="B83" s="40"/>
      <c r="C83" s="62"/>
      <c r="D83" s="62"/>
      <c r="E83" s="62"/>
      <c r="F83" s="62"/>
      <c r="G83" s="62"/>
      <c r="H83" s="62"/>
      <c r="I83" s="158"/>
      <c r="J83" s="62"/>
      <c r="K83" s="62"/>
      <c r="L83" s="60"/>
    </row>
    <row r="84" spans="2:12" s="1" customFormat="1" ht="15">
      <c r="B84" s="40"/>
      <c r="C84" s="64" t="s">
        <v>32</v>
      </c>
      <c r="D84" s="62"/>
      <c r="E84" s="62"/>
      <c r="F84" s="159" t="str">
        <f>E15</f>
        <v>Město Kostelec nad Orlicí, Palackého náměstí 38</v>
      </c>
      <c r="G84" s="62"/>
      <c r="H84" s="62"/>
      <c r="I84" s="160" t="s">
        <v>38</v>
      </c>
      <c r="J84" s="159" t="str">
        <f>E21</f>
        <v>MK PROFI Hradec Králové s.r.o.</v>
      </c>
      <c r="K84" s="62"/>
      <c r="L84" s="60"/>
    </row>
    <row r="85" spans="2:12" s="1" customFormat="1" ht="14.45" customHeight="1">
      <c r="B85" s="40"/>
      <c r="C85" s="64" t="s">
        <v>36</v>
      </c>
      <c r="D85" s="62"/>
      <c r="E85" s="62"/>
      <c r="F85" s="159" t="str">
        <f>IF(E18="","",E18)</f>
        <v/>
      </c>
      <c r="G85" s="62"/>
      <c r="H85" s="62"/>
      <c r="I85" s="158"/>
      <c r="J85" s="62"/>
      <c r="K85" s="62"/>
      <c r="L85" s="60"/>
    </row>
    <row r="86" spans="2:12" s="1" customFormat="1" ht="10.35" customHeight="1">
      <c r="B86" s="40"/>
      <c r="C86" s="62"/>
      <c r="D86" s="62"/>
      <c r="E86" s="62"/>
      <c r="F86" s="62"/>
      <c r="G86" s="62"/>
      <c r="H86" s="62"/>
      <c r="I86" s="158"/>
      <c r="J86" s="62"/>
      <c r="K86" s="62"/>
      <c r="L86" s="60"/>
    </row>
    <row r="87" spans="2:20" s="9" customFormat="1" ht="29.25" customHeight="1">
      <c r="B87" s="161"/>
      <c r="C87" s="162" t="s">
        <v>112</v>
      </c>
      <c r="D87" s="163" t="s">
        <v>61</v>
      </c>
      <c r="E87" s="163" t="s">
        <v>57</v>
      </c>
      <c r="F87" s="163" t="s">
        <v>113</v>
      </c>
      <c r="G87" s="163" t="s">
        <v>114</v>
      </c>
      <c r="H87" s="163" t="s">
        <v>115</v>
      </c>
      <c r="I87" s="164" t="s">
        <v>116</v>
      </c>
      <c r="J87" s="163" t="s">
        <v>96</v>
      </c>
      <c r="K87" s="165" t="s">
        <v>117</v>
      </c>
      <c r="L87" s="166"/>
      <c r="M87" s="80" t="s">
        <v>118</v>
      </c>
      <c r="N87" s="81" t="s">
        <v>46</v>
      </c>
      <c r="O87" s="81" t="s">
        <v>119</v>
      </c>
      <c r="P87" s="81" t="s">
        <v>120</v>
      </c>
      <c r="Q87" s="81" t="s">
        <v>121</v>
      </c>
      <c r="R87" s="81" t="s">
        <v>122</v>
      </c>
      <c r="S87" s="81" t="s">
        <v>123</v>
      </c>
      <c r="T87" s="82" t="s">
        <v>124</v>
      </c>
    </row>
    <row r="88" spans="2:63" s="1" customFormat="1" ht="29.25" customHeight="1">
      <c r="B88" s="40"/>
      <c r="C88" s="86" t="s">
        <v>97</v>
      </c>
      <c r="D88" s="62"/>
      <c r="E88" s="62"/>
      <c r="F88" s="62"/>
      <c r="G88" s="62"/>
      <c r="H88" s="62"/>
      <c r="I88" s="158"/>
      <c r="J88" s="167">
        <f>BK88</f>
        <v>0</v>
      </c>
      <c r="K88" s="62"/>
      <c r="L88" s="60"/>
      <c r="M88" s="83"/>
      <c r="N88" s="84"/>
      <c r="O88" s="84"/>
      <c r="P88" s="168">
        <f>P89+P527</f>
        <v>0</v>
      </c>
      <c r="Q88" s="84"/>
      <c r="R88" s="168">
        <f>R89+R527</f>
        <v>376.60016923999996</v>
      </c>
      <c r="S88" s="84"/>
      <c r="T88" s="169">
        <f>T89+T527</f>
        <v>560.1989</v>
      </c>
      <c r="AT88" s="23" t="s">
        <v>75</v>
      </c>
      <c r="AU88" s="23" t="s">
        <v>98</v>
      </c>
      <c r="BK88" s="170">
        <f>BK89+BK527</f>
        <v>0</v>
      </c>
    </row>
    <row r="89" spans="2:63" s="10" customFormat="1" ht="37.35" customHeight="1">
      <c r="B89" s="171"/>
      <c r="C89" s="172"/>
      <c r="D89" s="173" t="s">
        <v>75</v>
      </c>
      <c r="E89" s="174" t="s">
        <v>125</v>
      </c>
      <c r="F89" s="174" t="s">
        <v>126</v>
      </c>
      <c r="G89" s="172"/>
      <c r="H89" s="172"/>
      <c r="I89" s="175"/>
      <c r="J89" s="176">
        <f>BK89</f>
        <v>0</v>
      </c>
      <c r="K89" s="172"/>
      <c r="L89" s="177"/>
      <c r="M89" s="178"/>
      <c r="N89" s="179"/>
      <c r="O89" s="179"/>
      <c r="P89" s="180">
        <f>P90+P233+P237+P254+P280+P294+P479+P508+P524</f>
        <v>0</v>
      </c>
      <c r="Q89" s="179"/>
      <c r="R89" s="180">
        <f>R90+R233+R237+R254+R280+R294+R479+R508+R524</f>
        <v>376.60016923999996</v>
      </c>
      <c r="S89" s="179"/>
      <c r="T89" s="181">
        <f>T90+T233+T237+T254+T280+T294+T479+T508+T524</f>
        <v>560.1989</v>
      </c>
      <c r="AR89" s="182" t="s">
        <v>25</v>
      </c>
      <c r="AT89" s="183" t="s">
        <v>75</v>
      </c>
      <c r="AU89" s="183" t="s">
        <v>76</v>
      </c>
      <c r="AY89" s="182" t="s">
        <v>127</v>
      </c>
      <c r="BK89" s="184">
        <f>BK90+BK233+BK237+BK254+BK280+BK294+BK479+BK508+BK524</f>
        <v>0</v>
      </c>
    </row>
    <row r="90" spans="2:63" s="10" customFormat="1" ht="19.9" customHeight="1">
      <c r="B90" s="171"/>
      <c r="C90" s="172"/>
      <c r="D90" s="185" t="s">
        <v>75</v>
      </c>
      <c r="E90" s="186" t="s">
        <v>25</v>
      </c>
      <c r="F90" s="186" t="s">
        <v>128</v>
      </c>
      <c r="G90" s="172"/>
      <c r="H90" s="172"/>
      <c r="I90" s="175"/>
      <c r="J90" s="187">
        <f>BK90</f>
        <v>0</v>
      </c>
      <c r="K90" s="172"/>
      <c r="L90" s="177"/>
      <c r="M90" s="178"/>
      <c r="N90" s="179"/>
      <c r="O90" s="179"/>
      <c r="P90" s="180">
        <f>SUM(P91:P232)</f>
        <v>0</v>
      </c>
      <c r="Q90" s="179"/>
      <c r="R90" s="180">
        <f>SUM(R91:R232)</f>
        <v>4.19509923</v>
      </c>
      <c r="S90" s="179"/>
      <c r="T90" s="181">
        <f>SUM(T91:T232)</f>
        <v>393.9114</v>
      </c>
      <c r="AR90" s="182" t="s">
        <v>25</v>
      </c>
      <c r="AT90" s="183" t="s">
        <v>75</v>
      </c>
      <c r="AU90" s="183" t="s">
        <v>25</v>
      </c>
      <c r="AY90" s="182" t="s">
        <v>127</v>
      </c>
      <c r="BK90" s="184">
        <f>SUM(BK91:BK232)</f>
        <v>0</v>
      </c>
    </row>
    <row r="91" spans="2:65" s="1" customFormat="1" ht="44.25" customHeight="1">
      <c r="B91" s="40"/>
      <c r="C91" s="188" t="s">
        <v>25</v>
      </c>
      <c r="D91" s="188" t="s">
        <v>129</v>
      </c>
      <c r="E91" s="189" t="s">
        <v>130</v>
      </c>
      <c r="F91" s="190" t="s">
        <v>131</v>
      </c>
      <c r="G91" s="191" t="s">
        <v>132</v>
      </c>
      <c r="H91" s="192">
        <v>46.4</v>
      </c>
      <c r="I91" s="193"/>
      <c r="J91" s="194">
        <f>ROUND(I91*H91,2)</f>
        <v>0</v>
      </c>
      <c r="K91" s="190" t="s">
        <v>133</v>
      </c>
      <c r="L91" s="60"/>
      <c r="M91" s="195" t="s">
        <v>24</v>
      </c>
      <c r="N91" s="196" t="s">
        <v>47</v>
      </c>
      <c r="O91" s="41"/>
      <c r="P91" s="197">
        <f>O91*H91</f>
        <v>0</v>
      </c>
      <c r="Q91" s="197">
        <v>0</v>
      </c>
      <c r="R91" s="197">
        <f>Q91*H91</f>
        <v>0</v>
      </c>
      <c r="S91" s="197">
        <v>0.26</v>
      </c>
      <c r="T91" s="198">
        <f>S91*H91</f>
        <v>12.064</v>
      </c>
      <c r="AR91" s="23" t="s">
        <v>134</v>
      </c>
      <c r="AT91" s="23" t="s">
        <v>129</v>
      </c>
      <c r="AU91" s="23" t="s">
        <v>85</v>
      </c>
      <c r="AY91" s="23" t="s">
        <v>127</v>
      </c>
      <c r="BE91" s="199">
        <f>IF(N91="základní",J91,0)</f>
        <v>0</v>
      </c>
      <c r="BF91" s="199">
        <f>IF(N91="snížená",J91,0)</f>
        <v>0</v>
      </c>
      <c r="BG91" s="199">
        <f>IF(N91="zákl. přenesená",J91,0)</f>
        <v>0</v>
      </c>
      <c r="BH91" s="199">
        <f>IF(N91="sníž. přenesená",J91,0)</f>
        <v>0</v>
      </c>
      <c r="BI91" s="199">
        <f>IF(N91="nulová",J91,0)</f>
        <v>0</v>
      </c>
      <c r="BJ91" s="23" t="s">
        <v>25</v>
      </c>
      <c r="BK91" s="199">
        <f>ROUND(I91*H91,2)</f>
        <v>0</v>
      </c>
      <c r="BL91" s="23" t="s">
        <v>134</v>
      </c>
      <c r="BM91" s="23" t="s">
        <v>135</v>
      </c>
    </row>
    <row r="92" spans="2:47" s="1" customFormat="1" ht="175.5">
      <c r="B92" s="40"/>
      <c r="C92" s="62"/>
      <c r="D92" s="200" t="s">
        <v>136</v>
      </c>
      <c r="E92" s="62"/>
      <c r="F92" s="201" t="s">
        <v>137</v>
      </c>
      <c r="G92" s="62"/>
      <c r="H92" s="62"/>
      <c r="I92" s="158"/>
      <c r="J92" s="62"/>
      <c r="K92" s="62"/>
      <c r="L92" s="60"/>
      <c r="M92" s="202"/>
      <c r="N92" s="41"/>
      <c r="O92" s="41"/>
      <c r="P92" s="41"/>
      <c r="Q92" s="41"/>
      <c r="R92" s="41"/>
      <c r="S92" s="41"/>
      <c r="T92" s="77"/>
      <c r="AT92" s="23" t="s">
        <v>136</v>
      </c>
      <c r="AU92" s="23" t="s">
        <v>85</v>
      </c>
    </row>
    <row r="93" spans="2:51" s="11" customFormat="1" ht="13.5">
      <c r="B93" s="203"/>
      <c r="C93" s="204"/>
      <c r="D93" s="205" t="s">
        <v>138</v>
      </c>
      <c r="E93" s="206" t="s">
        <v>24</v>
      </c>
      <c r="F93" s="207" t="s">
        <v>139</v>
      </c>
      <c r="G93" s="204"/>
      <c r="H93" s="208">
        <v>46.4</v>
      </c>
      <c r="I93" s="209"/>
      <c r="J93" s="204"/>
      <c r="K93" s="204"/>
      <c r="L93" s="210"/>
      <c r="M93" s="211"/>
      <c r="N93" s="212"/>
      <c r="O93" s="212"/>
      <c r="P93" s="212"/>
      <c r="Q93" s="212"/>
      <c r="R93" s="212"/>
      <c r="S93" s="212"/>
      <c r="T93" s="213"/>
      <c r="AT93" s="214" t="s">
        <v>138</v>
      </c>
      <c r="AU93" s="214" t="s">
        <v>85</v>
      </c>
      <c r="AV93" s="11" t="s">
        <v>85</v>
      </c>
      <c r="AW93" s="11" t="s">
        <v>40</v>
      </c>
      <c r="AX93" s="11" t="s">
        <v>25</v>
      </c>
      <c r="AY93" s="214" t="s">
        <v>127</v>
      </c>
    </row>
    <row r="94" spans="2:65" s="1" customFormat="1" ht="57" customHeight="1">
      <c r="B94" s="40"/>
      <c r="C94" s="188" t="s">
        <v>85</v>
      </c>
      <c r="D94" s="188" t="s">
        <v>129</v>
      </c>
      <c r="E94" s="189" t="s">
        <v>140</v>
      </c>
      <c r="F94" s="190" t="s">
        <v>141</v>
      </c>
      <c r="G94" s="191" t="s">
        <v>132</v>
      </c>
      <c r="H94" s="192">
        <v>25.6</v>
      </c>
      <c r="I94" s="193"/>
      <c r="J94" s="194">
        <f>ROUND(I94*H94,2)</f>
        <v>0</v>
      </c>
      <c r="K94" s="190" t="s">
        <v>133</v>
      </c>
      <c r="L94" s="60"/>
      <c r="M94" s="195" t="s">
        <v>24</v>
      </c>
      <c r="N94" s="196" t="s">
        <v>47</v>
      </c>
      <c r="O94" s="41"/>
      <c r="P94" s="197">
        <f>O94*H94</f>
        <v>0</v>
      </c>
      <c r="Q94" s="197">
        <v>0</v>
      </c>
      <c r="R94" s="197">
        <f>Q94*H94</f>
        <v>0</v>
      </c>
      <c r="S94" s="197">
        <v>0.417</v>
      </c>
      <c r="T94" s="198">
        <f>S94*H94</f>
        <v>10.6752</v>
      </c>
      <c r="AR94" s="23" t="s">
        <v>134</v>
      </c>
      <c r="AT94" s="23" t="s">
        <v>129</v>
      </c>
      <c r="AU94" s="23" t="s">
        <v>85</v>
      </c>
      <c r="AY94" s="23" t="s">
        <v>127</v>
      </c>
      <c r="BE94" s="199">
        <f>IF(N94="základní",J94,0)</f>
        <v>0</v>
      </c>
      <c r="BF94" s="199">
        <f>IF(N94="snížená",J94,0)</f>
        <v>0</v>
      </c>
      <c r="BG94" s="199">
        <f>IF(N94="zákl. přenesená",J94,0)</f>
        <v>0</v>
      </c>
      <c r="BH94" s="199">
        <f>IF(N94="sníž. přenesená",J94,0)</f>
        <v>0</v>
      </c>
      <c r="BI94" s="199">
        <f>IF(N94="nulová",J94,0)</f>
        <v>0</v>
      </c>
      <c r="BJ94" s="23" t="s">
        <v>25</v>
      </c>
      <c r="BK94" s="199">
        <f>ROUND(I94*H94,2)</f>
        <v>0</v>
      </c>
      <c r="BL94" s="23" t="s">
        <v>134</v>
      </c>
      <c r="BM94" s="23" t="s">
        <v>142</v>
      </c>
    </row>
    <row r="95" spans="2:47" s="1" customFormat="1" ht="175.5">
      <c r="B95" s="40"/>
      <c r="C95" s="62"/>
      <c r="D95" s="200" t="s">
        <v>136</v>
      </c>
      <c r="E95" s="62"/>
      <c r="F95" s="201" t="s">
        <v>137</v>
      </c>
      <c r="G95" s="62"/>
      <c r="H95" s="62"/>
      <c r="I95" s="158"/>
      <c r="J95" s="62"/>
      <c r="K95" s="62"/>
      <c r="L95" s="60"/>
      <c r="M95" s="202"/>
      <c r="N95" s="41"/>
      <c r="O95" s="41"/>
      <c r="P95" s="41"/>
      <c r="Q95" s="41"/>
      <c r="R95" s="41"/>
      <c r="S95" s="41"/>
      <c r="T95" s="77"/>
      <c r="AT95" s="23" t="s">
        <v>136</v>
      </c>
      <c r="AU95" s="23" t="s">
        <v>85</v>
      </c>
    </row>
    <row r="96" spans="2:51" s="11" customFormat="1" ht="13.5">
      <c r="B96" s="203"/>
      <c r="C96" s="204"/>
      <c r="D96" s="205" t="s">
        <v>138</v>
      </c>
      <c r="E96" s="206" t="s">
        <v>24</v>
      </c>
      <c r="F96" s="207" t="s">
        <v>143</v>
      </c>
      <c r="G96" s="204"/>
      <c r="H96" s="208">
        <v>25.6</v>
      </c>
      <c r="I96" s="209"/>
      <c r="J96" s="204"/>
      <c r="K96" s="204"/>
      <c r="L96" s="210"/>
      <c r="M96" s="211"/>
      <c r="N96" s="212"/>
      <c r="O96" s="212"/>
      <c r="P96" s="212"/>
      <c r="Q96" s="212"/>
      <c r="R96" s="212"/>
      <c r="S96" s="212"/>
      <c r="T96" s="213"/>
      <c r="AT96" s="214" t="s">
        <v>138</v>
      </c>
      <c r="AU96" s="214" t="s">
        <v>85</v>
      </c>
      <c r="AV96" s="11" t="s">
        <v>85</v>
      </c>
      <c r="AW96" s="11" t="s">
        <v>40</v>
      </c>
      <c r="AX96" s="11" t="s">
        <v>25</v>
      </c>
      <c r="AY96" s="214" t="s">
        <v>127</v>
      </c>
    </row>
    <row r="97" spans="2:65" s="1" customFormat="1" ht="44.25" customHeight="1">
      <c r="B97" s="40"/>
      <c r="C97" s="188" t="s">
        <v>144</v>
      </c>
      <c r="D97" s="188" t="s">
        <v>129</v>
      </c>
      <c r="E97" s="189" t="s">
        <v>145</v>
      </c>
      <c r="F97" s="190" t="s">
        <v>146</v>
      </c>
      <c r="G97" s="191" t="s">
        <v>132</v>
      </c>
      <c r="H97" s="192">
        <v>466.25</v>
      </c>
      <c r="I97" s="193"/>
      <c r="J97" s="194">
        <f>ROUND(I97*H97,2)</f>
        <v>0</v>
      </c>
      <c r="K97" s="190" t="s">
        <v>133</v>
      </c>
      <c r="L97" s="60"/>
      <c r="M97" s="195" t="s">
        <v>24</v>
      </c>
      <c r="N97" s="196" t="s">
        <v>47</v>
      </c>
      <c r="O97" s="41"/>
      <c r="P97" s="197">
        <f>O97*H97</f>
        <v>0</v>
      </c>
      <c r="Q97" s="197">
        <v>0</v>
      </c>
      <c r="R97" s="197">
        <f>Q97*H97</f>
        <v>0</v>
      </c>
      <c r="S97" s="197">
        <v>0.235</v>
      </c>
      <c r="T97" s="198">
        <f>S97*H97</f>
        <v>109.56875</v>
      </c>
      <c r="AR97" s="23" t="s">
        <v>134</v>
      </c>
      <c r="AT97" s="23" t="s">
        <v>129</v>
      </c>
      <c r="AU97" s="23" t="s">
        <v>85</v>
      </c>
      <c r="AY97" s="23" t="s">
        <v>127</v>
      </c>
      <c r="BE97" s="199">
        <f>IF(N97="základní",J97,0)</f>
        <v>0</v>
      </c>
      <c r="BF97" s="199">
        <f>IF(N97="snížená",J97,0)</f>
        <v>0</v>
      </c>
      <c r="BG97" s="199">
        <f>IF(N97="zákl. přenesená",J97,0)</f>
        <v>0</v>
      </c>
      <c r="BH97" s="199">
        <f>IF(N97="sníž. přenesená",J97,0)</f>
        <v>0</v>
      </c>
      <c r="BI97" s="199">
        <f>IF(N97="nulová",J97,0)</f>
        <v>0</v>
      </c>
      <c r="BJ97" s="23" t="s">
        <v>25</v>
      </c>
      <c r="BK97" s="199">
        <f>ROUND(I97*H97,2)</f>
        <v>0</v>
      </c>
      <c r="BL97" s="23" t="s">
        <v>134</v>
      </c>
      <c r="BM97" s="23" t="s">
        <v>147</v>
      </c>
    </row>
    <row r="98" spans="2:47" s="1" customFormat="1" ht="256.5">
      <c r="B98" s="40"/>
      <c r="C98" s="62"/>
      <c r="D98" s="200" t="s">
        <v>136</v>
      </c>
      <c r="E98" s="62"/>
      <c r="F98" s="201" t="s">
        <v>148</v>
      </c>
      <c r="G98" s="62"/>
      <c r="H98" s="62"/>
      <c r="I98" s="158"/>
      <c r="J98" s="62"/>
      <c r="K98" s="62"/>
      <c r="L98" s="60"/>
      <c r="M98" s="202"/>
      <c r="N98" s="41"/>
      <c r="O98" s="41"/>
      <c r="P98" s="41"/>
      <c r="Q98" s="41"/>
      <c r="R98" s="41"/>
      <c r="S98" s="41"/>
      <c r="T98" s="77"/>
      <c r="AT98" s="23" t="s">
        <v>136</v>
      </c>
      <c r="AU98" s="23" t="s">
        <v>85</v>
      </c>
    </row>
    <row r="99" spans="2:51" s="11" customFormat="1" ht="13.5">
      <c r="B99" s="203"/>
      <c r="C99" s="204"/>
      <c r="D99" s="200" t="s">
        <v>138</v>
      </c>
      <c r="E99" s="215" t="s">
        <v>24</v>
      </c>
      <c r="F99" s="216" t="s">
        <v>149</v>
      </c>
      <c r="G99" s="204"/>
      <c r="H99" s="217">
        <v>450.25</v>
      </c>
      <c r="I99" s="209"/>
      <c r="J99" s="204"/>
      <c r="K99" s="204"/>
      <c r="L99" s="210"/>
      <c r="M99" s="211"/>
      <c r="N99" s="212"/>
      <c r="O99" s="212"/>
      <c r="P99" s="212"/>
      <c r="Q99" s="212"/>
      <c r="R99" s="212"/>
      <c r="S99" s="212"/>
      <c r="T99" s="213"/>
      <c r="AT99" s="214" t="s">
        <v>138</v>
      </c>
      <c r="AU99" s="214" t="s">
        <v>85</v>
      </c>
      <c r="AV99" s="11" t="s">
        <v>85</v>
      </c>
      <c r="AW99" s="11" t="s">
        <v>40</v>
      </c>
      <c r="AX99" s="11" t="s">
        <v>76</v>
      </c>
      <c r="AY99" s="214" t="s">
        <v>127</v>
      </c>
    </row>
    <row r="100" spans="2:51" s="12" customFormat="1" ht="13.5">
      <c r="B100" s="218"/>
      <c r="C100" s="219"/>
      <c r="D100" s="200" t="s">
        <v>138</v>
      </c>
      <c r="E100" s="220" t="s">
        <v>24</v>
      </c>
      <c r="F100" s="221" t="s">
        <v>150</v>
      </c>
      <c r="G100" s="219"/>
      <c r="H100" s="222">
        <v>450.25</v>
      </c>
      <c r="I100" s="223"/>
      <c r="J100" s="219"/>
      <c r="K100" s="219"/>
      <c r="L100" s="224"/>
      <c r="M100" s="225"/>
      <c r="N100" s="226"/>
      <c r="O100" s="226"/>
      <c r="P100" s="226"/>
      <c r="Q100" s="226"/>
      <c r="R100" s="226"/>
      <c r="S100" s="226"/>
      <c r="T100" s="227"/>
      <c r="AT100" s="228" t="s">
        <v>138</v>
      </c>
      <c r="AU100" s="228" t="s">
        <v>85</v>
      </c>
      <c r="AV100" s="12" t="s">
        <v>144</v>
      </c>
      <c r="AW100" s="12" t="s">
        <v>40</v>
      </c>
      <c r="AX100" s="12" t="s">
        <v>76</v>
      </c>
      <c r="AY100" s="228" t="s">
        <v>127</v>
      </c>
    </row>
    <row r="101" spans="2:51" s="11" customFormat="1" ht="13.5">
      <c r="B101" s="203"/>
      <c r="C101" s="204"/>
      <c r="D101" s="200" t="s">
        <v>138</v>
      </c>
      <c r="E101" s="215" t="s">
        <v>24</v>
      </c>
      <c r="F101" s="216" t="s">
        <v>151</v>
      </c>
      <c r="G101" s="204"/>
      <c r="H101" s="217">
        <v>16</v>
      </c>
      <c r="I101" s="209"/>
      <c r="J101" s="204"/>
      <c r="K101" s="204"/>
      <c r="L101" s="210"/>
      <c r="M101" s="211"/>
      <c r="N101" s="212"/>
      <c r="O101" s="212"/>
      <c r="P101" s="212"/>
      <c r="Q101" s="212"/>
      <c r="R101" s="212"/>
      <c r="S101" s="212"/>
      <c r="T101" s="213"/>
      <c r="AT101" s="214" t="s">
        <v>138</v>
      </c>
      <c r="AU101" s="214" t="s">
        <v>85</v>
      </c>
      <c r="AV101" s="11" t="s">
        <v>85</v>
      </c>
      <c r="AW101" s="11" t="s">
        <v>40</v>
      </c>
      <c r="AX101" s="11" t="s">
        <v>76</v>
      </c>
      <c r="AY101" s="214" t="s">
        <v>127</v>
      </c>
    </row>
    <row r="102" spans="2:51" s="12" customFormat="1" ht="13.5">
      <c r="B102" s="218"/>
      <c r="C102" s="219"/>
      <c r="D102" s="200" t="s">
        <v>138</v>
      </c>
      <c r="E102" s="220" t="s">
        <v>24</v>
      </c>
      <c r="F102" s="221" t="s">
        <v>152</v>
      </c>
      <c r="G102" s="219"/>
      <c r="H102" s="222">
        <v>16</v>
      </c>
      <c r="I102" s="223"/>
      <c r="J102" s="219"/>
      <c r="K102" s="219"/>
      <c r="L102" s="224"/>
      <c r="M102" s="225"/>
      <c r="N102" s="226"/>
      <c r="O102" s="226"/>
      <c r="P102" s="226"/>
      <c r="Q102" s="226"/>
      <c r="R102" s="226"/>
      <c r="S102" s="226"/>
      <c r="T102" s="227"/>
      <c r="AT102" s="228" t="s">
        <v>138</v>
      </c>
      <c r="AU102" s="228" t="s">
        <v>85</v>
      </c>
      <c r="AV102" s="12" t="s">
        <v>144</v>
      </c>
      <c r="AW102" s="12" t="s">
        <v>40</v>
      </c>
      <c r="AX102" s="12" t="s">
        <v>76</v>
      </c>
      <c r="AY102" s="228" t="s">
        <v>127</v>
      </c>
    </row>
    <row r="103" spans="2:51" s="13" customFormat="1" ht="13.5">
      <c r="B103" s="229"/>
      <c r="C103" s="230"/>
      <c r="D103" s="205" t="s">
        <v>138</v>
      </c>
      <c r="E103" s="231" t="s">
        <v>24</v>
      </c>
      <c r="F103" s="232" t="s">
        <v>153</v>
      </c>
      <c r="G103" s="230"/>
      <c r="H103" s="233">
        <v>466.25</v>
      </c>
      <c r="I103" s="234"/>
      <c r="J103" s="230"/>
      <c r="K103" s="230"/>
      <c r="L103" s="235"/>
      <c r="M103" s="236"/>
      <c r="N103" s="237"/>
      <c r="O103" s="237"/>
      <c r="P103" s="237"/>
      <c r="Q103" s="237"/>
      <c r="R103" s="237"/>
      <c r="S103" s="237"/>
      <c r="T103" s="238"/>
      <c r="AT103" s="239" t="s">
        <v>138</v>
      </c>
      <c r="AU103" s="239" t="s">
        <v>85</v>
      </c>
      <c r="AV103" s="13" t="s">
        <v>134</v>
      </c>
      <c r="AW103" s="13" t="s">
        <v>40</v>
      </c>
      <c r="AX103" s="13" t="s">
        <v>25</v>
      </c>
      <c r="AY103" s="239" t="s">
        <v>127</v>
      </c>
    </row>
    <row r="104" spans="2:65" s="1" customFormat="1" ht="44.25" customHeight="1">
      <c r="B104" s="40"/>
      <c r="C104" s="188" t="s">
        <v>134</v>
      </c>
      <c r="D104" s="188" t="s">
        <v>129</v>
      </c>
      <c r="E104" s="189" t="s">
        <v>154</v>
      </c>
      <c r="F104" s="190" t="s">
        <v>155</v>
      </c>
      <c r="G104" s="191" t="s">
        <v>132</v>
      </c>
      <c r="H104" s="192">
        <v>466.25</v>
      </c>
      <c r="I104" s="193"/>
      <c r="J104" s="194">
        <f>ROUND(I104*H104,2)</f>
        <v>0</v>
      </c>
      <c r="K104" s="190" t="s">
        <v>133</v>
      </c>
      <c r="L104" s="60"/>
      <c r="M104" s="195" t="s">
        <v>24</v>
      </c>
      <c r="N104" s="196" t="s">
        <v>47</v>
      </c>
      <c r="O104" s="41"/>
      <c r="P104" s="197">
        <f>O104*H104</f>
        <v>0</v>
      </c>
      <c r="Q104" s="197">
        <v>0</v>
      </c>
      <c r="R104" s="197">
        <f>Q104*H104</f>
        <v>0</v>
      </c>
      <c r="S104" s="197">
        <v>0.225</v>
      </c>
      <c r="T104" s="198">
        <f>S104*H104</f>
        <v>104.90625</v>
      </c>
      <c r="AR104" s="23" t="s">
        <v>134</v>
      </c>
      <c r="AT104" s="23" t="s">
        <v>129</v>
      </c>
      <c r="AU104" s="23" t="s">
        <v>85</v>
      </c>
      <c r="AY104" s="23" t="s">
        <v>127</v>
      </c>
      <c r="BE104" s="199">
        <f>IF(N104="základní",J104,0)</f>
        <v>0</v>
      </c>
      <c r="BF104" s="199">
        <f>IF(N104="snížená",J104,0)</f>
        <v>0</v>
      </c>
      <c r="BG104" s="199">
        <f>IF(N104="zákl. přenesená",J104,0)</f>
        <v>0</v>
      </c>
      <c r="BH104" s="199">
        <f>IF(N104="sníž. přenesená",J104,0)</f>
        <v>0</v>
      </c>
      <c r="BI104" s="199">
        <f>IF(N104="nulová",J104,0)</f>
        <v>0</v>
      </c>
      <c r="BJ104" s="23" t="s">
        <v>25</v>
      </c>
      <c r="BK104" s="199">
        <f>ROUND(I104*H104,2)</f>
        <v>0</v>
      </c>
      <c r="BL104" s="23" t="s">
        <v>134</v>
      </c>
      <c r="BM104" s="23" t="s">
        <v>156</v>
      </c>
    </row>
    <row r="105" spans="2:47" s="1" customFormat="1" ht="256.5">
      <c r="B105" s="40"/>
      <c r="C105" s="62"/>
      <c r="D105" s="205" t="s">
        <v>136</v>
      </c>
      <c r="E105" s="62"/>
      <c r="F105" s="240" t="s">
        <v>148</v>
      </c>
      <c r="G105" s="62"/>
      <c r="H105" s="62"/>
      <c r="I105" s="158"/>
      <c r="J105" s="62"/>
      <c r="K105" s="62"/>
      <c r="L105" s="60"/>
      <c r="M105" s="202"/>
      <c r="N105" s="41"/>
      <c r="O105" s="41"/>
      <c r="P105" s="41"/>
      <c r="Q105" s="41"/>
      <c r="R105" s="41"/>
      <c r="S105" s="41"/>
      <c r="T105" s="77"/>
      <c r="AT105" s="23" t="s">
        <v>136</v>
      </c>
      <c r="AU105" s="23" t="s">
        <v>85</v>
      </c>
    </row>
    <row r="106" spans="2:65" s="1" customFormat="1" ht="31.5" customHeight="1">
      <c r="B106" s="40"/>
      <c r="C106" s="188" t="s">
        <v>157</v>
      </c>
      <c r="D106" s="188" t="s">
        <v>129</v>
      </c>
      <c r="E106" s="189" t="s">
        <v>158</v>
      </c>
      <c r="F106" s="190" t="s">
        <v>159</v>
      </c>
      <c r="G106" s="191" t="s">
        <v>160</v>
      </c>
      <c r="H106" s="192">
        <v>51</v>
      </c>
      <c r="I106" s="193"/>
      <c r="J106" s="194">
        <f>ROUND(I106*H106,2)</f>
        <v>0</v>
      </c>
      <c r="K106" s="190" t="s">
        <v>133</v>
      </c>
      <c r="L106" s="60"/>
      <c r="M106" s="195" t="s">
        <v>24</v>
      </c>
      <c r="N106" s="196" t="s">
        <v>47</v>
      </c>
      <c r="O106" s="41"/>
      <c r="P106" s="197">
        <f>O106*H106</f>
        <v>0</v>
      </c>
      <c r="Q106" s="197">
        <v>0</v>
      </c>
      <c r="R106" s="197">
        <f>Q106*H106</f>
        <v>0</v>
      </c>
      <c r="S106" s="197">
        <v>0.29</v>
      </c>
      <c r="T106" s="198">
        <f>S106*H106</f>
        <v>14.79</v>
      </c>
      <c r="AR106" s="23" t="s">
        <v>134</v>
      </c>
      <c r="AT106" s="23" t="s">
        <v>129</v>
      </c>
      <c r="AU106" s="23" t="s">
        <v>85</v>
      </c>
      <c r="AY106" s="23" t="s">
        <v>127</v>
      </c>
      <c r="BE106" s="199">
        <f>IF(N106="základní",J106,0)</f>
        <v>0</v>
      </c>
      <c r="BF106" s="199">
        <f>IF(N106="snížená",J106,0)</f>
        <v>0</v>
      </c>
      <c r="BG106" s="199">
        <f>IF(N106="zákl. přenesená",J106,0)</f>
        <v>0</v>
      </c>
      <c r="BH106" s="199">
        <f>IF(N106="sníž. přenesená",J106,0)</f>
        <v>0</v>
      </c>
      <c r="BI106" s="199">
        <f>IF(N106="nulová",J106,0)</f>
        <v>0</v>
      </c>
      <c r="BJ106" s="23" t="s">
        <v>25</v>
      </c>
      <c r="BK106" s="199">
        <f>ROUND(I106*H106,2)</f>
        <v>0</v>
      </c>
      <c r="BL106" s="23" t="s">
        <v>134</v>
      </c>
      <c r="BM106" s="23" t="s">
        <v>161</v>
      </c>
    </row>
    <row r="107" spans="2:47" s="1" customFormat="1" ht="148.5">
      <c r="B107" s="40"/>
      <c r="C107" s="62"/>
      <c r="D107" s="200" t="s">
        <v>136</v>
      </c>
      <c r="E107" s="62"/>
      <c r="F107" s="201" t="s">
        <v>162</v>
      </c>
      <c r="G107" s="62"/>
      <c r="H107" s="62"/>
      <c r="I107" s="158"/>
      <c r="J107" s="62"/>
      <c r="K107" s="62"/>
      <c r="L107" s="60"/>
      <c r="M107" s="202"/>
      <c r="N107" s="41"/>
      <c r="O107" s="41"/>
      <c r="P107" s="41"/>
      <c r="Q107" s="41"/>
      <c r="R107" s="41"/>
      <c r="S107" s="41"/>
      <c r="T107" s="77"/>
      <c r="AT107" s="23" t="s">
        <v>136</v>
      </c>
      <c r="AU107" s="23" t="s">
        <v>85</v>
      </c>
    </row>
    <row r="108" spans="2:47" s="1" customFormat="1" ht="27">
      <c r="B108" s="40"/>
      <c r="C108" s="62"/>
      <c r="D108" s="205" t="s">
        <v>163</v>
      </c>
      <c r="E108" s="62"/>
      <c r="F108" s="240" t="s">
        <v>164</v>
      </c>
      <c r="G108" s="62"/>
      <c r="H108" s="62"/>
      <c r="I108" s="158"/>
      <c r="J108" s="62"/>
      <c r="K108" s="62"/>
      <c r="L108" s="60"/>
      <c r="M108" s="202"/>
      <c r="N108" s="41"/>
      <c r="O108" s="41"/>
      <c r="P108" s="41"/>
      <c r="Q108" s="41"/>
      <c r="R108" s="41"/>
      <c r="S108" s="41"/>
      <c r="T108" s="77"/>
      <c r="AT108" s="23" t="s">
        <v>163</v>
      </c>
      <c r="AU108" s="23" t="s">
        <v>85</v>
      </c>
    </row>
    <row r="109" spans="2:65" s="1" customFormat="1" ht="31.5" customHeight="1">
      <c r="B109" s="40"/>
      <c r="C109" s="188" t="s">
        <v>165</v>
      </c>
      <c r="D109" s="188" t="s">
        <v>129</v>
      </c>
      <c r="E109" s="189" t="s">
        <v>166</v>
      </c>
      <c r="F109" s="190" t="s">
        <v>167</v>
      </c>
      <c r="G109" s="191" t="s">
        <v>168</v>
      </c>
      <c r="H109" s="192">
        <v>672</v>
      </c>
      <c r="I109" s="193"/>
      <c r="J109" s="194">
        <f>ROUND(I109*H109,2)</f>
        <v>0</v>
      </c>
      <c r="K109" s="190" t="s">
        <v>133</v>
      </c>
      <c r="L109" s="60"/>
      <c r="M109" s="195" t="s">
        <v>24</v>
      </c>
      <c r="N109" s="196" t="s">
        <v>47</v>
      </c>
      <c r="O109" s="41"/>
      <c r="P109" s="197">
        <f>O109*H109</f>
        <v>0</v>
      </c>
      <c r="Q109" s="197">
        <v>0</v>
      </c>
      <c r="R109" s="197">
        <f>Q109*H109</f>
        <v>0</v>
      </c>
      <c r="S109" s="197">
        <v>0</v>
      </c>
      <c r="T109" s="198">
        <f>S109*H109</f>
        <v>0</v>
      </c>
      <c r="AR109" s="23" t="s">
        <v>134</v>
      </c>
      <c r="AT109" s="23" t="s">
        <v>129</v>
      </c>
      <c r="AU109" s="23" t="s">
        <v>85</v>
      </c>
      <c r="AY109" s="23" t="s">
        <v>127</v>
      </c>
      <c r="BE109" s="199">
        <f>IF(N109="základní",J109,0)</f>
        <v>0</v>
      </c>
      <c r="BF109" s="199">
        <f>IF(N109="snížená",J109,0)</f>
        <v>0</v>
      </c>
      <c r="BG109" s="199">
        <f>IF(N109="zákl. přenesená",J109,0)</f>
        <v>0</v>
      </c>
      <c r="BH109" s="199">
        <f>IF(N109="sníž. přenesená",J109,0)</f>
        <v>0</v>
      </c>
      <c r="BI109" s="199">
        <f>IF(N109="nulová",J109,0)</f>
        <v>0</v>
      </c>
      <c r="BJ109" s="23" t="s">
        <v>25</v>
      </c>
      <c r="BK109" s="199">
        <f>ROUND(I109*H109,2)</f>
        <v>0</v>
      </c>
      <c r="BL109" s="23" t="s">
        <v>134</v>
      </c>
      <c r="BM109" s="23" t="s">
        <v>169</v>
      </c>
    </row>
    <row r="110" spans="2:47" s="1" customFormat="1" ht="256.5">
      <c r="B110" s="40"/>
      <c r="C110" s="62"/>
      <c r="D110" s="205" t="s">
        <v>136</v>
      </c>
      <c r="E110" s="62"/>
      <c r="F110" s="240" t="s">
        <v>170</v>
      </c>
      <c r="G110" s="62"/>
      <c r="H110" s="62"/>
      <c r="I110" s="158"/>
      <c r="J110" s="62"/>
      <c r="K110" s="62"/>
      <c r="L110" s="60"/>
      <c r="M110" s="202"/>
      <c r="N110" s="41"/>
      <c r="O110" s="41"/>
      <c r="P110" s="41"/>
      <c r="Q110" s="41"/>
      <c r="R110" s="41"/>
      <c r="S110" s="41"/>
      <c r="T110" s="77"/>
      <c r="AT110" s="23" t="s">
        <v>136</v>
      </c>
      <c r="AU110" s="23" t="s">
        <v>85</v>
      </c>
    </row>
    <row r="111" spans="2:65" s="1" customFormat="1" ht="31.5" customHeight="1">
      <c r="B111" s="40"/>
      <c r="C111" s="188" t="s">
        <v>171</v>
      </c>
      <c r="D111" s="188" t="s">
        <v>129</v>
      </c>
      <c r="E111" s="189" t="s">
        <v>172</v>
      </c>
      <c r="F111" s="190" t="s">
        <v>173</v>
      </c>
      <c r="G111" s="191" t="s">
        <v>174</v>
      </c>
      <c r="H111" s="192">
        <v>28</v>
      </c>
      <c r="I111" s="193"/>
      <c r="J111" s="194">
        <f>ROUND(I111*H111,2)</f>
        <v>0</v>
      </c>
      <c r="K111" s="190" t="s">
        <v>133</v>
      </c>
      <c r="L111" s="60"/>
      <c r="M111" s="195" t="s">
        <v>24</v>
      </c>
      <c r="N111" s="196" t="s">
        <v>47</v>
      </c>
      <c r="O111" s="41"/>
      <c r="P111" s="197">
        <f>O111*H111</f>
        <v>0</v>
      </c>
      <c r="Q111" s="197">
        <v>0</v>
      </c>
      <c r="R111" s="197">
        <f>Q111*H111</f>
        <v>0</v>
      </c>
      <c r="S111" s="197">
        <v>0</v>
      </c>
      <c r="T111" s="198">
        <f>S111*H111</f>
        <v>0</v>
      </c>
      <c r="AR111" s="23" t="s">
        <v>134</v>
      </c>
      <c r="AT111" s="23" t="s">
        <v>129</v>
      </c>
      <c r="AU111" s="23" t="s">
        <v>85</v>
      </c>
      <c r="AY111" s="23" t="s">
        <v>127</v>
      </c>
      <c r="BE111" s="199">
        <f>IF(N111="základní",J111,0)</f>
        <v>0</v>
      </c>
      <c r="BF111" s="199">
        <f>IF(N111="snížená",J111,0)</f>
        <v>0</v>
      </c>
      <c r="BG111" s="199">
        <f>IF(N111="zákl. přenesená",J111,0)</f>
        <v>0</v>
      </c>
      <c r="BH111" s="199">
        <f>IF(N111="sníž. přenesená",J111,0)</f>
        <v>0</v>
      </c>
      <c r="BI111" s="199">
        <f>IF(N111="nulová",J111,0)</f>
        <v>0</v>
      </c>
      <c r="BJ111" s="23" t="s">
        <v>25</v>
      </c>
      <c r="BK111" s="199">
        <f>ROUND(I111*H111,2)</f>
        <v>0</v>
      </c>
      <c r="BL111" s="23" t="s">
        <v>134</v>
      </c>
      <c r="BM111" s="23" t="s">
        <v>175</v>
      </c>
    </row>
    <row r="112" spans="2:47" s="1" customFormat="1" ht="162">
      <c r="B112" s="40"/>
      <c r="C112" s="62"/>
      <c r="D112" s="205" t="s">
        <v>136</v>
      </c>
      <c r="E112" s="62"/>
      <c r="F112" s="240" t="s">
        <v>176</v>
      </c>
      <c r="G112" s="62"/>
      <c r="H112" s="62"/>
      <c r="I112" s="158"/>
      <c r="J112" s="62"/>
      <c r="K112" s="62"/>
      <c r="L112" s="60"/>
      <c r="M112" s="202"/>
      <c r="N112" s="41"/>
      <c r="O112" s="41"/>
      <c r="P112" s="41"/>
      <c r="Q112" s="41"/>
      <c r="R112" s="41"/>
      <c r="S112" s="41"/>
      <c r="T112" s="77"/>
      <c r="AT112" s="23" t="s">
        <v>136</v>
      </c>
      <c r="AU112" s="23" t="s">
        <v>85</v>
      </c>
    </row>
    <row r="113" spans="2:65" s="1" customFormat="1" ht="44.25" customHeight="1">
      <c r="B113" s="40"/>
      <c r="C113" s="188" t="s">
        <v>177</v>
      </c>
      <c r="D113" s="188" t="s">
        <v>129</v>
      </c>
      <c r="E113" s="189" t="s">
        <v>178</v>
      </c>
      <c r="F113" s="190" t="s">
        <v>179</v>
      </c>
      <c r="G113" s="191" t="s">
        <v>132</v>
      </c>
      <c r="H113" s="192">
        <v>1108.65</v>
      </c>
      <c r="I113" s="193"/>
      <c r="J113" s="194">
        <f>ROUND(I113*H113,2)</f>
        <v>0</v>
      </c>
      <c r="K113" s="190" t="s">
        <v>133</v>
      </c>
      <c r="L113" s="60"/>
      <c r="M113" s="195" t="s">
        <v>24</v>
      </c>
      <c r="N113" s="196" t="s">
        <v>47</v>
      </c>
      <c r="O113" s="41"/>
      <c r="P113" s="197">
        <f>O113*H113</f>
        <v>0</v>
      </c>
      <c r="Q113" s="197">
        <v>7E-05</v>
      </c>
      <c r="R113" s="197">
        <f>Q113*H113</f>
        <v>0.0776055</v>
      </c>
      <c r="S113" s="197">
        <v>0.128</v>
      </c>
      <c r="T113" s="198">
        <f>S113*H113</f>
        <v>141.90720000000002</v>
      </c>
      <c r="AR113" s="23" t="s">
        <v>134</v>
      </c>
      <c r="AT113" s="23" t="s">
        <v>129</v>
      </c>
      <c r="AU113" s="23" t="s">
        <v>85</v>
      </c>
      <c r="AY113" s="23" t="s">
        <v>127</v>
      </c>
      <c r="BE113" s="199">
        <f>IF(N113="základní",J113,0)</f>
        <v>0</v>
      </c>
      <c r="BF113" s="199">
        <f>IF(N113="snížená",J113,0)</f>
        <v>0</v>
      </c>
      <c r="BG113" s="199">
        <f>IF(N113="zákl. přenesená",J113,0)</f>
        <v>0</v>
      </c>
      <c r="BH113" s="199">
        <f>IF(N113="sníž. přenesená",J113,0)</f>
        <v>0</v>
      </c>
      <c r="BI113" s="199">
        <f>IF(N113="nulová",J113,0)</f>
        <v>0</v>
      </c>
      <c r="BJ113" s="23" t="s">
        <v>25</v>
      </c>
      <c r="BK113" s="199">
        <f>ROUND(I113*H113,2)</f>
        <v>0</v>
      </c>
      <c r="BL113" s="23" t="s">
        <v>134</v>
      </c>
      <c r="BM113" s="23" t="s">
        <v>180</v>
      </c>
    </row>
    <row r="114" spans="2:47" s="1" customFormat="1" ht="216">
      <c r="B114" s="40"/>
      <c r="C114" s="62"/>
      <c r="D114" s="200" t="s">
        <v>136</v>
      </c>
      <c r="E114" s="62"/>
      <c r="F114" s="201" t="s">
        <v>181</v>
      </c>
      <c r="G114" s="62"/>
      <c r="H114" s="62"/>
      <c r="I114" s="158"/>
      <c r="J114" s="62"/>
      <c r="K114" s="62"/>
      <c r="L114" s="60"/>
      <c r="M114" s="202"/>
      <c r="N114" s="41"/>
      <c r="O114" s="41"/>
      <c r="P114" s="41"/>
      <c r="Q114" s="41"/>
      <c r="R114" s="41"/>
      <c r="S114" s="41"/>
      <c r="T114" s="77"/>
      <c r="AT114" s="23" t="s">
        <v>136</v>
      </c>
      <c r="AU114" s="23" t="s">
        <v>85</v>
      </c>
    </row>
    <row r="115" spans="2:51" s="11" customFormat="1" ht="13.5">
      <c r="B115" s="203"/>
      <c r="C115" s="204"/>
      <c r="D115" s="200" t="s">
        <v>138</v>
      </c>
      <c r="E115" s="215" t="s">
        <v>24</v>
      </c>
      <c r="F115" s="216" t="s">
        <v>182</v>
      </c>
      <c r="G115" s="204"/>
      <c r="H115" s="217">
        <v>620</v>
      </c>
      <c r="I115" s="209"/>
      <c r="J115" s="204"/>
      <c r="K115" s="204"/>
      <c r="L115" s="210"/>
      <c r="M115" s="211"/>
      <c r="N115" s="212"/>
      <c r="O115" s="212"/>
      <c r="P115" s="212"/>
      <c r="Q115" s="212"/>
      <c r="R115" s="212"/>
      <c r="S115" s="212"/>
      <c r="T115" s="213"/>
      <c r="AT115" s="214" t="s">
        <v>138</v>
      </c>
      <c r="AU115" s="214" t="s">
        <v>85</v>
      </c>
      <c r="AV115" s="11" t="s">
        <v>85</v>
      </c>
      <c r="AW115" s="11" t="s">
        <v>40</v>
      </c>
      <c r="AX115" s="11" t="s">
        <v>76</v>
      </c>
      <c r="AY115" s="214" t="s">
        <v>127</v>
      </c>
    </row>
    <row r="116" spans="2:51" s="11" customFormat="1" ht="13.5">
      <c r="B116" s="203"/>
      <c r="C116" s="204"/>
      <c r="D116" s="200" t="s">
        <v>138</v>
      </c>
      <c r="E116" s="215" t="s">
        <v>24</v>
      </c>
      <c r="F116" s="216" t="s">
        <v>149</v>
      </c>
      <c r="G116" s="204"/>
      <c r="H116" s="217">
        <v>450.25</v>
      </c>
      <c r="I116" s="209"/>
      <c r="J116" s="204"/>
      <c r="K116" s="204"/>
      <c r="L116" s="210"/>
      <c r="M116" s="211"/>
      <c r="N116" s="212"/>
      <c r="O116" s="212"/>
      <c r="P116" s="212"/>
      <c r="Q116" s="212"/>
      <c r="R116" s="212"/>
      <c r="S116" s="212"/>
      <c r="T116" s="213"/>
      <c r="AT116" s="214" t="s">
        <v>138</v>
      </c>
      <c r="AU116" s="214" t="s">
        <v>85</v>
      </c>
      <c r="AV116" s="11" t="s">
        <v>85</v>
      </c>
      <c r="AW116" s="11" t="s">
        <v>40</v>
      </c>
      <c r="AX116" s="11" t="s">
        <v>76</v>
      </c>
      <c r="AY116" s="214" t="s">
        <v>127</v>
      </c>
    </row>
    <row r="117" spans="2:51" s="12" customFormat="1" ht="13.5">
      <c r="B117" s="218"/>
      <c r="C117" s="219"/>
      <c r="D117" s="200" t="s">
        <v>138</v>
      </c>
      <c r="E117" s="220" t="s">
        <v>24</v>
      </c>
      <c r="F117" s="221" t="s">
        <v>150</v>
      </c>
      <c r="G117" s="219"/>
      <c r="H117" s="222">
        <v>1070.25</v>
      </c>
      <c r="I117" s="223"/>
      <c r="J117" s="219"/>
      <c r="K117" s="219"/>
      <c r="L117" s="224"/>
      <c r="M117" s="225"/>
      <c r="N117" s="226"/>
      <c r="O117" s="226"/>
      <c r="P117" s="226"/>
      <c r="Q117" s="226"/>
      <c r="R117" s="226"/>
      <c r="S117" s="226"/>
      <c r="T117" s="227"/>
      <c r="AT117" s="228" t="s">
        <v>138</v>
      </c>
      <c r="AU117" s="228" t="s">
        <v>85</v>
      </c>
      <c r="AV117" s="12" t="s">
        <v>144</v>
      </c>
      <c r="AW117" s="12" t="s">
        <v>40</v>
      </c>
      <c r="AX117" s="12" t="s">
        <v>76</v>
      </c>
      <c r="AY117" s="228" t="s">
        <v>127</v>
      </c>
    </row>
    <row r="118" spans="2:51" s="11" customFormat="1" ht="13.5">
      <c r="B118" s="203"/>
      <c r="C118" s="204"/>
      <c r="D118" s="200" t="s">
        <v>138</v>
      </c>
      <c r="E118" s="215" t="s">
        <v>24</v>
      </c>
      <c r="F118" s="216" t="s">
        <v>183</v>
      </c>
      <c r="G118" s="204"/>
      <c r="H118" s="217">
        <v>22.4</v>
      </c>
      <c r="I118" s="209"/>
      <c r="J118" s="204"/>
      <c r="K118" s="204"/>
      <c r="L118" s="210"/>
      <c r="M118" s="211"/>
      <c r="N118" s="212"/>
      <c r="O118" s="212"/>
      <c r="P118" s="212"/>
      <c r="Q118" s="212"/>
      <c r="R118" s="212"/>
      <c r="S118" s="212"/>
      <c r="T118" s="213"/>
      <c r="AT118" s="214" t="s">
        <v>138</v>
      </c>
      <c r="AU118" s="214" t="s">
        <v>85</v>
      </c>
      <c r="AV118" s="11" t="s">
        <v>85</v>
      </c>
      <c r="AW118" s="11" t="s">
        <v>40</v>
      </c>
      <c r="AX118" s="11" t="s">
        <v>76</v>
      </c>
      <c r="AY118" s="214" t="s">
        <v>127</v>
      </c>
    </row>
    <row r="119" spans="2:51" s="11" customFormat="1" ht="13.5">
      <c r="B119" s="203"/>
      <c r="C119" s="204"/>
      <c r="D119" s="200" t="s">
        <v>138</v>
      </c>
      <c r="E119" s="215" t="s">
        <v>24</v>
      </c>
      <c r="F119" s="216" t="s">
        <v>184</v>
      </c>
      <c r="G119" s="204"/>
      <c r="H119" s="217">
        <v>16</v>
      </c>
      <c r="I119" s="209"/>
      <c r="J119" s="204"/>
      <c r="K119" s="204"/>
      <c r="L119" s="210"/>
      <c r="M119" s="211"/>
      <c r="N119" s="212"/>
      <c r="O119" s="212"/>
      <c r="P119" s="212"/>
      <c r="Q119" s="212"/>
      <c r="R119" s="212"/>
      <c r="S119" s="212"/>
      <c r="T119" s="213"/>
      <c r="AT119" s="214" t="s">
        <v>138</v>
      </c>
      <c r="AU119" s="214" t="s">
        <v>85</v>
      </c>
      <c r="AV119" s="11" t="s">
        <v>85</v>
      </c>
      <c r="AW119" s="11" t="s">
        <v>40</v>
      </c>
      <c r="AX119" s="11" t="s">
        <v>76</v>
      </c>
      <c r="AY119" s="214" t="s">
        <v>127</v>
      </c>
    </row>
    <row r="120" spans="2:51" s="12" customFormat="1" ht="13.5">
      <c r="B120" s="218"/>
      <c r="C120" s="219"/>
      <c r="D120" s="200" t="s">
        <v>138</v>
      </c>
      <c r="E120" s="220" t="s">
        <v>24</v>
      </c>
      <c r="F120" s="221" t="s">
        <v>152</v>
      </c>
      <c r="G120" s="219"/>
      <c r="H120" s="222">
        <v>38.4</v>
      </c>
      <c r="I120" s="223"/>
      <c r="J120" s="219"/>
      <c r="K120" s="219"/>
      <c r="L120" s="224"/>
      <c r="M120" s="225"/>
      <c r="N120" s="226"/>
      <c r="O120" s="226"/>
      <c r="P120" s="226"/>
      <c r="Q120" s="226"/>
      <c r="R120" s="226"/>
      <c r="S120" s="226"/>
      <c r="T120" s="227"/>
      <c r="AT120" s="228" t="s">
        <v>138</v>
      </c>
      <c r="AU120" s="228" t="s">
        <v>85</v>
      </c>
      <c r="AV120" s="12" t="s">
        <v>144</v>
      </c>
      <c r="AW120" s="12" t="s">
        <v>40</v>
      </c>
      <c r="AX120" s="12" t="s">
        <v>76</v>
      </c>
      <c r="AY120" s="228" t="s">
        <v>127</v>
      </c>
    </row>
    <row r="121" spans="2:51" s="13" customFormat="1" ht="13.5">
      <c r="B121" s="229"/>
      <c r="C121" s="230"/>
      <c r="D121" s="205" t="s">
        <v>138</v>
      </c>
      <c r="E121" s="231" t="s">
        <v>24</v>
      </c>
      <c r="F121" s="232" t="s">
        <v>153</v>
      </c>
      <c r="G121" s="230"/>
      <c r="H121" s="233">
        <v>1108.65</v>
      </c>
      <c r="I121" s="234"/>
      <c r="J121" s="230"/>
      <c r="K121" s="230"/>
      <c r="L121" s="235"/>
      <c r="M121" s="236"/>
      <c r="N121" s="237"/>
      <c r="O121" s="237"/>
      <c r="P121" s="237"/>
      <c r="Q121" s="237"/>
      <c r="R121" s="237"/>
      <c r="S121" s="237"/>
      <c r="T121" s="238"/>
      <c r="AT121" s="239" t="s">
        <v>138</v>
      </c>
      <c r="AU121" s="239" t="s">
        <v>85</v>
      </c>
      <c r="AV121" s="13" t="s">
        <v>134</v>
      </c>
      <c r="AW121" s="13" t="s">
        <v>40</v>
      </c>
      <c r="AX121" s="13" t="s">
        <v>25</v>
      </c>
      <c r="AY121" s="239" t="s">
        <v>127</v>
      </c>
    </row>
    <row r="122" spans="2:65" s="1" customFormat="1" ht="57" customHeight="1">
      <c r="B122" s="40"/>
      <c r="C122" s="188" t="s">
        <v>185</v>
      </c>
      <c r="D122" s="188" t="s">
        <v>129</v>
      </c>
      <c r="E122" s="189" t="s">
        <v>186</v>
      </c>
      <c r="F122" s="190" t="s">
        <v>187</v>
      </c>
      <c r="G122" s="191" t="s">
        <v>160</v>
      </c>
      <c r="H122" s="192">
        <v>8</v>
      </c>
      <c r="I122" s="193"/>
      <c r="J122" s="194">
        <f>ROUND(I122*H122,2)</f>
        <v>0</v>
      </c>
      <c r="K122" s="190" t="s">
        <v>133</v>
      </c>
      <c r="L122" s="60"/>
      <c r="M122" s="195" t="s">
        <v>24</v>
      </c>
      <c r="N122" s="196" t="s">
        <v>47</v>
      </c>
      <c r="O122" s="41"/>
      <c r="P122" s="197">
        <f>O122*H122</f>
        <v>0</v>
      </c>
      <c r="Q122" s="197">
        <v>0.00868</v>
      </c>
      <c r="R122" s="197">
        <f>Q122*H122</f>
        <v>0.06944</v>
      </c>
      <c r="S122" s="197">
        <v>0</v>
      </c>
      <c r="T122" s="198">
        <f>S122*H122</f>
        <v>0</v>
      </c>
      <c r="AR122" s="23" t="s">
        <v>134</v>
      </c>
      <c r="AT122" s="23" t="s">
        <v>129</v>
      </c>
      <c r="AU122" s="23" t="s">
        <v>85</v>
      </c>
      <c r="AY122" s="23" t="s">
        <v>127</v>
      </c>
      <c r="BE122" s="199">
        <f>IF(N122="základní",J122,0)</f>
        <v>0</v>
      </c>
      <c r="BF122" s="199">
        <f>IF(N122="snížená",J122,0)</f>
        <v>0</v>
      </c>
      <c r="BG122" s="199">
        <f>IF(N122="zákl. přenesená",J122,0)</f>
        <v>0</v>
      </c>
      <c r="BH122" s="199">
        <f>IF(N122="sníž. přenesená",J122,0)</f>
        <v>0</v>
      </c>
      <c r="BI122" s="199">
        <f>IF(N122="nulová",J122,0)</f>
        <v>0</v>
      </c>
      <c r="BJ122" s="23" t="s">
        <v>25</v>
      </c>
      <c r="BK122" s="199">
        <f>ROUND(I122*H122,2)</f>
        <v>0</v>
      </c>
      <c r="BL122" s="23" t="s">
        <v>134</v>
      </c>
      <c r="BM122" s="23" t="s">
        <v>188</v>
      </c>
    </row>
    <row r="123" spans="2:51" s="11" customFormat="1" ht="13.5">
      <c r="B123" s="203"/>
      <c r="C123" s="204"/>
      <c r="D123" s="205" t="s">
        <v>138</v>
      </c>
      <c r="E123" s="206" t="s">
        <v>24</v>
      </c>
      <c r="F123" s="207" t="s">
        <v>189</v>
      </c>
      <c r="G123" s="204"/>
      <c r="H123" s="208">
        <v>8</v>
      </c>
      <c r="I123" s="209"/>
      <c r="J123" s="204"/>
      <c r="K123" s="204"/>
      <c r="L123" s="210"/>
      <c r="M123" s="211"/>
      <c r="N123" s="212"/>
      <c r="O123" s="212"/>
      <c r="P123" s="212"/>
      <c r="Q123" s="212"/>
      <c r="R123" s="212"/>
      <c r="S123" s="212"/>
      <c r="T123" s="213"/>
      <c r="AT123" s="214" t="s">
        <v>138</v>
      </c>
      <c r="AU123" s="214" t="s">
        <v>85</v>
      </c>
      <c r="AV123" s="11" t="s">
        <v>85</v>
      </c>
      <c r="AW123" s="11" t="s">
        <v>40</v>
      </c>
      <c r="AX123" s="11" t="s">
        <v>25</v>
      </c>
      <c r="AY123" s="214" t="s">
        <v>127</v>
      </c>
    </row>
    <row r="124" spans="2:65" s="1" customFormat="1" ht="69.75" customHeight="1">
      <c r="B124" s="40"/>
      <c r="C124" s="188" t="s">
        <v>30</v>
      </c>
      <c r="D124" s="188" t="s">
        <v>129</v>
      </c>
      <c r="E124" s="189" t="s">
        <v>190</v>
      </c>
      <c r="F124" s="190" t="s">
        <v>191</v>
      </c>
      <c r="G124" s="191" t="s">
        <v>160</v>
      </c>
      <c r="H124" s="192">
        <v>8</v>
      </c>
      <c r="I124" s="193"/>
      <c r="J124" s="194">
        <f>ROUND(I124*H124,2)</f>
        <v>0</v>
      </c>
      <c r="K124" s="190" t="s">
        <v>133</v>
      </c>
      <c r="L124" s="60"/>
      <c r="M124" s="195" t="s">
        <v>24</v>
      </c>
      <c r="N124" s="196" t="s">
        <v>47</v>
      </c>
      <c r="O124" s="41"/>
      <c r="P124" s="197">
        <f>O124*H124</f>
        <v>0</v>
      </c>
      <c r="Q124" s="197">
        <v>0.01068</v>
      </c>
      <c r="R124" s="197">
        <f>Q124*H124</f>
        <v>0.08544</v>
      </c>
      <c r="S124" s="197">
        <v>0</v>
      </c>
      <c r="T124" s="198">
        <f>S124*H124</f>
        <v>0</v>
      </c>
      <c r="AR124" s="23" t="s">
        <v>134</v>
      </c>
      <c r="AT124" s="23" t="s">
        <v>129</v>
      </c>
      <c r="AU124" s="23" t="s">
        <v>85</v>
      </c>
      <c r="AY124" s="23" t="s">
        <v>127</v>
      </c>
      <c r="BE124" s="199">
        <f>IF(N124="základní",J124,0)</f>
        <v>0</v>
      </c>
      <c r="BF124" s="199">
        <f>IF(N124="snížená",J124,0)</f>
        <v>0</v>
      </c>
      <c r="BG124" s="199">
        <f>IF(N124="zákl. přenesená",J124,0)</f>
        <v>0</v>
      </c>
      <c r="BH124" s="199">
        <f>IF(N124="sníž. přenesená",J124,0)</f>
        <v>0</v>
      </c>
      <c r="BI124" s="199">
        <f>IF(N124="nulová",J124,0)</f>
        <v>0</v>
      </c>
      <c r="BJ124" s="23" t="s">
        <v>25</v>
      </c>
      <c r="BK124" s="199">
        <f>ROUND(I124*H124,2)</f>
        <v>0</v>
      </c>
      <c r="BL124" s="23" t="s">
        <v>134</v>
      </c>
      <c r="BM124" s="23" t="s">
        <v>192</v>
      </c>
    </row>
    <row r="125" spans="2:51" s="11" customFormat="1" ht="13.5">
      <c r="B125" s="203"/>
      <c r="C125" s="204"/>
      <c r="D125" s="205" t="s">
        <v>138</v>
      </c>
      <c r="E125" s="206" t="s">
        <v>24</v>
      </c>
      <c r="F125" s="207" t="s">
        <v>193</v>
      </c>
      <c r="G125" s="204"/>
      <c r="H125" s="208">
        <v>8</v>
      </c>
      <c r="I125" s="209"/>
      <c r="J125" s="204"/>
      <c r="K125" s="204"/>
      <c r="L125" s="210"/>
      <c r="M125" s="211"/>
      <c r="N125" s="212"/>
      <c r="O125" s="212"/>
      <c r="P125" s="212"/>
      <c r="Q125" s="212"/>
      <c r="R125" s="212"/>
      <c r="S125" s="212"/>
      <c r="T125" s="213"/>
      <c r="AT125" s="214" t="s">
        <v>138</v>
      </c>
      <c r="AU125" s="214" t="s">
        <v>85</v>
      </c>
      <c r="AV125" s="11" t="s">
        <v>85</v>
      </c>
      <c r="AW125" s="11" t="s">
        <v>40</v>
      </c>
      <c r="AX125" s="11" t="s">
        <v>25</v>
      </c>
      <c r="AY125" s="214" t="s">
        <v>127</v>
      </c>
    </row>
    <row r="126" spans="2:65" s="1" customFormat="1" ht="57" customHeight="1">
      <c r="B126" s="40"/>
      <c r="C126" s="188" t="s">
        <v>194</v>
      </c>
      <c r="D126" s="188" t="s">
        <v>129</v>
      </c>
      <c r="E126" s="189" t="s">
        <v>195</v>
      </c>
      <c r="F126" s="190" t="s">
        <v>196</v>
      </c>
      <c r="G126" s="191" t="s">
        <v>160</v>
      </c>
      <c r="H126" s="192">
        <v>25.8</v>
      </c>
      <c r="I126" s="193"/>
      <c r="J126" s="194">
        <f>ROUND(I126*H126,2)</f>
        <v>0</v>
      </c>
      <c r="K126" s="190" t="s">
        <v>133</v>
      </c>
      <c r="L126" s="60"/>
      <c r="M126" s="195" t="s">
        <v>24</v>
      </c>
      <c r="N126" s="196" t="s">
        <v>47</v>
      </c>
      <c r="O126" s="41"/>
      <c r="P126" s="197">
        <f>O126*H126</f>
        <v>0</v>
      </c>
      <c r="Q126" s="197">
        <v>0.0369</v>
      </c>
      <c r="R126" s="197">
        <f>Q126*H126</f>
        <v>0.9520200000000001</v>
      </c>
      <c r="S126" s="197">
        <v>0</v>
      </c>
      <c r="T126" s="198">
        <f>S126*H126</f>
        <v>0</v>
      </c>
      <c r="AR126" s="23" t="s">
        <v>134</v>
      </c>
      <c r="AT126" s="23" t="s">
        <v>129</v>
      </c>
      <c r="AU126" s="23" t="s">
        <v>85</v>
      </c>
      <c r="AY126" s="23" t="s">
        <v>127</v>
      </c>
      <c r="BE126" s="199">
        <f>IF(N126="základní",J126,0)</f>
        <v>0</v>
      </c>
      <c r="BF126" s="199">
        <f>IF(N126="snížená",J126,0)</f>
        <v>0</v>
      </c>
      <c r="BG126" s="199">
        <f>IF(N126="zákl. přenesená",J126,0)</f>
        <v>0</v>
      </c>
      <c r="BH126" s="199">
        <f>IF(N126="sníž. přenesená",J126,0)</f>
        <v>0</v>
      </c>
      <c r="BI126" s="199">
        <f>IF(N126="nulová",J126,0)</f>
        <v>0</v>
      </c>
      <c r="BJ126" s="23" t="s">
        <v>25</v>
      </c>
      <c r="BK126" s="199">
        <f>ROUND(I126*H126,2)</f>
        <v>0</v>
      </c>
      <c r="BL126" s="23" t="s">
        <v>134</v>
      </c>
      <c r="BM126" s="23" t="s">
        <v>197</v>
      </c>
    </row>
    <row r="127" spans="2:47" s="1" customFormat="1" ht="81">
      <c r="B127" s="40"/>
      <c r="C127" s="62"/>
      <c r="D127" s="200" t="s">
        <v>136</v>
      </c>
      <c r="E127" s="62"/>
      <c r="F127" s="201" t="s">
        <v>198</v>
      </c>
      <c r="G127" s="62"/>
      <c r="H127" s="62"/>
      <c r="I127" s="158"/>
      <c r="J127" s="62"/>
      <c r="K127" s="62"/>
      <c r="L127" s="60"/>
      <c r="M127" s="202"/>
      <c r="N127" s="41"/>
      <c r="O127" s="41"/>
      <c r="P127" s="41"/>
      <c r="Q127" s="41"/>
      <c r="R127" s="41"/>
      <c r="S127" s="41"/>
      <c r="T127" s="77"/>
      <c r="AT127" s="23" t="s">
        <v>136</v>
      </c>
      <c r="AU127" s="23" t="s">
        <v>85</v>
      </c>
    </row>
    <row r="128" spans="2:51" s="11" customFormat="1" ht="13.5">
      <c r="B128" s="203"/>
      <c r="C128" s="204"/>
      <c r="D128" s="205" t="s">
        <v>138</v>
      </c>
      <c r="E128" s="206" t="s">
        <v>24</v>
      </c>
      <c r="F128" s="207" t="s">
        <v>199</v>
      </c>
      <c r="G128" s="204"/>
      <c r="H128" s="208">
        <v>25.8</v>
      </c>
      <c r="I128" s="209"/>
      <c r="J128" s="204"/>
      <c r="K128" s="204"/>
      <c r="L128" s="210"/>
      <c r="M128" s="211"/>
      <c r="N128" s="212"/>
      <c r="O128" s="212"/>
      <c r="P128" s="212"/>
      <c r="Q128" s="212"/>
      <c r="R128" s="212"/>
      <c r="S128" s="212"/>
      <c r="T128" s="213"/>
      <c r="AT128" s="214" t="s">
        <v>138</v>
      </c>
      <c r="AU128" s="214" t="s">
        <v>85</v>
      </c>
      <c r="AV128" s="11" t="s">
        <v>85</v>
      </c>
      <c r="AW128" s="11" t="s">
        <v>40</v>
      </c>
      <c r="AX128" s="11" t="s">
        <v>25</v>
      </c>
      <c r="AY128" s="214" t="s">
        <v>127</v>
      </c>
    </row>
    <row r="129" spans="2:65" s="1" customFormat="1" ht="31.5" customHeight="1">
      <c r="B129" s="40"/>
      <c r="C129" s="188" t="s">
        <v>200</v>
      </c>
      <c r="D129" s="188" t="s">
        <v>129</v>
      </c>
      <c r="E129" s="189" t="s">
        <v>201</v>
      </c>
      <c r="F129" s="190" t="s">
        <v>202</v>
      </c>
      <c r="G129" s="191" t="s">
        <v>203</v>
      </c>
      <c r="H129" s="192">
        <v>229.426</v>
      </c>
      <c r="I129" s="193"/>
      <c r="J129" s="194">
        <f>ROUND(I129*H129,2)</f>
        <v>0</v>
      </c>
      <c r="K129" s="190" t="s">
        <v>133</v>
      </c>
      <c r="L129" s="60"/>
      <c r="M129" s="195" t="s">
        <v>24</v>
      </c>
      <c r="N129" s="196" t="s">
        <v>47</v>
      </c>
      <c r="O129" s="41"/>
      <c r="P129" s="197">
        <f>O129*H129</f>
        <v>0</v>
      </c>
      <c r="Q129" s="197">
        <v>0</v>
      </c>
      <c r="R129" s="197">
        <f>Q129*H129</f>
        <v>0</v>
      </c>
      <c r="S129" s="197">
        <v>0</v>
      </c>
      <c r="T129" s="198">
        <f>S129*H129</f>
        <v>0</v>
      </c>
      <c r="AR129" s="23" t="s">
        <v>134</v>
      </c>
      <c r="AT129" s="23" t="s">
        <v>129</v>
      </c>
      <c r="AU129" s="23" t="s">
        <v>85</v>
      </c>
      <c r="AY129" s="23" t="s">
        <v>127</v>
      </c>
      <c r="BE129" s="199">
        <f>IF(N129="základní",J129,0)</f>
        <v>0</v>
      </c>
      <c r="BF129" s="199">
        <f>IF(N129="snížená",J129,0)</f>
        <v>0</v>
      </c>
      <c r="BG129" s="199">
        <f>IF(N129="zákl. přenesená",J129,0)</f>
        <v>0</v>
      </c>
      <c r="BH129" s="199">
        <f>IF(N129="sníž. přenesená",J129,0)</f>
        <v>0</v>
      </c>
      <c r="BI129" s="199">
        <f>IF(N129="nulová",J129,0)</f>
        <v>0</v>
      </c>
      <c r="BJ129" s="23" t="s">
        <v>25</v>
      </c>
      <c r="BK129" s="199">
        <f>ROUND(I129*H129,2)</f>
        <v>0</v>
      </c>
      <c r="BL129" s="23" t="s">
        <v>134</v>
      </c>
      <c r="BM129" s="23" t="s">
        <v>204</v>
      </c>
    </row>
    <row r="130" spans="2:47" s="1" customFormat="1" ht="378">
      <c r="B130" s="40"/>
      <c r="C130" s="62"/>
      <c r="D130" s="200" t="s">
        <v>136</v>
      </c>
      <c r="E130" s="62"/>
      <c r="F130" s="201" t="s">
        <v>205</v>
      </c>
      <c r="G130" s="62"/>
      <c r="H130" s="62"/>
      <c r="I130" s="158"/>
      <c r="J130" s="62"/>
      <c r="K130" s="62"/>
      <c r="L130" s="60"/>
      <c r="M130" s="202"/>
      <c r="N130" s="41"/>
      <c r="O130" s="41"/>
      <c r="P130" s="41"/>
      <c r="Q130" s="41"/>
      <c r="R130" s="41"/>
      <c r="S130" s="41"/>
      <c r="T130" s="77"/>
      <c r="AT130" s="23" t="s">
        <v>136</v>
      </c>
      <c r="AU130" s="23" t="s">
        <v>85</v>
      </c>
    </row>
    <row r="131" spans="2:51" s="11" customFormat="1" ht="13.5">
      <c r="B131" s="203"/>
      <c r="C131" s="204"/>
      <c r="D131" s="200" t="s">
        <v>138</v>
      </c>
      <c r="E131" s="215" t="s">
        <v>24</v>
      </c>
      <c r="F131" s="216" t="s">
        <v>206</v>
      </c>
      <c r="G131" s="204"/>
      <c r="H131" s="217">
        <v>22.145</v>
      </c>
      <c r="I131" s="209"/>
      <c r="J131" s="204"/>
      <c r="K131" s="204"/>
      <c r="L131" s="210"/>
      <c r="M131" s="211"/>
      <c r="N131" s="212"/>
      <c r="O131" s="212"/>
      <c r="P131" s="212"/>
      <c r="Q131" s="212"/>
      <c r="R131" s="212"/>
      <c r="S131" s="212"/>
      <c r="T131" s="213"/>
      <c r="AT131" s="214" t="s">
        <v>138</v>
      </c>
      <c r="AU131" s="214" t="s">
        <v>85</v>
      </c>
      <c r="AV131" s="11" t="s">
        <v>85</v>
      </c>
      <c r="AW131" s="11" t="s">
        <v>40</v>
      </c>
      <c r="AX131" s="11" t="s">
        <v>76</v>
      </c>
      <c r="AY131" s="214" t="s">
        <v>127</v>
      </c>
    </row>
    <row r="132" spans="2:51" s="11" customFormat="1" ht="13.5">
      <c r="B132" s="203"/>
      <c r="C132" s="204"/>
      <c r="D132" s="200" t="s">
        <v>138</v>
      </c>
      <c r="E132" s="215" t="s">
        <v>24</v>
      </c>
      <c r="F132" s="216" t="s">
        <v>207</v>
      </c>
      <c r="G132" s="204"/>
      <c r="H132" s="217">
        <v>207.281</v>
      </c>
      <c r="I132" s="209"/>
      <c r="J132" s="204"/>
      <c r="K132" s="204"/>
      <c r="L132" s="210"/>
      <c r="M132" s="211"/>
      <c r="N132" s="212"/>
      <c r="O132" s="212"/>
      <c r="P132" s="212"/>
      <c r="Q132" s="212"/>
      <c r="R132" s="212"/>
      <c r="S132" s="212"/>
      <c r="T132" s="213"/>
      <c r="AT132" s="214" t="s">
        <v>138</v>
      </c>
      <c r="AU132" s="214" t="s">
        <v>85</v>
      </c>
      <c r="AV132" s="11" t="s">
        <v>85</v>
      </c>
      <c r="AW132" s="11" t="s">
        <v>40</v>
      </c>
      <c r="AX132" s="11" t="s">
        <v>76</v>
      </c>
      <c r="AY132" s="214" t="s">
        <v>127</v>
      </c>
    </row>
    <row r="133" spans="2:51" s="13" customFormat="1" ht="13.5">
      <c r="B133" s="229"/>
      <c r="C133" s="230"/>
      <c r="D133" s="205" t="s">
        <v>138</v>
      </c>
      <c r="E133" s="231" t="s">
        <v>24</v>
      </c>
      <c r="F133" s="232" t="s">
        <v>153</v>
      </c>
      <c r="G133" s="230"/>
      <c r="H133" s="233">
        <v>229.426</v>
      </c>
      <c r="I133" s="234"/>
      <c r="J133" s="230"/>
      <c r="K133" s="230"/>
      <c r="L133" s="235"/>
      <c r="M133" s="236"/>
      <c r="N133" s="237"/>
      <c r="O133" s="237"/>
      <c r="P133" s="237"/>
      <c r="Q133" s="237"/>
      <c r="R133" s="237"/>
      <c r="S133" s="237"/>
      <c r="T133" s="238"/>
      <c r="AT133" s="239" t="s">
        <v>138</v>
      </c>
      <c r="AU133" s="239" t="s">
        <v>85</v>
      </c>
      <c r="AV133" s="13" t="s">
        <v>134</v>
      </c>
      <c r="AW133" s="13" t="s">
        <v>40</v>
      </c>
      <c r="AX133" s="13" t="s">
        <v>25</v>
      </c>
      <c r="AY133" s="239" t="s">
        <v>127</v>
      </c>
    </row>
    <row r="134" spans="2:65" s="1" customFormat="1" ht="31.5" customHeight="1">
      <c r="B134" s="40"/>
      <c r="C134" s="188" t="s">
        <v>208</v>
      </c>
      <c r="D134" s="188" t="s">
        <v>129</v>
      </c>
      <c r="E134" s="189" t="s">
        <v>209</v>
      </c>
      <c r="F134" s="190" t="s">
        <v>210</v>
      </c>
      <c r="G134" s="191" t="s">
        <v>203</v>
      </c>
      <c r="H134" s="192">
        <v>58.208</v>
      </c>
      <c r="I134" s="193"/>
      <c r="J134" s="194">
        <f>ROUND(I134*H134,2)</f>
        <v>0</v>
      </c>
      <c r="K134" s="190" t="s">
        <v>133</v>
      </c>
      <c r="L134" s="60"/>
      <c r="M134" s="195" t="s">
        <v>24</v>
      </c>
      <c r="N134" s="196" t="s">
        <v>47</v>
      </c>
      <c r="O134" s="41"/>
      <c r="P134" s="197">
        <f>O134*H134</f>
        <v>0</v>
      </c>
      <c r="Q134" s="197">
        <v>0</v>
      </c>
      <c r="R134" s="197">
        <f>Q134*H134</f>
        <v>0</v>
      </c>
      <c r="S134" s="197">
        <v>0</v>
      </c>
      <c r="T134" s="198">
        <f>S134*H134</f>
        <v>0</v>
      </c>
      <c r="AR134" s="23" t="s">
        <v>134</v>
      </c>
      <c r="AT134" s="23" t="s">
        <v>129</v>
      </c>
      <c r="AU134" s="23" t="s">
        <v>85</v>
      </c>
      <c r="AY134" s="23" t="s">
        <v>127</v>
      </c>
      <c r="BE134" s="199">
        <f>IF(N134="základní",J134,0)</f>
        <v>0</v>
      </c>
      <c r="BF134" s="199">
        <f>IF(N134="snížená",J134,0)</f>
        <v>0</v>
      </c>
      <c r="BG134" s="199">
        <f>IF(N134="zákl. přenesená",J134,0)</f>
        <v>0</v>
      </c>
      <c r="BH134" s="199">
        <f>IF(N134="sníž. přenesená",J134,0)</f>
        <v>0</v>
      </c>
      <c r="BI134" s="199">
        <f>IF(N134="nulová",J134,0)</f>
        <v>0</v>
      </c>
      <c r="BJ134" s="23" t="s">
        <v>25</v>
      </c>
      <c r="BK134" s="199">
        <f>ROUND(I134*H134,2)</f>
        <v>0</v>
      </c>
      <c r="BL134" s="23" t="s">
        <v>134</v>
      </c>
      <c r="BM134" s="23" t="s">
        <v>211</v>
      </c>
    </row>
    <row r="135" spans="2:47" s="1" customFormat="1" ht="81">
      <c r="B135" s="40"/>
      <c r="C135" s="62"/>
      <c r="D135" s="200" t="s">
        <v>136</v>
      </c>
      <c r="E135" s="62"/>
      <c r="F135" s="201" t="s">
        <v>212</v>
      </c>
      <c r="G135" s="62"/>
      <c r="H135" s="62"/>
      <c r="I135" s="158"/>
      <c r="J135" s="62"/>
      <c r="K135" s="62"/>
      <c r="L135" s="60"/>
      <c r="M135" s="202"/>
      <c r="N135" s="41"/>
      <c r="O135" s="41"/>
      <c r="P135" s="41"/>
      <c r="Q135" s="41"/>
      <c r="R135" s="41"/>
      <c r="S135" s="41"/>
      <c r="T135" s="77"/>
      <c r="AT135" s="23" t="s">
        <v>136</v>
      </c>
      <c r="AU135" s="23" t="s">
        <v>85</v>
      </c>
    </row>
    <row r="136" spans="2:51" s="11" customFormat="1" ht="13.5">
      <c r="B136" s="203"/>
      <c r="C136" s="204"/>
      <c r="D136" s="200" t="s">
        <v>138</v>
      </c>
      <c r="E136" s="215" t="s">
        <v>24</v>
      </c>
      <c r="F136" s="216" t="s">
        <v>213</v>
      </c>
      <c r="G136" s="204"/>
      <c r="H136" s="217">
        <v>44.77</v>
      </c>
      <c r="I136" s="209"/>
      <c r="J136" s="204"/>
      <c r="K136" s="204"/>
      <c r="L136" s="210"/>
      <c r="M136" s="211"/>
      <c r="N136" s="212"/>
      <c r="O136" s="212"/>
      <c r="P136" s="212"/>
      <c r="Q136" s="212"/>
      <c r="R136" s="212"/>
      <c r="S136" s="212"/>
      <c r="T136" s="213"/>
      <c r="AT136" s="214" t="s">
        <v>138</v>
      </c>
      <c r="AU136" s="214" t="s">
        <v>85</v>
      </c>
      <c r="AV136" s="11" t="s">
        <v>85</v>
      </c>
      <c r="AW136" s="11" t="s">
        <v>40</v>
      </c>
      <c r="AX136" s="11" t="s">
        <v>76</v>
      </c>
      <c r="AY136" s="214" t="s">
        <v>127</v>
      </c>
    </row>
    <row r="137" spans="2:51" s="12" customFormat="1" ht="13.5">
      <c r="B137" s="218"/>
      <c r="C137" s="219"/>
      <c r="D137" s="200" t="s">
        <v>138</v>
      </c>
      <c r="E137" s="220" t="s">
        <v>24</v>
      </c>
      <c r="F137" s="221" t="s">
        <v>214</v>
      </c>
      <c r="G137" s="219"/>
      <c r="H137" s="222">
        <v>44.77</v>
      </c>
      <c r="I137" s="223"/>
      <c r="J137" s="219"/>
      <c r="K137" s="219"/>
      <c r="L137" s="224"/>
      <c r="M137" s="225"/>
      <c r="N137" s="226"/>
      <c r="O137" s="226"/>
      <c r="P137" s="226"/>
      <c r="Q137" s="226"/>
      <c r="R137" s="226"/>
      <c r="S137" s="226"/>
      <c r="T137" s="227"/>
      <c r="AT137" s="228" t="s">
        <v>138</v>
      </c>
      <c r="AU137" s="228" t="s">
        <v>85</v>
      </c>
      <c r="AV137" s="12" t="s">
        <v>144</v>
      </c>
      <c r="AW137" s="12" t="s">
        <v>40</v>
      </c>
      <c r="AX137" s="12" t="s">
        <v>76</v>
      </c>
      <c r="AY137" s="228" t="s">
        <v>127</v>
      </c>
    </row>
    <row r="138" spans="2:51" s="11" customFormat="1" ht="13.5">
      <c r="B138" s="203"/>
      <c r="C138" s="204"/>
      <c r="D138" s="200" t="s">
        <v>138</v>
      </c>
      <c r="E138" s="215" t="s">
        <v>24</v>
      </c>
      <c r="F138" s="216" t="s">
        <v>215</v>
      </c>
      <c r="G138" s="204"/>
      <c r="H138" s="217">
        <v>2.79</v>
      </c>
      <c r="I138" s="209"/>
      <c r="J138" s="204"/>
      <c r="K138" s="204"/>
      <c r="L138" s="210"/>
      <c r="M138" s="211"/>
      <c r="N138" s="212"/>
      <c r="O138" s="212"/>
      <c r="P138" s="212"/>
      <c r="Q138" s="212"/>
      <c r="R138" s="212"/>
      <c r="S138" s="212"/>
      <c r="T138" s="213"/>
      <c r="AT138" s="214" t="s">
        <v>138</v>
      </c>
      <c r="AU138" s="214" t="s">
        <v>85</v>
      </c>
      <c r="AV138" s="11" t="s">
        <v>85</v>
      </c>
      <c r="AW138" s="11" t="s">
        <v>40</v>
      </c>
      <c r="AX138" s="11" t="s">
        <v>76</v>
      </c>
      <c r="AY138" s="214" t="s">
        <v>127</v>
      </c>
    </row>
    <row r="139" spans="2:51" s="11" customFormat="1" ht="13.5">
      <c r="B139" s="203"/>
      <c r="C139" s="204"/>
      <c r="D139" s="200" t="s">
        <v>138</v>
      </c>
      <c r="E139" s="215" t="s">
        <v>24</v>
      </c>
      <c r="F139" s="216" t="s">
        <v>216</v>
      </c>
      <c r="G139" s="204"/>
      <c r="H139" s="217">
        <v>10.648</v>
      </c>
      <c r="I139" s="209"/>
      <c r="J139" s="204"/>
      <c r="K139" s="204"/>
      <c r="L139" s="210"/>
      <c r="M139" s="211"/>
      <c r="N139" s="212"/>
      <c r="O139" s="212"/>
      <c r="P139" s="212"/>
      <c r="Q139" s="212"/>
      <c r="R139" s="212"/>
      <c r="S139" s="212"/>
      <c r="T139" s="213"/>
      <c r="AT139" s="214" t="s">
        <v>138</v>
      </c>
      <c r="AU139" s="214" t="s">
        <v>85</v>
      </c>
      <c r="AV139" s="11" t="s">
        <v>85</v>
      </c>
      <c r="AW139" s="11" t="s">
        <v>40</v>
      </c>
      <c r="AX139" s="11" t="s">
        <v>76</v>
      </c>
      <c r="AY139" s="214" t="s">
        <v>127</v>
      </c>
    </row>
    <row r="140" spans="2:51" s="12" customFormat="1" ht="13.5">
      <c r="B140" s="218"/>
      <c r="C140" s="219"/>
      <c r="D140" s="200" t="s">
        <v>138</v>
      </c>
      <c r="E140" s="220" t="s">
        <v>24</v>
      </c>
      <c r="F140" s="221" t="s">
        <v>217</v>
      </c>
      <c r="G140" s="219"/>
      <c r="H140" s="222">
        <v>13.438</v>
      </c>
      <c r="I140" s="223"/>
      <c r="J140" s="219"/>
      <c r="K140" s="219"/>
      <c r="L140" s="224"/>
      <c r="M140" s="225"/>
      <c r="N140" s="226"/>
      <c r="O140" s="226"/>
      <c r="P140" s="226"/>
      <c r="Q140" s="226"/>
      <c r="R140" s="226"/>
      <c r="S140" s="226"/>
      <c r="T140" s="227"/>
      <c r="AT140" s="228" t="s">
        <v>138</v>
      </c>
      <c r="AU140" s="228" t="s">
        <v>85</v>
      </c>
      <c r="AV140" s="12" t="s">
        <v>144</v>
      </c>
      <c r="AW140" s="12" t="s">
        <v>40</v>
      </c>
      <c r="AX140" s="12" t="s">
        <v>76</v>
      </c>
      <c r="AY140" s="228" t="s">
        <v>127</v>
      </c>
    </row>
    <row r="141" spans="2:51" s="13" customFormat="1" ht="13.5">
      <c r="B141" s="229"/>
      <c r="C141" s="230"/>
      <c r="D141" s="205" t="s">
        <v>138</v>
      </c>
      <c r="E141" s="231" t="s">
        <v>24</v>
      </c>
      <c r="F141" s="232" t="s">
        <v>153</v>
      </c>
      <c r="G141" s="230"/>
      <c r="H141" s="233">
        <v>58.208</v>
      </c>
      <c r="I141" s="234"/>
      <c r="J141" s="230"/>
      <c r="K141" s="230"/>
      <c r="L141" s="235"/>
      <c r="M141" s="236"/>
      <c r="N141" s="237"/>
      <c r="O141" s="237"/>
      <c r="P141" s="237"/>
      <c r="Q141" s="237"/>
      <c r="R141" s="237"/>
      <c r="S141" s="237"/>
      <c r="T141" s="238"/>
      <c r="AT141" s="239" t="s">
        <v>138</v>
      </c>
      <c r="AU141" s="239" t="s">
        <v>85</v>
      </c>
      <c r="AV141" s="13" t="s">
        <v>134</v>
      </c>
      <c r="AW141" s="13" t="s">
        <v>40</v>
      </c>
      <c r="AX141" s="13" t="s">
        <v>25</v>
      </c>
      <c r="AY141" s="239" t="s">
        <v>127</v>
      </c>
    </row>
    <row r="142" spans="2:65" s="1" customFormat="1" ht="31.5" customHeight="1">
      <c r="B142" s="40"/>
      <c r="C142" s="188" t="s">
        <v>218</v>
      </c>
      <c r="D142" s="188" t="s">
        <v>129</v>
      </c>
      <c r="E142" s="189" t="s">
        <v>219</v>
      </c>
      <c r="F142" s="190" t="s">
        <v>220</v>
      </c>
      <c r="G142" s="191" t="s">
        <v>203</v>
      </c>
      <c r="H142" s="192">
        <v>29.104</v>
      </c>
      <c r="I142" s="193"/>
      <c r="J142" s="194">
        <f>ROUND(I142*H142,2)</f>
        <v>0</v>
      </c>
      <c r="K142" s="190" t="s">
        <v>133</v>
      </c>
      <c r="L142" s="60"/>
      <c r="M142" s="195" t="s">
        <v>24</v>
      </c>
      <c r="N142" s="196" t="s">
        <v>47</v>
      </c>
      <c r="O142" s="41"/>
      <c r="P142" s="197">
        <f>O142*H142</f>
        <v>0</v>
      </c>
      <c r="Q142" s="197">
        <v>0</v>
      </c>
      <c r="R142" s="197">
        <f>Q142*H142</f>
        <v>0</v>
      </c>
      <c r="S142" s="197">
        <v>0</v>
      </c>
      <c r="T142" s="198">
        <f>S142*H142</f>
        <v>0</v>
      </c>
      <c r="AR142" s="23" t="s">
        <v>134</v>
      </c>
      <c r="AT142" s="23" t="s">
        <v>129</v>
      </c>
      <c r="AU142" s="23" t="s">
        <v>85</v>
      </c>
      <c r="AY142" s="23" t="s">
        <v>127</v>
      </c>
      <c r="BE142" s="199">
        <f>IF(N142="základní",J142,0)</f>
        <v>0</v>
      </c>
      <c r="BF142" s="199">
        <f>IF(N142="snížená",J142,0)</f>
        <v>0</v>
      </c>
      <c r="BG142" s="199">
        <f>IF(N142="zákl. přenesená",J142,0)</f>
        <v>0</v>
      </c>
      <c r="BH142" s="199">
        <f>IF(N142="sníž. přenesená",J142,0)</f>
        <v>0</v>
      </c>
      <c r="BI142" s="199">
        <f>IF(N142="nulová",J142,0)</f>
        <v>0</v>
      </c>
      <c r="BJ142" s="23" t="s">
        <v>25</v>
      </c>
      <c r="BK142" s="199">
        <f>ROUND(I142*H142,2)</f>
        <v>0</v>
      </c>
      <c r="BL142" s="23" t="s">
        <v>134</v>
      </c>
      <c r="BM142" s="23" t="s">
        <v>221</v>
      </c>
    </row>
    <row r="143" spans="2:47" s="1" customFormat="1" ht="81">
      <c r="B143" s="40"/>
      <c r="C143" s="62"/>
      <c r="D143" s="200" t="s">
        <v>136</v>
      </c>
      <c r="E143" s="62"/>
      <c r="F143" s="201" t="s">
        <v>212</v>
      </c>
      <c r="G143" s="62"/>
      <c r="H143" s="62"/>
      <c r="I143" s="158"/>
      <c r="J143" s="62"/>
      <c r="K143" s="62"/>
      <c r="L143" s="60"/>
      <c r="M143" s="202"/>
      <c r="N143" s="41"/>
      <c r="O143" s="41"/>
      <c r="P143" s="41"/>
      <c r="Q143" s="41"/>
      <c r="R143" s="41"/>
      <c r="S143" s="41"/>
      <c r="T143" s="77"/>
      <c r="AT143" s="23" t="s">
        <v>136</v>
      </c>
      <c r="AU143" s="23" t="s">
        <v>85</v>
      </c>
    </row>
    <row r="144" spans="2:51" s="11" customFormat="1" ht="13.5">
      <c r="B144" s="203"/>
      <c r="C144" s="204"/>
      <c r="D144" s="205" t="s">
        <v>138</v>
      </c>
      <c r="E144" s="206" t="s">
        <v>24</v>
      </c>
      <c r="F144" s="207" t="s">
        <v>222</v>
      </c>
      <c r="G144" s="204"/>
      <c r="H144" s="208">
        <v>29.104</v>
      </c>
      <c r="I144" s="209"/>
      <c r="J144" s="204"/>
      <c r="K144" s="204"/>
      <c r="L144" s="210"/>
      <c r="M144" s="211"/>
      <c r="N144" s="212"/>
      <c r="O144" s="212"/>
      <c r="P144" s="212"/>
      <c r="Q144" s="212"/>
      <c r="R144" s="212"/>
      <c r="S144" s="212"/>
      <c r="T144" s="213"/>
      <c r="AT144" s="214" t="s">
        <v>138</v>
      </c>
      <c r="AU144" s="214" t="s">
        <v>85</v>
      </c>
      <c r="AV144" s="11" t="s">
        <v>85</v>
      </c>
      <c r="AW144" s="11" t="s">
        <v>40</v>
      </c>
      <c r="AX144" s="11" t="s">
        <v>25</v>
      </c>
      <c r="AY144" s="214" t="s">
        <v>127</v>
      </c>
    </row>
    <row r="145" spans="2:65" s="1" customFormat="1" ht="31.5" customHeight="1">
      <c r="B145" s="40"/>
      <c r="C145" s="188" t="s">
        <v>10</v>
      </c>
      <c r="D145" s="188" t="s">
        <v>129</v>
      </c>
      <c r="E145" s="189" t="s">
        <v>223</v>
      </c>
      <c r="F145" s="190" t="s">
        <v>224</v>
      </c>
      <c r="G145" s="191" t="s">
        <v>203</v>
      </c>
      <c r="H145" s="192">
        <v>15.61</v>
      </c>
      <c r="I145" s="193"/>
      <c r="J145" s="194">
        <f>ROUND(I145*H145,2)</f>
        <v>0</v>
      </c>
      <c r="K145" s="190" t="s">
        <v>133</v>
      </c>
      <c r="L145" s="60"/>
      <c r="M145" s="195" t="s">
        <v>24</v>
      </c>
      <c r="N145" s="196" t="s">
        <v>47</v>
      </c>
      <c r="O145" s="41"/>
      <c r="P145" s="197">
        <f>O145*H145</f>
        <v>0</v>
      </c>
      <c r="Q145" s="197">
        <v>0</v>
      </c>
      <c r="R145" s="197">
        <f>Q145*H145</f>
        <v>0</v>
      </c>
      <c r="S145" s="197">
        <v>0</v>
      </c>
      <c r="T145" s="198">
        <f>S145*H145</f>
        <v>0</v>
      </c>
      <c r="AR145" s="23" t="s">
        <v>134</v>
      </c>
      <c r="AT145" s="23" t="s">
        <v>129</v>
      </c>
      <c r="AU145" s="23" t="s">
        <v>85</v>
      </c>
      <c r="AY145" s="23" t="s">
        <v>127</v>
      </c>
      <c r="BE145" s="199">
        <f>IF(N145="základní",J145,0)</f>
        <v>0</v>
      </c>
      <c r="BF145" s="199">
        <f>IF(N145="snížená",J145,0)</f>
        <v>0</v>
      </c>
      <c r="BG145" s="199">
        <f>IF(N145="zákl. přenesená",J145,0)</f>
        <v>0</v>
      </c>
      <c r="BH145" s="199">
        <f>IF(N145="sníž. přenesená",J145,0)</f>
        <v>0</v>
      </c>
      <c r="BI145" s="199">
        <f>IF(N145="nulová",J145,0)</f>
        <v>0</v>
      </c>
      <c r="BJ145" s="23" t="s">
        <v>25</v>
      </c>
      <c r="BK145" s="199">
        <f>ROUND(I145*H145,2)</f>
        <v>0</v>
      </c>
      <c r="BL145" s="23" t="s">
        <v>134</v>
      </c>
      <c r="BM145" s="23" t="s">
        <v>225</v>
      </c>
    </row>
    <row r="146" spans="2:47" s="1" customFormat="1" ht="54">
      <c r="B146" s="40"/>
      <c r="C146" s="62"/>
      <c r="D146" s="200" t="s">
        <v>136</v>
      </c>
      <c r="E146" s="62"/>
      <c r="F146" s="201" t="s">
        <v>226</v>
      </c>
      <c r="G146" s="62"/>
      <c r="H146" s="62"/>
      <c r="I146" s="158"/>
      <c r="J146" s="62"/>
      <c r="K146" s="62"/>
      <c r="L146" s="60"/>
      <c r="M146" s="202"/>
      <c r="N146" s="41"/>
      <c r="O146" s="41"/>
      <c r="P146" s="41"/>
      <c r="Q146" s="41"/>
      <c r="R146" s="41"/>
      <c r="S146" s="41"/>
      <c r="T146" s="77"/>
      <c r="AT146" s="23" t="s">
        <v>136</v>
      </c>
      <c r="AU146" s="23" t="s">
        <v>85</v>
      </c>
    </row>
    <row r="147" spans="2:51" s="11" customFormat="1" ht="13.5">
      <c r="B147" s="203"/>
      <c r="C147" s="204"/>
      <c r="D147" s="200" t="s">
        <v>138</v>
      </c>
      <c r="E147" s="215" t="s">
        <v>24</v>
      </c>
      <c r="F147" s="216" t="s">
        <v>227</v>
      </c>
      <c r="G147" s="204"/>
      <c r="H147" s="217">
        <v>3.51</v>
      </c>
      <c r="I147" s="209"/>
      <c r="J147" s="204"/>
      <c r="K147" s="204"/>
      <c r="L147" s="210"/>
      <c r="M147" s="211"/>
      <c r="N147" s="212"/>
      <c r="O147" s="212"/>
      <c r="P147" s="212"/>
      <c r="Q147" s="212"/>
      <c r="R147" s="212"/>
      <c r="S147" s="212"/>
      <c r="T147" s="213"/>
      <c r="AT147" s="214" t="s">
        <v>138</v>
      </c>
      <c r="AU147" s="214" t="s">
        <v>85</v>
      </c>
      <c r="AV147" s="11" t="s">
        <v>85</v>
      </c>
      <c r="AW147" s="11" t="s">
        <v>40</v>
      </c>
      <c r="AX147" s="11" t="s">
        <v>76</v>
      </c>
      <c r="AY147" s="214" t="s">
        <v>127</v>
      </c>
    </row>
    <row r="148" spans="2:51" s="12" customFormat="1" ht="13.5">
      <c r="B148" s="218"/>
      <c r="C148" s="219"/>
      <c r="D148" s="200" t="s">
        <v>138</v>
      </c>
      <c r="E148" s="220" t="s">
        <v>24</v>
      </c>
      <c r="F148" s="221" t="s">
        <v>214</v>
      </c>
      <c r="G148" s="219"/>
      <c r="H148" s="222">
        <v>3.51</v>
      </c>
      <c r="I148" s="223"/>
      <c r="J148" s="219"/>
      <c r="K148" s="219"/>
      <c r="L148" s="224"/>
      <c r="M148" s="225"/>
      <c r="N148" s="226"/>
      <c r="O148" s="226"/>
      <c r="P148" s="226"/>
      <c r="Q148" s="226"/>
      <c r="R148" s="226"/>
      <c r="S148" s="226"/>
      <c r="T148" s="227"/>
      <c r="AT148" s="228" t="s">
        <v>138</v>
      </c>
      <c r="AU148" s="228" t="s">
        <v>85</v>
      </c>
      <c r="AV148" s="12" t="s">
        <v>144</v>
      </c>
      <c r="AW148" s="12" t="s">
        <v>40</v>
      </c>
      <c r="AX148" s="12" t="s">
        <v>76</v>
      </c>
      <c r="AY148" s="228" t="s">
        <v>127</v>
      </c>
    </row>
    <row r="149" spans="2:51" s="11" customFormat="1" ht="13.5">
      <c r="B149" s="203"/>
      <c r="C149" s="204"/>
      <c r="D149" s="200" t="s">
        <v>138</v>
      </c>
      <c r="E149" s="215" t="s">
        <v>24</v>
      </c>
      <c r="F149" s="216" t="s">
        <v>228</v>
      </c>
      <c r="G149" s="204"/>
      <c r="H149" s="217">
        <v>12.1</v>
      </c>
      <c r="I149" s="209"/>
      <c r="J149" s="204"/>
      <c r="K149" s="204"/>
      <c r="L149" s="210"/>
      <c r="M149" s="211"/>
      <c r="N149" s="212"/>
      <c r="O149" s="212"/>
      <c r="P149" s="212"/>
      <c r="Q149" s="212"/>
      <c r="R149" s="212"/>
      <c r="S149" s="212"/>
      <c r="T149" s="213"/>
      <c r="AT149" s="214" t="s">
        <v>138</v>
      </c>
      <c r="AU149" s="214" t="s">
        <v>85</v>
      </c>
      <c r="AV149" s="11" t="s">
        <v>85</v>
      </c>
      <c r="AW149" s="11" t="s">
        <v>40</v>
      </c>
      <c r="AX149" s="11" t="s">
        <v>76</v>
      </c>
      <c r="AY149" s="214" t="s">
        <v>127</v>
      </c>
    </row>
    <row r="150" spans="2:51" s="12" customFormat="1" ht="13.5">
      <c r="B150" s="218"/>
      <c r="C150" s="219"/>
      <c r="D150" s="200" t="s">
        <v>138</v>
      </c>
      <c r="E150" s="220" t="s">
        <v>24</v>
      </c>
      <c r="F150" s="221" t="s">
        <v>217</v>
      </c>
      <c r="G150" s="219"/>
      <c r="H150" s="222">
        <v>12.1</v>
      </c>
      <c r="I150" s="223"/>
      <c r="J150" s="219"/>
      <c r="K150" s="219"/>
      <c r="L150" s="224"/>
      <c r="M150" s="225"/>
      <c r="N150" s="226"/>
      <c r="O150" s="226"/>
      <c r="P150" s="226"/>
      <c r="Q150" s="226"/>
      <c r="R150" s="226"/>
      <c r="S150" s="226"/>
      <c r="T150" s="227"/>
      <c r="AT150" s="228" t="s">
        <v>138</v>
      </c>
      <c r="AU150" s="228" t="s">
        <v>85</v>
      </c>
      <c r="AV150" s="12" t="s">
        <v>144</v>
      </c>
      <c r="AW150" s="12" t="s">
        <v>40</v>
      </c>
      <c r="AX150" s="12" t="s">
        <v>76</v>
      </c>
      <c r="AY150" s="228" t="s">
        <v>127</v>
      </c>
    </row>
    <row r="151" spans="2:51" s="13" customFormat="1" ht="13.5">
      <c r="B151" s="229"/>
      <c r="C151" s="230"/>
      <c r="D151" s="205" t="s">
        <v>138</v>
      </c>
      <c r="E151" s="231" t="s">
        <v>24</v>
      </c>
      <c r="F151" s="232" t="s">
        <v>153</v>
      </c>
      <c r="G151" s="230"/>
      <c r="H151" s="233">
        <v>15.61</v>
      </c>
      <c r="I151" s="234"/>
      <c r="J151" s="230"/>
      <c r="K151" s="230"/>
      <c r="L151" s="235"/>
      <c r="M151" s="236"/>
      <c r="N151" s="237"/>
      <c r="O151" s="237"/>
      <c r="P151" s="237"/>
      <c r="Q151" s="237"/>
      <c r="R151" s="237"/>
      <c r="S151" s="237"/>
      <c r="T151" s="238"/>
      <c r="AT151" s="239" t="s">
        <v>138</v>
      </c>
      <c r="AU151" s="239" t="s">
        <v>85</v>
      </c>
      <c r="AV151" s="13" t="s">
        <v>134</v>
      </c>
      <c r="AW151" s="13" t="s">
        <v>40</v>
      </c>
      <c r="AX151" s="13" t="s">
        <v>25</v>
      </c>
      <c r="AY151" s="239" t="s">
        <v>127</v>
      </c>
    </row>
    <row r="152" spans="2:65" s="1" customFormat="1" ht="44.25" customHeight="1">
      <c r="B152" s="40"/>
      <c r="C152" s="188" t="s">
        <v>229</v>
      </c>
      <c r="D152" s="188" t="s">
        <v>129</v>
      </c>
      <c r="E152" s="189" t="s">
        <v>230</v>
      </c>
      <c r="F152" s="190" t="s">
        <v>231</v>
      </c>
      <c r="G152" s="191" t="s">
        <v>203</v>
      </c>
      <c r="H152" s="192">
        <v>7.805</v>
      </c>
      <c r="I152" s="193"/>
      <c r="J152" s="194">
        <f>ROUND(I152*H152,2)</f>
        <v>0</v>
      </c>
      <c r="K152" s="190" t="s">
        <v>133</v>
      </c>
      <c r="L152" s="60"/>
      <c r="M152" s="195" t="s">
        <v>24</v>
      </c>
      <c r="N152" s="196" t="s">
        <v>47</v>
      </c>
      <c r="O152" s="41"/>
      <c r="P152" s="197">
        <f>O152*H152</f>
        <v>0</v>
      </c>
      <c r="Q152" s="197">
        <v>0</v>
      </c>
      <c r="R152" s="197">
        <f>Q152*H152</f>
        <v>0</v>
      </c>
      <c r="S152" s="197">
        <v>0</v>
      </c>
      <c r="T152" s="198">
        <f>S152*H152</f>
        <v>0</v>
      </c>
      <c r="AR152" s="23" t="s">
        <v>134</v>
      </c>
      <c r="AT152" s="23" t="s">
        <v>129</v>
      </c>
      <c r="AU152" s="23" t="s">
        <v>85</v>
      </c>
      <c r="AY152" s="23" t="s">
        <v>127</v>
      </c>
      <c r="BE152" s="199">
        <f>IF(N152="základní",J152,0)</f>
        <v>0</v>
      </c>
      <c r="BF152" s="199">
        <f>IF(N152="snížená",J152,0)</f>
        <v>0</v>
      </c>
      <c r="BG152" s="199">
        <f>IF(N152="zákl. přenesená",J152,0)</f>
        <v>0</v>
      </c>
      <c r="BH152" s="199">
        <f>IF(N152="sníž. přenesená",J152,0)</f>
        <v>0</v>
      </c>
      <c r="BI152" s="199">
        <f>IF(N152="nulová",J152,0)</f>
        <v>0</v>
      </c>
      <c r="BJ152" s="23" t="s">
        <v>25</v>
      </c>
      <c r="BK152" s="199">
        <f>ROUND(I152*H152,2)</f>
        <v>0</v>
      </c>
      <c r="BL152" s="23" t="s">
        <v>134</v>
      </c>
      <c r="BM152" s="23" t="s">
        <v>232</v>
      </c>
    </row>
    <row r="153" spans="2:47" s="1" customFormat="1" ht="54">
      <c r="B153" s="40"/>
      <c r="C153" s="62"/>
      <c r="D153" s="200" t="s">
        <v>136</v>
      </c>
      <c r="E153" s="62"/>
      <c r="F153" s="201" t="s">
        <v>226</v>
      </c>
      <c r="G153" s="62"/>
      <c r="H153" s="62"/>
      <c r="I153" s="158"/>
      <c r="J153" s="62"/>
      <c r="K153" s="62"/>
      <c r="L153" s="60"/>
      <c r="M153" s="202"/>
      <c r="N153" s="41"/>
      <c r="O153" s="41"/>
      <c r="P153" s="41"/>
      <c r="Q153" s="41"/>
      <c r="R153" s="41"/>
      <c r="S153" s="41"/>
      <c r="T153" s="77"/>
      <c r="AT153" s="23" t="s">
        <v>136</v>
      </c>
      <c r="AU153" s="23" t="s">
        <v>85</v>
      </c>
    </row>
    <row r="154" spans="2:51" s="11" customFormat="1" ht="13.5">
      <c r="B154" s="203"/>
      <c r="C154" s="204"/>
      <c r="D154" s="205" t="s">
        <v>138</v>
      </c>
      <c r="E154" s="206" t="s">
        <v>24</v>
      </c>
      <c r="F154" s="207" t="s">
        <v>233</v>
      </c>
      <c r="G154" s="204"/>
      <c r="H154" s="208">
        <v>7.805</v>
      </c>
      <c r="I154" s="209"/>
      <c r="J154" s="204"/>
      <c r="K154" s="204"/>
      <c r="L154" s="210"/>
      <c r="M154" s="211"/>
      <c r="N154" s="212"/>
      <c r="O154" s="212"/>
      <c r="P154" s="212"/>
      <c r="Q154" s="212"/>
      <c r="R154" s="212"/>
      <c r="S154" s="212"/>
      <c r="T154" s="213"/>
      <c r="AT154" s="214" t="s">
        <v>138</v>
      </c>
      <c r="AU154" s="214" t="s">
        <v>85</v>
      </c>
      <c r="AV154" s="11" t="s">
        <v>85</v>
      </c>
      <c r="AW154" s="11" t="s">
        <v>40</v>
      </c>
      <c r="AX154" s="11" t="s">
        <v>25</v>
      </c>
      <c r="AY154" s="214" t="s">
        <v>127</v>
      </c>
    </row>
    <row r="155" spans="2:65" s="1" customFormat="1" ht="31.5" customHeight="1">
      <c r="B155" s="40"/>
      <c r="C155" s="188" t="s">
        <v>234</v>
      </c>
      <c r="D155" s="188" t="s">
        <v>129</v>
      </c>
      <c r="E155" s="189" t="s">
        <v>235</v>
      </c>
      <c r="F155" s="190" t="s">
        <v>236</v>
      </c>
      <c r="G155" s="191" t="s">
        <v>203</v>
      </c>
      <c r="H155" s="192">
        <v>555.175</v>
      </c>
      <c r="I155" s="193"/>
      <c r="J155" s="194">
        <f>ROUND(I155*H155,2)</f>
        <v>0</v>
      </c>
      <c r="K155" s="190" t="s">
        <v>133</v>
      </c>
      <c r="L155" s="60"/>
      <c r="M155" s="195" t="s">
        <v>24</v>
      </c>
      <c r="N155" s="196" t="s">
        <v>47</v>
      </c>
      <c r="O155" s="41"/>
      <c r="P155" s="197">
        <f>O155*H155</f>
        <v>0</v>
      </c>
      <c r="Q155" s="197">
        <v>0</v>
      </c>
      <c r="R155" s="197">
        <f>Q155*H155</f>
        <v>0</v>
      </c>
      <c r="S155" s="197">
        <v>0</v>
      </c>
      <c r="T155" s="198">
        <f>S155*H155</f>
        <v>0</v>
      </c>
      <c r="AR155" s="23" t="s">
        <v>134</v>
      </c>
      <c r="AT155" s="23" t="s">
        <v>129</v>
      </c>
      <c r="AU155" s="23" t="s">
        <v>85</v>
      </c>
      <c r="AY155" s="23" t="s">
        <v>127</v>
      </c>
      <c r="BE155" s="199">
        <f>IF(N155="základní",J155,0)</f>
        <v>0</v>
      </c>
      <c r="BF155" s="199">
        <f>IF(N155="snížená",J155,0)</f>
        <v>0</v>
      </c>
      <c r="BG155" s="199">
        <f>IF(N155="zákl. přenesená",J155,0)</f>
        <v>0</v>
      </c>
      <c r="BH155" s="199">
        <f>IF(N155="sníž. přenesená",J155,0)</f>
        <v>0</v>
      </c>
      <c r="BI155" s="199">
        <f>IF(N155="nulová",J155,0)</f>
        <v>0</v>
      </c>
      <c r="BJ155" s="23" t="s">
        <v>25</v>
      </c>
      <c r="BK155" s="199">
        <f>ROUND(I155*H155,2)</f>
        <v>0</v>
      </c>
      <c r="BL155" s="23" t="s">
        <v>134</v>
      </c>
      <c r="BM155" s="23" t="s">
        <v>237</v>
      </c>
    </row>
    <row r="156" spans="2:47" s="1" customFormat="1" ht="202.5">
      <c r="B156" s="40"/>
      <c r="C156" s="62"/>
      <c r="D156" s="200" t="s">
        <v>136</v>
      </c>
      <c r="E156" s="62"/>
      <c r="F156" s="201" t="s">
        <v>238</v>
      </c>
      <c r="G156" s="62"/>
      <c r="H156" s="62"/>
      <c r="I156" s="158"/>
      <c r="J156" s="62"/>
      <c r="K156" s="62"/>
      <c r="L156" s="60"/>
      <c r="M156" s="202"/>
      <c r="N156" s="41"/>
      <c r="O156" s="41"/>
      <c r="P156" s="41"/>
      <c r="Q156" s="41"/>
      <c r="R156" s="41"/>
      <c r="S156" s="41"/>
      <c r="T156" s="77"/>
      <c r="AT156" s="23" t="s">
        <v>136</v>
      </c>
      <c r="AU156" s="23" t="s">
        <v>85</v>
      </c>
    </row>
    <row r="157" spans="2:51" s="11" customFormat="1" ht="13.5">
      <c r="B157" s="203"/>
      <c r="C157" s="204"/>
      <c r="D157" s="200" t="s">
        <v>138</v>
      </c>
      <c r="E157" s="215" t="s">
        <v>24</v>
      </c>
      <c r="F157" s="216" t="s">
        <v>239</v>
      </c>
      <c r="G157" s="204"/>
      <c r="H157" s="217">
        <v>266.25</v>
      </c>
      <c r="I157" s="209"/>
      <c r="J157" s="204"/>
      <c r="K157" s="204"/>
      <c r="L157" s="210"/>
      <c r="M157" s="211"/>
      <c r="N157" s="212"/>
      <c r="O157" s="212"/>
      <c r="P157" s="212"/>
      <c r="Q157" s="212"/>
      <c r="R157" s="212"/>
      <c r="S157" s="212"/>
      <c r="T157" s="213"/>
      <c r="AT157" s="214" t="s">
        <v>138</v>
      </c>
      <c r="AU157" s="214" t="s">
        <v>85</v>
      </c>
      <c r="AV157" s="11" t="s">
        <v>85</v>
      </c>
      <c r="AW157" s="11" t="s">
        <v>40</v>
      </c>
      <c r="AX157" s="11" t="s">
        <v>76</v>
      </c>
      <c r="AY157" s="214" t="s">
        <v>127</v>
      </c>
    </row>
    <row r="158" spans="2:51" s="11" customFormat="1" ht="13.5">
      <c r="B158" s="203"/>
      <c r="C158" s="204"/>
      <c r="D158" s="200" t="s">
        <v>138</v>
      </c>
      <c r="E158" s="215" t="s">
        <v>24</v>
      </c>
      <c r="F158" s="216" t="s">
        <v>240</v>
      </c>
      <c r="G158" s="204"/>
      <c r="H158" s="217">
        <v>68.64</v>
      </c>
      <c r="I158" s="209"/>
      <c r="J158" s="204"/>
      <c r="K158" s="204"/>
      <c r="L158" s="210"/>
      <c r="M158" s="211"/>
      <c r="N158" s="212"/>
      <c r="O158" s="212"/>
      <c r="P158" s="212"/>
      <c r="Q158" s="212"/>
      <c r="R158" s="212"/>
      <c r="S158" s="212"/>
      <c r="T158" s="213"/>
      <c r="AT158" s="214" t="s">
        <v>138</v>
      </c>
      <c r="AU158" s="214" t="s">
        <v>85</v>
      </c>
      <c r="AV158" s="11" t="s">
        <v>85</v>
      </c>
      <c r="AW158" s="11" t="s">
        <v>40</v>
      </c>
      <c r="AX158" s="11" t="s">
        <v>76</v>
      </c>
      <c r="AY158" s="214" t="s">
        <v>127</v>
      </c>
    </row>
    <row r="159" spans="2:51" s="11" customFormat="1" ht="13.5">
      <c r="B159" s="203"/>
      <c r="C159" s="204"/>
      <c r="D159" s="200" t="s">
        <v>138</v>
      </c>
      <c r="E159" s="215" t="s">
        <v>24</v>
      </c>
      <c r="F159" s="216" t="s">
        <v>241</v>
      </c>
      <c r="G159" s="204"/>
      <c r="H159" s="217">
        <v>142.515</v>
      </c>
      <c r="I159" s="209"/>
      <c r="J159" s="204"/>
      <c r="K159" s="204"/>
      <c r="L159" s="210"/>
      <c r="M159" s="211"/>
      <c r="N159" s="212"/>
      <c r="O159" s="212"/>
      <c r="P159" s="212"/>
      <c r="Q159" s="212"/>
      <c r="R159" s="212"/>
      <c r="S159" s="212"/>
      <c r="T159" s="213"/>
      <c r="AT159" s="214" t="s">
        <v>138</v>
      </c>
      <c r="AU159" s="214" t="s">
        <v>85</v>
      </c>
      <c r="AV159" s="11" t="s">
        <v>85</v>
      </c>
      <c r="AW159" s="11" t="s">
        <v>40</v>
      </c>
      <c r="AX159" s="11" t="s">
        <v>76</v>
      </c>
      <c r="AY159" s="214" t="s">
        <v>127</v>
      </c>
    </row>
    <row r="160" spans="2:51" s="11" customFormat="1" ht="27">
      <c r="B160" s="203"/>
      <c r="C160" s="204"/>
      <c r="D160" s="200" t="s">
        <v>138</v>
      </c>
      <c r="E160" s="215" t="s">
        <v>24</v>
      </c>
      <c r="F160" s="216" t="s">
        <v>242</v>
      </c>
      <c r="G160" s="204"/>
      <c r="H160" s="217">
        <v>77.77</v>
      </c>
      <c r="I160" s="209"/>
      <c r="J160" s="204"/>
      <c r="K160" s="204"/>
      <c r="L160" s="210"/>
      <c r="M160" s="211"/>
      <c r="N160" s="212"/>
      <c r="O160" s="212"/>
      <c r="P160" s="212"/>
      <c r="Q160" s="212"/>
      <c r="R160" s="212"/>
      <c r="S160" s="212"/>
      <c r="T160" s="213"/>
      <c r="AT160" s="214" t="s">
        <v>138</v>
      </c>
      <c r="AU160" s="214" t="s">
        <v>85</v>
      </c>
      <c r="AV160" s="11" t="s">
        <v>85</v>
      </c>
      <c r="AW160" s="11" t="s">
        <v>40</v>
      </c>
      <c r="AX160" s="11" t="s">
        <v>76</v>
      </c>
      <c r="AY160" s="214" t="s">
        <v>127</v>
      </c>
    </row>
    <row r="161" spans="2:51" s="12" customFormat="1" ht="13.5">
      <c r="B161" s="218"/>
      <c r="C161" s="219"/>
      <c r="D161" s="200" t="s">
        <v>138</v>
      </c>
      <c r="E161" s="220" t="s">
        <v>24</v>
      </c>
      <c r="F161" s="221" t="s">
        <v>243</v>
      </c>
      <c r="G161" s="219"/>
      <c r="H161" s="222">
        <v>555.175</v>
      </c>
      <c r="I161" s="223"/>
      <c r="J161" s="219"/>
      <c r="K161" s="219"/>
      <c r="L161" s="224"/>
      <c r="M161" s="225"/>
      <c r="N161" s="226"/>
      <c r="O161" s="226"/>
      <c r="P161" s="226"/>
      <c r="Q161" s="226"/>
      <c r="R161" s="226"/>
      <c r="S161" s="226"/>
      <c r="T161" s="227"/>
      <c r="AT161" s="228" t="s">
        <v>138</v>
      </c>
      <c r="AU161" s="228" t="s">
        <v>85</v>
      </c>
      <c r="AV161" s="12" t="s">
        <v>144</v>
      </c>
      <c r="AW161" s="12" t="s">
        <v>40</v>
      </c>
      <c r="AX161" s="12" t="s">
        <v>76</v>
      </c>
      <c r="AY161" s="228" t="s">
        <v>127</v>
      </c>
    </row>
    <row r="162" spans="2:51" s="13" customFormat="1" ht="13.5">
      <c r="B162" s="229"/>
      <c r="C162" s="230"/>
      <c r="D162" s="205" t="s">
        <v>138</v>
      </c>
      <c r="E162" s="231" t="s">
        <v>24</v>
      </c>
      <c r="F162" s="232" t="s">
        <v>153</v>
      </c>
      <c r="G162" s="230"/>
      <c r="H162" s="233">
        <v>555.175</v>
      </c>
      <c r="I162" s="234"/>
      <c r="J162" s="230"/>
      <c r="K162" s="230"/>
      <c r="L162" s="235"/>
      <c r="M162" s="236"/>
      <c r="N162" s="237"/>
      <c r="O162" s="237"/>
      <c r="P162" s="237"/>
      <c r="Q162" s="237"/>
      <c r="R162" s="237"/>
      <c r="S162" s="237"/>
      <c r="T162" s="238"/>
      <c r="AT162" s="239" t="s">
        <v>138</v>
      </c>
      <c r="AU162" s="239" t="s">
        <v>85</v>
      </c>
      <c r="AV162" s="13" t="s">
        <v>134</v>
      </c>
      <c r="AW162" s="13" t="s">
        <v>40</v>
      </c>
      <c r="AX162" s="13" t="s">
        <v>25</v>
      </c>
      <c r="AY162" s="239" t="s">
        <v>127</v>
      </c>
    </row>
    <row r="163" spans="2:65" s="1" customFormat="1" ht="31.5" customHeight="1">
      <c r="B163" s="40"/>
      <c r="C163" s="188" t="s">
        <v>244</v>
      </c>
      <c r="D163" s="188" t="s">
        <v>129</v>
      </c>
      <c r="E163" s="189" t="s">
        <v>245</v>
      </c>
      <c r="F163" s="190" t="s">
        <v>246</v>
      </c>
      <c r="G163" s="191" t="s">
        <v>203</v>
      </c>
      <c r="H163" s="192">
        <v>277.588</v>
      </c>
      <c r="I163" s="193"/>
      <c r="J163" s="194">
        <f>ROUND(I163*H163,2)</f>
        <v>0</v>
      </c>
      <c r="K163" s="190" t="s">
        <v>133</v>
      </c>
      <c r="L163" s="60"/>
      <c r="M163" s="195" t="s">
        <v>24</v>
      </c>
      <c r="N163" s="196" t="s">
        <v>47</v>
      </c>
      <c r="O163" s="41"/>
      <c r="P163" s="197">
        <f>O163*H163</f>
        <v>0</v>
      </c>
      <c r="Q163" s="197">
        <v>0</v>
      </c>
      <c r="R163" s="197">
        <f>Q163*H163</f>
        <v>0</v>
      </c>
      <c r="S163" s="197">
        <v>0</v>
      </c>
      <c r="T163" s="198">
        <f>S163*H163</f>
        <v>0</v>
      </c>
      <c r="AR163" s="23" t="s">
        <v>134</v>
      </c>
      <c r="AT163" s="23" t="s">
        <v>129</v>
      </c>
      <c r="AU163" s="23" t="s">
        <v>85</v>
      </c>
      <c r="AY163" s="23" t="s">
        <v>127</v>
      </c>
      <c r="BE163" s="199">
        <f>IF(N163="základní",J163,0)</f>
        <v>0</v>
      </c>
      <c r="BF163" s="199">
        <f>IF(N163="snížená",J163,0)</f>
        <v>0</v>
      </c>
      <c r="BG163" s="199">
        <f>IF(N163="zákl. přenesená",J163,0)</f>
        <v>0</v>
      </c>
      <c r="BH163" s="199">
        <f>IF(N163="sníž. přenesená",J163,0)</f>
        <v>0</v>
      </c>
      <c r="BI163" s="199">
        <f>IF(N163="nulová",J163,0)</f>
        <v>0</v>
      </c>
      <c r="BJ163" s="23" t="s">
        <v>25</v>
      </c>
      <c r="BK163" s="199">
        <f>ROUND(I163*H163,2)</f>
        <v>0</v>
      </c>
      <c r="BL163" s="23" t="s">
        <v>134</v>
      </c>
      <c r="BM163" s="23" t="s">
        <v>247</v>
      </c>
    </row>
    <row r="164" spans="2:47" s="1" customFormat="1" ht="202.5">
      <c r="B164" s="40"/>
      <c r="C164" s="62"/>
      <c r="D164" s="200" t="s">
        <v>136</v>
      </c>
      <c r="E164" s="62"/>
      <c r="F164" s="201" t="s">
        <v>238</v>
      </c>
      <c r="G164" s="62"/>
      <c r="H164" s="62"/>
      <c r="I164" s="158"/>
      <c r="J164" s="62"/>
      <c r="K164" s="62"/>
      <c r="L164" s="60"/>
      <c r="M164" s="202"/>
      <c r="N164" s="41"/>
      <c r="O164" s="41"/>
      <c r="P164" s="41"/>
      <c r="Q164" s="41"/>
      <c r="R164" s="41"/>
      <c r="S164" s="41"/>
      <c r="T164" s="77"/>
      <c r="AT164" s="23" t="s">
        <v>136</v>
      </c>
      <c r="AU164" s="23" t="s">
        <v>85</v>
      </c>
    </row>
    <row r="165" spans="2:51" s="11" customFormat="1" ht="13.5">
      <c r="B165" s="203"/>
      <c r="C165" s="204"/>
      <c r="D165" s="205" t="s">
        <v>138</v>
      </c>
      <c r="E165" s="206" t="s">
        <v>24</v>
      </c>
      <c r="F165" s="207" t="s">
        <v>248</v>
      </c>
      <c r="G165" s="204"/>
      <c r="H165" s="208">
        <v>277.588</v>
      </c>
      <c r="I165" s="209"/>
      <c r="J165" s="204"/>
      <c r="K165" s="204"/>
      <c r="L165" s="210"/>
      <c r="M165" s="211"/>
      <c r="N165" s="212"/>
      <c r="O165" s="212"/>
      <c r="P165" s="212"/>
      <c r="Q165" s="212"/>
      <c r="R165" s="212"/>
      <c r="S165" s="212"/>
      <c r="T165" s="213"/>
      <c r="AT165" s="214" t="s">
        <v>138</v>
      </c>
      <c r="AU165" s="214" t="s">
        <v>85</v>
      </c>
      <c r="AV165" s="11" t="s">
        <v>85</v>
      </c>
      <c r="AW165" s="11" t="s">
        <v>40</v>
      </c>
      <c r="AX165" s="11" t="s">
        <v>25</v>
      </c>
      <c r="AY165" s="214" t="s">
        <v>127</v>
      </c>
    </row>
    <row r="166" spans="2:65" s="1" customFormat="1" ht="44.25" customHeight="1">
      <c r="B166" s="40"/>
      <c r="C166" s="188" t="s">
        <v>249</v>
      </c>
      <c r="D166" s="188" t="s">
        <v>129</v>
      </c>
      <c r="E166" s="189" t="s">
        <v>250</v>
      </c>
      <c r="F166" s="190" t="s">
        <v>251</v>
      </c>
      <c r="G166" s="191" t="s">
        <v>203</v>
      </c>
      <c r="H166" s="192">
        <v>135.76</v>
      </c>
      <c r="I166" s="193"/>
      <c r="J166" s="194">
        <f>ROUND(I166*H166,2)</f>
        <v>0</v>
      </c>
      <c r="K166" s="190" t="s">
        <v>133</v>
      </c>
      <c r="L166" s="60"/>
      <c r="M166" s="195" t="s">
        <v>24</v>
      </c>
      <c r="N166" s="196" t="s">
        <v>47</v>
      </c>
      <c r="O166" s="41"/>
      <c r="P166" s="197">
        <f>O166*H166</f>
        <v>0</v>
      </c>
      <c r="Q166" s="197">
        <v>0</v>
      </c>
      <c r="R166" s="197">
        <f>Q166*H166</f>
        <v>0</v>
      </c>
      <c r="S166" s="197">
        <v>0</v>
      </c>
      <c r="T166" s="198">
        <f>S166*H166</f>
        <v>0</v>
      </c>
      <c r="AR166" s="23" t="s">
        <v>134</v>
      </c>
      <c r="AT166" s="23" t="s">
        <v>129</v>
      </c>
      <c r="AU166" s="23" t="s">
        <v>85</v>
      </c>
      <c r="AY166" s="23" t="s">
        <v>127</v>
      </c>
      <c r="BE166" s="199">
        <f>IF(N166="základní",J166,0)</f>
        <v>0</v>
      </c>
      <c r="BF166" s="199">
        <f>IF(N166="snížená",J166,0)</f>
        <v>0</v>
      </c>
      <c r="BG166" s="199">
        <f>IF(N166="zákl. přenesená",J166,0)</f>
        <v>0</v>
      </c>
      <c r="BH166" s="199">
        <f>IF(N166="sníž. přenesená",J166,0)</f>
        <v>0</v>
      </c>
      <c r="BI166" s="199">
        <f>IF(N166="nulová",J166,0)</f>
        <v>0</v>
      </c>
      <c r="BJ166" s="23" t="s">
        <v>25</v>
      </c>
      <c r="BK166" s="199">
        <f>ROUND(I166*H166,2)</f>
        <v>0</v>
      </c>
      <c r="BL166" s="23" t="s">
        <v>134</v>
      </c>
      <c r="BM166" s="23" t="s">
        <v>252</v>
      </c>
    </row>
    <row r="167" spans="2:47" s="1" customFormat="1" ht="54">
      <c r="B167" s="40"/>
      <c r="C167" s="62"/>
      <c r="D167" s="200" t="s">
        <v>136</v>
      </c>
      <c r="E167" s="62"/>
      <c r="F167" s="201" t="s">
        <v>253</v>
      </c>
      <c r="G167" s="62"/>
      <c r="H167" s="62"/>
      <c r="I167" s="158"/>
      <c r="J167" s="62"/>
      <c r="K167" s="62"/>
      <c r="L167" s="60"/>
      <c r="M167" s="202"/>
      <c r="N167" s="41"/>
      <c r="O167" s="41"/>
      <c r="P167" s="41"/>
      <c r="Q167" s="41"/>
      <c r="R167" s="41"/>
      <c r="S167" s="41"/>
      <c r="T167" s="77"/>
      <c r="AT167" s="23" t="s">
        <v>136</v>
      </c>
      <c r="AU167" s="23" t="s">
        <v>85</v>
      </c>
    </row>
    <row r="168" spans="2:51" s="11" customFormat="1" ht="13.5">
      <c r="B168" s="203"/>
      <c r="C168" s="204"/>
      <c r="D168" s="200" t="s">
        <v>138</v>
      </c>
      <c r="E168" s="215" t="s">
        <v>24</v>
      </c>
      <c r="F168" s="216" t="s">
        <v>254</v>
      </c>
      <c r="G168" s="204"/>
      <c r="H168" s="217">
        <v>88.92</v>
      </c>
      <c r="I168" s="209"/>
      <c r="J168" s="204"/>
      <c r="K168" s="204"/>
      <c r="L168" s="210"/>
      <c r="M168" s="211"/>
      <c r="N168" s="212"/>
      <c r="O168" s="212"/>
      <c r="P168" s="212"/>
      <c r="Q168" s="212"/>
      <c r="R168" s="212"/>
      <c r="S168" s="212"/>
      <c r="T168" s="213"/>
      <c r="AT168" s="214" t="s">
        <v>138</v>
      </c>
      <c r="AU168" s="214" t="s">
        <v>85</v>
      </c>
      <c r="AV168" s="11" t="s">
        <v>85</v>
      </c>
      <c r="AW168" s="11" t="s">
        <v>40</v>
      </c>
      <c r="AX168" s="11" t="s">
        <v>76</v>
      </c>
      <c r="AY168" s="214" t="s">
        <v>127</v>
      </c>
    </row>
    <row r="169" spans="2:51" s="11" customFormat="1" ht="13.5">
      <c r="B169" s="203"/>
      <c r="C169" s="204"/>
      <c r="D169" s="200" t="s">
        <v>138</v>
      </c>
      <c r="E169" s="215" t="s">
        <v>24</v>
      </c>
      <c r="F169" s="216" t="s">
        <v>255</v>
      </c>
      <c r="G169" s="204"/>
      <c r="H169" s="217">
        <v>46.84</v>
      </c>
      <c r="I169" s="209"/>
      <c r="J169" s="204"/>
      <c r="K169" s="204"/>
      <c r="L169" s="210"/>
      <c r="M169" s="211"/>
      <c r="N169" s="212"/>
      <c r="O169" s="212"/>
      <c r="P169" s="212"/>
      <c r="Q169" s="212"/>
      <c r="R169" s="212"/>
      <c r="S169" s="212"/>
      <c r="T169" s="213"/>
      <c r="AT169" s="214" t="s">
        <v>138</v>
      </c>
      <c r="AU169" s="214" t="s">
        <v>85</v>
      </c>
      <c r="AV169" s="11" t="s">
        <v>85</v>
      </c>
      <c r="AW169" s="11" t="s">
        <v>40</v>
      </c>
      <c r="AX169" s="11" t="s">
        <v>76</v>
      </c>
      <c r="AY169" s="214" t="s">
        <v>127</v>
      </c>
    </row>
    <row r="170" spans="2:51" s="12" customFormat="1" ht="13.5">
      <c r="B170" s="218"/>
      <c r="C170" s="219"/>
      <c r="D170" s="200" t="s">
        <v>138</v>
      </c>
      <c r="E170" s="220" t="s">
        <v>24</v>
      </c>
      <c r="F170" s="221" t="s">
        <v>243</v>
      </c>
      <c r="G170" s="219"/>
      <c r="H170" s="222">
        <v>135.76</v>
      </c>
      <c r="I170" s="223"/>
      <c r="J170" s="219"/>
      <c r="K170" s="219"/>
      <c r="L170" s="224"/>
      <c r="M170" s="225"/>
      <c r="N170" s="226"/>
      <c r="O170" s="226"/>
      <c r="P170" s="226"/>
      <c r="Q170" s="226"/>
      <c r="R170" s="226"/>
      <c r="S170" s="226"/>
      <c r="T170" s="227"/>
      <c r="AT170" s="228" t="s">
        <v>138</v>
      </c>
      <c r="AU170" s="228" t="s">
        <v>85</v>
      </c>
      <c r="AV170" s="12" t="s">
        <v>144</v>
      </c>
      <c r="AW170" s="12" t="s">
        <v>40</v>
      </c>
      <c r="AX170" s="12" t="s">
        <v>76</v>
      </c>
      <c r="AY170" s="228" t="s">
        <v>127</v>
      </c>
    </row>
    <row r="171" spans="2:51" s="13" customFormat="1" ht="13.5">
      <c r="B171" s="229"/>
      <c r="C171" s="230"/>
      <c r="D171" s="205" t="s">
        <v>138</v>
      </c>
      <c r="E171" s="231" t="s">
        <v>24</v>
      </c>
      <c r="F171" s="232" t="s">
        <v>153</v>
      </c>
      <c r="G171" s="230"/>
      <c r="H171" s="233">
        <v>135.76</v>
      </c>
      <c r="I171" s="234"/>
      <c r="J171" s="230"/>
      <c r="K171" s="230"/>
      <c r="L171" s="235"/>
      <c r="M171" s="236"/>
      <c r="N171" s="237"/>
      <c r="O171" s="237"/>
      <c r="P171" s="237"/>
      <c r="Q171" s="237"/>
      <c r="R171" s="237"/>
      <c r="S171" s="237"/>
      <c r="T171" s="238"/>
      <c r="AT171" s="239" t="s">
        <v>138</v>
      </c>
      <c r="AU171" s="239" t="s">
        <v>85</v>
      </c>
      <c r="AV171" s="13" t="s">
        <v>134</v>
      </c>
      <c r="AW171" s="13" t="s">
        <v>40</v>
      </c>
      <c r="AX171" s="13" t="s">
        <v>25</v>
      </c>
      <c r="AY171" s="239" t="s">
        <v>127</v>
      </c>
    </row>
    <row r="172" spans="2:65" s="1" customFormat="1" ht="44.25" customHeight="1">
      <c r="B172" s="40"/>
      <c r="C172" s="188" t="s">
        <v>256</v>
      </c>
      <c r="D172" s="188" t="s">
        <v>129</v>
      </c>
      <c r="E172" s="189" t="s">
        <v>257</v>
      </c>
      <c r="F172" s="190" t="s">
        <v>258</v>
      </c>
      <c r="G172" s="191" t="s">
        <v>203</v>
      </c>
      <c r="H172" s="192">
        <v>67.88</v>
      </c>
      <c r="I172" s="193"/>
      <c r="J172" s="194">
        <f>ROUND(I172*H172,2)</f>
        <v>0</v>
      </c>
      <c r="K172" s="190" t="s">
        <v>133</v>
      </c>
      <c r="L172" s="60"/>
      <c r="M172" s="195" t="s">
        <v>24</v>
      </c>
      <c r="N172" s="196" t="s">
        <v>47</v>
      </c>
      <c r="O172" s="41"/>
      <c r="P172" s="197">
        <f>O172*H172</f>
        <v>0</v>
      </c>
      <c r="Q172" s="197">
        <v>0</v>
      </c>
      <c r="R172" s="197">
        <f>Q172*H172</f>
        <v>0</v>
      </c>
      <c r="S172" s="197">
        <v>0</v>
      </c>
      <c r="T172" s="198">
        <f>S172*H172</f>
        <v>0</v>
      </c>
      <c r="AR172" s="23" t="s">
        <v>134</v>
      </c>
      <c r="AT172" s="23" t="s">
        <v>129</v>
      </c>
      <c r="AU172" s="23" t="s">
        <v>85</v>
      </c>
      <c r="AY172" s="23" t="s">
        <v>127</v>
      </c>
      <c r="BE172" s="199">
        <f>IF(N172="základní",J172,0)</f>
        <v>0</v>
      </c>
      <c r="BF172" s="199">
        <f>IF(N172="snížená",J172,0)</f>
        <v>0</v>
      </c>
      <c r="BG172" s="199">
        <f>IF(N172="zákl. přenesená",J172,0)</f>
        <v>0</v>
      </c>
      <c r="BH172" s="199">
        <f>IF(N172="sníž. přenesená",J172,0)</f>
        <v>0</v>
      </c>
      <c r="BI172" s="199">
        <f>IF(N172="nulová",J172,0)</f>
        <v>0</v>
      </c>
      <c r="BJ172" s="23" t="s">
        <v>25</v>
      </c>
      <c r="BK172" s="199">
        <f>ROUND(I172*H172,2)</f>
        <v>0</v>
      </c>
      <c r="BL172" s="23" t="s">
        <v>134</v>
      </c>
      <c r="BM172" s="23" t="s">
        <v>259</v>
      </c>
    </row>
    <row r="173" spans="2:47" s="1" customFormat="1" ht="54">
      <c r="B173" s="40"/>
      <c r="C173" s="62"/>
      <c r="D173" s="200" t="s">
        <v>136</v>
      </c>
      <c r="E173" s="62"/>
      <c r="F173" s="201" t="s">
        <v>253</v>
      </c>
      <c r="G173" s="62"/>
      <c r="H173" s="62"/>
      <c r="I173" s="158"/>
      <c r="J173" s="62"/>
      <c r="K173" s="62"/>
      <c r="L173" s="60"/>
      <c r="M173" s="202"/>
      <c r="N173" s="41"/>
      <c r="O173" s="41"/>
      <c r="P173" s="41"/>
      <c r="Q173" s="41"/>
      <c r="R173" s="41"/>
      <c r="S173" s="41"/>
      <c r="T173" s="77"/>
      <c r="AT173" s="23" t="s">
        <v>136</v>
      </c>
      <c r="AU173" s="23" t="s">
        <v>85</v>
      </c>
    </row>
    <row r="174" spans="2:51" s="11" customFormat="1" ht="13.5">
      <c r="B174" s="203"/>
      <c r="C174" s="204"/>
      <c r="D174" s="205" t="s">
        <v>138</v>
      </c>
      <c r="E174" s="206" t="s">
        <v>24</v>
      </c>
      <c r="F174" s="207" t="s">
        <v>260</v>
      </c>
      <c r="G174" s="204"/>
      <c r="H174" s="208">
        <v>67.88</v>
      </c>
      <c r="I174" s="209"/>
      <c r="J174" s="204"/>
      <c r="K174" s="204"/>
      <c r="L174" s="210"/>
      <c r="M174" s="211"/>
      <c r="N174" s="212"/>
      <c r="O174" s="212"/>
      <c r="P174" s="212"/>
      <c r="Q174" s="212"/>
      <c r="R174" s="212"/>
      <c r="S174" s="212"/>
      <c r="T174" s="213"/>
      <c r="AT174" s="214" t="s">
        <v>138</v>
      </c>
      <c r="AU174" s="214" t="s">
        <v>85</v>
      </c>
      <c r="AV174" s="11" t="s">
        <v>85</v>
      </c>
      <c r="AW174" s="11" t="s">
        <v>40</v>
      </c>
      <c r="AX174" s="11" t="s">
        <v>25</v>
      </c>
      <c r="AY174" s="214" t="s">
        <v>127</v>
      </c>
    </row>
    <row r="175" spans="2:65" s="1" customFormat="1" ht="31.5" customHeight="1">
      <c r="B175" s="40"/>
      <c r="C175" s="188" t="s">
        <v>9</v>
      </c>
      <c r="D175" s="188" t="s">
        <v>129</v>
      </c>
      <c r="E175" s="189" t="s">
        <v>261</v>
      </c>
      <c r="F175" s="190" t="s">
        <v>262</v>
      </c>
      <c r="G175" s="191" t="s">
        <v>132</v>
      </c>
      <c r="H175" s="192">
        <v>607.275</v>
      </c>
      <c r="I175" s="193"/>
      <c r="J175" s="194">
        <f>ROUND(I175*H175,2)</f>
        <v>0</v>
      </c>
      <c r="K175" s="190" t="s">
        <v>133</v>
      </c>
      <c r="L175" s="60"/>
      <c r="M175" s="195" t="s">
        <v>24</v>
      </c>
      <c r="N175" s="196" t="s">
        <v>47</v>
      </c>
      <c r="O175" s="41"/>
      <c r="P175" s="197">
        <f>O175*H175</f>
        <v>0</v>
      </c>
      <c r="Q175" s="197">
        <v>0.00199</v>
      </c>
      <c r="R175" s="197">
        <f>Q175*H175</f>
        <v>1.20847725</v>
      </c>
      <c r="S175" s="197">
        <v>0</v>
      </c>
      <c r="T175" s="198">
        <f>S175*H175</f>
        <v>0</v>
      </c>
      <c r="AR175" s="23" t="s">
        <v>134</v>
      </c>
      <c r="AT175" s="23" t="s">
        <v>129</v>
      </c>
      <c r="AU175" s="23" t="s">
        <v>85</v>
      </c>
      <c r="AY175" s="23" t="s">
        <v>127</v>
      </c>
      <c r="BE175" s="199">
        <f>IF(N175="základní",J175,0)</f>
        <v>0</v>
      </c>
      <c r="BF175" s="199">
        <f>IF(N175="snížená",J175,0)</f>
        <v>0</v>
      </c>
      <c r="BG175" s="199">
        <f>IF(N175="zákl. přenesená",J175,0)</f>
        <v>0</v>
      </c>
      <c r="BH175" s="199">
        <f>IF(N175="sníž. přenesená",J175,0)</f>
        <v>0</v>
      </c>
      <c r="BI175" s="199">
        <f>IF(N175="nulová",J175,0)</f>
        <v>0</v>
      </c>
      <c r="BJ175" s="23" t="s">
        <v>25</v>
      </c>
      <c r="BK175" s="199">
        <f>ROUND(I175*H175,2)</f>
        <v>0</v>
      </c>
      <c r="BL175" s="23" t="s">
        <v>134</v>
      </c>
      <c r="BM175" s="23" t="s">
        <v>263</v>
      </c>
    </row>
    <row r="176" spans="2:47" s="1" customFormat="1" ht="148.5">
      <c r="B176" s="40"/>
      <c r="C176" s="62"/>
      <c r="D176" s="200" t="s">
        <v>136</v>
      </c>
      <c r="E176" s="62"/>
      <c r="F176" s="201" t="s">
        <v>264</v>
      </c>
      <c r="G176" s="62"/>
      <c r="H176" s="62"/>
      <c r="I176" s="158"/>
      <c r="J176" s="62"/>
      <c r="K176" s="62"/>
      <c r="L176" s="60"/>
      <c r="M176" s="202"/>
      <c r="N176" s="41"/>
      <c r="O176" s="41"/>
      <c r="P176" s="41"/>
      <c r="Q176" s="41"/>
      <c r="R176" s="41"/>
      <c r="S176" s="41"/>
      <c r="T176" s="77"/>
      <c r="AT176" s="23" t="s">
        <v>136</v>
      </c>
      <c r="AU176" s="23" t="s">
        <v>85</v>
      </c>
    </row>
    <row r="177" spans="2:51" s="11" customFormat="1" ht="13.5">
      <c r="B177" s="203"/>
      <c r="C177" s="204"/>
      <c r="D177" s="200" t="s">
        <v>138</v>
      </c>
      <c r="E177" s="215" t="s">
        <v>24</v>
      </c>
      <c r="F177" s="216" t="s">
        <v>265</v>
      </c>
      <c r="G177" s="204"/>
      <c r="H177" s="217">
        <v>422.075</v>
      </c>
      <c r="I177" s="209"/>
      <c r="J177" s="204"/>
      <c r="K177" s="204"/>
      <c r="L177" s="210"/>
      <c r="M177" s="211"/>
      <c r="N177" s="212"/>
      <c r="O177" s="212"/>
      <c r="P177" s="212"/>
      <c r="Q177" s="212"/>
      <c r="R177" s="212"/>
      <c r="S177" s="212"/>
      <c r="T177" s="213"/>
      <c r="AT177" s="214" t="s">
        <v>138</v>
      </c>
      <c r="AU177" s="214" t="s">
        <v>85</v>
      </c>
      <c r="AV177" s="11" t="s">
        <v>85</v>
      </c>
      <c r="AW177" s="11" t="s">
        <v>40</v>
      </c>
      <c r="AX177" s="11" t="s">
        <v>76</v>
      </c>
      <c r="AY177" s="214" t="s">
        <v>127</v>
      </c>
    </row>
    <row r="178" spans="2:51" s="11" customFormat="1" ht="13.5">
      <c r="B178" s="203"/>
      <c r="C178" s="204"/>
      <c r="D178" s="200" t="s">
        <v>138</v>
      </c>
      <c r="E178" s="215" t="s">
        <v>24</v>
      </c>
      <c r="F178" s="216" t="s">
        <v>266</v>
      </c>
      <c r="G178" s="204"/>
      <c r="H178" s="217">
        <v>185.2</v>
      </c>
      <c r="I178" s="209"/>
      <c r="J178" s="204"/>
      <c r="K178" s="204"/>
      <c r="L178" s="210"/>
      <c r="M178" s="211"/>
      <c r="N178" s="212"/>
      <c r="O178" s="212"/>
      <c r="P178" s="212"/>
      <c r="Q178" s="212"/>
      <c r="R178" s="212"/>
      <c r="S178" s="212"/>
      <c r="T178" s="213"/>
      <c r="AT178" s="214" t="s">
        <v>138</v>
      </c>
      <c r="AU178" s="214" t="s">
        <v>85</v>
      </c>
      <c r="AV178" s="11" t="s">
        <v>85</v>
      </c>
      <c r="AW178" s="11" t="s">
        <v>40</v>
      </c>
      <c r="AX178" s="11" t="s">
        <v>76</v>
      </c>
      <c r="AY178" s="214" t="s">
        <v>127</v>
      </c>
    </row>
    <row r="179" spans="2:51" s="13" customFormat="1" ht="13.5">
      <c r="B179" s="229"/>
      <c r="C179" s="230"/>
      <c r="D179" s="205" t="s">
        <v>138</v>
      </c>
      <c r="E179" s="231" t="s">
        <v>24</v>
      </c>
      <c r="F179" s="232" t="s">
        <v>153</v>
      </c>
      <c r="G179" s="230"/>
      <c r="H179" s="233">
        <v>607.275</v>
      </c>
      <c r="I179" s="234"/>
      <c r="J179" s="230"/>
      <c r="K179" s="230"/>
      <c r="L179" s="235"/>
      <c r="M179" s="236"/>
      <c r="N179" s="237"/>
      <c r="O179" s="237"/>
      <c r="P179" s="237"/>
      <c r="Q179" s="237"/>
      <c r="R179" s="237"/>
      <c r="S179" s="237"/>
      <c r="T179" s="238"/>
      <c r="AT179" s="239" t="s">
        <v>138</v>
      </c>
      <c r="AU179" s="239" t="s">
        <v>85</v>
      </c>
      <c r="AV179" s="13" t="s">
        <v>134</v>
      </c>
      <c r="AW179" s="13" t="s">
        <v>40</v>
      </c>
      <c r="AX179" s="13" t="s">
        <v>25</v>
      </c>
      <c r="AY179" s="239" t="s">
        <v>127</v>
      </c>
    </row>
    <row r="180" spans="2:65" s="1" customFormat="1" ht="31.5" customHeight="1">
      <c r="B180" s="40"/>
      <c r="C180" s="188" t="s">
        <v>267</v>
      </c>
      <c r="D180" s="188" t="s">
        <v>129</v>
      </c>
      <c r="E180" s="189" t="s">
        <v>268</v>
      </c>
      <c r="F180" s="190" t="s">
        <v>269</v>
      </c>
      <c r="G180" s="191" t="s">
        <v>132</v>
      </c>
      <c r="H180" s="192">
        <v>783.1</v>
      </c>
      <c r="I180" s="193"/>
      <c r="J180" s="194">
        <f>ROUND(I180*H180,2)</f>
        <v>0</v>
      </c>
      <c r="K180" s="190" t="s">
        <v>133</v>
      </c>
      <c r="L180" s="60"/>
      <c r="M180" s="195" t="s">
        <v>24</v>
      </c>
      <c r="N180" s="196" t="s">
        <v>47</v>
      </c>
      <c r="O180" s="41"/>
      <c r="P180" s="197">
        <f>O180*H180</f>
        <v>0</v>
      </c>
      <c r="Q180" s="197">
        <v>0.00201</v>
      </c>
      <c r="R180" s="197">
        <f>Q180*H180</f>
        <v>1.5740310000000002</v>
      </c>
      <c r="S180" s="197">
        <v>0</v>
      </c>
      <c r="T180" s="198">
        <f>S180*H180</f>
        <v>0</v>
      </c>
      <c r="AR180" s="23" t="s">
        <v>134</v>
      </c>
      <c r="AT180" s="23" t="s">
        <v>129</v>
      </c>
      <c r="AU180" s="23" t="s">
        <v>85</v>
      </c>
      <c r="AY180" s="23" t="s">
        <v>127</v>
      </c>
      <c r="BE180" s="199">
        <f>IF(N180="základní",J180,0)</f>
        <v>0</v>
      </c>
      <c r="BF180" s="199">
        <f>IF(N180="snížená",J180,0)</f>
        <v>0</v>
      </c>
      <c r="BG180" s="199">
        <f>IF(N180="zákl. přenesená",J180,0)</f>
        <v>0</v>
      </c>
      <c r="BH180" s="199">
        <f>IF(N180="sníž. přenesená",J180,0)</f>
        <v>0</v>
      </c>
      <c r="BI180" s="199">
        <f>IF(N180="nulová",J180,0)</f>
        <v>0</v>
      </c>
      <c r="BJ180" s="23" t="s">
        <v>25</v>
      </c>
      <c r="BK180" s="199">
        <f>ROUND(I180*H180,2)</f>
        <v>0</v>
      </c>
      <c r="BL180" s="23" t="s">
        <v>134</v>
      </c>
      <c r="BM180" s="23" t="s">
        <v>270</v>
      </c>
    </row>
    <row r="181" spans="2:47" s="1" customFormat="1" ht="148.5">
      <c r="B181" s="40"/>
      <c r="C181" s="62"/>
      <c r="D181" s="200" t="s">
        <v>136</v>
      </c>
      <c r="E181" s="62"/>
      <c r="F181" s="201" t="s">
        <v>264</v>
      </c>
      <c r="G181" s="62"/>
      <c r="H181" s="62"/>
      <c r="I181" s="158"/>
      <c r="J181" s="62"/>
      <c r="K181" s="62"/>
      <c r="L181" s="60"/>
      <c r="M181" s="202"/>
      <c r="N181" s="41"/>
      <c r="O181" s="41"/>
      <c r="P181" s="41"/>
      <c r="Q181" s="41"/>
      <c r="R181" s="41"/>
      <c r="S181" s="41"/>
      <c r="T181" s="77"/>
      <c r="AT181" s="23" t="s">
        <v>136</v>
      </c>
      <c r="AU181" s="23" t="s">
        <v>85</v>
      </c>
    </row>
    <row r="182" spans="2:51" s="11" customFormat="1" ht="13.5">
      <c r="B182" s="203"/>
      <c r="C182" s="204"/>
      <c r="D182" s="200" t="s">
        <v>138</v>
      </c>
      <c r="E182" s="215" t="s">
        <v>24</v>
      </c>
      <c r="F182" s="216" t="s">
        <v>271</v>
      </c>
      <c r="G182" s="204"/>
      <c r="H182" s="217">
        <v>585.1</v>
      </c>
      <c r="I182" s="209"/>
      <c r="J182" s="204"/>
      <c r="K182" s="204"/>
      <c r="L182" s="210"/>
      <c r="M182" s="211"/>
      <c r="N182" s="212"/>
      <c r="O182" s="212"/>
      <c r="P182" s="212"/>
      <c r="Q182" s="212"/>
      <c r="R182" s="212"/>
      <c r="S182" s="212"/>
      <c r="T182" s="213"/>
      <c r="AT182" s="214" t="s">
        <v>138</v>
      </c>
      <c r="AU182" s="214" t="s">
        <v>85</v>
      </c>
      <c r="AV182" s="11" t="s">
        <v>85</v>
      </c>
      <c r="AW182" s="11" t="s">
        <v>40</v>
      </c>
      <c r="AX182" s="11" t="s">
        <v>76</v>
      </c>
      <c r="AY182" s="214" t="s">
        <v>127</v>
      </c>
    </row>
    <row r="183" spans="2:51" s="11" customFormat="1" ht="13.5">
      <c r="B183" s="203"/>
      <c r="C183" s="204"/>
      <c r="D183" s="200" t="s">
        <v>138</v>
      </c>
      <c r="E183" s="215" t="s">
        <v>24</v>
      </c>
      <c r="F183" s="216" t="s">
        <v>272</v>
      </c>
      <c r="G183" s="204"/>
      <c r="H183" s="217">
        <v>198</v>
      </c>
      <c r="I183" s="209"/>
      <c r="J183" s="204"/>
      <c r="K183" s="204"/>
      <c r="L183" s="210"/>
      <c r="M183" s="211"/>
      <c r="N183" s="212"/>
      <c r="O183" s="212"/>
      <c r="P183" s="212"/>
      <c r="Q183" s="212"/>
      <c r="R183" s="212"/>
      <c r="S183" s="212"/>
      <c r="T183" s="213"/>
      <c r="AT183" s="214" t="s">
        <v>138</v>
      </c>
      <c r="AU183" s="214" t="s">
        <v>85</v>
      </c>
      <c r="AV183" s="11" t="s">
        <v>85</v>
      </c>
      <c r="AW183" s="11" t="s">
        <v>40</v>
      </c>
      <c r="AX183" s="11" t="s">
        <v>76</v>
      </c>
      <c r="AY183" s="214" t="s">
        <v>127</v>
      </c>
    </row>
    <row r="184" spans="2:51" s="13" customFormat="1" ht="13.5">
      <c r="B184" s="229"/>
      <c r="C184" s="230"/>
      <c r="D184" s="205" t="s">
        <v>138</v>
      </c>
      <c r="E184" s="231" t="s">
        <v>24</v>
      </c>
      <c r="F184" s="232" t="s">
        <v>153</v>
      </c>
      <c r="G184" s="230"/>
      <c r="H184" s="233">
        <v>783.1</v>
      </c>
      <c r="I184" s="234"/>
      <c r="J184" s="230"/>
      <c r="K184" s="230"/>
      <c r="L184" s="235"/>
      <c r="M184" s="236"/>
      <c r="N184" s="237"/>
      <c r="O184" s="237"/>
      <c r="P184" s="237"/>
      <c r="Q184" s="237"/>
      <c r="R184" s="237"/>
      <c r="S184" s="237"/>
      <c r="T184" s="238"/>
      <c r="AT184" s="239" t="s">
        <v>138</v>
      </c>
      <c r="AU184" s="239" t="s">
        <v>85</v>
      </c>
      <c r="AV184" s="13" t="s">
        <v>134</v>
      </c>
      <c r="AW184" s="13" t="s">
        <v>40</v>
      </c>
      <c r="AX184" s="13" t="s">
        <v>25</v>
      </c>
      <c r="AY184" s="239" t="s">
        <v>127</v>
      </c>
    </row>
    <row r="185" spans="2:65" s="1" customFormat="1" ht="31.5" customHeight="1">
      <c r="B185" s="40"/>
      <c r="C185" s="188" t="s">
        <v>273</v>
      </c>
      <c r="D185" s="188" t="s">
        <v>129</v>
      </c>
      <c r="E185" s="189" t="s">
        <v>274</v>
      </c>
      <c r="F185" s="190" t="s">
        <v>275</v>
      </c>
      <c r="G185" s="191" t="s">
        <v>132</v>
      </c>
      <c r="H185" s="192">
        <v>607.275</v>
      </c>
      <c r="I185" s="193"/>
      <c r="J185" s="194">
        <f>ROUND(I185*H185,2)</f>
        <v>0</v>
      </c>
      <c r="K185" s="190" t="s">
        <v>133</v>
      </c>
      <c r="L185" s="60"/>
      <c r="M185" s="195" t="s">
        <v>24</v>
      </c>
      <c r="N185" s="196" t="s">
        <v>47</v>
      </c>
      <c r="O185" s="41"/>
      <c r="P185" s="197">
        <f>O185*H185</f>
        <v>0</v>
      </c>
      <c r="Q185" s="197">
        <v>0</v>
      </c>
      <c r="R185" s="197">
        <f>Q185*H185</f>
        <v>0</v>
      </c>
      <c r="S185" s="197">
        <v>0</v>
      </c>
      <c r="T185" s="198">
        <f>S185*H185</f>
        <v>0</v>
      </c>
      <c r="AR185" s="23" t="s">
        <v>134</v>
      </c>
      <c r="AT185" s="23" t="s">
        <v>129</v>
      </c>
      <c r="AU185" s="23" t="s">
        <v>85</v>
      </c>
      <c r="AY185" s="23" t="s">
        <v>127</v>
      </c>
      <c r="BE185" s="199">
        <f>IF(N185="základní",J185,0)</f>
        <v>0</v>
      </c>
      <c r="BF185" s="199">
        <f>IF(N185="snížená",J185,0)</f>
        <v>0</v>
      </c>
      <c r="BG185" s="199">
        <f>IF(N185="zákl. přenesená",J185,0)</f>
        <v>0</v>
      </c>
      <c r="BH185" s="199">
        <f>IF(N185="sníž. přenesená",J185,0)</f>
        <v>0</v>
      </c>
      <c r="BI185" s="199">
        <f>IF(N185="nulová",J185,0)</f>
        <v>0</v>
      </c>
      <c r="BJ185" s="23" t="s">
        <v>25</v>
      </c>
      <c r="BK185" s="199">
        <f>ROUND(I185*H185,2)</f>
        <v>0</v>
      </c>
      <c r="BL185" s="23" t="s">
        <v>134</v>
      </c>
      <c r="BM185" s="23" t="s">
        <v>276</v>
      </c>
    </row>
    <row r="186" spans="2:65" s="1" customFormat="1" ht="31.5" customHeight="1">
      <c r="B186" s="40"/>
      <c r="C186" s="188" t="s">
        <v>277</v>
      </c>
      <c r="D186" s="188" t="s">
        <v>129</v>
      </c>
      <c r="E186" s="189" t="s">
        <v>278</v>
      </c>
      <c r="F186" s="190" t="s">
        <v>279</v>
      </c>
      <c r="G186" s="191" t="s">
        <v>132</v>
      </c>
      <c r="H186" s="192">
        <v>783.1</v>
      </c>
      <c r="I186" s="193"/>
      <c r="J186" s="194">
        <f>ROUND(I186*H186,2)</f>
        <v>0</v>
      </c>
      <c r="K186" s="190" t="s">
        <v>133</v>
      </c>
      <c r="L186" s="60"/>
      <c r="M186" s="195" t="s">
        <v>24</v>
      </c>
      <c r="N186" s="196" t="s">
        <v>47</v>
      </c>
      <c r="O186" s="41"/>
      <c r="P186" s="197">
        <f>O186*H186</f>
        <v>0</v>
      </c>
      <c r="Q186" s="197">
        <v>0</v>
      </c>
      <c r="R186" s="197">
        <f>Q186*H186</f>
        <v>0</v>
      </c>
      <c r="S186" s="197">
        <v>0</v>
      </c>
      <c r="T186" s="198">
        <f>S186*H186</f>
        <v>0</v>
      </c>
      <c r="AR186" s="23" t="s">
        <v>134</v>
      </c>
      <c r="AT186" s="23" t="s">
        <v>129</v>
      </c>
      <c r="AU186" s="23" t="s">
        <v>85</v>
      </c>
      <c r="AY186" s="23" t="s">
        <v>127</v>
      </c>
      <c r="BE186" s="199">
        <f>IF(N186="základní",J186,0)</f>
        <v>0</v>
      </c>
      <c r="BF186" s="199">
        <f>IF(N186="snížená",J186,0)</f>
        <v>0</v>
      </c>
      <c r="BG186" s="199">
        <f>IF(N186="zákl. přenesená",J186,0)</f>
        <v>0</v>
      </c>
      <c r="BH186" s="199">
        <f>IF(N186="sníž. přenesená",J186,0)</f>
        <v>0</v>
      </c>
      <c r="BI186" s="199">
        <f>IF(N186="nulová",J186,0)</f>
        <v>0</v>
      </c>
      <c r="BJ186" s="23" t="s">
        <v>25</v>
      </c>
      <c r="BK186" s="199">
        <f>ROUND(I186*H186,2)</f>
        <v>0</v>
      </c>
      <c r="BL186" s="23" t="s">
        <v>134</v>
      </c>
      <c r="BM186" s="23" t="s">
        <v>280</v>
      </c>
    </row>
    <row r="187" spans="2:65" s="1" customFormat="1" ht="22.5" customHeight="1">
      <c r="B187" s="40"/>
      <c r="C187" s="188" t="s">
        <v>281</v>
      </c>
      <c r="D187" s="188" t="s">
        <v>129</v>
      </c>
      <c r="E187" s="189" t="s">
        <v>282</v>
      </c>
      <c r="F187" s="190" t="s">
        <v>283</v>
      </c>
      <c r="G187" s="191" t="s">
        <v>132</v>
      </c>
      <c r="H187" s="192">
        <v>85.7</v>
      </c>
      <c r="I187" s="193"/>
      <c r="J187" s="194">
        <f>ROUND(I187*H187,2)</f>
        <v>0</v>
      </c>
      <c r="K187" s="190" t="s">
        <v>133</v>
      </c>
      <c r="L187" s="60"/>
      <c r="M187" s="195" t="s">
        <v>24</v>
      </c>
      <c r="N187" s="196" t="s">
        <v>47</v>
      </c>
      <c r="O187" s="41"/>
      <c r="P187" s="197">
        <f>O187*H187</f>
        <v>0</v>
      </c>
      <c r="Q187" s="197">
        <v>0.00149</v>
      </c>
      <c r="R187" s="197">
        <f>Q187*H187</f>
        <v>0.127693</v>
      </c>
      <c r="S187" s="197">
        <v>0</v>
      </c>
      <c r="T187" s="198">
        <f>S187*H187</f>
        <v>0</v>
      </c>
      <c r="AR187" s="23" t="s">
        <v>134</v>
      </c>
      <c r="AT187" s="23" t="s">
        <v>129</v>
      </c>
      <c r="AU187" s="23" t="s">
        <v>85</v>
      </c>
      <c r="AY187" s="23" t="s">
        <v>127</v>
      </c>
      <c r="BE187" s="199">
        <f>IF(N187="základní",J187,0)</f>
        <v>0</v>
      </c>
      <c r="BF187" s="199">
        <f>IF(N187="snížená",J187,0)</f>
        <v>0</v>
      </c>
      <c r="BG187" s="199">
        <f>IF(N187="zákl. přenesená",J187,0)</f>
        <v>0</v>
      </c>
      <c r="BH187" s="199">
        <f>IF(N187="sníž. přenesená",J187,0)</f>
        <v>0</v>
      </c>
      <c r="BI187" s="199">
        <f>IF(N187="nulová",J187,0)</f>
        <v>0</v>
      </c>
      <c r="BJ187" s="23" t="s">
        <v>25</v>
      </c>
      <c r="BK187" s="199">
        <f>ROUND(I187*H187,2)</f>
        <v>0</v>
      </c>
      <c r="BL187" s="23" t="s">
        <v>134</v>
      </c>
      <c r="BM187" s="23" t="s">
        <v>284</v>
      </c>
    </row>
    <row r="188" spans="2:47" s="1" customFormat="1" ht="81">
      <c r="B188" s="40"/>
      <c r="C188" s="62"/>
      <c r="D188" s="200" t="s">
        <v>136</v>
      </c>
      <c r="E188" s="62"/>
      <c r="F188" s="201" t="s">
        <v>285</v>
      </c>
      <c r="G188" s="62"/>
      <c r="H188" s="62"/>
      <c r="I188" s="158"/>
      <c r="J188" s="62"/>
      <c r="K188" s="62"/>
      <c r="L188" s="60"/>
      <c r="M188" s="202"/>
      <c r="N188" s="41"/>
      <c r="O188" s="41"/>
      <c r="P188" s="41"/>
      <c r="Q188" s="41"/>
      <c r="R188" s="41"/>
      <c r="S188" s="41"/>
      <c r="T188" s="77"/>
      <c r="AT188" s="23" t="s">
        <v>136</v>
      </c>
      <c r="AU188" s="23" t="s">
        <v>85</v>
      </c>
    </row>
    <row r="189" spans="2:51" s="11" customFormat="1" ht="13.5">
      <c r="B189" s="203"/>
      <c r="C189" s="204"/>
      <c r="D189" s="200" t="s">
        <v>138</v>
      </c>
      <c r="E189" s="215" t="s">
        <v>24</v>
      </c>
      <c r="F189" s="216" t="s">
        <v>286</v>
      </c>
      <c r="G189" s="204"/>
      <c r="H189" s="217">
        <v>12</v>
      </c>
      <c r="I189" s="209"/>
      <c r="J189" s="204"/>
      <c r="K189" s="204"/>
      <c r="L189" s="210"/>
      <c r="M189" s="211"/>
      <c r="N189" s="212"/>
      <c r="O189" s="212"/>
      <c r="P189" s="212"/>
      <c r="Q189" s="212"/>
      <c r="R189" s="212"/>
      <c r="S189" s="212"/>
      <c r="T189" s="213"/>
      <c r="AT189" s="214" t="s">
        <v>138</v>
      </c>
      <c r="AU189" s="214" t="s">
        <v>85</v>
      </c>
      <c r="AV189" s="11" t="s">
        <v>85</v>
      </c>
      <c r="AW189" s="11" t="s">
        <v>40</v>
      </c>
      <c r="AX189" s="11" t="s">
        <v>76</v>
      </c>
      <c r="AY189" s="214" t="s">
        <v>127</v>
      </c>
    </row>
    <row r="190" spans="2:51" s="11" customFormat="1" ht="13.5">
      <c r="B190" s="203"/>
      <c r="C190" s="204"/>
      <c r="D190" s="200" t="s">
        <v>138</v>
      </c>
      <c r="E190" s="215" t="s">
        <v>24</v>
      </c>
      <c r="F190" s="216" t="s">
        <v>287</v>
      </c>
      <c r="G190" s="204"/>
      <c r="H190" s="217">
        <v>73.7</v>
      </c>
      <c r="I190" s="209"/>
      <c r="J190" s="204"/>
      <c r="K190" s="204"/>
      <c r="L190" s="210"/>
      <c r="M190" s="211"/>
      <c r="N190" s="212"/>
      <c r="O190" s="212"/>
      <c r="P190" s="212"/>
      <c r="Q190" s="212"/>
      <c r="R190" s="212"/>
      <c r="S190" s="212"/>
      <c r="T190" s="213"/>
      <c r="AT190" s="214" t="s">
        <v>138</v>
      </c>
      <c r="AU190" s="214" t="s">
        <v>85</v>
      </c>
      <c r="AV190" s="11" t="s">
        <v>85</v>
      </c>
      <c r="AW190" s="11" t="s">
        <v>40</v>
      </c>
      <c r="AX190" s="11" t="s">
        <v>76</v>
      </c>
      <c r="AY190" s="214" t="s">
        <v>127</v>
      </c>
    </row>
    <row r="191" spans="2:51" s="13" customFormat="1" ht="13.5">
      <c r="B191" s="229"/>
      <c r="C191" s="230"/>
      <c r="D191" s="205" t="s">
        <v>138</v>
      </c>
      <c r="E191" s="231" t="s">
        <v>24</v>
      </c>
      <c r="F191" s="232" t="s">
        <v>153</v>
      </c>
      <c r="G191" s="230"/>
      <c r="H191" s="233">
        <v>85.7</v>
      </c>
      <c r="I191" s="234"/>
      <c r="J191" s="230"/>
      <c r="K191" s="230"/>
      <c r="L191" s="235"/>
      <c r="M191" s="236"/>
      <c r="N191" s="237"/>
      <c r="O191" s="237"/>
      <c r="P191" s="237"/>
      <c r="Q191" s="237"/>
      <c r="R191" s="237"/>
      <c r="S191" s="237"/>
      <c r="T191" s="238"/>
      <c r="AT191" s="239" t="s">
        <v>138</v>
      </c>
      <c r="AU191" s="239" t="s">
        <v>85</v>
      </c>
      <c r="AV191" s="13" t="s">
        <v>134</v>
      </c>
      <c r="AW191" s="13" t="s">
        <v>40</v>
      </c>
      <c r="AX191" s="13" t="s">
        <v>25</v>
      </c>
      <c r="AY191" s="239" t="s">
        <v>127</v>
      </c>
    </row>
    <row r="192" spans="2:65" s="1" customFormat="1" ht="31.5" customHeight="1">
      <c r="B192" s="40"/>
      <c r="C192" s="188" t="s">
        <v>288</v>
      </c>
      <c r="D192" s="188" t="s">
        <v>129</v>
      </c>
      <c r="E192" s="189" t="s">
        <v>289</v>
      </c>
      <c r="F192" s="190" t="s">
        <v>290</v>
      </c>
      <c r="G192" s="191" t="s">
        <v>132</v>
      </c>
      <c r="H192" s="192">
        <v>85.7</v>
      </c>
      <c r="I192" s="193"/>
      <c r="J192" s="194">
        <f>ROUND(I192*H192,2)</f>
        <v>0</v>
      </c>
      <c r="K192" s="190" t="s">
        <v>133</v>
      </c>
      <c r="L192" s="60"/>
      <c r="M192" s="195" t="s">
        <v>24</v>
      </c>
      <c r="N192" s="196" t="s">
        <v>47</v>
      </c>
      <c r="O192" s="41"/>
      <c r="P192" s="197">
        <f>O192*H192</f>
        <v>0</v>
      </c>
      <c r="Q192" s="197">
        <v>0</v>
      </c>
      <c r="R192" s="197">
        <f>Q192*H192</f>
        <v>0</v>
      </c>
      <c r="S192" s="197">
        <v>0</v>
      </c>
      <c r="T192" s="198">
        <f>S192*H192</f>
        <v>0</v>
      </c>
      <c r="AR192" s="23" t="s">
        <v>134</v>
      </c>
      <c r="AT192" s="23" t="s">
        <v>129</v>
      </c>
      <c r="AU192" s="23" t="s">
        <v>85</v>
      </c>
      <c r="AY192" s="23" t="s">
        <v>127</v>
      </c>
      <c r="BE192" s="199">
        <f>IF(N192="základní",J192,0)</f>
        <v>0</v>
      </c>
      <c r="BF192" s="199">
        <f>IF(N192="snížená",J192,0)</f>
        <v>0</v>
      </c>
      <c r="BG192" s="199">
        <f>IF(N192="zákl. přenesená",J192,0)</f>
        <v>0</v>
      </c>
      <c r="BH192" s="199">
        <f>IF(N192="sníž. přenesená",J192,0)</f>
        <v>0</v>
      </c>
      <c r="BI192" s="199">
        <f>IF(N192="nulová",J192,0)</f>
        <v>0</v>
      </c>
      <c r="BJ192" s="23" t="s">
        <v>25</v>
      </c>
      <c r="BK192" s="199">
        <f>ROUND(I192*H192,2)</f>
        <v>0</v>
      </c>
      <c r="BL192" s="23" t="s">
        <v>134</v>
      </c>
      <c r="BM192" s="23" t="s">
        <v>291</v>
      </c>
    </row>
    <row r="193" spans="2:65" s="1" customFormat="1" ht="31.5" customHeight="1">
      <c r="B193" s="40"/>
      <c r="C193" s="188" t="s">
        <v>292</v>
      </c>
      <c r="D193" s="188" t="s">
        <v>129</v>
      </c>
      <c r="E193" s="189" t="s">
        <v>293</v>
      </c>
      <c r="F193" s="190" t="s">
        <v>294</v>
      </c>
      <c r="G193" s="191" t="s">
        <v>203</v>
      </c>
      <c r="H193" s="192">
        <v>73.818</v>
      </c>
      <c r="I193" s="193"/>
      <c r="J193" s="194">
        <f>ROUND(I193*H193,2)</f>
        <v>0</v>
      </c>
      <c r="K193" s="190" t="s">
        <v>133</v>
      </c>
      <c r="L193" s="60"/>
      <c r="M193" s="195" t="s">
        <v>24</v>
      </c>
      <c r="N193" s="196" t="s">
        <v>47</v>
      </c>
      <c r="O193" s="41"/>
      <c r="P193" s="197">
        <f>O193*H193</f>
        <v>0</v>
      </c>
      <c r="Q193" s="197">
        <v>0.00136</v>
      </c>
      <c r="R193" s="197">
        <f>Q193*H193</f>
        <v>0.10039248</v>
      </c>
      <c r="S193" s="197">
        <v>0</v>
      </c>
      <c r="T193" s="198">
        <f>S193*H193</f>
        <v>0</v>
      </c>
      <c r="AR193" s="23" t="s">
        <v>134</v>
      </c>
      <c r="AT193" s="23" t="s">
        <v>129</v>
      </c>
      <c r="AU193" s="23" t="s">
        <v>85</v>
      </c>
      <c r="AY193" s="23" t="s">
        <v>127</v>
      </c>
      <c r="BE193" s="199">
        <f>IF(N193="základní",J193,0)</f>
        <v>0</v>
      </c>
      <c r="BF193" s="199">
        <f>IF(N193="snížená",J193,0)</f>
        <v>0</v>
      </c>
      <c r="BG193" s="199">
        <f>IF(N193="zákl. přenesená",J193,0)</f>
        <v>0</v>
      </c>
      <c r="BH193" s="199">
        <f>IF(N193="sníž. přenesená",J193,0)</f>
        <v>0</v>
      </c>
      <c r="BI193" s="199">
        <f>IF(N193="nulová",J193,0)</f>
        <v>0</v>
      </c>
      <c r="BJ193" s="23" t="s">
        <v>25</v>
      </c>
      <c r="BK193" s="199">
        <f>ROUND(I193*H193,2)</f>
        <v>0</v>
      </c>
      <c r="BL193" s="23" t="s">
        <v>134</v>
      </c>
      <c r="BM193" s="23" t="s">
        <v>295</v>
      </c>
    </row>
    <row r="194" spans="2:47" s="1" customFormat="1" ht="54">
      <c r="B194" s="40"/>
      <c r="C194" s="62"/>
      <c r="D194" s="200" t="s">
        <v>136</v>
      </c>
      <c r="E194" s="62"/>
      <c r="F194" s="201" t="s">
        <v>296</v>
      </c>
      <c r="G194" s="62"/>
      <c r="H194" s="62"/>
      <c r="I194" s="158"/>
      <c r="J194" s="62"/>
      <c r="K194" s="62"/>
      <c r="L194" s="60"/>
      <c r="M194" s="202"/>
      <c r="N194" s="41"/>
      <c r="O194" s="41"/>
      <c r="P194" s="41"/>
      <c r="Q194" s="41"/>
      <c r="R194" s="41"/>
      <c r="S194" s="41"/>
      <c r="T194" s="77"/>
      <c r="AT194" s="23" t="s">
        <v>136</v>
      </c>
      <c r="AU194" s="23" t="s">
        <v>85</v>
      </c>
    </row>
    <row r="195" spans="2:51" s="11" customFormat="1" ht="13.5">
      <c r="B195" s="203"/>
      <c r="C195" s="204"/>
      <c r="D195" s="205" t="s">
        <v>138</v>
      </c>
      <c r="E195" s="206" t="s">
        <v>24</v>
      </c>
      <c r="F195" s="207" t="s">
        <v>297</v>
      </c>
      <c r="G195" s="204"/>
      <c r="H195" s="208">
        <v>73.818</v>
      </c>
      <c r="I195" s="209"/>
      <c r="J195" s="204"/>
      <c r="K195" s="204"/>
      <c r="L195" s="210"/>
      <c r="M195" s="211"/>
      <c r="N195" s="212"/>
      <c r="O195" s="212"/>
      <c r="P195" s="212"/>
      <c r="Q195" s="212"/>
      <c r="R195" s="212"/>
      <c r="S195" s="212"/>
      <c r="T195" s="213"/>
      <c r="AT195" s="214" t="s">
        <v>138</v>
      </c>
      <c r="AU195" s="214" t="s">
        <v>85</v>
      </c>
      <c r="AV195" s="11" t="s">
        <v>85</v>
      </c>
      <c r="AW195" s="11" t="s">
        <v>40</v>
      </c>
      <c r="AX195" s="11" t="s">
        <v>25</v>
      </c>
      <c r="AY195" s="214" t="s">
        <v>127</v>
      </c>
    </row>
    <row r="196" spans="2:65" s="1" customFormat="1" ht="31.5" customHeight="1">
      <c r="B196" s="40"/>
      <c r="C196" s="188" t="s">
        <v>298</v>
      </c>
      <c r="D196" s="188" t="s">
        <v>129</v>
      </c>
      <c r="E196" s="189" t="s">
        <v>299</v>
      </c>
      <c r="F196" s="190" t="s">
        <v>300</v>
      </c>
      <c r="G196" s="191" t="s">
        <v>203</v>
      </c>
      <c r="H196" s="192">
        <v>73.818</v>
      </c>
      <c r="I196" s="193"/>
      <c r="J196" s="194">
        <f>ROUND(I196*H196,2)</f>
        <v>0</v>
      </c>
      <c r="K196" s="190" t="s">
        <v>133</v>
      </c>
      <c r="L196" s="60"/>
      <c r="M196" s="195" t="s">
        <v>24</v>
      </c>
      <c r="N196" s="196" t="s">
        <v>47</v>
      </c>
      <c r="O196" s="41"/>
      <c r="P196" s="197">
        <f>O196*H196</f>
        <v>0</v>
      </c>
      <c r="Q196" s="197">
        <v>0</v>
      </c>
      <c r="R196" s="197">
        <f>Q196*H196</f>
        <v>0</v>
      </c>
      <c r="S196" s="197">
        <v>0</v>
      </c>
      <c r="T196" s="198">
        <f>S196*H196</f>
        <v>0</v>
      </c>
      <c r="AR196" s="23" t="s">
        <v>134</v>
      </c>
      <c r="AT196" s="23" t="s">
        <v>129</v>
      </c>
      <c r="AU196" s="23" t="s">
        <v>85</v>
      </c>
      <c r="AY196" s="23" t="s">
        <v>127</v>
      </c>
      <c r="BE196" s="199">
        <f>IF(N196="základní",J196,0)</f>
        <v>0</v>
      </c>
      <c r="BF196" s="199">
        <f>IF(N196="snížená",J196,0)</f>
        <v>0</v>
      </c>
      <c r="BG196" s="199">
        <f>IF(N196="zákl. přenesená",J196,0)</f>
        <v>0</v>
      </c>
      <c r="BH196" s="199">
        <f>IF(N196="sníž. přenesená",J196,0)</f>
        <v>0</v>
      </c>
      <c r="BI196" s="199">
        <f>IF(N196="nulová",J196,0)</f>
        <v>0</v>
      </c>
      <c r="BJ196" s="23" t="s">
        <v>25</v>
      </c>
      <c r="BK196" s="199">
        <f>ROUND(I196*H196,2)</f>
        <v>0</v>
      </c>
      <c r="BL196" s="23" t="s">
        <v>134</v>
      </c>
      <c r="BM196" s="23" t="s">
        <v>301</v>
      </c>
    </row>
    <row r="197" spans="2:65" s="1" customFormat="1" ht="44.25" customHeight="1">
      <c r="B197" s="40"/>
      <c r="C197" s="188" t="s">
        <v>302</v>
      </c>
      <c r="D197" s="188" t="s">
        <v>129</v>
      </c>
      <c r="E197" s="189" t="s">
        <v>303</v>
      </c>
      <c r="F197" s="190" t="s">
        <v>304</v>
      </c>
      <c r="G197" s="191" t="s">
        <v>203</v>
      </c>
      <c r="H197" s="192">
        <v>118.95</v>
      </c>
      <c r="I197" s="193"/>
      <c r="J197" s="194">
        <f>ROUND(I197*H197,2)</f>
        <v>0</v>
      </c>
      <c r="K197" s="190" t="s">
        <v>133</v>
      </c>
      <c r="L197" s="60"/>
      <c r="M197" s="195" t="s">
        <v>24</v>
      </c>
      <c r="N197" s="196" t="s">
        <v>47</v>
      </c>
      <c r="O197" s="41"/>
      <c r="P197" s="197">
        <f>O197*H197</f>
        <v>0</v>
      </c>
      <c r="Q197" s="197">
        <v>0</v>
      </c>
      <c r="R197" s="197">
        <f>Q197*H197</f>
        <v>0</v>
      </c>
      <c r="S197" s="197">
        <v>0</v>
      </c>
      <c r="T197" s="198">
        <f>S197*H197</f>
        <v>0</v>
      </c>
      <c r="AR197" s="23" t="s">
        <v>134</v>
      </c>
      <c r="AT197" s="23" t="s">
        <v>129</v>
      </c>
      <c r="AU197" s="23" t="s">
        <v>85</v>
      </c>
      <c r="AY197" s="23" t="s">
        <v>127</v>
      </c>
      <c r="BE197" s="199">
        <f>IF(N197="základní",J197,0)</f>
        <v>0</v>
      </c>
      <c r="BF197" s="199">
        <f>IF(N197="snížená",J197,0)</f>
        <v>0</v>
      </c>
      <c r="BG197" s="199">
        <f>IF(N197="zákl. přenesená",J197,0)</f>
        <v>0</v>
      </c>
      <c r="BH197" s="199">
        <f>IF(N197="sníž. přenesená",J197,0)</f>
        <v>0</v>
      </c>
      <c r="BI197" s="199">
        <f>IF(N197="nulová",J197,0)</f>
        <v>0</v>
      </c>
      <c r="BJ197" s="23" t="s">
        <v>25</v>
      </c>
      <c r="BK197" s="199">
        <f>ROUND(I197*H197,2)</f>
        <v>0</v>
      </c>
      <c r="BL197" s="23" t="s">
        <v>134</v>
      </c>
      <c r="BM197" s="23" t="s">
        <v>305</v>
      </c>
    </row>
    <row r="198" spans="2:47" s="1" customFormat="1" ht="94.5">
      <c r="B198" s="40"/>
      <c r="C198" s="62"/>
      <c r="D198" s="200" t="s">
        <v>136</v>
      </c>
      <c r="E198" s="62"/>
      <c r="F198" s="201" t="s">
        <v>306</v>
      </c>
      <c r="G198" s="62"/>
      <c r="H198" s="62"/>
      <c r="I198" s="158"/>
      <c r="J198" s="62"/>
      <c r="K198" s="62"/>
      <c r="L198" s="60"/>
      <c r="M198" s="202"/>
      <c r="N198" s="41"/>
      <c r="O198" s="41"/>
      <c r="P198" s="41"/>
      <c r="Q198" s="41"/>
      <c r="R198" s="41"/>
      <c r="S198" s="41"/>
      <c r="T198" s="77"/>
      <c r="AT198" s="23" t="s">
        <v>136</v>
      </c>
      <c r="AU198" s="23" t="s">
        <v>85</v>
      </c>
    </row>
    <row r="199" spans="2:51" s="11" customFormat="1" ht="13.5">
      <c r="B199" s="203"/>
      <c r="C199" s="204"/>
      <c r="D199" s="200" t="s">
        <v>138</v>
      </c>
      <c r="E199" s="215" t="s">
        <v>24</v>
      </c>
      <c r="F199" s="216" t="s">
        <v>307</v>
      </c>
      <c r="G199" s="204"/>
      <c r="H199" s="217">
        <v>51.07</v>
      </c>
      <c r="I199" s="209"/>
      <c r="J199" s="204"/>
      <c r="K199" s="204"/>
      <c r="L199" s="210"/>
      <c r="M199" s="211"/>
      <c r="N199" s="212"/>
      <c r="O199" s="212"/>
      <c r="P199" s="212"/>
      <c r="Q199" s="212"/>
      <c r="R199" s="212"/>
      <c r="S199" s="212"/>
      <c r="T199" s="213"/>
      <c r="AT199" s="214" t="s">
        <v>138</v>
      </c>
      <c r="AU199" s="214" t="s">
        <v>85</v>
      </c>
      <c r="AV199" s="11" t="s">
        <v>85</v>
      </c>
      <c r="AW199" s="11" t="s">
        <v>40</v>
      </c>
      <c r="AX199" s="11" t="s">
        <v>76</v>
      </c>
      <c r="AY199" s="214" t="s">
        <v>127</v>
      </c>
    </row>
    <row r="200" spans="2:51" s="11" customFormat="1" ht="13.5">
      <c r="B200" s="203"/>
      <c r="C200" s="204"/>
      <c r="D200" s="200" t="s">
        <v>138</v>
      </c>
      <c r="E200" s="215" t="s">
        <v>24</v>
      </c>
      <c r="F200" s="216" t="s">
        <v>308</v>
      </c>
      <c r="G200" s="204"/>
      <c r="H200" s="217">
        <v>67.88</v>
      </c>
      <c r="I200" s="209"/>
      <c r="J200" s="204"/>
      <c r="K200" s="204"/>
      <c r="L200" s="210"/>
      <c r="M200" s="211"/>
      <c r="N200" s="212"/>
      <c r="O200" s="212"/>
      <c r="P200" s="212"/>
      <c r="Q200" s="212"/>
      <c r="R200" s="212"/>
      <c r="S200" s="212"/>
      <c r="T200" s="213"/>
      <c r="AT200" s="214" t="s">
        <v>138</v>
      </c>
      <c r="AU200" s="214" t="s">
        <v>85</v>
      </c>
      <c r="AV200" s="11" t="s">
        <v>85</v>
      </c>
      <c r="AW200" s="11" t="s">
        <v>40</v>
      </c>
      <c r="AX200" s="11" t="s">
        <v>76</v>
      </c>
      <c r="AY200" s="214" t="s">
        <v>127</v>
      </c>
    </row>
    <row r="201" spans="2:51" s="13" customFormat="1" ht="13.5">
      <c r="B201" s="229"/>
      <c r="C201" s="230"/>
      <c r="D201" s="205" t="s">
        <v>138</v>
      </c>
      <c r="E201" s="231" t="s">
        <v>24</v>
      </c>
      <c r="F201" s="232" t="s">
        <v>153</v>
      </c>
      <c r="G201" s="230"/>
      <c r="H201" s="233">
        <v>118.95</v>
      </c>
      <c r="I201" s="234"/>
      <c r="J201" s="230"/>
      <c r="K201" s="230"/>
      <c r="L201" s="235"/>
      <c r="M201" s="236"/>
      <c r="N201" s="237"/>
      <c r="O201" s="237"/>
      <c r="P201" s="237"/>
      <c r="Q201" s="237"/>
      <c r="R201" s="237"/>
      <c r="S201" s="237"/>
      <c r="T201" s="238"/>
      <c r="AT201" s="239" t="s">
        <v>138</v>
      </c>
      <c r="AU201" s="239" t="s">
        <v>85</v>
      </c>
      <c r="AV201" s="13" t="s">
        <v>134</v>
      </c>
      <c r="AW201" s="13" t="s">
        <v>40</v>
      </c>
      <c r="AX201" s="13" t="s">
        <v>25</v>
      </c>
      <c r="AY201" s="239" t="s">
        <v>127</v>
      </c>
    </row>
    <row r="202" spans="2:65" s="1" customFormat="1" ht="44.25" customHeight="1">
      <c r="B202" s="40"/>
      <c r="C202" s="188" t="s">
        <v>309</v>
      </c>
      <c r="D202" s="188" t="s">
        <v>129</v>
      </c>
      <c r="E202" s="189" t="s">
        <v>310</v>
      </c>
      <c r="F202" s="190" t="s">
        <v>311</v>
      </c>
      <c r="G202" s="191" t="s">
        <v>203</v>
      </c>
      <c r="H202" s="192">
        <v>328.094</v>
      </c>
      <c r="I202" s="193"/>
      <c r="J202" s="194">
        <f>ROUND(I202*H202,2)</f>
        <v>0</v>
      </c>
      <c r="K202" s="190" t="s">
        <v>133</v>
      </c>
      <c r="L202" s="60"/>
      <c r="M202" s="195" t="s">
        <v>24</v>
      </c>
      <c r="N202" s="196" t="s">
        <v>47</v>
      </c>
      <c r="O202" s="41"/>
      <c r="P202" s="197">
        <f>O202*H202</f>
        <v>0</v>
      </c>
      <c r="Q202" s="197">
        <v>0</v>
      </c>
      <c r="R202" s="197">
        <f>Q202*H202</f>
        <v>0</v>
      </c>
      <c r="S202" s="197">
        <v>0</v>
      </c>
      <c r="T202" s="198">
        <f>S202*H202</f>
        <v>0</v>
      </c>
      <c r="AR202" s="23" t="s">
        <v>134</v>
      </c>
      <c r="AT202" s="23" t="s">
        <v>129</v>
      </c>
      <c r="AU202" s="23" t="s">
        <v>85</v>
      </c>
      <c r="AY202" s="23" t="s">
        <v>127</v>
      </c>
      <c r="BE202" s="199">
        <f>IF(N202="základní",J202,0)</f>
        <v>0</v>
      </c>
      <c r="BF202" s="199">
        <f>IF(N202="snížená",J202,0)</f>
        <v>0</v>
      </c>
      <c r="BG202" s="199">
        <f>IF(N202="zákl. přenesená",J202,0)</f>
        <v>0</v>
      </c>
      <c r="BH202" s="199">
        <f>IF(N202="sníž. přenesená",J202,0)</f>
        <v>0</v>
      </c>
      <c r="BI202" s="199">
        <f>IF(N202="nulová",J202,0)</f>
        <v>0</v>
      </c>
      <c r="BJ202" s="23" t="s">
        <v>25</v>
      </c>
      <c r="BK202" s="199">
        <f>ROUND(I202*H202,2)</f>
        <v>0</v>
      </c>
      <c r="BL202" s="23" t="s">
        <v>134</v>
      </c>
      <c r="BM202" s="23" t="s">
        <v>312</v>
      </c>
    </row>
    <row r="203" spans="2:47" s="1" customFormat="1" ht="94.5">
      <c r="B203" s="40"/>
      <c r="C203" s="62"/>
      <c r="D203" s="200" t="s">
        <v>136</v>
      </c>
      <c r="E203" s="62"/>
      <c r="F203" s="201" t="s">
        <v>306</v>
      </c>
      <c r="G203" s="62"/>
      <c r="H203" s="62"/>
      <c r="I203" s="158"/>
      <c r="J203" s="62"/>
      <c r="K203" s="62"/>
      <c r="L203" s="60"/>
      <c r="M203" s="202"/>
      <c r="N203" s="41"/>
      <c r="O203" s="41"/>
      <c r="P203" s="41"/>
      <c r="Q203" s="41"/>
      <c r="R203" s="41"/>
      <c r="S203" s="41"/>
      <c r="T203" s="77"/>
      <c r="AT203" s="23" t="s">
        <v>136</v>
      </c>
      <c r="AU203" s="23" t="s">
        <v>85</v>
      </c>
    </row>
    <row r="204" spans="2:51" s="11" customFormat="1" ht="13.5">
      <c r="B204" s="203"/>
      <c r="C204" s="204"/>
      <c r="D204" s="200" t="s">
        <v>138</v>
      </c>
      <c r="E204" s="215" t="s">
        <v>24</v>
      </c>
      <c r="F204" s="216" t="s">
        <v>313</v>
      </c>
      <c r="G204" s="204"/>
      <c r="H204" s="217">
        <v>22.748</v>
      </c>
      <c r="I204" s="209"/>
      <c r="J204" s="204"/>
      <c r="K204" s="204"/>
      <c r="L204" s="210"/>
      <c r="M204" s="211"/>
      <c r="N204" s="212"/>
      <c r="O204" s="212"/>
      <c r="P204" s="212"/>
      <c r="Q204" s="212"/>
      <c r="R204" s="212"/>
      <c r="S204" s="212"/>
      <c r="T204" s="213"/>
      <c r="AT204" s="214" t="s">
        <v>138</v>
      </c>
      <c r="AU204" s="214" t="s">
        <v>85</v>
      </c>
      <c r="AV204" s="11" t="s">
        <v>85</v>
      </c>
      <c r="AW204" s="11" t="s">
        <v>40</v>
      </c>
      <c r="AX204" s="11" t="s">
        <v>76</v>
      </c>
      <c r="AY204" s="214" t="s">
        <v>127</v>
      </c>
    </row>
    <row r="205" spans="2:51" s="11" customFormat="1" ht="13.5">
      <c r="B205" s="203"/>
      <c r="C205" s="204"/>
      <c r="D205" s="200" t="s">
        <v>138</v>
      </c>
      <c r="E205" s="215" t="s">
        <v>24</v>
      </c>
      <c r="F205" s="216" t="s">
        <v>314</v>
      </c>
      <c r="G205" s="204"/>
      <c r="H205" s="217">
        <v>305.346</v>
      </c>
      <c r="I205" s="209"/>
      <c r="J205" s="204"/>
      <c r="K205" s="204"/>
      <c r="L205" s="210"/>
      <c r="M205" s="211"/>
      <c r="N205" s="212"/>
      <c r="O205" s="212"/>
      <c r="P205" s="212"/>
      <c r="Q205" s="212"/>
      <c r="R205" s="212"/>
      <c r="S205" s="212"/>
      <c r="T205" s="213"/>
      <c r="AT205" s="214" t="s">
        <v>138</v>
      </c>
      <c r="AU205" s="214" t="s">
        <v>85</v>
      </c>
      <c r="AV205" s="11" t="s">
        <v>85</v>
      </c>
      <c r="AW205" s="11" t="s">
        <v>40</v>
      </c>
      <c r="AX205" s="11" t="s">
        <v>76</v>
      </c>
      <c r="AY205" s="214" t="s">
        <v>127</v>
      </c>
    </row>
    <row r="206" spans="2:51" s="13" customFormat="1" ht="13.5">
      <c r="B206" s="229"/>
      <c r="C206" s="230"/>
      <c r="D206" s="205" t="s">
        <v>138</v>
      </c>
      <c r="E206" s="231" t="s">
        <v>24</v>
      </c>
      <c r="F206" s="232" t="s">
        <v>153</v>
      </c>
      <c r="G206" s="230"/>
      <c r="H206" s="233">
        <v>328.094</v>
      </c>
      <c r="I206" s="234"/>
      <c r="J206" s="230"/>
      <c r="K206" s="230"/>
      <c r="L206" s="235"/>
      <c r="M206" s="236"/>
      <c r="N206" s="237"/>
      <c r="O206" s="237"/>
      <c r="P206" s="237"/>
      <c r="Q206" s="237"/>
      <c r="R206" s="237"/>
      <c r="S206" s="237"/>
      <c r="T206" s="238"/>
      <c r="AT206" s="239" t="s">
        <v>138</v>
      </c>
      <c r="AU206" s="239" t="s">
        <v>85</v>
      </c>
      <c r="AV206" s="13" t="s">
        <v>134</v>
      </c>
      <c r="AW206" s="13" t="s">
        <v>40</v>
      </c>
      <c r="AX206" s="13" t="s">
        <v>25</v>
      </c>
      <c r="AY206" s="239" t="s">
        <v>127</v>
      </c>
    </row>
    <row r="207" spans="2:65" s="1" customFormat="1" ht="44.25" customHeight="1">
      <c r="B207" s="40"/>
      <c r="C207" s="188" t="s">
        <v>315</v>
      </c>
      <c r="D207" s="188" t="s">
        <v>129</v>
      </c>
      <c r="E207" s="189" t="s">
        <v>316</v>
      </c>
      <c r="F207" s="190" t="s">
        <v>317</v>
      </c>
      <c r="G207" s="191" t="s">
        <v>203</v>
      </c>
      <c r="H207" s="192">
        <v>1233.462</v>
      </c>
      <c r="I207" s="193"/>
      <c r="J207" s="194">
        <f>ROUND(I207*H207,2)</f>
        <v>0</v>
      </c>
      <c r="K207" s="190" t="s">
        <v>133</v>
      </c>
      <c r="L207" s="60"/>
      <c r="M207" s="195" t="s">
        <v>24</v>
      </c>
      <c r="N207" s="196" t="s">
        <v>47</v>
      </c>
      <c r="O207" s="41"/>
      <c r="P207" s="197">
        <f>O207*H207</f>
        <v>0</v>
      </c>
      <c r="Q207" s="197">
        <v>0</v>
      </c>
      <c r="R207" s="197">
        <f>Q207*H207</f>
        <v>0</v>
      </c>
      <c r="S207" s="197">
        <v>0</v>
      </c>
      <c r="T207" s="198">
        <f>S207*H207</f>
        <v>0</v>
      </c>
      <c r="AR207" s="23" t="s">
        <v>134</v>
      </c>
      <c r="AT207" s="23" t="s">
        <v>129</v>
      </c>
      <c r="AU207" s="23" t="s">
        <v>85</v>
      </c>
      <c r="AY207" s="23" t="s">
        <v>127</v>
      </c>
      <c r="BE207" s="199">
        <f>IF(N207="základní",J207,0)</f>
        <v>0</v>
      </c>
      <c r="BF207" s="199">
        <f>IF(N207="snížená",J207,0)</f>
        <v>0</v>
      </c>
      <c r="BG207" s="199">
        <f>IF(N207="zákl. přenesená",J207,0)</f>
        <v>0</v>
      </c>
      <c r="BH207" s="199">
        <f>IF(N207="sníž. přenesená",J207,0)</f>
        <v>0</v>
      </c>
      <c r="BI207" s="199">
        <f>IF(N207="nulová",J207,0)</f>
        <v>0</v>
      </c>
      <c r="BJ207" s="23" t="s">
        <v>25</v>
      </c>
      <c r="BK207" s="199">
        <f>ROUND(I207*H207,2)</f>
        <v>0</v>
      </c>
      <c r="BL207" s="23" t="s">
        <v>134</v>
      </c>
      <c r="BM207" s="23" t="s">
        <v>318</v>
      </c>
    </row>
    <row r="208" spans="2:47" s="1" customFormat="1" ht="189">
      <c r="B208" s="40"/>
      <c r="C208" s="62"/>
      <c r="D208" s="200" t="s">
        <v>136</v>
      </c>
      <c r="E208" s="62"/>
      <c r="F208" s="201" t="s">
        <v>319</v>
      </c>
      <c r="G208" s="62"/>
      <c r="H208" s="62"/>
      <c r="I208" s="158"/>
      <c r="J208" s="62"/>
      <c r="K208" s="62"/>
      <c r="L208" s="60"/>
      <c r="M208" s="202"/>
      <c r="N208" s="41"/>
      <c r="O208" s="41"/>
      <c r="P208" s="41"/>
      <c r="Q208" s="41"/>
      <c r="R208" s="41"/>
      <c r="S208" s="41"/>
      <c r="T208" s="77"/>
      <c r="AT208" s="23" t="s">
        <v>136</v>
      </c>
      <c r="AU208" s="23" t="s">
        <v>85</v>
      </c>
    </row>
    <row r="209" spans="2:51" s="11" customFormat="1" ht="13.5">
      <c r="B209" s="203"/>
      <c r="C209" s="204"/>
      <c r="D209" s="200" t="s">
        <v>138</v>
      </c>
      <c r="E209" s="215" t="s">
        <v>24</v>
      </c>
      <c r="F209" s="216" t="s">
        <v>320</v>
      </c>
      <c r="G209" s="204"/>
      <c r="H209" s="217">
        <v>764.753</v>
      </c>
      <c r="I209" s="209"/>
      <c r="J209" s="204"/>
      <c r="K209" s="204"/>
      <c r="L209" s="210"/>
      <c r="M209" s="211"/>
      <c r="N209" s="212"/>
      <c r="O209" s="212"/>
      <c r="P209" s="212"/>
      <c r="Q209" s="212"/>
      <c r="R209" s="212"/>
      <c r="S209" s="212"/>
      <c r="T209" s="213"/>
      <c r="AT209" s="214" t="s">
        <v>138</v>
      </c>
      <c r="AU209" s="214" t="s">
        <v>85</v>
      </c>
      <c r="AV209" s="11" t="s">
        <v>85</v>
      </c>
      <c r="AW209" s="11" t="s">
        <v>40</v>
      </c>
      <c r="AX209" s="11" t="s">
        <v>76</v>
      </c>
      <c r="AY209" s="214" t="s">
        <v>127</v>
      </c>
    </row>
    <row r="210" spans="2:51" s="11" customFormat="1" ht="13.5">
      <c r="B210" s="203"/>
      <c r="C210" s="204"/>
      <c r="D210" s="200" t="s">
        <v>138</v>
      </c>
      <c r="E210" s="215" t="s">
        <v>24</v>
      </c>
      <c r="F210" s="216" t="s">
        <v>321</v>
      </c>
      <c r="G210" s="204"/>
      <c r="H210" s="217">
        <v>468.709</v>
      </c>
      <c r="I210" s="209"/>
      <c r="J210" s="204"/>
      <c r="K210" s="204"/>
      <c r="L210" s="210"/>
      <c r="M210" s="211"/>
      <c r="N210" s="212"/>
      <c r="O210" s="212"/>
      <c r="P210" s="212"/>
      <c r="Q210" s="212"/>
      <c r="R210" s="212"/>
      <c r="S210" s="212"/>
      <c r="T210" s="213"/>
      <c r="AT210" s="214" t="s">
        <v>138</v>
      </c>
      <c r="AU210" s="214" t="s">
        <v>85</v>
      </c>
      <c r="AV210" s="11" t="s">
        <v>85</v>
      </c>
      <c r="AW210" s="11" t="s">
        <v>40</v>
      </c>
      <c r="AX210" s="11" t="s">
        <v>76</v>
      </c>
      <c r="AY210" s="214" t="s">
        <v>127</v>
      </c>
    </row>
    <row r="211" spans="2:51" s="13" customFormat="1" ht="13.5">
      <c r="B211" s="229"/>
      <c r="C211" s="230"/>
      <c r="D211" s="205" t="s">
        <v>138</v>
      </c>
      <c r="E211" s="231" t="s">
        <v>24</v>
      </c>
      <c r="F211" s="232" t="s">
        <v>153</v>
      </c>
      <c r="G211" s="230"/>
      <c r="H211" s="233">
        <v>1233.462</v>
      </c>
      <c r="I211" s="234"/>
      <c r="J211" s="230"/>
      <c r="K211" s="230"/>
      <c r="L211" s="235"/>
      <c r="M211" s="236"/>
      <c r="N211" s="237"/>
      <c r="O211" s="237"/>
      <c r="P211" s="237"/>
      <c r="Q211" s="237"/>
      <c r="R211" s="237"/>
      <c r="S211" s="237"/>
      <c r="T211" s="238"/>
      <c r="AT211" s="239" t="s">
        <v>138</v>
      </c>
      <c r="AU211" s="239" t="s">
        <v>85</v>
      </c>
      <c r="AV211" s="13" t="s">
        <v>134</v>
      </c>
      <c r="AW211" s="13" t="s">
        <v>40</v>
      </c>
      <c r="AX211" s="13" t="s">
        <v>25</v>
      </c>
      <c r="AY211" s="239" t="s">
        <v>127</v>
      </c>
    </row>
    <row r="212" spans="2:65" s="1" customFormat="1" ht="22.5" customHeight="1">
      <c r="B212" s="40"/>
      <c r="C212" s="188" t="s">
        <v>322</v>
      </c>
      <c r="D212" s="188" t="s">
        <v>129</v>
      </c>
      <c r="E212" s="189" t="s">
        <v>323</v>
      </c>
      <c r="F212" s="190" t="s">
        <v>324</v>
      </c>
      <c r="G212" s="191" t="s">
        <v>203</v>
      </c>
      <c r="H212" s="192">
        <v>764.753</v>
      </c>
      <c r="I212" s="193"/>
      <c r="J212" s="194">
        <f>ROUND(I212*H212,2)</f>
        <v>0</v>
      </c>
      <c r="K212" s="190" t="s">
        <v>133</v>
      </c>
      <c r="L212" s="60"/>
      <c r="M212" s="195" t="s">
        <v>24</v>
      </c>
      <c r="N212" s="196" t="s">
        <v>47</v>
      </c>
      <c r="O212" s="41"/>
      <c r="P212" s="197">
        <f>O212*H212</f>
        <v>0</v>
      </c>
      <c r="Q212" s="197">
        <v>0</v>
      </c>
      <c r="R212" s="197">
        <f>Q212*H212</f>
        <v>0</v>
      </c>
      <c r="S212" s="197">
        <v>0</v>
      </c>
      <c r="T212" s="198">
        <f>S212*H212</f>
        <v>0</v>
      </c>
      <c r="AR212" s="23" t="s">
        <v>134</v>
      </c>
      <c r="AT212" s="23" t="s">
        <v>129</v>
      </c>
      <c r="AU212" s="23" t="s">
        <v>85</v>
      </c>
      <c r="AY212" s="23" t="s">
        <v>127</v>
      </c>
      <c r="BE212" s="199">
        <f>IF(N212="základní",J212,0)</f>
        <v>0</v>
      </c>
      <c r="BF212" s="199">
        <f>IF(N212="snížená",J212,0)</f>
        <v>0</v>
      </c>
      <c r="BG212" s="199">
        <f>IF(N212="zákl. přenesená",J212,0)</f>
        <v>0</v>
      </c>
      <c r="BH212" s="199">
        <f>IF(N212="sníž. přenesená",J212,0)</f>
        <v>0</v>
      </c>
      <c r="BI212" s="199">
        <f>IF(N212="nulová",J212,0)</f>
        <v>0</v>
      </c>
      <c r="BJ212" s="23" t="s">
        <v>25</v>
      </c>
      <c r="BK212" s="199">
        <f>ROUND(I212*H212,2)</f>
        <v>0</v>
      </c>
      <c r="BL212" s="23" t="s">
        <v>134</v>
      </c>
      <c r="BM212" s="23" t="s">
        <v>325</v>
      </c>
    </row>
    <row r="213" spans="2:47" s="1" customFormat="1" ht="297">
      <c r="B213" s="40"/>
      <c r="C213" s="62"/>
      <c r="D213" s="205" t="s">
        <v>136</v>
      </c>
      <c r="E213" s="62"/>
      <c r="F213" s="240" t="s">
        <v>326</v>
      </c>
      <c r="G213" s="62"/>
      <c r="H213" s="62"/>
      <c r="I213" s="158"/>
      <c r="J213" s="62"/>
      <c r="K213" s="62"/>
      <c r="L213" s="60"/>
      <c r="M213" s="202"/>
      <c r="N213" s="41"/>
      <c r="O213" s="41"/>
      <c r="P213" s="41"/>
      <c r="Q213" s="41"/>
      <c r="R213" s="41"/>
      <c r="S213" s="41"/>
      <c r="T213" s="77"/>
      <c r="AT213" s="23" t="s">
        <v>136</v>
      </c>
      <c r="AU213" s="23" t="s">
        <v>85</v>
      </c>
    </row>
    <row r="214" spans="2:65" s="1" customFormat="1" ht="22.5" customHeight="1">
      <c r="B214" s="40"/>
      <c r="C214" s="188" t="s">
        <v>327</v>
      </c>
      <c r="D214" s="188" t="s">
        <v>129</v>
      </c>
      <c r="E214" s="189" t="s">
        <v>328</v>
      </c>
      <c r="F214" s="190" t="s">
        <v>329</v>
      </c>
      <c r="G214" s="191" t="s">
        <v>330</v>
      </c>
      <c r="H214" s="192">
        <v>1376.555</v>
      </c>
      <c r="I214" s="193"/>
      <c r="J214" s="194">
        <f>ROUND(I214*H214,2)</f>
        <v>0</v>
      </c>
      <c r="K214" s="190" t="s">
        <v>133</v>
      </c>
      <c r="L214" s="60"/>
      <c r="M214" s="195" t="s">
        <v>24</v>
      </c>
      <c r="N214" s="196" t="s">
        <v>47</v>
      </c>
      <c r="O214" s="41"/>
      <c r="P214" s="197">
        <f>O214*H214</f>
        <v>0</v>
      </c>
      <c r="Q214" s="197">
        <v>0</v>
      </c>
      <c r="R214" s="197">
        <f>Q214*H214</f>
        <v>0</v>
      </c>
      <c r="S214" s="197">
        <v>0</v>
      </c>
      <c r="T214" s="198">
        <f>S214*H214</f>
        <v>0</v>
      </c>
      <c r="AR214" s="23" t="s">
        <v>134</v>
      </c>
      <c r="AT214" s="23" t="s">
        <v>129</v>
      </c>
      <c r="AU214" s="23" t="s">
        <v>85</v>
      </c>
      <c r="AY214" s="23" t="s">
        <v>127</v>
      </c>
      <c r="BE214" s="199">
        <f>IF(N214="základní",J214,0)</f>
        <v>0</v>
      </c>
      <c r="BF214" s="199">
        <f>IF(N214="snížená",J214,0)</f>
        <v>0</v>
      </c>
      <c r="BG214" s="199">
        <f>IF(N214="zákl. přenesená",J214,0)</f>
        <v>0</v>
      </c>
      <c r="BH214" s="199">
        <f>IF(N214="sníž. přenesená",J214,0)</f>
        <v>0</v>
      </c>
      <c r="BI214" s="199">
        <f>IF(N214="nulová",J214,0)</f>
        <v>0</v>
      </c>
      <c r="BJ214" s="23" t="s">
        <v>25</v>
      </c>
      <c r="BK214" s="199">
        <f>ROUND(I214*H214,2)</f>
        <v>0</v>
      </c>
      <c r="BL214" s="23" t="s">
        <v>134</v>
      </c>
      <c r="BM214" s="23" t="s">
        <v>331</v>
      </c>
    </row>
    <row r="215" spans="2:47" s="1" customFormat="1" ht="297">
      <c r="B215" s="40"/>
      <c r="C215" s="62"/>
      <c r="D215" s="200" t="s">
        <v>136</v>
      </c>
      <c r="E215" s="62"/>
      <c r="F215" s="201" t="s">
        <v>326</v>
      </c>
      <c r="G215" s="62"/>
      <c r="H215" s="62"/>
      <c r="I215" s="158"/>
      <c r="J215" s="62"/>
      <c r="K215" s="62"/>
      <c r="L215" s="60"/>
      <c r="M215" s="202"/>
      <c r="N215" s="41"/>
      <c r="O215" s="41"/>
      <c r="P215" s="41"/>
      <c r="Q215" s="41"/>
      <c r="R215" s="41"/>
      <c r="S215" s="41"/>
      <c r="T215" s="77"/>
      <c r="AT215" s="23" t="s">
        <v>136</v>
      </c>
      <c r="AU215" s="23" t="s">
        <v>85</v>
      </c>
    </row>
    <row r="216" spans="2:51" s="11" customFormat="1" ht="13.5">
      <c r="B216" s="203"/>
      <c r="C216" s="204"/>
      <c r="D216" s="205" t="s">
        <v>138</v>
      </c>
      <c r="E216" s="206" t="s">
        <v>24</v>
      </c>
      <c r="F216" s="207" t="s">
        <v>332</v>
      </c>
      <c r="G216" s="204"/>
      <c r="H216" s="208">
        <v>1376.555</v>
      </c>
      <c r="I216" s="209"/>
      <c r="J216" s="204"/>
      <c r="K216" s="204"/>
      <c r="L216" s="210"/>
      <c r="M216" s="211"/>
      <c r="N216" s="212"/>
      <c r="O216" s="212"/>
      <c r="P216" s="212"/>
      <c r="Q216" s="212"/>
      <c r="R216" s="212"/>
      <c r="S216" s="212"/>
      <c r="T216" s="213"/>
      <c r="AT216" s="214" t="s">
        <v>138</v>
      </c>
      <c r="AU216" s="214" t="s">
        <v>85</v>
      </c>
      <c r="AV216" s="11" t="s">
        <v>85</v>
      </c>
      <c r="AW216" s="11" t="s">
        <v>40</v>
      </c>
      <c r="AX216" s="11" t="s">
        <v>25</v>
      </c>
      <c r="AY216" s="214" t="s">
        <v>127</v>
      </c>
    </row>
    <row r="217" spans="2:65" s="1" customFormat="1" ht="31.5" customHeight="1">
      <c r="B217" s="40"/>
      <c r="C217" s="188" t="s">
        <v>333</v>
      </c>
      <c r="D217" s="188" t="s">
        <v>129</v>
      </c>
      <c r="E217" s="189" t="s">
        <v>334</v>
      </c>
      <c r="F217" s="190" t="s">
        <v>335</v>
      </c>
      <c r="G217" s="191" t="s">
        <v>203</v>
      </c>
      <c r="H217" s="192">
        <v>468.709</v>
      </c>
      <c r="I217" s="193"/>
      <c r="J217" s="194">
        <f>ROUND(I217*H217,2)</f>
        <v>0</v>
      </c>
      <c r="K217" s="190" t="s">
        <v>133</v>
      </c>
      <c r="L217" s="60"/>
      <c r="M217" s="195" t="s">
        <v>24</v>
      </c>
      <c r="N217" s="196" t="s">
        <v>47</v>
      </c>
      <c r="O217" s="41"/>
      <c r="P217" s="197">
        <f>O217*H217</f>
        <v>0</v>
      </c>
      <c r="Q217" s="197">
        <v>0</v>
      </c>
      <c r="R217" s="197">
        <f>Q217*H217</f>
        <v>0</v>
      </c>
      <c r="S217" s="197">
        <v>0</v>
      </c>
      <c r="T217" s="198">
        <f>S217*H217</f>
        <v>0</v>
      </c>
      <c r="AR217" s="23" t="s">
        <v>134</v>
      </c>
      <c r="AT217" s="23" t="s">
        <v>129</v>
      </c>
      <c r="AU217" s="23" t="s">
        <v>85</v>
      </c>
      <c r="AY217" s="23" t="s">
        <v>127</v>
      </c>
      <c r="BE217" s="199">
        <f>IF(N217="základní",J217,0)</f>
        <v>0</v>
      </c>
      <c r="BF217" s="199">
        <f>IF(N217="snížená",J217,0)</f>
        <v>0</v>
      </c>
      <c r="BG217" s="199">
        <f>IF(N217="zákl. přenesená",J217,0)</f>
        <v>0</v>
      </c>
      <c r="BH217" s="199">
        <f>IF(N217="sníž. přenesená",J217,0)</f>
        <v>0</v>
      </c>
      <c r="BI217" s="199">
        <f>IF(N217="nulová",J217,0)</f>
        <v>0</v>
      </c>
      <c r="BJ217" s="23" t="s">
        <v>25</v>
      </c>
      <c r="BK217" s="199">
        <f>ROUND(I217*H217,2)</f>
        <v>0</v>
      </c>
      <c r="BL217" s="23" t="s">
        <v>134</v>
      </c>
      <c r="BM217" s="23" t="s">
        <v>336</v>
      </c>
    </row>
    <row r="218" spans="2:47" s="1" customFormat="1" ht="409.5">
      <c r="B218" s="40"/>
      <c r="C218" s="62"/>
      <c r="D218" s="200" t="s">
        <v>136</v>
      </c>
      <c r="E218" s="62"/>
      <c r="F218" s="201" t="s">
        <v>337</v>
      </c>
      <c r="G218" s="62"/>
      <c r="H218" s="62"/>
      <c r="I218" s="158"/>
      <c r="J218" s="62"/>
      <c r="K218" s="62"/>
      <c r="L218" s="60"/>
      <c r="M218" s="202"/>
      <c r="N218" s="41"/>
      <c r="O218" s="41"/>
      <c r="P218" s="41"/>
      <c r="Q218" s="41"/>
      <c r="R218" s="41"/>
      <c r="S218" s="41"/>
      <c r="T218" s="77"/>
      <c r="AT218" s="23" t="s">
        <v>136</v>
      </c>
      <c r="AU218" s="23" t="s">
        <v>85</v>
      </c>
    </row>
    <row r="219" spans="2:51" s="11" customFormat="1" ht="13.5">
      <c r="B219" s="203"/>
      <c r="C219" s="204"/>
      <c r="D219" s="200" t="s">
        <v>138</v>
      </c>
      <c r="E219" s="215" t="s">
        <v>24</v>
      </c>
      <c r="F219" s="216" t="s">
        <v>338</v>
      </c>
      <c r="G219" s="204"/>
      <c r="H219" s="217">
        <v>764.753</v>
      </c>
      <c r="I219" s="209"/>
      <c r="J219" s="204"/>
      <c r="K219" s="204"/>
      <c r="L219" s="210"/>
      <c r="M219" s="211"/>
      <c r="N219" s="212"/>
      <c r="O219" s="212"/>
      <c r="P219" s="212"/>
      <c r="Q219" s="212"/>
      <c r="R219" s="212"/>
      <c r="S219" s="212"/>
      <c r="T219" s="213"/>
      <c r="AT219" s="214" t="s">
        <v>138</v>
      </c>
      <c r="AU219" s="214" t="s">
        <v>85</v>
      </c>
      <c r="AV219" s="11" t="s">
        <v>85</v>
      </c>
      <c r="AW219" s="11" t="s">
        <v>40</v>
      </c>
      <c r="AX219" s="11" t="s">
        <v>76</v>
      </c>
      <c r="AY219" s="214" t="s">
        <v>127</v>
      </c>
    </row>
    <row r="220" spans="2:51" s="11" customFormat="1" ht="13.5">
      <c r="B220" s="203"/>
      <c r="C220" s="204"/>
      <c r="D220" s="200" t="s">
        <v>138</v>
      </c>
      <c r="E220" s="215" t="s">
        <v>24</v>
      </c>
      <c r="F220" s="216" t="s">
        <v>339</v>
      </c>
      <c r="G220" s="204"/>
      <c r="H220" s="217">
        <v>-296.044</v>
      </c>
      <c r="I220" s="209"/>
      <c r="J220" s="204"/>
      <c r="K220" s="204"/>
      <c r="L220" s="210"/>
      <c r="M220" s="211"/>
      <c r="N220" s="212"/>
      <c r="O220" s="212"/>
      <c r="P220" s="212"/>
      <c r="Q220" s="212"/>
      <c r="R220" s="212"/>
      <c r="S220" s="212"/>
      <c r="T220" s="213"/>
      <c r="AT220" s="214" t="s">
        <v>138</v>
      </c>
      <c r="AU220" s="214" t="s">
        <v>85</v>
      </c>
      <c r="AV220" s="11" t="s">
        <v>85</v>
      </c>
      <c r="AW220" s="11" t="s">
        <v>40</v>
      </c>
      <c r="AX220" s="11" t="s">
        <v>76</v>
      </c>
      <c r="AY220" s="214" t="s">
        <v>127</v>
      </c>
    </row>
    <row r="221" spans="2:51" s="13" customFormat="1" ht="13.5">
      <c r="B221" s="229"/>
      <c r="C221" s="230"/>
      <c r="D221" s="205" t="s">
        <v>138</v>
      </c>
      <c r="E221" s="231" t="s">
        <v>24</v>
      </c>
      <c r="F221" s="232" t="s">
        <v>153</v>
      </c>
      <c r="G221" s="230"/>
      <c r="H221" s="233">
        <v>468.709</v>
      </c>
      <c r="I221" s="234"/>
      <c r="J221" s="230"/>
      <c r="K221" s="230"/>
      <c r="L221" s="235"/>
      <c r="M221" s="236"/>
      <c r="N221" s="237"/>
      <c r="O221" s="237"/>
      <c r="P221" s="237"/>
      <c r="Q221" s="237"/>
      <c r="R221" s="237"/>
      <c r="S221" s="237"/>
      <c r="T221" s="238"/>
      <c r="AT221" s="239" t="s">
        <v>138</v>
      </c>
      <c r="AU221" s="239" t="s">
        <v>85</v>
      </c>
      <c r="AV221" s="13" t="s">
        <v>134</v>
      </c>
      <c r="AW221" s="13" t="s">
        <v>40</v>
      </c>
      <c r="AX221" s="13" t="s">
        <v>25</v>
      </c>
      <c r="AY221" s="239" t="s">
        <v>127</v>
      </c>
    </row>
    <row r="222" spans="2:65" s="1" customFormat="1" ht="31.5" customHeight="1">
      <c r="B222" s="40"/>
      <c r="C222" s="241" t="s">
        <v>340</v>
      </c>
      <c r="D222" s="241" t="s">
        <v>341</v>
      </c>
      <c r="E222" s="242" t="s">
        <v>342</v>
      </c>
      <c r="F222" s="243" t="s">
        <v>343</v>
      </c>
      <c r="G222" s="244" t="s">
        <v>330</v>
      </c>
      <c r="H222" s="245">
        <v>890.547</v>
      </c>
      <c r="I222" s="246"/>
      <c r="J222" s="247">
        <f>ROUND(I222*H222,2)</f>
        <v>0</v>
      </c>
      <c r="K222" s="243" t="s">
        <v>133</v>
      </c>
      <c r="L222" s="248"/>
      <c r="M222" s="249" t="s">
        <v>24</v>
      </c>
      <c r="N222" s="250" t="s">
        <v>47</v>
      </c>
      <c r="O222" s="41"/>
      <c r="P222" s="197">
        <f>O222*H222</f>
        <v>0</v>
      </c>
      <c r="Q222" s="197">
        <v>0</v>
      </c>
      <c r="R222" s="197">
        <f>Q222*H222</f>
        <v>0</v>
      </c>
      <c r="S222" s="197">
        <v>0</v>
      </c>
      <c r="T222" s="198">
        <f>S222*H222</f>
        <v>0</v>
      </c>
      <c r="AR222" s="23" t="s">
        <v>171</v>
      </c>
      <c r="AT222" s="23" t="s">
        <v>341</v>
      </c>
      <c r="AU222" s="23" t="s">
        <v>85</v>
      </c>
      <c r="AY222" s="23" t="s">
        <v>127</v>
      </c>
      <c r="BE222" s="199">
        <f>IF(N222="základní",J222,0)</f>
        <v>0</v>
      </c>
      <c r="BF222" s="199">
        <f>IF(N222="snížená",J222,0)</f>
        <v>0</v>
      </c>
      <c r="BG222" s="199">
        <f>IF(N222="zákl. přenesená",J222,0)</f>
        <v>0</v>
      </c>
      <c r="BH222" s="199">
        <f>IF(N222="sníž. přenesená",J222,0)</f>
        <v>0</v>
      </c>
      <c r="BI222" s="199">
        <f>IF(N222="nulová",J222,0)</f>
        <v>0</v>
      </c>
      <c r="BJ222" s="23" t="s">
        <v>25</v>
      </c>
      <c r="BK222" s="199">
        <f>ROUND(I222*H222,2)</f>
        <v>0</v>
      </c>
      <c r="BL222" s="23" t="s">
        <v>134</v>
      </c>
      <c r="BM222" s="23" t="s">
        <v>344</v>
      </c>
    </row>
    <row r="223" spans="2:47" s="1" customFormat="1" ht="27">
      <c r="B223" s="40"/>
      <c r="C223" s="62"/>
      <c r="D223" s="200" t="s">
        <v>163</v>
      </c>
      <c r="E223" s="62"/>
      <c r="F223" s="201" t="s">
        <v>345</v>
      </c>
      <c r="G223" s="62"/>
      <c r="H223" s="62"/>
      <c r="I223" s="158"/>
      <c r="J223" s="62"/>
      <c r="K223" s="62"/>
      <c r="L223" s="60"/>
      <c r="M223" s="202"/>
      <c r="N223" s="41"/>
      <c r="O223" s="41"/>
      <c r="P223" s="41"/>
      <c r="Q223" s="41"/>
      <c r="R223" s="41"/>
      <c r="S223" s="41"/>
      <c r="T223" s="77"/>
      <c r="AT223" s="23" t="s">
        <v>163</v>
      </c>
      <c r="AU223" s="23" t="s">
        <v>85</v>
      </c>
    </row>
    <row r="224" spans="2:51" s="11" customFormat="1" ht="13.5">
      <c r="B224" s="203"/>
      <c r="C224" s="204"/>
      <c r="D224" s="200" t="s">
        <v>138</v>
      </c>
      <c r="E224" s="215" t="s">
        <v>24</v>
      </c>
      <c r="F224" s="216" t="s">
        <v>346</v>
      </c>
      <c r="G224" s="204"/>
      <c r="H224" s="217">
        <v>468.709</v>
      </c>
      <c r="I224" s="209"/>
      <c r="J224" s="204"/>
      <c r="K224" s="204"/>
      <c r="L224" s="210"/>
      <c r="M224" s="211"/>
      <c r="N224" s="212"/>
      <c r="O224" s="212"/>
      <c r="P224" s="212"/>
      <c r="Q224" s="212"/>
      <c r="R224" s="212"/>
      <c r="S224" s="212"/>
      <c r="T224" s="213"/>
      <c r="AT224" s="214" t="s">
        <v>138</v>
      </c>
      <c r="AU224" s="214" t="s">
        <v>85</v>
      </c>
      <c r="AV224" s="11" t="s">
        <v>85</v>
      </c>
      <c r="AW224" s="11" t="s">
        <v>40</v>
      </c>
      <c r="AX224" s="11" t="s">
        <v>25</v>
      </c>
      <c r="AY224" s="214" t="s">
        <v>127</v>
      </c>
    </row>
    <row r="225" spans="2:51" s="11" customFormat="1" ht="13.5">
      <c r="B225" s="203"/>
      <c r="C225" s="204"/>
      <c r="D225" s="205" t="s">
        <v>138</v>
      </c>
      <c r="E225" s="204"/>
      <c r="F225" s="207" t="s">
        <v>347</v>
      </c>
      <c r="G225" s="204"/>
      <c r="H225" s="208">
        <v>890.547</v>
      </c>
      <c r="I225" s="209"/>
      <c r="J225" s="204"/>
      <c r="K225" s="204"/>
      <c r="L225" s="210"/>
      <c r="M225" s="211"/>
      <c r="N225" s="212"/>
      <c r="O225" s="212"/>
      <c r="P225" s="212"/>
      <c r="Q225" s="212"/>
      <c r="R225" s="212"/>
      <c r="S225" s="212"/>
      <c r="T225" s="213"/>
      <c r="AT225" s="214" t="s">
        <v>138</v>
      </c>
      <c r="AU225" s="214" t="s">
        <v>85</v>
      </c>
      <c r="AV225" s="11" t="s">
        <v>85</v>
      </c>
      <c r="AW225" s="11" t="s">
        <v>6</v>
      </c>
      <c r="AX225" s="11" t="s">
        <v>25</v>
      </c>
      <c r="AY225" s="214" t="s">
        <v>127</v>
      </c>
    </row>
    <row r="226" spans="2:65" s="1" customFormat="1" ht="44.25" customHeight="1">
      <c r="B226" s="40"/>
      <c r="C226" s="188" t="s">
        <v>348</v>
      </c>
      <c r="D226" s="188" t="s">
        <v>129</v>
      </c>
      <c r="E226" s="189" t="s">
        <v>349</v>
      </c>
      <c r="F226" s="190" t="s">
        <v>350</v>
      </c>
      <c r="G226" s="191" t="s">
        <v>203</v>
      </c>
      <c r="H226" s="192">
        <v>212.927</v>
      </c>
      <c r="I226" s="193"/>
      <c r="J226" s="194">
        <f>ROUND(I226*H226,2)</f>
        <v>0</v>
      </c>
      <c r="K226" s="190" t="s">
        <v>133</v>
      </c>
      <c r="L226" s="60"/>
      <c r="M226" s="195" t="s">
        <v>24</v>
      </c>
      <c r="N226" s="196" t="s">
        <v>47</v>
      </c>
      <c r="O226" s="41"/>
      <c r="P226" s="197">
        <f>O226*H226</f>
        <v>0</v>
      </c>
      <c r="Q226" s="197">
        <v>0</v>
      </c>
      <c r="R226" s="197">
        <f>Q226*H226</f>
        <v>0</v>
      </c>
      <c r="S226" s="197">
        <v>0</v>
      </c>
      <c r="T226" s="198">
        <f>S226*H226</f>
        <v>0</v>
      </c>
      <c r="AR226" s="23" t="s">
        <v>134</v>
      </c>
      <c r="AT226" s="23" t="s">
        <v>129</v>
      </c>
      <c r="AU226" s="23" t="s">
        <v>85</v>
      </c>
      <c r="AY226" s="23" t="s">
        <v>127</v>
      </c>
      <c r="BE226" s="199">
        <f>IF(N226="základní",J226,0)</f>
        <v>0</v>
      </c>
      <c r="BF226" s="199">
        <f>IF(N226="snížená",J226,0)</f>
        <v>0</v>
      </c>
      <c r="BG226" s="199">
        <f>IF(N226="zákl. přenesená",J226,0)</f>
        <v>0</v>
      </c>
      <c r="BH226" s="199">
        <f>IF(N226="sníž. přenesená",J226,0)</f>
        <v>0</v>
      </c>
      <c r="BI226" s="199">
        <f>IF(N226="nulová",J226,0)</f>
        <v>0</v>
      </c>
      <c r="BJ226" s="23" t="s">
        <v>25</v>
      </c>
      <c r="BK226" s="199">
        <f>ROUND(I226*H226,2)</f>
        <v>0</v>
      </c>
      <c r="BL226" s="23" t="s">
        <v>134</v>
      </c>
      <c r="BM226" s="23" t="s">
        <v>351</v>
      </c>
    </row>
    <row r="227" spans="2:47" s="1" customFormat="1" ht="108">
      <c r="B227" s="40"/>
      <c r="C227" s="62"/>
      <c r="D227" s="200" t="s">
        <v>136</v>
      </c>
      <c r="E227" s="62"/>
      <c r="F227" s="201" t="s">
        <v>352</v>
      </c>
      <c r="G227" s="62"/>
      <c r="H227" s="62"/>
      <c r="I227" s="158"/>
      <c r="J227" s="62"/>
      <c r="K227" s="62"/>
      <c r="L227" s="60"/>
      <c r="M227" s="202"/>
      <c r="N227" s="41"/>
      <c r="O227" s="41"/>
      <c r="P227" s="41"/>
      <c r="Q227" s="41"/>
      <c r="R227" s="41"/>
      <c r="S227" s="41"/>
      <c r="T227" s="77"/>
      <c r="AT227" s="23" t="s">
        <v>136</v>
      </c>
      <c r="AU227" s="23" t="s">
        <v>85</v>
      </c>
    </row>
    <row r="228" spans="2:51" s="11" customFormat="1" ht="13.5">
      <c r="B228" s="203"/>
      <c r="C228" s="204"/>
      <c r="D228" s="200" t="s">
        <v>138</v>
      </c>
      <c r="E228" s="215" t="s">
        <v>24</v>
      </c>
      <c r="F228" s="216" t="s">
        <v>353</v>
      </c>
      <c r="G228" s="204"/>
      <c r="H228" s="217">
        <v>130.83</v>
      </c>
      <c r="I228" s="209"/>
      <c r="J228" s="204"/>
      <c r="K228" s="204"/>
      <c r="L228" s="210"/>
      <c r="M228" s="211"/>
      <c r="N228" s="212"/>
      <c r="O228" s="212"/>
      <c r="P228" s="212"/>
      <c r="Q228" s="212"/>
      <c r="R228" s="212"/>
      <c r="S228" s="212"/>
      <c r="T228" s="213"/>
      <c r="AT228" s="214" t="s">
        <v>138</v>
      </c>
      <c r="AU228" s="214" t="s">
        <v>85</v>
      </c>
      <c r="AV228" s="11" t="s">
        <v>85</v>
      </c>
      <c r="AW228" s="11" t="s">
        <v>40</v>
      </c>
      <c r="AX228" s="11" t="s">
        <v>76</v>
      </c>
      <c r="AY228" s="214" t="s">
        <v>127</v>
      </c>
    </row>
    <row r="229" spans="2:51" s="11" customFormat="1" ht="13.5">
      <c r="B229" s="203"/>
      <c r="C229" s="204"/>
      <c r="D229" s="200" t="s">
        <v>138</v>
      </c>
      <c r="E229" s="215" t="s">
        <v>24</v>
      </c>
      <c r="F229" s="216" t="s">
        <v>354</v>
      </c>
      <c r="G229" s="204"/>
      <c r="H229" s="217">
        <v>82.097</v>
      </c>
      <c r="I229" s="209"/>
      <c r="J229" s="204"/>
      <c r="K229" s="204"/>
      <c r="L229" s="210"/>
      <c r="M229" s="211"/>
      <c r="N229" s="212"/>
      <c r="O229" s="212"/>
      <c r="P229" s="212"/>
      <c r="Q229" s="212"/>
      <c r="R229" s="212"/>
      <c r="S229" s="212"/>
      <c r="T229" s="213"/>
      <c r="AT229" s="214" t="s">
        <v>138</v>
      </c>
      <c r="AU229" s="214" t="s">
        <v>85</v>
      </c>
      <c r="AV229" s="11" t="s">
        <v>85</v>
      </c>
      <c r="AW229" s="11" t="s">
        <v>40</v>
      </c>
      <c r="AX229" s="11" t="s">
        <v>76</v>
      </c>
      <c r="AY229" s="214" t="s">
        <v>127</v>
      </c>
    </row>
    <row r="230" spans="2:51" s="13" customFormat="1" ht="13.5">
      <c r="B230" s="229"/>
      <c r="C230" s="230"/>
      <c r="D230" s="205" t="s">
        <v>138</v>
      </c>
      <c r="E230" s="231" t="s">
        <v>24</v>
      </c>
      <c r="F230" s="232" t="s">
        <v>153</v>
      </c>
      <c r="G230" s="230"/>
      <c r="H230" s="233">
        <v>212.927</v>
      </c>
      <c r="I230" s="234"/>
      <c r="J230" s="230"/>
      <c r="K230" s="230"/>
      <c r="L230" s="235"/>
      <c r="M230" s="236"/>
      <c r="N230" s="237"/>
      <c r="O230" s="237"/>
      <c r="P230" s="237"/>
      <c r="Q230" s="237"/>
      <c r="R230" s="237"/>
      <c r="S230" s="237"/>
      <c r="T230" s="238"/>
      <c r="AT230" s="239" t="s">
        <v>138</v>
      </c>
      <c r="AU230" s="239" t="s">
        <v>85</v>
      </c>
      <c r="AV230" s="13" t="s">
        <v>134</v>
      </c>
      <c r="AW230" s="13" t="s">
        <v>40</v>
      </c>
      <c r="AX230" s="13" t="s">
        <v>25</v>
      </c>
      <c r="AY230" s="239" t="s">
        <v>127</v>
      </c>
    </row>
    <row r="231" spans="2:65" s="1" customFormat="1" ht="44.25" customHeight="1">
      <c r="B231" s="40"/>
      <c r="C231" s="241" t="s">
        <v>355</v>
      </c>
      <c r="D231" s="241" t="s">
        <v>341</v>
      </c>
      <c r="E231" s="242" t="s">
        <v>356</v>
      </c>
      <c r="F231" s="243" t="s">
        <v>357</v>
      </c>
      <c r="G231" s="244" t="s">
        <v>330</v>
      </c>
      <c r="H231" s="245">
        <v>425.854</v>
      </c>
      <c r="I231" s="246"/>
      <c r="J231" s="247">
        <f>ROUND(I231*H231,2)</f>
        <v>0</v>
      </c>
      <c r="K231" s="243" t="s">
        <v>133</v>
      </c>
      <c r="L231" s="248"/>
      <c r="M231" s="249" t="s">
        <v>24</v>
      </c>
      <c r="N231" s="250" t="s">
        <v>47</v>
      </c>
      <c r="O231" s="41"/>
      <c r="P231" s="197">
        <f>O231*H231</f>
        <v>0</v>
      </c>
      <c r="Q231" s="197">
        <v>0</v>
      </c>
      <c r="R231" s="197">
        <f>Q231*H231</f>
        <v>0</v>
      </c>
      <c r="S231" s="197">
        <v>0</v>
      </c>
      <c r="T231" s="198">
        <f>S231*H231</f>
        <v>0</v>
      </c>
      <c r="AR231" s="23" t="s">
        <v>171</v>
      </c>
      <c r="AT231" s="23" t="s">
        <v>341</v>
      </c>
      <c r="AU231" s="23" t="s">
        <v>85</v>
      </c>
      <c r="AY231" s="23" t="s">
        <v>127</v>
      </c>
      <c r="BE231" s="199">
        <f>IF(N231="základní",J231,0)</f>
        <v>0</v>
      </c>
      <c r="BF231" s="199">
        <f>IF(N231="snížená",J231,0)</f>
        <v>0</v>
      </c>
      <c r="BG231" s="199">
        <f>IF(N231="zákl. přenesená",J231,0)</f>
        <v>0</v>
      </c>
      <c r="BH231" s="199">
        <f>IF(N231="sníž. přenesená",J231,0)</f>
        <v>0</v>
      </c>
      <c r="BI231" s="199">
        <f>IF(N231="nulová",J231,0)</f>
        <v>0</v>
      </c>
      <c r="BJ231" s="23" t="s">
        <v>25</v>
      </c>
      <c r="BK231" s="199">
        <f>ROUND(I231*H231,2)</f>
        <v>0</v>
      </c>
      <c r="BL231" s="23" t="s">
        <v>134</v>
      </c>
      <c r="BM231" s="23" t="s">
        <v>358</v>
      </c>
    </row>
    <row r="232" spans="2:51" s="11" customFormat="1" ht="13.5">
      <c r="B232" s="203"/>
      <c r="C232" s="204"/>
      <c r="D232" s="200" t="s">
        <v>138</v>
      </c>
      <c r="E232" s="204"/>
      <c r="F232" s="216" t="s">
        <v>359</v>
      </c>
      <c r="G232" s="204"/>
      <c r="H232" s="217">
        <v>425.854</v>
      </c>
      <c r="I232" s="209"/>
      <c r="J232" s="204"/>
      <c r="K232" s="204"/>
      <c r="L232" s="210"/>
      <c r="M232" s="211"/>
      <c r="N232" s="212"/>
      <c r="O232" s="212"/>
      <c r="P232" s="212"/>
      <c r="Q232" s="212"/>
      <c r="R232" s="212"/>
      <c r="S232" s="212"/>
      <c r="T232" s="213"/>
      <c r="AT232" s="214" t="s">
        <v>138</v>
      </c>
      <c r="AU232" s="214" t="s">
        <v>85</v>
      </c>
      <c r="AV232" s="11" t="s">
        <v>85</v>
      </c>
      <c r="AW232" s="11" t="s">
        <v>6</v>
      </c>
      <c r="AX232" s="11" t="s">
        <v>25</v>
      </c>
      <c r="AY232" s="214" t="s">
        <v>127</v>
      </c>
    </row>
    <row r="233" spans="2:63" s="10" customFormat="1" ht="29.85" customHeight="1">
      <c r="B233" s="171"/>
      <c r="C233" s="172"/>
      <c r="D233" s="185" t="s">
        <v>75</v>
      </c>
      <c r="E233" s="186" t="s">
        <v>144</v>
      </c>
      <c r="F233" s="186" t="s">
        <v>360</v>
      </c>
      <c r="G233" s="172"/>
      <c r="H233" s="172"/>
      <c r="I233" s="175"/>
      <c r="J233" s="187">
        <f>BK233</f>
        <v>0</v>
      </c>
      <c r="K233" s="172"/>
      <c r="L233" s="177"/>
      <c r="M233" s="178"/>
      <c r="N233" s="179"/>
      <c r="O233" s="179"/>
      <c r="P233" s="180">
        <f>SUM(P234:P236)</f>
        <v>0</v>
      </c>
      <c r="Q233" s="179"/>
      <c r="R233" s="180">
        <f>SUM(R234:R236)</f>
        <v>0</v>
      </c>
      <c r="S233" s="179"/>
      <c r="T233" s="181">
        <f>SUM(T234:T236)</f>
        <v>0</v>
      </c>
      <c r="AR233" s="182" t="s">
        <v>25</v>
      </c>
      <c r="AT233" s="183" t="s">
        <v>75</v>
      </c>
      <c r="AU233" s="183" t="s">
        <v>25</v>
      </c>
      <c r="AY233" s="182" t="s">
        <v>127</v>
      </c>
      <c r="BK233" s="184">
        <f>SUM(BK234:BK236)</f>
        <v>0</v>
      </c>
    </row>
    <row r="234" spans="2:65" s="1" customFormat="1" ht="22.5" customHeight="1">
      <c r="B234" s="40"/>
      <c r="C234" s="188" t="s">
        <v>361</v>
      </c>
      <c r="D234" s="188" t="s">
        <v>129</v>
      </c>
      <c r="E234" s="189" t="s">
        <v>362</v>
      </c>
      <c r="F234" s="190" t="s">
        <v>363</v>
      </c>
      <c r="G234" s="191" t="s">
        <v>160</v>
      </c>
      <c r="H234" s="192">
        <v>160.5</v>
      </c>
      <c r="I234" s="193"/>
      <c r="J234" s="194">
        <f>ROUND(I234*H234,2)</f>
        <v>0</v>
      </c>
      <c r="K234" s="190" t="s">
        <v>133</v>
      </c>
      <c r="L234" s="60"/>
      <c r="M234" s="195" t="s">
        <v>24</v>
      </c>
      <c r="N234" s="196" t="s">
        <v>47</v>
      </c>
      <c r="O234" s="41"/>
      <c r="P234" s="197">
        <f>O234*H234</f>
        <v>0</v>
      </c>
      <c r="Q234" s="197">
        <v>0</v>
      </c>
      <c r="R234" s="197">
        <f>Q234*H234</f>
        <v>0</v>
      </c>
      <c r="S234" s="197">
        <v>0</v>
      </c>
      <c r="T234" s="198">
        <f>S234*H234</f>
        <v>0</v>
      </c>
      <c r="AR234" s="23" t="s">
        <v>134</v>
      </c>
      <c r="AT234" s="23" t="s">
        <v>129</v>
      </c>
      <c r="AU234" s="23" t="s">
        <v>85</v>
      </c>
      <c r="AY234" s="23" t="s">
        <v>127</v>
      </c>
      <c r="BE234" s="199">
        <f>IF(N234="základní",J234,0)</f>
        <v>0</v>
      </c>
      <c r="BF234" s="199">
        <f>IF(N234="snížená",J234,0)</f>
        <v>0</v>
      </c>
      <c r="BG234" s="199">
        <f>IF(N234="zákl. přenesená",J234,0)</f>
        <v>0</v>
      </c>
      <c r="BH234" s="199">
        <f>IF(N234="sníž. přenesená",J234,0)</f>
        <v>0</v>
      </c>
      <c r="BI234" s="199">
        <f>IF(N234="nulová",J234,0)</f>
        <v>0</v>
      </c>
      <c r="BJ234" s="23" t="s">
        <v>25</v>
      </c>
      <c r="BK234" s="199">
        <f>ROUND(I234*H234,2)</f>
        <v>0</v>
      </c>
      <c r="BL234" s="23" t="s">
        <v>134</v>
      </c>
      <c r="BM234" s="23" t="s">
        <v>364</v>
      </c>
    </row>
    <row r="235" spans="2:47" s="1" customFormat="1" ht="27">
      <c r="B235" s="40"/>
      <c r="C235" s="62"/>
      <c r="D235" s="200" t="s">
        <v>136</v>
      </c>
      <c r="E235" s="62"/>
      <c r="F235" s="201" t="s">
        <v>365</v>
      </c>
      <c r="G235" s="62"/>
      <c r="H235" s="62"/>
      <c r="I235" s="158"/>
      <c r="J235" s="62"/>
      <c r="K235" s="62"/>
      <c r="L235" s="60"/>
      <c r="M235" s="202"/>
      <c r="N235" s="41"/>
      <c r="O235" s="41"/>
      <c r="P235" s="41"/>
      <c r="Q235" s="41"/>
      <c r="R235" s="41"/>
      <c r="S235" s="41"/>
      <c r="T235" s="77"/>
      <c r="AT235" s="23" t="s">
        <v>136</v>
      </c>
      <c r="AU235" s="23" t="s">
        <v>85</v>
      </c>
    </row>
    <row r="236" spans="2:51" s="11" customFormat="1" ht="13.5">
      <c r="B236" s="203"/>
      <c r="C236" s="204"/>
      <c r="D236" s="200" t="s">
        <v>138</v>
      </c>
      <c r="E236" s="215" t="s">
        <v>24</v>
      </c>
      <c r="F236" s="216" t="s">
        <v>366</v>
      </c>
      <c r="G236" s="204"/>
      <c r="H236" s="217">
        <v>160.5</v>
      </c>
      <c r="I236" s="209"/>
      <c r="J236" s="204"/>
      <c r="K236" s="204"/>
      <c r="L236" s="210"/>
      <c r="M236" s="211"/>
      <c r="N236" s="212"/>
      <c r="O236" s="212"/>
      <c r="P236" s="212"/>
      <c r="Q236" s="212"/>
      <c r="R236" s="212"/>
      <c r="S236" s="212"/>
      <c r="T236" s="213"/>
      <c r="AT236" s="214" t="s">
        <v>138</v>
      </c>
      <c r="AU236" s="214" t="s">
        <v>85</v>
      </c>
      <c r="AV236" s="11" t="s">
        <v>85</v>
      </c>
      <c r="AW236" s="11" t="s">
        <v>40</v>
      </c>
      <c r="AX236" s="11" t="s">
        <v>25</v>
      </c>
      <c r="AY236" s="214" t="s">
        <v>127</v>
      </c>
    </row>
    <row r="237" spans="2:63" s="10" customFormat="1" ht="29.85" customHeight="1">
      <c r="B237" s="171"/>
      <c r="C237" s="172"/>
      <c r="D237" s="185" t="s">
        <v>75</v>
      </c>
      <c r="E237" s="186" t="s">
        <v>134</v>
      </c>
      <c r="F237" s="186" t="s">
        <v>367</v>
      </c>
      <c r="G237" s="172"/>
      <c r="H237" s="172"/>
      <c r="I237" s="175"/>
      <c r="J237" s="187">
        <f>BK237</f>
        <v>0</v>
      </c>
      <c r="K237" s="172"/>
      <c r="L237" s="177"/>
      <c r="M237" s="178"/>
      <c r="N237" s="179"/>
      <c r="O237" s="179"/>
      <c r="P237" s="180">
        <f>SUM(P238:P253)</f>
        <v>0</v>
      </c>
      <c r="Q237" s="179"/>
      <c r="R237" s="180">
        <f>SUM(R238:R253)</f>
        <v>0.7464500000000001</v>
      </c>
      <c r="S237" s="179"/>
      <c r="T237" s="181">
        <f>SUM(T238:T253)</f>
        <v>0</v>
      </c>
      <c r="AR237" s="182" t="s">
        <v>25</v>
      </c>
      <c r="AT237" s="183" t="s">
        <v>75</v>
      </c>
      <c r="AU237" s="183" t="s">
        <v>25</v>
      </c>
      <c r="AY237" s="182" t="s">
        <v>127</v>
      </c>
      <c r="BK237" s="184">
        <f>SUM(BK238:BK253)</f>
        <v>0</v>
      </c>
    </row>
    <row r="238" spans="2:65" s="1" customFormat="1" ht="31.5" customHeight="1">
      <c r="B238" s="40"/>
      <c r="C238" s="188" t="s">
        <v>368</v>
      </c>
      <c r="D238" s="188" t="s">
        <v>129</v>
      </c>
      <c r="E238" s="189" t="s">
        <v>369</v>
      </c>
      <c r="F238" s="190" t="s">
        <v>370</v>
      </c>
      <c r="G238" s="191" t="s">
        <v>203</v>
      </c>
      <c r="H238" s="192">
        <v>43.997</v>
      </c>
      <c r="I238" s="193"/>
      <c r="J238" s="194">
        <f>ROUND(I238*H238,2)</f>
        <v>0</v>
      </c>
      <c r="K238" s="190" t="s">
        <v>133</v>
      </c>
      <c r="L238" s="60"/>
      <c r="M238" s="195" t="s">
        <v>24</v>
      </c>
      <c r="N238" s="196" t="s">
        <v>47</v>
      </c>
      <c r="O238" s="41"/>
      <c r="P238" s="197">
        <f>O238*H238</f>
        <v>0</v>
      </c>
      <c r="Q238" s="197">
        <v>0</v>
      </c>
      <c r="R238" s="197">
        <f>Q238*H238</f>
        <v>0</v>
      </c>
      <c r="S238" s="197">
        <v>0</v>
      </c>
      <c r="T238" s="198">
        <f>S238*H238</f>
        <v>0</v>
      </c>
      <c r="AR238" s="23" t="s">
        <v>134</v>
      </c>
      <c r="AT238" s="23" t="s">
        <v>129</v>
      </c>
      <c r="AU238" s="23" t="s">
        <v>85</v>
      </c>
      <c r="AY238" s="23" t="s">
        <v>127</v>
      </c>
      <c r="BE238" s="199">
        <f>IF(N238="základní",J238,0)</f>
        <v>0</v>
      </c>
      <c r="BF238" s="199">
        <f>IF(N238="snížená",J238,0)</f>
        <v>0</v>
      </c>
      <c r="BG238" s="199">
        <f>IF(N238="zákl. přenesená",J238,0)</f>
        <v>0</v>
      </c>
      <c r="BH238" s="199">
        <f>IF(N238="sníž. přenesená",J238,0)</f>
        <v>0</v>
      </c>
      <c r="BI238" s="199">
        <f>IF(N238="nulová",J238,0)</f>
        <v>0</v>
      </c>
      <c r="BJ238" s="23" t="s">
        <v>25</v>
      </c>
      <c r="BK238" s="199">
        <f>ROUND(I238*H238,2)</f>
        <v>0</v>
      </c>
      <c r="BL238" s="23" t="s">
        <v>134</v>
      </c>
      <c r="BM238" s="23" t="s">
        <v>371</v>
      </c>
    </row>
    <row r="239" spans="2:47" s="1" customFormat="1" ht="54">
      <c r="B239" s="40"/>
      <c r="C239" s="62"/>
      <c r="D239" s="200" t="s">
        <v>136</v>
      </c>
      <c r="E239" s="62"/>
      <c r="F239" s="201" t="s">
        <v>372</v>
      </c>
      <c r="G239" s="62"/>
      <c r="H239" s="62"/>
      <c r="I239" s="158"/>
      <c r="J239" s="62"/>
      <c r="K239" s="62"/>
      <c r="L239" s="60"/>
      <c r="M239" s="202"/>
      <c r="N239" s="41"/>
      <c r="O239" s="41"/>
      <c r="P239" s="41"/>
      <c r="Q239" s="41"/>
      <c r="R239" s="41"/>
      <c r="S239" s="41"/>
      <c r="T239" s="77"/>
      <c r="AT239" s="23" t="s">
        <v>136</v>
      </c>
      <c r="AU239" s="23" t="s">
        <v>85</v>
      </c>
    </row>
    <row r="240" spans="2:51" s="11" customFormat="1" ht="13.5">
      <c r="B240" s="203"/>
      <c r="C240" s="204"/>
      <c r="D240" s="200" t="s">
        <v>138</v>
      </c>
      <c r="E240" s="215" t="s">
        <v>24</v>
      </c>
      <c r="F240" s="216" t="s">
        <v>373</v>
      </c>
      <c r="G240" s="204"/>
      <c r="H240" s="217">
        <v>24.432</v>
      </c>
      <c r="I240" s="209"/>
      <c r="J240" s="204"/>
      <c r="K240" s="204"/>
      <c r="L240" s="210"/>
      <c r="M240" s="211"/>
      <c r="N240" s="212"/>
      <c r="O240" s="212"/>
      <c r="P240" s="212"/>
      <c r="Q240" s="212"/>
      <c r="R240" s="212"/>
      <c r="S240" s="212"/>
      <c r="T240" s="213"/>
      <c r="AT240" s="214" t="s">
        <v>138</v>
      </c>
      <c r="AU240" s="214" t="s">
        <v>85</v>
      </c>
      <c r="AV240" s="11" t="s">
        <v>85</v>
      </c>
      <c r="AW240" s="11" t="s">
        <v>40</v>
      </c>
      <c r="AX240" s="11" t="s">
        <v>76</v>
      </c>
      <c r="AY240" s="214" t="s">
        <v>127</v>
      </c>
    </row>
    <row r="241" spans="2:51" s="11" customFormat="1" ht="27">
      <c r="B241" s="203"/>
      <c r="C241" s="204"/>
      <c r="D241" s="200" t="s">
        <v>138</v>
      </c>
      <c r="E241" s="215" t="s">
        <v>24</v>
      </c>
      <c r="F241" s="216" t="s">
        <v>374</v>
      </c>
      <c r="G241" s="204"/>
      <c r="H241" s="217">
        <v>19.565</v>
      </c>
      <c r="I241" s="209"/>
      <c r="J241" s="204"/>
      <c r="K241" s="204"/>
      <c r="L241" s="210"/>
      <c r="M241" s="211"/>
      <c r="N241" s="212"/>
      <c r="O241" s="212"/>
      <c r="P241" s="212"/>
      <c r="Q241" s="212"/>
      <c r="R241" s="212"/>
      <c r="S241" s="212"/>
      <c r="T241" s="213"/>
      <c r="AT241" s="214" t="s">
        <v>138</v>
      </c>
      <c r="AU241" s="214" t="s">
        <v>85</v>
      </c>
      <c r="AV241" s="11" t="s">
        <v>85</v>
      </c>
      <c r="AW241" s="11" t="s">
        <v>40</v>
      </c>
      <c r="AX241" s="11" t="s">
        <v>76</v>
      </c>
      <c r="AY241" s="214" t="s">
        <v>127</v>
      </c>
    </row>
    <row r="242" spans="2:51" s="13" customFormat="1" ht="13.5">
      <c r="B242" s="229"/>
      <c r="C242" s="230"/>
      <c r="D242" s="205" t="s">
        <v>138</v>
      </c>
      <c r="E242" s="231" t="s">
        <v>24</v>
      </c>
      <c r="F242" s="232" t="s">
        <v>153</v>
      </c>
      <c r="G242" s="230"/>
      <c r="H242" s="233">
        <v>43.997</v>
      </c>
      <c r="I242" s="234"/>
      <c r="J242" s="230"/>
      <c r="K242" s="230"/>
      <c r="L242" s="235"/>
      <c r="M242" s="236"/>
      <c r="N242" s="237"/>
      <c r="O242" s="237"/>
      <c r="P242" s="237"/>
      <c r="Q242" s="237"/>
      <c r="R242" s="237"/>
      <c r="S242" s="237"/>
      <c r="T242" s="238"/>
      <c r="AT242" s="239" t="s">
        <v>138</v>
      </c>
      <c r="AU242" s="239" t="s">
        <v>85</v>
      </c>
      <c r="AV242" s="13" t="s">
        <v>134</v>
      </c>
      <c r="AW242" s="13" t="s">
        <v>40</v>
      </c>
      <c r="AX242" s="13" t="s">
        <v>25</v>
      </c>
      <c r="AY242" s="239" t="s">
        <v>127</v>
      </c>
    </row>
    <row r="243" spans="2:65" s="1" customFormat="1" ht="22.5" customHeight="1">
      <c r="B243" s="40"/>
      <c r="C243" s="188" t="s">
        <v>375</v>
      </c>
      <c r="D243" s="188" t="s">
        <v>129</v>
      </c>
      <c r="E243" s="189" t="s">
        <v>376</v>
      </c>
      <c r="F243" s="190" t="s">
        <v>377</v>
      </c>
      <c r="G243" s="191" t="s">
        <v>378</v>
      </c>
      <c r="H243" s="192">
        <v>6</v>
      </c>
      <c r="I243" s="193"/>
      <c r="J243" s="194">
        <f>ROUND(I243*H243,2)</f>
        <v>0</v>
      </c>
      <c r="K243" s="190" t="s">
        <v>133</v>
      </c>
      <c r="L243" s="60"/>
      <c r="M243" s="195" t="s">
        <v>24</v>
      </c>
      <c r="N243" s="196" t="s">
        <v>47</v>
      </c>
      <c r="O243" s="41"/>
      <c r="P243" s="197">
        <f>O243*H243</f>
        <v>0</v>
      </c>
      <c r="Q243" s="197">
        <v>0.0066</v>
      </c>
      <c r="R243" s="197">
        <f>Q243*H243</f>
        <v>0.039599999999999996</v>
      </c>
      <c r="S243" s="197">
        <v>0</v>
      </c>
      <c r="T243" s="198">
        <f>S243*H243</f>
        <v>0</v>
      </c>
      <c r="AR243" s="23" t="s">
        <v>134</v>
      </c>
      <c r="AT243" s="23" t="s">
        <v>129</v>
      </c>
      <c r="AU243" s="23" t="s">
        <v>85</v>
      </c>
      <c r="AY243" s="23" t="s">
        <v>127</v>
      </c>
      <c r="BE243" s="199">
        <f>IF(N243="základní",J243,0)</f>
        <v>0</v>
      </c>
      <c r="BF243" s="199">
        <f>IF(N243="snížená",J243,0)</f>
        <v>0</v>
      </c>
      <c r="BG243" s="199">
        <f>IF(N243="zákl. přenesená",J243,0)</f>
        <v>0</v>
      </c>
      <c r="BH243" s="199">
        <f>IF(N243="sníž. přenesená",J243,0)</f>
        <v>0</v>
      </c>
      <c r="BI243" s="199">
        <f>IF(N243="nulová",J243,0)</f>
        <v>0</v>
      </c>
      <c r="BJ243" s="23" t="s">
        <v>25</v>
      </c>
      <c r="BK243" s="199">
        <f>ROUND(I243*H243,2)</f>
        <v>0</v>
      </c>
      <c r="BL243" s="23" t="s">
        <v>134</v>
      </c>
      <c r="BM243" s="23" t="s">
        <v>379</v>
      </c>
    </row>
    <row r="244" spans="2:47" s="1" customFormat="1" ht="40.5">
      <c r="B244" s="40"/>
      <c r="C244" s="62"/>
      <c r="D244" s="205" t="s">
        <v>136</v>
      </c>
      <c r="E244" s="62"/>
      <c r="F244" s="240" t="s">
        <v>380</v>
      </c>
      <c r="G244" s="62"/>
      <c r="H244" s="62"/>
      <c r="I244" s="158"/>
      <c r="J244" s="62"/>
      <c r="K244" s="62"/>
      <c r="L244" s="60"/>
      <c r="M244" s="202"/>
      <c r="N244" s="41"/>
      <c r="O244" s="41"/>
      <c r="P244" s="41"/>
      <c r="Q244" s="41"/>
      <c r="R244" s="41"/>
      <c r="S244" s="41"/>
      <c r="T244" s="77"/>
      <c r="AT244" s="23" t="s">
        <v>136</v>
      </c>
      <c r="AU244" s="23" t="s">
        <v>85</v>
      </c>
    </row>
    <row r="245" spans="2:65" s="1" customFormat="1" ht="44.25" customHeight="1">
      <c r="B245" s="40"/>
      <c r="C245" s="241" t="s">
        <v>381</v>
      </c>
      <c r="D245" s="241" t="s">
        <v>341</v>
      </c>
      <c r="E245" s="242" t="s">
        <v>382</v>
      </c>
      <c r="F245" s="243" t="s">
        <v>383</v>
      </c>
      <c r="G245" s="244" t="s">
        <v>378</v>
      </c>
      <c r="H245" s="245">
        <v>2</v>
      </c>
      <c r="I245" s="246"/>
      <c r="J245" s="247">
        <f>ROUND(I245*H245,2)</f>
        <v>0</v>
      </c>
      <c r="K245" s="243" t="s">
        <v>24</v>
      </c>
      <c r="L245" s="248"/>
      <c r="M245" s="249" t="s">
        <v>24</v>
      </c>
      <c r="N245" s="250" t="s">
        <v>47</v>
      </c>
      <c r="O245" s="41"/>
      <c r="P245" s="197">
        <f>O245*H245</f>
        <v>0</v>
      </c>
      <c r="Q245" s="197">
        <v>0.0275</v>
      </c>
      <c r="R245" s="197">
        <f>Q245*H245</f>
        <v>0.055</v>
      </c>
      <c r="S245" s="197">
        <v>0</v>
      </c>
      <c r="T245" s="198">
        <f>S245*H245</f>
        <v>0</v>
      </c>
      <c r="AR245" s="23" t="s">
        <v>171</v>
      </c>
      <c r="AT245" s="23" t="s">
        <v>341</v>
      </c>
      <c r="AU245" s="23" t="s">
        <v>85</v>
      </c>
      <c r="AY245" s="23" t="s">
        <v>127</v>
      </c>
      <c r="BE245" s="199">
        <f>IF(N245="základní",J245,0)</f>
        <v>0</v>
      </c>
      <c r="BF245" s="199">
        <f>IF(N245="snížená",J245,0)</f>
        <v>0</v>
      </c>
      <c r="BG245" s="199">
        <f>IF(N245="zákl. přenesená",J245,0)</f>
        <v>0</v>
      </c>
      <c r="BH245" s="199">
        <f>IF(N245="sníž. přenesená",J245,0)</f>
        <v>0</v>
      </c>
      <c r="BI245" s="199">
        <f>IF(N245="nulová",J245,0)</f>
        <v>0</v>
      </c>
      <c r="BJ245" s="23" t="s">
        <v>25</v>
      </c>
      <c r="BK245" s="199">
        <f>ROUND(I245*H245,2)</f>
        <v>0</v>
      </c>
      <c r="BL245" s="23" t="s">
        <v>134</v>
      </c>
      <c r="BM245" s="23" t="s">
        <v>384</v>
      </c>
    </row>
    <row r="246" spans="2:65" s="1" customFormat="1" ht="44.25" customHeight="1">
      <c r="B246" s="40"/>
      <c r="C246" s="241" t="s">
        <v>385</v>
      </c>
      <c r="D246" s="241" t="s">
        <v>341</v>
      </c>
      <c r="E246" s="242" t="s">
        <v>386</v>
      </c>
      <c r="F246" s="243" t="s">
        <v>387</v>
      </c>
      <c r="G246" s="244" t="s">
        <v>378</v>
      </c>
      <c r="H246" s="245">
        <v>1</v>
      </c>
      <c r="I246" s="246"/>
      <c r="J246" s="247">
        <f>ROUND(I246*H246,2)</f>
        <v>0</v>
      </c>
      <c r="K246" s="243" t="s">
        <v>133</v>
      </c>
      <c r="L246" s="248"/>
      <c r="M246" s="249" t="s">
        <v>24</v>
      </c>
      <c r="N246" s="250" t="s">
        <v>47</v>
      </c>
      <c r="O246" s="41"/>
      <c r="P246" s="197">
        <f>O246*H246</f>
        <v>0</v>
      </c>
      <c r="Q246" s="197">
        <v>0.04</v>
      </c>
      <c r="R246" s="197">
        <f>Q246*H246</f>
        <v>0.04</v>
      </c>
      <c r="S246" s="197">
        <v>0</v>
      </c>
      <c r="T246" s="198">
        <f>S246*H246</f>
        <v>0</v>
      </c>
      <c r="AR246" s="23" t="s">
        <v>171</v>
      </c>
      <c r="AT246" s="23" t="s">
        <v>341</v>
      </c>
      <c r="AU246" s="23" t="s">
        <v>85</v>
      </c>
      <c r="AY246" s="23" t="s">
        <v>127</v>
      </c>
      <c r="BE246" s="199">
        <f>IF(N246="základní",J246,0)</f>
        <v>0</v>
      </c>
      <c r="BF246" s="199">
        <f>IF(N246="snížená",J246,0)</f>
        <v>0</v>
      </c>
      <c r="BG246" s="199">
        <f>IF(N246="zákl. přenesená",J246,0)</f>
        <v>0</v>
      </c>
      <c r="BH246" s="199">
        <f>IF(N246="sníž. přenesená",J246,0)</f>
        <v>0</v>
      </c>
      <c r="BI246" s="199">
        <f>IF(N246="nulová",J246,0)</f>
        <v>0</v>
      </c>
      <c r="BJ246" s="23" t="s">
        <v>25</v>
      </c>
      <c r="BK246" s="199">
        <f>ROUND(I246*H246,2)</f>
        <v>0</v>
      </c>
      <c r="BL246" s="23" t="s">
        <v>134</v>
      </c>
      <c r="BM246" s="23" t="s">
        <v>388</v>
      </c>
    </row>
    <row r="247" spans="2:65" s="1" customFormat="1" ht="44.25" customHeight="1">
      <c r="B247" s="40"/>
      <c r="C247" s="241" t="s">
        <v>389</v>
      </c>
      <c r="D247" s="241" t="s">
        <v>341</v>
      </c>
      <c r="E247" s="242" t="s">
        <v>390</v>
      </c>
      <c r="F247" s="243" t="s">
        <v>391</v>
      </c>
      <c r="G247" s="244" t="s">
        <v>378</v>
      </c>
      <c r="H247" s="245">
        <v>2</v>
      </c>
      <c r="I247" s="246"/>
      <c r="J247" s="247">
        <f>ROUND(I247*H247,2)</f>
        <v>0</v>
      </c>
      <c r="K247" s="243" t="s">
        <v>133</v>
      </c>
      <c r="L247" s="248"/>
      <c r="M247" s="249" t="s">
        <v>24</v>
      </c>
      <c r="N247" s="250" t="s">
        <v>47</v>
      </c>
      <c r="O247" s="41"/>
      <c r="P247" s="197">
        <f>O247*H247</f>
        <v>0</v>
      </c>
      <c r="Q247" s="197">
        <v>0.054</v>
      </c>
      <c r="R247" s="197">
        <f>Q247*H247</f>
        <v>0.108</v>
      </c>
      <c r="S247" s="197">
        <v>0</v>
      </c>
      <c r="T247" s="198">
        <f>S247*H247</f>
        <v>0</v>
      </c>
      <c r="AR247" s="23" t="s">
        <v>171</v>
      </c>
      <c r="AT247" s="23" t="s">
        <v>341</v>
      </c>
      <c r="AU247" s="23" t="s">
        <v>85</v>
      </c>
      <c r="AY247" s="23" t="s">
        <v>127</v>
      </c>
      <c r="BE247" s="199">
        <f>IF(N247="základní",J247,0)</f>
        <v>0</v>
      </c>
      <c r="BF247" s="199">
        <f>IF(N247="snížená",J247,0)</f>
        <v>0</v>
      </c>
      <c r="BG247" s="199">
        <f>IF(N247="zákl. přenesená",J247,0)</f>
        <v>0</v>
      </c>
      <c r="BH247" s="199">
        <f>IF(N247="sníž. přenesená",J247,0)</f>
        <v>0</v>
      </c>
      <c r="BI247" s="199">
        <f>IF(N247="nulová",J247,0)</f>
        <v>0</v>
      </c>
      <c r="BJ247" s="23" t="s">
        <v>25</v>
      </c>
      <c r="BK247" s="199">
        <f>ROUND(I247*H247,2)</f>
        <v>0</v>
      </c>
      <c r="BL247" s="23" t="s">
        <v>134</v>
      </c>
      <c r="BM247" s="23" t="s">
        <v>392</v>
      </c>
    </row>
    <row r="248" spans="2:65" s="1" customFormat="1" ht="44.25" customHeight="1">
      <c r="B248" s="40"/>
      <c r="C248" s="241" t="s">
        <v>393</v>
      </c>
      <c r="D248" s="241" t="s">
        <v>341</v>
      </c>
      <c r="E248" s="242" t="s">
        <v>394</v>
      </c>
      <c r="F248" s="243" t="s">
        <v>395</v>
      </c>
      <c r="G248" s="244" t="s">
        <v>378</v>
      </c>
      <c r="H248" s="245">
        <v>6</v>
      </c>
      <c r="I248" s="246"/>
      <c r="J248" s="247">
        <f>ROUND(I248*H248,2)</f>
        <v>0</v>
      </c>
      <c r="K248" s="243" t="s">
        <v>133</v>
      </c>
      <c r="L248" s="248"/>
      <c r="M248" s="249" t="s">
        <v>24</v>
      </c>
      <c r="N248" s="250" t="s">
        <v>47</v>
      </c>
      <c r="O248" s="41"/>
      <c r="P248" s="197">
        <f>O248*H248</f>
        <v>0</v>
      </c>
      <c r="Q248" s="197">
        <v>0.068</v>
      </c>
      <c r="R248" s="197">
        <f>Q248*H248</f>
        <v>0.40800000000000003</v>
      </c>
      <c r="S248" s="197">
        <v>0</v>
      </c>
      <c r="T248" s="198">
        <f>S248*H248</f>
        <v>0</v>
      </c>
      <c r="AR248" s="23" t="s">
        <v>171</v>
      </c>
      <c r="AT248" s="23" t="s">
        <v>341</v>
      </c>
      <c r="AU248" s="23" t="s">
        <v>85</v>
      </c>
      <c r="AY248" s="23" t="s">
        <v>127</v>
      </c>
      <c r="BE248" s="199">
        <f>IF(N248="základní",J248,0)</f>
        <v>0</v>
      </c>
      <c r="BF248" s="199">
        <f>IF(N248="snížená",J248,0)</f>
        <v>0</v>
      </c>
      <c r="BG248" s="199">
        <f>IF(N248="zákl. přenesená",J248,0)</f>
        <v>0</v>
      </c>
      <c r="BH248" s="199">
        <f>IF(N248="sníž. přenesená",J248,0)</f>
        <v>0</v>
      </c>
      <c r="BI248" s="199">
        <f>IF(N248="nulová",J248,0)</f>
        <v>0</v>
      </c>
      <c r="BJ248" s="23" t="s">
        <v>25</v>
      </c>
      <c r="BK248" s="199">
        <f>ROUND(I248*H248,2)</f>
        <v>0</v>
      </c>
      <c r="BL248" s="23" t="s">
        <v>134</v>
      </c>
      <c r="BM248" s="23" t="s">
        <v>396</v>
      </c>
    </row>
    <row r="249" spans="2:65" s="1" customFormat="1" ht="31.5" customHeight="1">
      <c r="B249" s="40"/>
      <c r="C249" s="188" t="s">
        <v>397</v>
      </c>
      <c r="D249" s="188" t="s">
        <v>129</v>
      </c>
      <c r="E249" s="189" t="s">
        <v>398</v>
      </c>
      <c r="F249" s="190" t="s">
        <v>399</v>
      </c>
      <c r="G249" s="191" t="s">
        <v>203</v>
      </c>
      <c r="H249" s="192">
        <v>1.875</v>
      </c>
      <c r="I249" s="193"/>
      <c r="J249" s="194">
        <f>ROUND(I249*H249,2)</f>
        <v>0</v>
      </c>
      <c r="K249" s="190" t="s">
        <v>133</v>
      </c>
      <c r="L249" s="60"/>
      <c r="M249" s="195" t="s">
        <v>24</v>
      </c>
      <c r="N249" s="196" t="s">
        <v>47</v>
      </c>
      <c r="O249" s="41"/>
      <c r="P249" s="197">
        <f>O249*H249</f>
        <v>0</v>
      </c>
      <c r="Q249" s="197">
        <v>0</v>
      </c>
      <c r="R249" s="197">
        <f>Q249*H249</f>
        <v>0</v>
      </c>
      <c r="S249" s="197">
        <v>0</v>
      </c>
      <c r="T249" s="198">
        <f>S249*H249</f>
        <v>0</v>
      </c>
      <c r="AR249" s="23" t="s">
        <v>134</v>
      </c>
      <c r="AT249" s="23" t="s">
        <v>129</v>
      </c>
      <c r="AU249" s="23" t="s">
        <v>85</v>
      </c>
      <c r="AY249" s="23" t="s">
        <v>127</v>
      </c>
      <c r="BE249" s="199">
        <f>IF(N249="základní",J249,0)</f>
        <v>0</v>
      </c>
      <c r="BF249" s="199">
        <f>IF(N249="snížená",J249,0)</f>
        <v>0</v>
      </c>
      <c r="BG249" s="199">
        <f>IF(N249="zákl. přenesená",J249,0)</f>
        <v>0</v>
      </c>
      <c r="BH249" s="199">
        <f>IF(N249="sníž. přenesená",J249,0)</f>
        <v>0</v>
      </c>
      <c r="BI249" s="199">
        <f>IF(N249="nulová",J249,0)</f>
        <v>0</v>
      </c>
      <c r="BJ249" s="23" t="s">
        <v>25</v>
      </c>
      <c r="BK249" s="199">
        <f>ROUND(I249*H249,2)</f>
        <v>0</v>
      </c>
      <c r="BL249" s="23" t="s">
        <v>134</v>
      </c>
      <c r="BM249" s="23" t="s">
        <v>400</v>
      </c>
    </row>
    <row r="250" spans="2:47" s="1" customFormat="1" ht="40.5">
      <c r="B250" s="40"/>
      <c r="C250" s="62"/>
      <c r="D250" s="200" t="s">
        <v>136</v>
      </c>
      <c r="E250" s="62"/>
      <c r="F250" s="201" t="s">
        <v>401</v>
      </c>
      <c r="G250" s="62"/>
      <c r="H250" s="62"/>
      <c r="I250" s="158"/>
      <c r="J250" s="62"/>
      <c r="K250" s="62"/>
      <c r="L250" s="60"/>
      <c r="M250" s="202"/>
      <c r="N250" s="41"/>
      <c r="O250" s="41"/>
      <c r="P250" s="41"/>
      <c r="Q250" s="41"/>
      <c r="R250" s="41"/>
      <c r="S250" s="41"/>
      <c r="T250" s="77"/>
      <c r="AT250" s="23" t="s">
        <v>136</v>
      </c>
      <c r="AU250" s="23" t="s">
        <v>85</v>
      </c>
    </row>
    <row r="251" spans="2:51" s="11" customFormat="1" ht="13.5">
      <c r="B251" s="203"/>
      <c r="C251" s="204"/>
      <c r="D251" s="205" t="s">
        <v>138</v>
      </c>
      <c r="E251" s="206" t="s">
        <v>24</v>
      </c>
      <c r="F251" s="207" t="s">
        <v>402</v>
      </c>
      <c r="G251" s="204"/>
      <c r="H251" s="208">
        <v>1.875</v>
      </c>
      <c r="I251" s="209"/>
      <c r="J251" s="204"/>
      <c r="K251" s="204"/>
      <c r="L251" s="210"/>
      <c r="M251" s="211"/>
      <c r="N251" s="212"/>
      <c r="O251" s="212"/>
      <c r="P251" s="212"/>
      <c r="Q251" s="212"/>
      <c r="R251" s="212"/>
      <c r="S251" s="212"/>
      <c r="T251" s="213"/>
      <c r="AT251" s="214" t="s">
        <v>138</v>
      </c>
      <c r="AU251" s="214" t="s">
        <v>85</v>
      </c>
      <c r="AV251" s="11" t="s">
        <v>85</v>
      </c>
      <c r="AW251" s="11" t="s">
        <v>40</v>
      </c>
      <c r="AX251" s="11" t="s">
        <v>25</v>
      </c>
      <c r="AY251" s="214" t="s">
        <v>127</v>
      </c>
    </row>
    <row r="252" spans="2:65" s="1" customFormat="1" ht="22.5" customHeight="1">
      <c r="B252" s="40"/>
      <c r="C252" s="188" t="s">
        <v>403</v>
      </c>
      <c r="D252" s="188" t="s">
        <v>129</v>
      </c>
      <c r="E252" s="189" t="s">
        <v>404</v>
      </c>
      <c r="F252" s="190" t="s">
        <v>405</v>
      </c>
      <c r="G252" s="191" t="s">
        <v>132</v>
      </c>
      <c r="H252" s="192">
        <v>15</v>
      </c>
      <c r="I252" s="193"/>
      <c r="J252" s="194">
        <f>ROUND(I252*H252,2)</f>
        <v>0</v>
      </c>
      <c r="K252" s="190" t="s">
        <v>133</v>
      </c>
      <c r="L252" s="60"/>
      <c r="M252" s="195" t="s">
        <v>24</v>
      </c>
      <c r="N252" s="196" t="s">
        <v>47</v>
      </c>
      <c r="O252" s="41"/>
      <c r="P252" s="197">
        <f>O252*H252</f>
        <v>0</v>
      </c>
      <c r="Q252" s="197">
        <v>0.00639</v>
      </c>
      <c r="R252" s="197">
        <f>Q252*H252</f>
        <v>0.09584999999999999</v>
      </c>
      <c r="S252" s="197">
        <v>0</v>
      </c>
      <c r="T252" s="198">
        <f>S252*H252</f>
        <v>0</v>
      </c>
      <c r="AR252" s="23" t="s">
        <v>134</v>
      </c>
      <c r="AT252" s="23" t="s">
        <v>129</v>
      </c>
      <c r="AU252" s="23" t="s">
        <v>85</v>
      </c>
      <c r="AY252" s="23" t="s">
        <v>127</v>
      </c>
      <c r="BE252" s="199">
        <f>IF(N252="základní",J252,0)</f>
        <v>0</v>
      </c>
      <c r="BF252" s="199">
        <f>IF(N252="snížená",J252,0)</f>
        <v>0</v>
      </c>
      <c r="BG252" s="199">
        <f>IF(N252="zákl. přenesená",J252,0)</f>
        <v>0</v>
      </c>
      <c r="BH252" s="199">
        <f>IF(N252="sníž. přenesená",J252,0)</f>
        <v>0</v>
      </c>
      <c r="BI252" s="199">
        <f>IF(N252="nulová",J252,0)</f>
        <v>0</v>
      </c>
      <c r="BJ252" s="23" t="s">
        <v>25</v>
      </c>
      <c r="BK252" s="199">
        <f>ROUND(I252*H252,2)</f>
        <v>0</v>
      </c>
      <c r="BL252" s="23" t="s">
        <v>134</v>
      </c>
      <c r="BM252" s="23" t="s">
        <v>406</v>
      </c>
    </row>
    <row r="253" spans="2:51" s="11" customFormat="1" ht="13.5">
      <c r="B253" s="203"/>
      <c r="C253" s="204"/>
      <c r="D253" s="200" t="s">
        <v>138</v>
      </c>
      <c r="E253" s="215" t="s">
        <v>24</v>
      </c>
      <c r="F253" s="216" t="s">
        <v>407</v>
      </c>
      <c r="G253" s="204"/>
      <c r="H253" s="217">
        <v>15</v>
      </c>
      <c r="I253" s="209"/>
      <c r="J253" s="204"/>
      <c r="K253" s="204"/>
      <c r="L253" s="210"/>
      <c r="M253" s="211"/>
      <c r="N253" s="212"/>
      <c r="O253" s="212"/>
      <c r="P253" s="212"/>
      <c r="Q253" s="212"/>
      <c r="R253" s="212"/>
      <c r="S253" s="212"/>
      <c r="T253" s="213"/>
      <c r="AT253" s="214" t="s">
        <v>138</v>
      </c>
      <c r="AU253" s="214" t="s">
        <v>85</v>
      </c>
      <c r="AV253" s="11" t="s">
        <v>85</v>
      </c>
      <c r="AW253" s="11" t="s">
        <v>40</v>
      </c>
      <c r="AX253" s="11" t="s">
        <v>25</v>
      </c>
      <c r="AY253" s="214" t="s">
        <v>127</v>
      </c>
    </row>
    <row r="254" spans="2:63" s="10" customFormat="1" ht="29.85" customHeight="1">
      <c r="B254" s="171"/>
      <c r="C254" s="172"/>
      <c r="D254" s="185" t="s">
        <v>75</v>
      </c>
      <c r="E254" s="186" t="s">
        <v>177</v>
      </c>
      <c r="F254" s="186" t="s">
        <v>408</v>
      </c>
      <c r="G254" s="172"/>
      <c r="H254" s="172"/>
      <c r="I254" s="175"/>
      <c r="J254" s="187">
        <f>BK254</f>
        <v>0</v>
      </c>
      <c r="K254" s="172"/>
      <c r="L254" s="177"/>
      <c r="M254" s="178"/>
      <c r="N254" s="179"/>
      <c r="O254" s="179"/>
      <c r="P254" s="180">
        <f>SUM(P255:P279)</f>
        <v>0</v>
      </c>
      <c r="Q254" s="179"/>
      <c r="R254" s="180">
        <f>SUM(R255:R279)</f>
        <v>335.7725889999999</v>
      </c>
      <c r="S254" s="179"/>
      <c r="T254" s="181">
        <f>SUM(T255:T279)</f>
        <v>0</v>
      </c>
      <c r="AR254" s="182" t="s">
        <v>25</v>
      </c>
      <c r="AT254" s="183" t="s">
        <v>75</v>
      </c>
      <c r="AU254" s="183" t="s">
        <v>25</v>
      </c>
      <c r="AY254" s="182" t="s">
        <v>127</v>
      </c>
      <c r="BK254" s="184">
        <f>SUM(BK255:BK279)</f>
        <v>0</v>
      </c>
    </row>
    <row r="255" spans="2:65" s="1" customFormat="1" ht="31.5" customHeight="1">
      <c r="B255" s="40"/>
      <c r="C255" s="188" t="s">
        <v>409</v>
      </c>
      <c r="D255" s="188" t="s">
        <v>129</v>
      </c>
      <c r="E255" s="189" t="s">
        <v>410</v>
      </c>
      <c r="F255" s="190" t="s">
        <v>411</v>
      </c>
      <c r="G255" s="191" t="s">
        <v>132</v>
      </c>
      <c r="H255" s="192">
        <v>450.25</v>
      </c>
      <c r="I255" s="193"/>
      <c r="J255" s="194">
        <f>ROUND(I255*H255,2)</f>
        <v>0</v>
      </c>
      <c r="K255" s="190" t="s">
        <v>133</v>
      </c>
      <c r="L255" s="60"/>
      <c r="M255" s="195" t="s">
        <v>24</v>
      </c>
      <c r="N255" s="196" t="s">
        <v>47</v>
      </c>
      <c r="O255" s="41"/>
      <c r="P255" s="197">
        <f>O255*H255</f>
        <v>0</v>
      </c>
      <c r="Q255" s="197">
        <v>0.50601</v>
      </c>
      <c r="R255" s="197">
        <f>Q255*H255</f>
        <v>227.83100249999998</v>
      </c>
      <c r="S255" s="197">
        <v>0</v>
      </c>
      <c r="T255" s="198">
        <f>S255*H255</f>
        <v>0</v>
      </c>
      <c r="AR255" s="23" t="s">
        <v>134</v>
      </c>
      <c r="AT255" s="23" t="s">
        <v>129</v>
      </c>
      <c r="AU255" s="23" t="s">
        <v>85</v>
      </c>
      <c r="AY255" s="23" t="s">
        <v>127</v>
      </c>
      <c r="BE255" s="199">
        <f>IF(N255="základní",J255,0)</f>
        <v>0</v>
      </c>
      <c r="BF255" s="199">
        <f>IF(N255="snížená",J255,0)</f>
        <v>0</v>
      </c>
      <c r="BG255" s="199">
        <f>IF(N255="zákl. přenesená",J255,0)</f>
        <v>0</v>
      </c>
      <c r="BH255" s="199">
        <f>IF(N255="sníž. přenesená",J255,0)</f>
        <v>0</v>
      </c>
      <c r="BI255" s="199">
        <f>IF(N255="nulová",J255,0)</f>
        <v>0</v>
      </c>
      <c r="BJ255" s="23" t="s">
        <v>25</v>
      </c>
      <c r="BK255" s="199">
        <f>ROUND(I255*H255,2)</f>
        <v>0</v>
      </c>
      <c r="BL255" s="23" t="s">
        <v>134</v>
      </c>
      <c r="BM255" s="23" t="s">
        <v>412</v>
      </c>
    </row>
    <row r="256" spans="2:65" s="1" customFormat="1" ht="31.5" customHeight="1">
      <c r="B256" s="40"/>
      <c r="C256" s="188" t="s">
        <v>413</v>
      </c>
      <c r="D256" s="188" t="s">
        <v>129</v>
      </c>
      <c r="E256" s="189" t="s">
        <v>414</v>
      </c>
      <c r="F256" s="190" t="s">
        <v>415</v>
      </c>
      <c r="G256" s="191" t="s">
        <v>132</v>
      </c>
      <c r="H256" s="192">
        <v>450.25</v>
      </c>
      <c r="I256" s="193"/>
      <c r="J256" s="194">
        <f>ROUND(I256*H256,2)</f>
        <v>0</v>
      </c>
      <c r="K256" s="190" t="s">
        <v>133</v>
      </c>
      <c r="L256" s="60"/>
      <c r="M256" s="195" t="s">
        <v>24</v>
      </c>
      <c r="N256" s="196" t="s">
        <v>47</v>
      </c>
      <c r="O256" s="41"/>
      <c r="P256" s="197">
        <f>O256*H256</f>
        <v>0</v>
      </c>
      <c r="Q256" s="197">
        <v>0.211</v>
      </c>
      <c r="R256" s="197">
        <f>Q256*H256</f>
        <v>95.00274999999999</v>
      </c>
      <c r="S256" s="197">
        <v>0</v>
      </c>
      <c r="T256" s="198">
        <f>S256*H256</f>
        <v>0</v>
      </c>
      <c r="AR256" s="23" t="s">
        <v>134</v>
      </c>
      <c r="AT256" s="23" t="s">
        <v>129</v>
      </c>
      <c r="AU256" s="23" t="s">
        <v>85</v>
      </c>
      <c r="AY256" s="23" t="s">
        <v>127</v>
      </c>
      <c r="BE256" s="199">
        <f>IF(N256="základní",J256,0)</f>
        <v>0</v>
      </c>
      <c r="BF256" s="199">
        <f>IF(N256="snížená",J256,0)</f>
        <v>0</v>
      </c>
      <c r="BG256" s="199">
        <f>IF(N256="zákl. přenesená",J256,0)</f>
        <v>0</v>
      </c>
      <c r="BH256" s="199">
        <f>IF(N256="sníž. přenesená",J256,0)</f>
        <v>0</v>
      </c>
      <c r="BI256" s="199">
        <f>IF(N256="nulová",J256,0)</f>
        <v>0</v>
      </c>
      <c r="BJ256" s="23" t="s">
        <v>25</v>
      </c>
      <c r="BK256" s="199">
        <f>ROUND(I256*H256,2)</f>
        <v>0</v>
      </c>
      <c r="BL256" s="23" t="s">
        <v>134</v>
      </c>
      <c r="BM256" s="23" t="s">
        <v>416</v>
      </c>
    </row>
    <row r="257" spans="2:47" s="1" customFormat="1" ht="27">
      <c r="B257" s="40"/>
      <c r="C257" s="62"/>
      <c r="D257" s="205" t="s">
        <v>136</v>
      </c>
      <c r="E257" s="62"/>
      <c r="F257" s="240" t="s">
        <v>417</v>
      </c>
      <c r="G257" s="62"/>
      <c r="H257" s="62"/>
      <c r="I257" s="158"/>
      <c r="J257" s="62"/>
      <c r="K257" s="62"/>
      <c r="L257" s="60"/>
      <c r="M257" s="202"/>
      <c r="N257" s="41"/>
      <c r="O257" s="41"/>
      <c r="P257" s="41"/>
      <c r="Q257" s="41"/>
      <c r="R257" s="41"/>
      <c r="S257" s="41"/>
      <c r="T257" s="77"/>
      <c r="AT257" s="23" t="s">
        <v>136</v>
      </c>
      <c r="AU257" s="23" t="s">
        <v>85</v>
      </c>
    </row>
    <row r="258" spans="2:65" s="1" customFormat="1" ht="31.5" customHeight="1">
      <c r="B258" s="40"/>
      <c r="C258" s="188" t="s">
        <v>418</v>
      </c>
      <c r="D258" s="188" t="s">
        <v>129</v>
      </c>
      <c r="E258" s="189" t="s">
        <v>419</v>
      </c>
      <c r="F258" s="190" t="s">
        <v>420</v>
      </c>
      <c r="G258" s="191" t="s">
        <v>132</v>
      </c>
      <c r="H258" s="192">
        <v>16</v>
      </c>
      <c r="I258" s="193"/>
      <c r="J258" s="194">
        <f>ROUND(I258*H258,2)</f>
        <v>0</v>
      </c>
      <c r="K258" s="190" t="s">
        <v>133</v>
      </c>
      <c r="L258" s="60"/>
      <c r="M258" s="195" t="s">
        <v>24</v>
      </c>
      <c r="N258" s="196" t="s">
        <v>47</v>
      </c>
      <c r="O258" s="41"/>
      <c r="P258" s="197">
        <f>O258*H258</f>
        <v>0</v>
      </c>
      <c r="Q258" s="197">
        <v>0.3708</v>
      </c>
      <c r="R258" s="197">
        <f>Q258*H258</f>
        <v>5.9328</v>
      </c>
      <c r="S258" s="197">
        <v>0</v>
      </c>
      <c r="T258" s="198">
        <f>S258*H258</f>
        <v>0</v>
      </c>
      <c r="AR258" s="23" t="s">
        <v>134</v>
      </c>
      <c r="AT258" s="23" t="s">
        <v>129</v>
      </c>
      <c r="AU258" s="23" t="s">
        <v>85</v>
      </c>
      <c r="AY258" s="23" t="s">
        <v>127</v>
      </c>
      <c r="BE258" s="199">
        <f>IF(N258="základní",J258,0)</f>
        <v>0</v>
      </c>
      <c r="BF258" s="199">
        <f>IF(N258="snížená",J258,0)</f>
        <v>0</v>
      </c>
      <c r="BG258" s="199">
        <f>IF(N258="zákl. přenesená",J258,0)</f>
        <v>0</v>
      </c>
      <c r="BH258" s="199">
        <f>IF(N258="sníž. přenesená",J258,0)</f>
        <v>0</v>
      </c>
      <c r="BI258" s="199">
        <f>IF(N258="nulová",J258,0)</f>
        <v>0</v>
      </c>
      <c r="BJ258" s="23" t="s">
        <v>25</v>
      </c>
      <c r="BK258" s="199">
        <f>ROUND(I258*H258,2)</f>
        <v>0</v>
      </c>
      <c r="BL258" s="23" t="s">
        <v>134</v>
      </c>
      <c r="BM258" s="23" t="s">
        <v>421</v>
      </c>
    </row>
    <row r="259" spans="2:47" s="1" customFormat="1" ht="81">
      <c r="B259" s="40"/>
      <c r="C259" s="62"/>
      <c r="D259" s="205" t="s">
        <v>136</v>
      </c>
      <c r="E259" s="62"/>
      <c r="F259" s="240" t="s">
        <v>422</v>
      </c>
      <c r="G259" s="62"/>
      <c r="H259" s="62"/>
      <c r="I259" s="158"/>
      <c r="J259" s="62"/>
      <c r="K259" s="62"/>
      <c r="L259" s="60"/>
      <c r="M259" s="202"/>
      <c r="N259" s="41"/>
      <c r="O259" s="41"/>
      <c r="P259" s="41"/>
      <c r="Q259" s="41"/>
      <c r="R259" s="41"/>
      <c r="S259" s="41"/>
      <c r="T259" s="77"/>
      <c r="AT259" s="23" t="s">
        <v>136</v>
      </c>
      <c r="AU259" s="23" t="s">
        <v>85</v>
      </c>
    </row>
    <row r="260" spans="2:65" s="1" customFormat="1" ht="31.5" customHeight="1">
      <c r="B260" s="40"/>
      <c r="C260" s="188" t="s">
        <v>423</v>
      </c>
      <c r="D260" s="188" t="s">
        <v>129</v>
      </c>
      <c r="E260" s="189" t="s">
        <v>424</v>
      </c>
      <c r="F260" s="190" t="s">
        <v>425</v>
      </c>
      <c r="G260" s="191" t="s">
        <v>132</v>
      </c>
      <c r="H260" s="192">
        <v>16</v>
      </c>
      <c r="I260" s="193"/>
      <c r="J260" s="194">
        <f>ROUND(I260*H260,2)</f>
        <v>0</v>
      </c>
      <c r="K260" s="190" t="s">
        <v>133</v>
      </c>
      <c r="L260" s="60"/>
      <c r="M260" s="195" t="s">
        <v>24</v>
      </c>
      <c r="N260" s="196" t="s">
        <v>47</v>
      </c>
      <c r="O260" s="41"/>
      <c r="P260" s="197">
        <f>O260*H260</f>
        <v>0</v>
      </c>
      <c r="Q260" s="197">
        <v>0.39561</v>
      </c>
      <c r="R260" s="197">
        <f>Q260*H260</f>
        <v>6.32976</v>
      </c>
      <c r="S260" s="197">
        <v>0</v>
      </c>
      <c r="T260" s="198">
        <f>S260*H260</f>
        <v>0</v>
      </c>
      <c r="AR260" s="23" t="s">
        <v>134</v>
      </c>
      <c r="AT260" s="23" t="s">
        <v>129</v>
      </c>
      <c r="AU260" s="23" t="s">
        <v>85</v>
      </c>
      <c r="AY260" s="23" t="s">
        <v>127</v>
      </c>
      <c r="BE260" s="199">
        <f>IF(N260="základní",J260,0)</f>
        <v>0</v>
      </c>
      <c r="BF260" s="199">
        <f>IF(N260="snížená",J260,0)</f>
        <v>0</v>
      </c>
      <c r="BG260" s="199">
        <f>IF(N260="zákl. přenesená",J260,0)</f>
        <v>0</v>
      </c>
      <c r="BH260" s="199">
        <f>IF(N260="sníž. přenesená",J260,0)</f>
        <v>0</v>
      </c>
      <c r="BI260" s="199">
        <f>IF(N260="nulová",J260,0)</f>
        <v>0</v>
      </c>
      <c r="BJ260" s="23" t="s">
        <v>25</v>
      </c>
      <c r="BK260" s="199">
        <f>ROUND(I260*H260,2)</f>
        <v>0</v>
      </c>
      <c r="BL260" s="23" t="s">
        <v>134</v>
      </c>
      <c r="BM260" s="23" t="s">
        <v>426</v>
      </c>
    </row>
    <row r="261" spans="2:47" s="1" customFormat="1" ht="81">
      <c r="B261" s="40"/>
      <c r="C261" s="62"/>
      <c r="D261" s="205" t="s">
        <v>136</v>
      </c>
      <c r="E261" s="62"/>
      <c r="F261" s="240" t="s">
        <v>422</v>
      </c>
      <c r="G261" s="62"/>
      <c r="H261" s="62"/>
      <c r="I261" s="158"/>
      <c r="J261" s="62"/>
      <c r="K261" s="62"/>
      <c r="L261" s="60"/>
      <c r="M261" s="202"/>
      <c r="N261" s="41"/>
      <c r="O261" s="41"/>
      <c r="P261" s="41"/>
      <c r="Q261" s="41"/>
      <c r="R261" s="41"/>
      <c r="S261" s="41"/>
      <c r="T261" s="77"/>
      <c r="AT261" s="23" t="s">
        <v>136</v>
      </c>
      <c r="AU261" s="23" t="s">
        <v>85</v>
      </c>
    </row>
    <row r="262" spans="2:65" s="1" customFormat="1" ht="31.5" customHeight="1">
      <c r="B262" s="40"/>
      <c r="C262" s="188" t="s">
        <v>427</v>
      </c>
      <c r="D262" s="188" t="s">
        <v>129</v>
      </c>
      <c r="E262" s="189" t="s">
        <v>428</v>
      </c>
      <c r="F262" s="190" t="s">
        <v>429</v>
      </c>
      <c r="G262" s="191" t="s">
        <v>132</v>
      </c>
      <c r="H262" s="192">
        <v>450.25</v>
      </c>
      <c r="I262" s="193"/>
      <c r="J262" s="194">
        <f>ROUND(I262*H262,2)</f>
        <v>0</v>
      </c>
      <c r="K262" s="190" t="s">
        <v>133</v>
      </c>
      <c r="L262" s="60"/>
      <c r="M262" s="195" t="s">
        <v>24</v>
      </c>
      <c r="N262" s="196" t="s">
        <v>47</v>
      </c>
      <c r="O262" s="41"/>
      <c r="P262" s="197">
        <f>O262*H262</f>
        <v>0</v>
      </c>
      <c r="Q262" s="197">
        <v>0</v>
      </c>
      <c r="R262" s="197">
        <f>Q262*H262</f>
        <v>0</v>
      </c>
      <c r="S262" s="197">
        <v>0</v>
      </c>
      <c r="T262" s="198">
        <f>S262*H262</f>
        <v>0</v>
      </c>
      <c r="AR262" s="23" t="s">
        <v>134</v>
      </c>
      <c r="AT262" s="23" t="s">
        <v>129</v>
      </c>
      <c r="AU262" s="23" t="s">
        <v>85</v>
      </c>
      <c r="AY262" s="23" t="s">
        <v>127</v>
      </c>
      <c r="BE262" s="199">
        <f>IF(N262="základní",J262,0)</f>
        <v>0</v>
      </c>
      <c r="BF262" s="199">
        <f>IF(N262="snížená",J262,0)</f>
        <v>0</v>
      </c>
      <c r="BG262" s="199">
        <f>IF(N262="zákl. přenesená",J262,0)</f>
        <v>0</v>
      </c>
      <c r="BH262" s="199">
        <f>IF(N262="sníž. přenesená",J262,0)</f>
        <v>0</v>
      </c>
      <c r="BI262" s="199">
        <f>IF(N262="nulová",J262,0)</f>
        <v>0</v>
      </c>
      <c r="BJ262" s="23" t="s">
        <v>25</v>
      </c>
      <c r="BK262" s="199">
        <f>ROUND(I262*H262,2)</f>
        <v>0</v>
      </c>
      <c r="BL262" s="23" t="s">
        <v>134</v>
      </c>
      <c r="BM262" s="23" t="s">
        <v>430</v>
      </c>
    </row>
    <row r="263" spans="2:47" s="1" customFormat="1" ht="54">
      <c r="B263" s="40"/>
      <c r="C263" s="62"/>
      <c r="D263" s="205" t="s">
        <v>136</v>
      </c>
      <c r="E263" s="62"/>
      <c r="F263" s="240" t="s">
        <v>431</v>
      </c>
      <c r="G263" s="62"/>
      <c r="H263" s="62"/>
      <c r="I263" s="158"/>
      <c r="J263" s="62"/>
      <c r="K263" s="62"/>
      <c r="L263" s="60"/>
      <c r="M263" s="202"/>
      <c r="N263" s="41"/>
      <c r="O263" s="41"/>
      <c r="P263" s="41"/>
      <c r="Q263" s="41"/>
      <c r="R263" s="41"/>
      <c r="S263" s="41"/>
      <c r="T263" s="77"/>
      <c r="AT263" s="23" t="s">
        <v>136</v>
      </c>
      <c r="AU263" s="23" t="s">
        <v>85</v>
      </c>
    </row>
    <row r="264" spans="2:65" s="1" customFormat="1" ht="31.5" customHeight="1">
      <c r="B264" s="40"/>
      <c r="C264" s="188" t="s">
        <v>432</v>
      </c>
      <c r="D264" s="188" t="s">
        <v>129</v>
      </c>
      <c r="E264" s="189" t="s">
        <v>433</v>
      </c>
      <c r="F264" s="190" t="s">
        <v>434</v>
      </c>
      <c r="G264" s="191" t="s">
        <v>132</v>
      </c>
      <c r="H264" s="192">
        <v>1108.65</v>
      </c>
      <c r="I264" s="193"/>
      <c r="J264" s="194">
        <f>ROUND(I264*H264,2)</f>
        <v>0</v>
      </c>
      <c r="K264" s="190" t="s">
        <v>133</v>
      </c>
      <c r="L264" s="60"/>
      <c r="M264" s="195" t="s">
        <v>24</v>
      </c>
      <c r="N264" s="196" t="s">
        <v>47</v>
      </c>
      <c r="O264" s="41"/>
      <c r="P264" s="197">
        <f>O264*H264</f>
        <v>0</v>
      </c>
      <c r="Q264" s="197">
        <v>0.00061</v>
      </c>
      <c r="R264" s="197">
        <f>Q264*H264</f>
        <v>0.6762765000000001</v>
      </c>
      <c r="S264" s="197">
        <v>0</v>
      </c>
      <c r="T264" s="198">
        <f>S264*H264</f>
        <v>0</v>
      </c>
      <c r="AR264" s="23" t="s">
        <v>134</v>
      </c>
      <c r="AT264" s="23" t="s">
        <v>129</v>
      </c>
      <c r="AU264" s="23" t="s">
        <v>85</v>
      </c>
      <c r="AY264" s="23" t="s">
        <v>127</v>
      </c>
      <c r="BE264" s="199">
        <f>IF(N264="základní",J264,0)</f>
        <v>0</v>
      </c>
      <c r="BF264" s="199">
        <f>IF(N264="snížená",J264,0)</f>
        <v>0</v>
      </c>
      <c r="BG264" s="199">
        <f>IF(N264="zákl. přenesená",J264,0)</f>
        <v>0</v>
      </c>
      <c r="BH264" s="199">
        <f>IF(N264="sníž. přenesená",J264,0)</f>
        <v>0</v>
      </c>
      <c r="BI264" s="199">
        <f>IF(N264="nulová",J264,0)</f>
        <v>0</v>
      </c>
      <c r="BJ264" s="23" t="s">
        <v>25</v>
      </c>
      <c r="BK264" s="199">
        <f>ROUND(I264*H264,2)</f>
        <v>0</v>
      </c>
      <c r="BL264" s="23" t="s">
        <v>134</v>
      </c>
      <c r="BM264" s="23" t="s">
        <v>435</v>
      </c>
    </row>
    <row r="265" spans="2:51" s="11" customFormat="1" ht="13.5">
      <c r="B265" s="203"/>
      <c r="C265" s="204"/>
      <c r="D265" s="200" t="s">
        <v>138</v>
      </c>
      <c r="E265" s="215" t="s">
        <v>24</v>
      </c>
      <c r="F265" s="216" t="s">
        <v>436</v>
      </c>
      <c r="G265" s="204"/>
      <c r="H265" s="217">
        <v>1070.25</v>
      </c>
      <c r="I265" s="209"/>
      <c r="J265" s="204"/>
      <c r="K265" s="204"/>
      <c r="L265" s="210"/>
      <c r="M265" s="211"/>
      <c r="N265" s="212"/>
      <c r="O265" s="212"/>
      <c r="P265" s="212"/>
      <c r="Q265" s="212"/>
      <c r="R265" s="212"/>
      <c r="S265" s="212"/>
      <c r="T265" s="213"/>
      <c r="AT265" s="214" t="s">
        <v>138</v>
      </c>
      <c r="AU265" s="214" t="s">
        <v>85</v>
      </c>
      <c r="AV265" s="11" t="s">
        <v>85</v>
      </c>
      <c r="AW265" s="11" t="s">
        <v>40</v>
      </c>
      <c r="AX265" s="11" t="s">
        <v>76</v>
      </c>
      <c r="AY265" s="214" t="s">
        <v>127</v>
      </c>
    </row>
    <row r="266" spans="2:51" s="11" customFormat="1" ht="13.5">
      <c r="B266" s="203"/>
      <c r="C266" s="204"/>
      <c r="D266" s="200" t="s">
        <v>138</v>
      </c>
      <c r="E266" s="215" t="s">
        <v>24</v>
      </c>
      <c r="F266" s="216" t="s">
        <v>437</v>
      </c>
      <c r="G266" s="204"/>
      <c r="H266" s="217">
        <v>38.4</v>
      </c>
      <c r="I266" s="209"/>
      <c r="J266" s="204"/>
      <c r="K266" s="204"/>
      <c r="L266" s="210"/>
      <c r="M266" s="211"/>
      <c r="N266" s="212"/>
      <c r="O266" s="212"/>
      <c r="P266" s="212"/>
      <c r="Q266" s="212"/>
      <c r="R266" s="212"/>
      <c r="S266" s="212"/>
      <c r="T266" s="213"/>
      <c r="AT266" s="214" t="s">
        <v>138</v>
      </c>
      <c r="AU266" s="214" t="s">
        <v>85</v>
      </c>
      <c r="AV266" s="11" t="s">
        <v>85</v>
      </c>
      <c r="AW266" s="11" t="s">
        <v>40</v>
      </c>
      <c r="AX266" s="11" t="s">
        <v>76</v>
      </c>
      <c r="AY266" s="214" t="s">
        <v>127</v>
      </c>
    </row>
    <row r="267" spans="2:51" s="13" customFormat="1" ht="13.5">
      <c r="B267" s="229"/>
      <c r="C267" s="230"/>
      <c r="D267" s="205" t="s">
        <v>138</v>
      </c>
      <c r="E267" s="231" t="s">
        <v>24</v>
      </c>
      <c r="F267" s="232" t="s">
        <v>153</v>
      </c>
      <c r="G267" s="230"/>
      <c r="H267" s="233">
        <v>1108.65</v>
      </c>
      <c r="I267" s="234"/>
      <c r="J267" s="230"/>
      <c r="K267" s="230"/>
      <c r="L267" s="235"/>
      <c r="M267" s="236"/>
      <c r="N267" s="237"/>
      <c r="O267" s="237"/>
      <c r="P267" s="237"/>
      <c r="Q267" s="237"/>
      <c r="R267" s="237"/>
      <c r="S267" s="237"/>
      <c r="T267" s="238"/>
      <c r="AT267" s="239" t="s">
        <v>138</v>
      </c>
      <c r="AU267" s="239" t="s">
        <v>85</v>
      </c>
      <c r="AV267" s="13" t="s">
        <v>134</v>
      </c>
      <c r="AW267" s="13" t="s">
        <v>40</v>
      </c>
      <c r="AX267" s="13" t="s">
        <v>25</v>
      </c>
      <c r="AY267" s="239" t="s">
        <v>127</v>
      </c>
    </row>
    <row r="268" spans="2:65" s="1" customFormat="1" ht="31.5" customHeight="1">
      <c r="B268" s="40"/>
      <c r="C268" s="188" t="s">
        <v>438</v>
      </c>
      <c r="D268" s="188" t="s">
        <v>129</v>
      </c>
      <c r="E268" s="189" t="s">
        <v>439</v>
      </c>
      <c r="F268" s="190" t="s">
        <v>440</v>
      </c>
      <c r="G268" s="191" t="s">
        <v>132</v>
      </c>
      <c r="H268" s="192">
        <v>642.4</v>
      </c>
      <c r="I268" s="193"/>
      <c r="J268" s="194">
        <f>ROUND(I268*H268,2)</f>
        <v>0</v>
      </c>
      <c r="K268" s="190" t="s">
        <v>133</v>
      </c>
      <c r="L268" s="60"/>
      <c r="M268" s="195" t="s">
        <v>24</v>
      </c>
      <c r="N268" s="196" t="s">
        <v>47</v>
      </c>
      <c r="O268" s="41"/>
      <c r="P268" s="197">
        <f>O268*H268</f>
        <v>0</v>
      </c>
      <c r="Q268" s="197">
        <v>0</v>
      </c>
      <c r="R268" s="197">
        <f>Q268*H268</f>
        <v>0</v>
      </c>
      <c r="S268" s="197">
        <v>0</v>
      </c>
      <c r="T268" s="198">
        <f>S268*H268</f>
        <v>0</v>
      </c>
      <c r="AR268" s="23" t="s">
        <v>134</v>
      </c>
      <c r="AT268" s="23" t="s">
        <v>129</v>
      </c>
      <c r="AU268" s="23" t="s">
        <v>85</v>
      </c>
      <c r="AY268" s="23" t="s">
        <v>127</v>
      </c>
      <c r="BE268" s="199">
        <f>IF(N268="základní",J268,0)</f>
        <v>0</v>
      </c>
      <c r="BF268" s="199">
        <f>IF(N268="snížená",J268,0)</f>
        <v>0</v>
      </c>
      <c r="BG268" s="199">
        <f>IF(N268="zákl. přenesená",J268,0)</f>
        <v>0</v>
      </c>
      <c r="BH268" s="199">
        <f>IF(N268="sníž. přenesená",J268,0)</f>
        <v>0</v>
      </c>
      <c r="BI268" s="199">
        <f>IF(N268="nulová",J268,0)</f>
        <v>0</v>
      </c>
      <c r="BJ268" s="23" t="s">
        <v>25</v>
      </c>
      <c r="BK268" s="199">
        <f>ROUND(I268*H268,2)</f>
        <v>0</v>
      </c>
      <c r="BL268" s="23" t="s">
        <v>134</v>
      </c>
      <c r="BM268" s="23" t="s">
        <v>441</v>
      </c>
    </row>
    <row r="269" spans="2:47" s="1" customFormat="1" ht="27">
      <c r="B269" s="40"/>
      <c r="C269" s="62"/>
      <c r="D269" s="200" t="s">
        <v>136</v>
      </c>
      <c r="E269" s="62"/>
      <c r="F269" s="201" t="s">
        <v>442</v>
      </c>
      <c r="G269" s="62"/>
      <c r="H269" s="62"/>
      <c r="I269" s="158"/>
      <c r="J269" s="62"/>
      <c r="K269" s="62"/>
      <c r="L269" s="60"/>
      <c r="M269" s="202"/>
      <c r="N269" s="41"/>
      <c r="O269" s="41"/>
      <c r="P269" s="41"/>
      <c r="Q269" s="41"/>
      <c r="R269" s="41"/>
      <c r="S269" s="41"/>
      <c r="T269" s="77"/>
      <c r="AT269" s="23" t="s">
        <v>136</v>
      </c>
      <c r="AU269" s="23" t="s">
        <v>85</v>
      </c>
    </row>
    <row r="270" spans="2:51" s="11" customFormat="1" ht="13.5">
      <c r="B270" s="203"/>
      <c r="C270" s="204"/>
      <c r="D270" s="205" t="s">
        <v>138</v>
      </c>
      <c r="E270" s="206" t="s">
        <v>24</v>
      </c>
      <c r="F270" s="207" t="s">
        <v>443</v>
      </c>
      <c r="G270" s="204"/>
      <c r="H270" s="208">
        <v>642.4</v>
      </c>
      <c r="I270" s="209"/>
      <c r="J270" s="204"/>
      <c r="K270" s="204"/>
      <c r="L270" s="210"/>
      <c r="M270" s="211"/>
      <c r="N270" s="212"/>
      <c r="O270" s="212"/>
      <c r="P270" s="212"/>
      <c r="Q270" s="212"/>
      <c r="R270" s="212"/>
      <c r="S270" s="212"/>
      <c r="T270" s="213"/>
      <c r="AT270" s="214" t="s">
        <v>138</v>
      </c>
      <c r="AU270" s="214" t="s">
        <v>85</v>
      </c>
      <c r="AV270" s="11" t="s">
        <v>85</v>
      </c>
      <c r="AW270" s="11" t="s">
        <v>40</v>
      </c>
      <c r="AX270" s="11" t="s">
        <v>25</v>
      </c>
      <c r="AY270" s="214" t="s">
        <v>127</v>
      </c>
    </row>
    <row r="271" spans="2:65" s="1" customFormat="1" ht="31.5" customHeight="1">
      <c r="B271" s="40"/>
      <c r="C271" s="188" t="s">
        <v>444</v>
      </c>
      <c r="D271" s="188" t="s">
        <v>129</v>
      </c>
      <c r="E271" s="189" t="s">
        <v>445</v>
      </c>
      <c r="F271" s="190" t="s">
        <v>446</v>
      </c>
      <c r="G271" s="191" t="s">
        <v>132</v>
      </c>
      <c r="H271" s="192">
        <v>450.25</v>
      </c>
      <c r="I271" s="193"/>
      <c r="J271" s="194">
        <f>ROUND(I271*H271,2)</f>
        <v>0</v>
      </c>
      <c r="K271" s="190" t="s">
        <v>133</v>
      </c>
      <c r="L271" s="60"/>
      <c r="M271" s="195" t="s">
        <v>24</v>
      </c>
      <c r="N271" s="196" t="s">
        <v>47</v>
      </c>
      <c r="O271" s="41"/>
      <c r="P271" s="197">
        <f>O271*H271</f>
        <v>0</v>
      </c>
      <c r="Q271" s="197">
        <v>0</v>
      </c>
      <c r="R271" s="197">
        <f>Q271*H271</f>
        <v>0</v>
      </c>
      <c r="S271" s="197">
        <v>0</v>
      </c>
      <c r="T271" s="198">
        <f>S271*H271</f>
        <v>0</v>
      </c>
      <c r="AR271" s="23" t="s">
        <v>134</v>
      </c>
      <c r="AT271" s="23" t="s">
        <v>129</v>
      </c>
      <c r="AU271" s="23" t="s">
        <v>85</v>
      </c>
      <c r="AY271" s="23" t="s">
        <v>127</v>
      </c>
      <c r="BE271" s="199">
        <f>IF(N271="základní",J271,0)</f>
        <v>0</v>
      </c>
      <c r="BF271" s="199">
        <f>IF(N271="snížená",J271,0)</f>
        <v>0</v>
      </c>
      <c r="BG271" s="199">
        <f>IF(N271="zákl. přenesená",J271,0)</f>
        <v>0</v>
      </c>
      <c r="BH271" s="199">
        <f>IF(N271="sníž. přenesená",J271,0)</f>
        <v>0</v>
      </c>
      <c r="BI271" s="199">
        <f>IF(N271="nulová",J271,0)</f>
        <v>0</v>
      </c>
      <c r="BJ271" s="23" t="s">
        <v>25</v>
      </c>
      <c r="BK271" s="199">
        <f>ROUND(I271*H271,2)</f>
        <v>0</v>
      </c>
      <c r="BL271" s="23" t="s">
        <v>134</v>
      </c>
      <c r="BM271" s="23" t="s">
        <v>447</v>
      </c>
    </row>
    <row r="272" spans="2:47" s="1" customFormat="1" ht="27">
      <c r="B272" s="40"/>
      <c r="C272" s="62"/>
      <c r="D272" s="205" t="s">
        <v>136</v>
      </c>
      <c r="E272" s="62"/>
      <c r="F272" s="240" t="s">
        <v>448</v>
      </c>
      <c r="G272" s="62"/>
      <c r="H272" s="62"/>
      <c r="I272" s="158"/>
      <c r="J272" s="62"/>
      <c r="K272" s="62"/>
      <c r="L272" s="60"/>
      <c r="M272" s="202"/>
      <c r="N272" s="41"/>
      <c r="O272" s="41"/>
      <c r="P272" s="41"/>
      <c r="Q272" s="41"/>
      <c r="R272" s="41"/>
      <c r="S272" s="41"/>
      <c r="T272" s="77"/>
      <c r="AT272" s="23" t="s">
        <v>136</v>
      </c>
      <c r="AU272" s="23" t="s">
        <v>85</v>
      </c>
    </row>
    <row r="273" spans="2:65" s="1" customFormat="1" ht="22.5" customHeight="1">
      <c r="B273" s="40"/>
      <c r="C273" s="188" t="s">
        <v>449</v>
      </c>
      <c r="D273" s="188" t="s">
        <v>129</v>
      </c>
      <c r="E273" s="189" t="s">
        <v>450</v>
      </c>
      <c r="F273" s="190" t="s">
        <v>451</v>
      </c>
      <c r="G273" s="191" t="s">
        <v>160</v>
      </c>
      <c r="H273" s="192">
        <v>569.8</v>
      </c>
      <c r="I273" s="193"/>
      <c r="J273" s="194">
        <f>ROUND(I273*H273,2)</f>
        <v>0</v>
      </c>
      <c r="K273" s="190" t="s">
        <v>24</v>
      </c>
      <c r="L273" s="60"/>
      <c r="M273" s="195" t="s">
        <v>24</v>
      </c>
      <c r="N273" s="196" t="s">
        <v>47</v>
      </c>
      <c r="O273" s="41"/>
      <c r="P273" s="197">
        <f>O273*H273</f>
        <v>0</v>
      </c>
      <c r="Q273" s="197">
        <v>0</v>
      </c>
      <c r="R273" s="197">
        <f>Q273*H273</f>
        <v>0</v>
      </c>
      <c r="S273" s="197">
        <v>0</v>
      </c>
      <c r="T273" s="198">
        <f>S273*H273</f>
        <v>0</v>
      </c>
      <c r="AR273" s="23" t="s">
        <v>134</v>
      </c>
      <c r="AT273" s="23" t="s">
        <v>129</v>
      </c>
      <c r="AU273" s="23" t="s">
        <v>85</v>
      </c>
      <c r="AY273" s="23" t="s">
        <v>127</v>
      </c>
      <c r="BE273" s="199">
        <f>IF(N273="základní",J273,0)</f>
        <v>0</v>
      </c>
      <c r="BF273" s="199">
        <f>IF(N273="snížená",J273,0)</f>
        <v>0</v>
      </c>
      <c r="BG273" s="199">
        <f>IF(N273="zákl. přenesená",J273,0)</f>
        <v>0</v>
      </c>
      <c r="BH273" s="199">
        <f>IF(N273="sníž. přenesená",J273,0)</f>
        <v>0</v>
      </c>
      <c r="BI273" s="199">
        <f>IF(N273="nulová",J273,0)</f>
        <v>0</v>
      </c>
      <c r="BJ273" s="23" t="s">
        <v>25</v>
      </c>
      <c r="BK273" s="199">
        <f>ROUND(I273*H273,2)</f>
        <v>0</v>
      </c>
      <c r="BL273" s="23" t="s">
        <v>134</v>
      </c>
      <c r="BM273" s="23" t="s">
        <v>452</v>
      </c>
    </row>
    <row r="274" spans="2:51" s="11" customFormat="1" ht="13.5">
      <c r="B274" s="203"/>
      <c r="C274" s="204"/>
      <c r="D274" s="200" t="s">
        <v>138</v>
      </c>
      <c r="E274" s="215" t="s">
        <v>24</v>
      </c>
      <c r="F274" s="216" t="s">
        <v>453</v>
      </c>
      <c r="G274" s="204"/>
      <c r="H274" s="217">
        <v>501</v>
      </c>
      <c r="I274" s="209"/>
      <c r="J274" s="204"/>
      <c r="K274" s="204"/>
      <c r="L274" s="210"/>
      <c r="M274" s="211"/>
      <c r="N274" s="212"/>
      <c r="O274" s="212"/>
      <c r="P274" s="212"/>
      <c r="Q274" s="212"/>
      <c r="R274" s="212"/>
      <c r="S274" s="212"/>
      <c r="T274" s="213"/>
      <c r="AT274" s="214" t="s">
        <v>138</v>
      </c>
      <c r="AU274" s="214" t="s">
        <v>85</v>
      </c>
      <c r="AV274" s="11" t="s">
        <v>85</v>
      </c>
      <c r="AW274" s="11" t="s">
        <v>40</v>
      </c>
      <c r="AX274" s="11" t="s">
        <v>76</v>
      </c>
      <c r="AY274" s="214" t="s">
        <v>127</v>
      </c>
    </row>
    <row r="275" spans="2:51" s="12" customFormat="1" ht="13.5">
      <c r="B275" s="218"/>
      <c r="C275" s="219"/>
      <c r="D275" s="200" t="s">
        <v>138</v>
      </c>
      <c r="E275" s="220" t="s">
        <v>24</v>
      </c>
      <c r="F275" s="221" t="s">
        <v>454</v>
      </c>
      <c r="G275" s="219"/>
      <c r="H275" s="222">
        <v>501</v>
      </c>
      <c r="I275" s="223"/>
      <c r="J275" s="219"/>
      <c r="K275" s="219"/>
      <c r="L275" s="224"/>
      <c r="M275" s="225"/>
      <c r="N275" s="226"/>
      <c r="O275" s="226"/>
      <c r="P275" s="226"/>
      <c r="Q275" s="226"/>
      <c r="R275" s="226"/>
      <c r="S275" s="226"/>
      <c r="T275" s="227"/>
      <c r="AT275" s="228" t="s">
        <v>138</v>
      </c>
      <c r="AU275" s="228" t="s">
        <v>85</v>
      </c>
      <c r="AV275" s="12" t="s">
        <v>144</v>
      </c>
      <c r="AW275" s="12" t="s">
        <v>40</v>
      </c>
      <c r="AX275" s="12" t="s">
        <v>76</v>
      </c>
      <c r="AY275" s="228" t="s">
        <v>127</v>
      </c>
    </row>
    <row r="276" spans="2:51" s="11" customFormat="1" ht="13.5">
      <c r="B276" s="203"/>
      <c r="C276" s="204"/>
      <c r="D276" s="200" t="s">
        <v>138</v>
      </c>
      <c r="E276" s="215" t="s">
        <v>24</v>
      </c>
      <c r="F276" s="216" t="s">
        <v>455</v>
      </c>
      <c r="G276" s="204"/>
      <c r="H276" s="217">
        <v>68.8</v>
      </c>
      <c r="I276" s="209"/>
      <c r="J276" s="204"/>
      <c r="K276" s="204"/>
      <c r="L276" s="210"/>
      <c r="M276" s="211"/>
      <c r="N276" s="212"/>
      <c r="O276" s="212"/>
      <c r="P276" s="212"/>
      <c r="Q276" s="212"/>
      <c r="R276" s="212"/>
      <c r="S276" s="212"/>
      <c r="T276" s="213"/>
      <c r="AT276" s="214" t="s">
        <v>138</v>
      </c>
      <c r="AU276" s="214" t="s">
        <v>85</v>
      </c>
      <c r="AV276" s="11" t="s">
        <v>85</v>
      </c>
      <c r="AW276" s="11" t="s">
        <v>40</v>
      </c>
      <c r="AX276" s="11" t="s">
        <v>76</v>
      </c>
      <c r="AY276" s="214" t="s">
        <v>127</v>
      </c>
    </row>
    <row r="277" spans="2:51" s="12" customFormat="1" ht="13.5">
      <c r="B277" s="218"/>
      <c r="C277" s="219"/>
      <c r="D277" s="200" t="s">
        <v>138</v>
      </c>
      <c r="E277" s="220" t="s">
        <v>24</v>
      </c>
      <c r="F277" s="221" t="s">
        <v>152</v>
      </c>
      <c r="G277" s="219"/>
      <c r="H277" s="222">
        <v>68.8</v>
      </c>
      <c r="I277" s="223"/>
      <c r="J277" s="219"/>
      <c r="K277" s="219"/>
      <c r="L277" s="224"/>
      <c r="M277" s="225"/>
      <c r="N277" s="226"/>
      <c r="O277" s="226"/>
      <c r="P277" s="226"/>
      <c r="Q277" s="226"/>
      <c r="R277" s="226"/>
      <c r="S277" s="226"/>
      <c r="T277" s="227"/>
      <c r="AT277" s="228" t="s">
        <v>138</v>
      </c>
      <c r="AU277" s="228" t="s">
        <v>85</v>
      </c>
      <c r="AV277" s="12" t="s">
        <v>144</v>
      </c>
      <c r="AW277" s="12" t="s">
        <v>40</v>
      </c>
      <c r="AX277" s="12" t="s">
        <v>76</v>
      </c>
      <c r="AY277" s="228" t="s">
        <v>127</v>
      </c>
    </row>
    <row r="278" spans="2:51" s="13" customFormat="1" ht="13.5">
      <c r="B278" s="229"/>
      <c r="C278" s="230"/>
      <c r="D278" s="205" t="s">
        <v>138</v>
      </c>
      <c r="E278" s="231" t="s">
        <v>24</v>
      </c>
      <c r="F278" s="232" t="s">
        <v>153</v>
      </c>
      <c r="G278" s="230"/>
      <c r="H278" s="233">
        <v>569.8</v>
      </c>
      <c r="I278" s="234"/>
      <c r="J278" s="230"/>
      <c r="K278" s="230"/>
      <c r="L278" s="235"/>
      <c r="M278" s="236"/>
      <c r="N278" s="237"/>
      <c r="O278" s="237"/>
      <c r="P278" s="237"/>
      <c r="Q278" s="237"/>
      <c r="R278" s="237"/>
      <c r="S278" s="237"/>
      <c r="T278" s="238"/>
      <c r="AT278" s="239" t="s">
        <v>138</v>
      </c>
      <c r="AU278" s="239" t="s">
        <v>85</v>
      </c>
      <c r="AV278" s="13" t="s">
        <v>134</v>
      </c>
      <c r="AW278" s="13" t="s">
        <v>40</v>
      </c>
      <c r="AX278" s="13" t="s">
        <v>25</v>
      </c>
      <c r="AY278" s="239" t="s">
        <v>127</v>
      </c>
    </row>
    <row r="279" spans="2:65" s="1" customFormat="1" ht="22.5" customHeight="1">
      <c r="B279" s="40"/>
      <c r="C279" s="188" t="s">
        <v>456</v>
      </c>
      <c r="D279" s="188" t="s">
        <v>129</v>
      </c>
      <c r="E279" s="189" t="s">
        <v>457</v>
      </c>
      <c r="F279" s="190" t="s">
        <v>451</v>
      </c>
      <c r="G279" s="191" t="s">
        <v>174</v>
      </c>
      <c r="H279" s="192">
        <v>40</v>
      </c>
      <c r="I279" s="193"/>
      <c r="J279" s="194">
        <f>ROUND(I279*H279,2)</f>
        <v>0</v>
      </c>
      <c r="K279" s="190" t="s">
        <v>24</v>
      </c>
      <c r="L279" s="60"/>
      <c r="M279" s="195" t="s">
        <v>24</v>
      </c>
      <c r="N279" s="196" t="s">
        <v>47</v>
      </c>
      <c r="O279" s="41"/>
      <c r="P279" s="197">
        <f>O279*H279</f>
        <v>0</v>
      </c>
      <c r="Q279" s="197">
        <v>0</v>
      </c>
      <c r="R279" s="197">
        <f>Q279*H279</f>
        <v>0</v>
      </c>
      <c r="S279" s="197">
        <v>0</v>
      </c>
      <c r="T279" s="198">
        <f>S279*H279</f>
        <v>0</v>
      </c>
      <c r="AR279" s="23" t="s">
        <v>134</v>
      </c>
      <c r="AT279" s="23" t="s">
        <v>129</v>
      </c>
      <c r="AU279" s="23" t="s">
        <v>85</v>
      </c>
      <c r="AY279" s="23" t="s">
        <v>127</v>
      </c>
      <c r="BE279" s="199">
        <f>IF(N279="základní",J279,0)</f>
        <v>0</v>
      </c>
      <c r="BF279" s="199">
        <f>IF(N279="snížená",J279,0)</f>
        <v>0</v>
      </c>
      <c r="BG279" s="199">
        <f>IF(N279="zákl. přenesená",J279,0)</f>
        <v>0</v>
      </c>
      <c r="BH279" s="199">
        <f>IF(N279="sníž. přenesená",J279,0)</f>
        <v>0</v>
      </c>
      <c r="BI279" s="199">
        <f>IF(N279="nulová",J279,0)</f>
        <v>0</v>
      </c>
      <c r="BJ279" s="23" t="s">
        <v>25</v>
      </c>
      <c r="BK279" s="199">
        <f>ROUND(I279*H279,2)</f>
        <v>0</v>
      </c>
      <c r="BL279" s="23" t="s">
        <v>134</v>
      </c>
      <c r="BM279" s="23" t="s">
        <v>458</v>
      </c>
    </row>
    <row r="280" spans="2:63" s="10" customFormat="1" ht="29.85" customHeight="1">
      <c r="B280" s="171"/>
      <c r="C280" s="172"/>
      <c r="D280" s="185" t="s">
        <v>75</v>
      </c>
      <c r="E280" s="186" t="s">
        <v>459</v>
      </c>
      <c r="F280" s="186" t="s">
        <v>460</v>
      </c>
      <c r="G280" s="172"/>
      <c r="H280" s="172"/>
      <c r="I280" s="175"/>
      <c r="J280" s="187">
        <f>BK280</f>
        <v>0</v>
      </c>
      <c r="K280" s="172"/>
      <c r="L280" s="177"/>
      <c r="M280" s="178"/>
      <c r="N280" s="179"/>
      <c r="O280" s="179"/>
      <c r="P280" s="180">
        <f>SUM(P281:P293)</f>
        <v>0</v>
      </c>
      <c r="Q280" s="179"/>
      <c r="R280" s="180">
        <f>SUM(R281:R293)</f>
        <v>0.5402500000000001</v>
      </c>
      <c r="S280" s="179"/>
      <c r="T280" s="181">
        <f>SUM(T281:T293)</f>
        <v>96</v>
      </c>
      <c r="AR280" s="182" t="s">
        <v>25</v>
      </c>
      <c r="AT280" s="183" t="s">
        <v>75</v>
      </c>
      <c r="AU280" s="183" t="s">
        <v>25</v>
      </c>
      <c r="AY280" s="182" t="s">
        <v>127</v>
      </c>
      <c r="BK280" s="184">
        <f>SUM(BK281:BK293)</f>
        <v>0</v>
      </c>
    </row>
    <row r="281" spans="2:65" s="1" customFormat="1" ht="31.5" customHeight="1">
      <c r="B281" s="40"/>
      <c r="C281" s="188" t="s">
        <v>461</v>
      </c>
      <c r="D281" s="188" t="s">
        <v>129</v>
      </c>
      <c r="E281" s="189" t="s">
        <v>462</v>
      </c>
      <c r="F281" s="190" t="s">
        <v>434</v>
      </c>
      <c r="G281" s="191" t="s">
        <v>132</v>
      </c>
      <c r="H281" s="192">
        <v>750</v>
      </c>
      <c r="I281" s="193"/>
      <c r="J281" s="194">
        <f aca="true" t="shared" si="0" ref="J281:J287">ROUND(I281*H281,2)</f>
        <v>0</v>
      </c>
      <c r="K281" s="190" t="s">
        <v>24</v>
      </c>
      <c r="L281" s="60"/>
      <c r="M281" s="195" t="s">
        <v>24</v>
      </c>
      <c r="N281" s="196" t="s">
        <v>47</v>
      </c>
      <c r="O281" s="41"/>
      <c r="P281" s="197">
        <f aca="true" t="shared" si="1" ref="P281:P287">O281*H281</f>
        <v>0</v>
      </c>
      <c r="Q281" s="197">
        <v>0.00061</v>
      </c>
      <c r="R281" s="197">
        <f aca="true" t="shared" si="2" ref="R281:R287">Q281*H281</f>
        <v>0.45749999999999996</v>
      </c>
      <c r="S281" s="197">
        <v>0</v>
      </c>
      <c r="T281" s="198">
        <f aca="true" t="shared" si="3" ref="T281:T287">S281*H281</f>
        <v>0</v>
      </c>
      <c r="AR281" s="23" t="s">
        <v>134</v>
      </c>
      <c r="AT281" s="23" t="s">
        <v>129</v>
      </c>
      <c r="AU281" s="23" t="s">
        <v>85</v>
      </c>
      <c r="AY281" s="23" t="s">
        <v>127</v>
      </c>
      <c r="BE281" s="199">
        <f aca="true" t="shared" si="4" ref="BE281:BE287">IF(N281="základní",J281,0)</f>
        <v>0</v>
      </c>
      <c r="BF281" s="199">
        <f aca="true" t="shared" si="5" ref="BF281:BF287">IF(N281="snížená",J281,0)</f>
        <v>0</v>
      </c>
      <c r="BG281" s="199">
        <f aca="true" t="shared" si="6" ref="BG281:BG287">IF(N281="zákl. přenesená",J281,0)</f>
        <v>0</v>
      </c>
      <c r="BH281" s="199">
        <f aca="true" t="shared" si="7" ref="BH281:BH287">IF(N281="sníž. přenesená",J281,0)</f>
        <v>0</v>
      </c>
      <c r="BI281" s="199">
        <f aca="true" t="shared" si="8" ref="BI281:BI287">IF(N281="nulová",J281,0)</f>
        <v>0</v>
      </c>
      <c r="BJ281" s="23" t="s">
        <v>25</v>
      </c>
      <c r="BK281" s="199">
        <f aca="true" t="shared" si="9" ref="BK281:BK287">ROUND(I281*H281,2)</f>
        <v>0</v>
      </c>
      <c r="BL281" s="23" t="s">
        <v>134</v>
      </c>
      <c r="BM281" s="23" t="s">
        <v>463</v>
      </c>
    </row>
    <row r="282" spans="2:65" s="1" customFormat="1" ht="31.5" customHeight="1">
      <c r="B282" s="40"/>
      <c r="C282" s="188" t="s">
        <v>464</v>
      </c>
      <c r="D282" s="188" t="s">
        <v>129</v>
      </c>
      <c r="E282" s="189" t="s">
        <v>465</v>
      </c>
      <c r="F282" s="190" t="s">
        <v>466</v>
      </c>
      <c r="G282" s="191" t="s">
        <v>132</v>
      </c>
      <c r="H282" s="192">
        <v>750</v>
      </c>
      <c r="I282" s="193"/>
      <c r="J282" s="194">
        <f t="shared" si="0"/>
        <v>0</v>
      </c>
      <c r="K282" s="190" t="s">
        <v>467</v>
      </c>
      <c r="L282" s="60"/>
      <c r="M282" s="195" t="s">
        <v>24</v>
      </c>
      <c r="N282" s="196" t="s">
        <v>47</v>
      </c>
      <c r="O282" s="41"/>
      <c r="P282" s="197">
        <f t="shared" si="1"/>
        <v>0</v>
      </c>
      <c r="Q282" s="197">
        <v>0</v>
      </c>
      <c r="R282" s="197">
        <f t="shared" si="2"/>
        <v>0</v>
      </c>
      <c r="S282" s="197">
        <v>0</v>
      </c>
      <c r="T282" s="198">
        <f t="shared" si="3"/>
        <v>0</v>
      </c>
      <c r="AR282" s="23" t="s">
        <v>134</v>
      </c>
      <c r="AT282" s="23" t="s">
        <v>129</v>
      </c>
      <c r="AU282" s="23" t="s">
        <v>85</v>
      </c>
      <c r="AY282" s="23" t="s">
        <v>127</v>
      </c>
      <c r="BE282" s="199">
        <f t="shared" si="4"/>
        <v>0</v>
      </c>
      <c r="BF282" s="199">
        <f t="shared" si="5"/>
        <v>0</v>
      </c>
      <c r="BG282" s="199">
        <f t="shared" si="6"/>
        <v>0</v>
      </c>
      <c r="BH282" s="199">
        <f t="shared" si="7"/>
        <v>0</v>
      </c>
      <c r="BI282" s="199">
        <f t="shared" si="8"/>
        <v>0</v>
      </c>
      <c r="BJ282" s="23" t="s">
        <v>25</v>
      </c>
      <c r="BK282" s="199">
        <f t="shared" si="9"/>
        <v>0</v>
      </c>
      <c r="BL282" s="23" t="s">
        <v>134</v>
      </c>
      <c r="BM282" s="23" t="s">
        <v>468</v>
      </c>
    </row>
    <row r="283" spans="2:65" s="1" customFormat="1" ht="22.5" customHeight="1">
      <c r="B283" s="40"/>
      <c r="C283" s="188" t="s">
        <v>469</v>
      </c>
      <c r="D283" s="188" t="s">
        <v>129</v>
      </c>
      <c r="E283" s="189" t="s">
        <v>470</v>
      </c>
      <c r="F283" s="190" t="s">
        <v>451</v>
      </c>
      <c r="G283" s="191" t="s">
        <v>160</v>
      </c>
      <c r="H283" s="192">
        <v>168</v>
      </c>
      <c r="I283" s="193"/>
      <c r="J283" s="194">
        <f t="shared" si="0"/>
        <v>0</v>
      </c>
      <c r="K283" s="190" t="s">
        <v>24</v>
      </c>
      <c r="L283" s="60"/>
      <c r="M283" s="195" t="s">
        <v>24</v>
      </c>
      <c r="N283" s="196" t="s">
        <v>47</v>
      </c>
      <c r="O283" s="41"/>
      <c r="P283" s="197">
        <f t="shared" si="1"/>
        <v>0</v>
      </c>
      <c r="Q283" s="197">
        <v>0</v>
      </c>
      <c r="R283" s="197">
        <f t="shared" si="2"/>
        <v>0</v>
      </c>
      <c r="S283" s="197">
        <v>0</v>
      </c>
      <c r="T283" s="198">
        <f t="shared" si="3"/>
        <v>0</v>
      </c>
      <c r="AR283" s="23" t="s">
        <v>134</v>
      </c>
      <c r="AT283" s="23" t="s">
        <v>129</v>
      </c>
      <c r="AU283" s="23" t="s">
        <v>85</v>
      </c>
      <c r="AY283" s="23" t="s">
        <v>127</v>
      </c>
      <c r="BE283" s="199">
        <f t="shared" si="4"/>
        <v>0</v>
      </c>
      <c r="BF283" s="199">
        <f t="shared" si="5"/>
        <v>0</v>
      </c>
      <c r="BG283" s="199">
        <f t="shared" si="6"/>
        <v>0</v>
      </c>
      <c r="BH283" s="199">
        <f t="shared" si="7"/>
        <v>0</v>
      </c>
      <c r="BI283" s="199">
        <f t="shared" si="8"/>
        <v>0</v>
      </c>
      <c r="BJ283" s="23" t="s">
        <v>25</v>
      </c>
      <c r="BK283" s="199">
        <f t="shared" si="9"/>
        <v>0</v>
      </c>
      <c r="BL283" s="23" t="s">
        <v>134</v>
      </c>
      <c r="BM283" s="23" t="s">
        <v>471</v>
      </c>
    </row>
    <row r="284" spans="2:65" s="1" customFormat="1" ht="44.25" customHeight="1">
      <c r="B284" s="40"/>
      <c r="C284" s="188" t="s">
        <v>472</v>
      </c>
      <c r="D284" s="188" t="s">
        <v>129</v>
      </c>
      <c r="E284" s="189" t="s">
        <v>473</v>
      </c>
      <c r="F284" s="190" t="s">
        <v>179</v>
      </c>
      <c r="G284" s="191" t="s">
        <v>132</v>
      </c>
      <c r="H284" s="192">
        <v>750</v>
      </c>
      <c r="I284" s="193"/>
      <c r="J284" s="194">
        <f t="shared" si="0"/>
        <v>0</v>
      </c>
      <c r="K284" s="190" t="s">
        <v>24</v>
      </c>
      <c r="L284" s="60"/>
      <c r="M284" s="195" t="s">
        <v>24</v>
      </c>
      <c r="N284" s="196" t="s">
        <v>47</v>
      </c>
      <c r="O284" s="41"/>
      <c r="P284" s="197">
        <f t="shared" si="1"/>
        <v>0</v>
      </c>
      <c r="Q284" s="197">
        <v>7E-05</v>
      </c>
      <c r="R284" s="197">
        <f t="shared" si="2"/>
        <v>0.0525</v>
      </c>
      <c r="S284" s="197">
        <v>0.128</v>
      </c>
      <c r="T284" s="198">
        <f t="shared" si="3"/>
        <v>96</v>
      </c>
      <c r="AR284" s="23" t="s">
        <v>134</v>
      </c>
      <c r="AT284" s="23" t="s">
        <v>129</v>
      </c>
      <c r="AU284" s="23" t="s">
        <v>85</v>
      </c>
      <c r="AY284" s="23" t="s">
        <v>127</v>
      </c>
      <c r="BE284" s="199">
        <f t="shared" si="4"/>
        <v>0</v>
      </c>
      <c r="BF284" s="199">
        <f t="shared" si="5"/>
        <v>0</v>
      </c>
      <c r="BG284" s="199">
        <f t="shared" si="6"/>
        <v>0</v>
      </c>
      <c r="BH284" s="199">
        <f t="shared" si="7"/>
        <v>0</v>
      </c>
      <c r="BI284" s="199">
        <f t="shared" si="8"/>
        <v>0</v>
      </c>
      <c r="BJ284" s="23" t="s">
        <v>25</v>
      </c>
      <c r="BK284" s="199">
        <f t="shared" si="9"/>
        <v>0</v>
      </c>
      <c r="BL284" s="23" t="s">
        <v>134</v>
      </c>
      <c r="BM284" s="23" t="s">
        <v>474</v>
      </c>
    </row>
    <row r="285" spans="2:65" s="1" customFormat="1" ht="22.5" customHeight="1">
      <c r="B285" s="40"/>
      <c r="C285" s="188" t="s">
        <v>475</v>
      </c>
      <c r="D285" s="188" t="s">
        <v>129</v>
      </c>
      <c r="E285" s="189" t="s">
        <v>476</v>
      </c>
      <c r="F285" s="190" t="s">
        <v>477</v>
      </c>
      <c r="G285" s="191" t="s">
        <v>160</v>
      </c>
      <c r="H285" s="192">
        <v>168</v>
      </c>
      <c r="I285" s="193"/>
      <c r="J285" s="194">
        <f t="shared" si="0"/>
        <v>0</v>
      </c>
      <c r="K285" s="190" t="s">
        <v>24</v>
      </c>
      <c r="L285" s="60"/>
      <c r="M285" s="195" t="s">
        <v>24</v>
      </c>
      <c r="N285" s="196" t="s">
        <v>47</v>
      </c>
      <c r="O285" s="41"/>
      <c r="P285" s="197">
        <f t="shared" si="1"/>
        <v>0</v>
      </c>
      <c r="Q285" s="197">
        <v>0</v>
      </c>
      <c r="R285" s="197">
        <f t="shared" si="2"/>
        <v>0</v>
      </c>
      <c r="S285" s="197">
        <v>0</v>
      </c>
      <c r="T285" s="198">
        <f t="shared" si="3"/>
        <v>0</v>
      </c>
      <c r="AR285" s="23" t="s">
        <v>134</v>
      </c>
      <c r="AT285" s="23" t="s">
        <v>129</v>
      </c>
      <c r="AU285" s="23" t="s">
        <v>85</v>
      </c>
      <c r="AY285" s="23" t="s">
        <v>127</v>
      </c>
      <c r="BE285" s="199">
        <f t="shared" si="4"/>
        <v>0</v>
      </c>
      <c r="BF285" s="199">
        <f t="shared" si="5"/>
        <v>0</v>
      </c>
      <c r="BG285" s="199">
        <f t="shared" si="6"/>
        <v>0</v>
      </c>
      <c r="BH285" s="199">
        <f t="shared" si="7"/>
        <v>0</v>
      </c>
      <c r="BI285" s="199">
        <f t="shared" si="8"/>
        <v>0</v>
      </c>
      <c r="BJ285" s="23" t="s">
        <v>25</v>
      </c>
      <c r="BK285" s="199">
        <f t="shared" si="9"/>
        <v>0</v>
      </c>
      <c r="BL285" s="23" t="s">
        <v>134</v>
      </c>
      <c r="BM285" s="23" t="s">
        <v>478</v>
      </c>
    </row>
    <row r="286" spans="2:65" s="1" customFormat="1" ht="31.5" customHeight="1">
      <c r="B286" s="40"/>
      <c r="C286" s="188" t="s">
        <v>479</v>
      </c>
      <c r="D286" s="188" t="s">
        <v>129</v>
      </c>
      <c r="E286" s="189" t="s">
        <v>480</v>
      </c>
      <c r="F286" s="190" t="s">
        <v>481</v>
      </c>
      <c r="G286" s="191" t="s">
        <v>330</v>
      </c>
      <c r="H286" s="192">
        <v>63.75</v>
      </c>
      <c r="I286" s="193"/>
      <c r="J286" s="194">
        <f t="shared" si="0"/>
        <v>0</v>
      </c>
      <c r="K286" s="190" t="s">
        <v>24</v>
      </c>
      <c r="L286" s="60"/>
      <c r="M286" s="195" t="s">
        <v>24</v>
      </c>
      <c r="N286" s="196" t="s">
        <v>47</v>
      </c>
      <c r="O286" s="41"/>
      <c r="P286" s="197">
        <f t="shared" si="1"/>
        <v>0</v>
      </c>
      <c r="Q286" s="197">
        <v>0</v>
      </c>
      <c r="R286" s="197">
        <f t="shared" si="2"/>
        <v>0</v>
      </c>
      <c r="S286" s="197">
        <v>0</v>
      </c>
      <c r="T286" s="198">
        <f t="shared" si="3"/>
        <v>0</v>
      </c>
      <c r="AR286" s="23" t="s">
        <v>134</v>
      </c>
      <c r="AT286" s="23" t="s">
        <v>129</v>
      </c>
      <c r="AU286" s="23" t="s">
        <v>85</v>
      </c>
      <c r="AY286" s="23" t="s">
        <v>127</v>
      </c>
      <c r="BE286" s="199">
        <f t="shared" si="4"/>
        <v>0</v>
      </c>
      <c r="BF286" s="199">
        <f t="shared" si="5"/>
        <v>0</v>
      </c>
      <c r="BG286" s="199">
        <f t="shared" si="6"/>
        <v>0</v>
      </c>
      <c r="BH286" s="199">
        <f t="shared" si="7"/>
        <v>0</v>
      </c>
      <c r="BI286" s="199">
        <f t="shared" si="8"/>
        <v>0</v>
      </c>
      <c r="BJ286" s="23" t="s">
        <v>25</v>
      </c>
      <c r="BK286" s="199">
        <f t="shared" si="9"/>
        <v>0</v>
      </c>
      <c r="BL286" s="23" t="s">
        <v>134</v>
      </c>
      <c r="BM286" s="23" t="s">
        <v>482</v>
      </c>
    </row>
    <row r="287" spans="2:65" s="1" customFormat="1" ht="31.5" customHeight="1">
      <c r="B287" s="40"/>
      <c r="C287" s="188" t="s">
        <v>483</v>
      </c>
      <c r="D287" s="188" t="s">
        <v>129</v>
      </c>
      <c r="E287" s="189" t="s">
        <v>484</v>
      </c>
      <c r="F287" s="190" t="s">
        <v>485</v>
      </c>
      <c r="G287" s="191" t="s">
        <v>330</v>
      </c>
      <c r="H287" s="192">
        <v>637</v>
      </c>
      <c r="I287" s="193"/>
      <c r="J287" s="194">
        <f t="shared" si="0"/>
        <v>0</v>
      </c>
      <c r="K287" s="190" t="s">
        <v>24</v>
      </c>
      <c r="L287" s="60"/>
      <c r="M287" s="195" t="s">
        <v>24</v>
      </c>
      <c r="N287" s="196" t="s">
        <v>47</v>
      </c>
      <c r="O287" s="41"/>
      <c r="P287" s="197">
        <f t="shared" si="1"/>
        <v>0</v>
      </c>
      <c r="Q287" s="197">
        <v>0</v>
      </c>
      <c r="R287" s="197">
        <f t="shared" si="2"/>
        <v>0</v>
      </c>
      <c r="S287" s="197">
        <v>0</v>
      </c>
      <c r="T287" s="198">
        <f t="shared" si="3"/>
        <v>0</v>
      </c>
      <c r="AR287" s="23" t="s">
        <v>134</v>
      </c>
      <c r="AT287" s="23" t="s">
        <v>129</v>
      </c>
      <c r="AU287" s="23" t="s">
        <v>85</v>
      </c>
      <c r="AY287" s="23" t="s">
        <v>127</v>
      </c>
      <c r="BE287" s="199">
        <f t="shared" si="4"/>
        <v>0</v>
      </c>
      <c r="BF287" s="199">
        <f t="shared" si="5"/>
        <v>0</v>
      </c>
      <c r="BG287" s="199">
        <f t="shared" si="6"/>
        <v>0</v>
      </c>
      <c r="BH287" s="199">
        <f t="shared" si="7"/>
        <v>0</v>
      </c>
      <c r="BI287" s="199">
        <f t="shared" si="8"/>
        <v>0</v>
      </c>
      <c r="BJ287" s="23" t="s">
        <v>25</v>
      </c>
      <c r="BK287" s="199">
        <f t="shared" si="9"/>
        <v>0</v>
      </c>
      <c r="BL287" s="23" t="s">
        <v>134</v>
      </c>
      <c r="BM287" s="23" t="s">
        <v>486</v>
      </c>
    </row>
    <row r="288" spans="2:47" s="1" customFormat="1" ht="54">
      <c r="B288" s="40"/>
      <c r="C288" s="62"/>
      <c r="D288" s="205" t="s">
        <v>163</v>
      </c>
      <c r="E288" s="62"/>
      <c r="F288" s="240" t="s">
        <v>487</v>
      </c>
      <c r="G288" s="62"/>
      <c r="H288" s="62"/>
      <c r="I288" s="158"/>
      <c r="J288" s="62"/>
      <c r="K288" s="62"/>
      <c r="L288" s="60"/>
      <c r="M288" s="202"/>
      <c r="N288" s="41"/>
      <c r="O288" s="41"/>
      <c r="P288" s="41"/>
      <c r="Q288" s="41"/>
      <c r="R288" s="41"/>
      <c r="S288" s="41"/>
      <c r="T288" s="77"/>
      <c r="AT288" s="23" t="s">
        <v>163</v>
      </c>
      <c r="AU288" s="23" t="s">
        <v>85</v>
      </c>
    </row>
    <row r="289" spans="2:65" s="1" customFormat="1" ht="22.5" customHeight="1">
      <c r="B289" s="40"/>
      <c r="C289" s="188" t="s">
        <v>488</v>
      </c>
      <c r="D289" s="188" t="s">
        <v>129</v>
      </c>
      <c r="E289" s="189" t="s">
        <v>489</v>
      </c>
      <c r="F289" s="190" t="s">
        <v>490</v>
      </c>
      <c r="G289" s="191" t="s">
        <v>330</v>
      </c>
      <c r="H289" s="192">
        <v>63.7</v>
      </c>
      <c r="I289" s="193"/>
      <c r="J289" s="194">
        <f>ROUND(I289*H289,2)</f>
        <v>0</v>
      </c>
      <c r="K289" s="190" t="s">
        <v>24</v>
      </c>
      <c r="L289" s="60"/>
      <c r="M289" s="195" t="s">
        <v>24</v>
      </c>
      <c r="N289" s="196" t="s">
        <v>47</v>
      </c>
      <c r="O289" s="41"/>
      <c r="P289" s="197">
        <f>O289*H289</f>
        <v>0</v>
      </c>
      <c r="Q289" s="197">
        <v>0</v>
      </c>
      <c r="R289" s="197">
        <f>Q289*H289</f>
        <v>0</v>
      </c>
      <c r="S289" s="197">
        <v>0</v>
      </c>
      <c r="T289" s="198">
        <f>S289*H289</f>
        <v>0</v>
      </c>
      <c r="AR289" s="23" t="s">
        <v>134</v>
      </c>
      <c r="AT289" s="23" t="s">
        <v>129</v>
      </c>
      <c r="AU289" s="23" t="s">
        <v>85</v>
      </c>
      <c r="AY289" s="23" t="s">
        <v>127</v>
      </c>
      <c r="BE289" s="199">
        <f>IF(N289="základní",J289,0)</f>
        <v>0</v>
      </c>
      <c r="BF289" s="199">
        <f>IF(N289="snížená",J289,0)</f>
        <v>0</v>
      </c>
      <c r="BG289" s="199">
        <f>IF(N289="zákl. přenesená",J289,0)</f>
        <v>0</v>
      </c>
      <c r="BH289" s="199">
        <f>IF(N289="sníž. přenesená",J289,0)</f>
        <v>0</v>
      </c>
      <c r="BI289" s="199">
        <f>IF(N289="nulová",J289,0)</f>
        <v>0</v>
      </c>
      <c r="BJ289" s="23" t="s">
        <v>25</v>
      </c>
      <c r="BK289" s="199">
        <f>ROUND(I289*H289,2)</f>
        <v>0</v>
      </c>
      <c r="BL289" s="23" t="s">
        <v>134</v>
      </c>
      <c r="BM289" s="23" t="s">
        <v>491</v>
      </c>
    </row>
    <row r="290" spans="2:65" s="1" customFormat="1" ht="31.5" customHeight="1">
      <c r="B290" s="40"/>
      <c r="C290" s="188" t="s">
        <v>492</v>
      </c>
      <c r="D290" s="188" t="s">
        <v>129</v>
      </c>
      <c r="E290" s="189" t="s">
        <v>493</v>
      </c>
      <c r="F290" s="190" t="s">
        <v>494</v>
      </c>
      <c r="G290" s="191" t="s">
        <v>160</v>
      </c>
      <c r="H290" s="192">
        <v>168</v>
      </c>
      <c r="I290" s="193"/>
      <c r="J290" s="194">
        <f>ROUND(I290*H290,2)</f>
        <v>0</v>
      </c>
      <c r="K290" s="190" t="s">
        <v>467</v>
      </c>
      <c r="L290" s="60"/>
      <c r="M290" s="195" t="s">
        <v>24</v>
      </c>
      <c r="N290" s="196" t="s">
        <v>47</v>
      </c>
      <c r="O290" s="41"/>
      <c r="P290" s="197">
        <f>O290*H290</f>
        <v>0</v>
      </c>
      <c r="Q290" s="197">
        <v>0.00011</v>
      </c>
      <c r="R290" s="197">
        <f>Q290*H290</f>
        <v>0.01848</v>
      </c>
      <c r="S290" s="197">
        <v>0</v>
      </c>
      <c r="T290" s="198">
        <f>S290*H290</f>
        <v>0</v>
      </c>
      <c r="AR290" s="23" t="s">
        <v>134</v>
      </c>
      <c r="AT290" s="23" t="s">
        <v>129</v>
      </c>
      <c r="AU290" s="23" t="s">
        <v>85</v>
      </c>
      <c r="AY290" s="23" t="s">
        <v>127</v>
      </c>
      <c r="BE290" s="199">
        <f>IF(N290="základní",J290,0)</f>
        <v>0</v>
      </c>
      <c r="BF290" s="199">
        <f>IF(N290="snížená",J290,0)</f>
        <v>0</v>
      </c>
      <c r="BG290" s="199">
        <f>IF(N290="zákl. přenesená",J290,0)</f>
        <v>0</v>
      </c>
      <c r="BH290" s="199">
        <f>IF(N290="sníž. přenesená",J290,0)</f>
        <v>0</v>
      </c>
      <c r="BI290" s="199">
        <f>IF(N290="nulová",J290,0)</f>
        <v>0</v>
      </c>
      <c r="BJ290" s="23" t="s">
        <v>25</v>
      </c>
      <c r="BK290" s="199">
        <f>ROUND(I290*H290,2)</f>
        <v>0</v>
      </c>
      <c r="BL290" s="23" t="s">
        <v>134</v>
      </c>
      <c r="BM290" s="23" t="s">
        <v>495</v>
      </c>
    </row>
    <row r="291" spans="2:65" s="1" customFormat="1" ht="22.5" customHeight="1">
      <c r="B291" s="40"/>
      <c r="C291" s="188" t="s">
        <v>496</v>
      </c>
      <c r="D291" s="188" t="s">
        <v>129</v>
      </c>
      <c r="E291" s="189" t="s">
        <v>497</v>
      </c>
      <c r="F291" s="190" t="s">
        <v>498</v>
      </c>
      <c r="G291" s="191" t="s">
        <v>378</v>
      </c>
      <c r="H291" s="192">
        <v>5</v>
      </c>
      <c r="I291" s="193"/>
      <c r="J291" s="194">
        <f>ROUND(I291*H291,2)</f>
        <v>0</v>
      </c>
      <c r="K291" s="190" t="s">
        <v>467</v>
      </c>
      <c r="L291" s="60"/>
      <c r="M291" s="195" t="s">
        <v>24</v>
      </c>
      <c r="N291" s="196" t="s">
        <v>47</v>
      </c>
      <c r="O291" s="41"/>
      <c r="P291" s="197">
        <f>O291*H291</f>
        <v>0</v>
      </c>
      <c r="Q291" s="197">
        <v>0.00154</v>
      </c>
      <c r="R291" s="197">
        <f>Q291*H291</f>
        <v>0.007699999999999999</v>
      </c>
      <c r="S291" s="197">
        <v>0</v>
      </c>
      <c r="T291" s="198">
        <f>S291*H291</f>
        <v>0</v>
      </c>
      <c r="AR291" s="23" t="s">
        <v>134</v>
      </c>
      <c r="AT291" s="23" t="s">
        <v>129</v>
      </c>
      <c r="AU291" s="23" t="s">
        <v>85</v>
      </c>
      <c r="AY291" s="23" t="s">
        <v>127</v>
      </c>
      <c r="BE291" s="199">
        <f>IF(N291="základní",J291,0)</f>
        <v>0</v>
      </c>
      <c r="BF291" s="199">
        <f>IF(N291="snížená",J291,0)</f>
        <v>0</v>
      </c>
      <c r="BG291" s="199">
        <f>IF(N291="zákl. přenesená",J291,0)</f>
        <v>0</v>
      </c>
      <c r="BH291" s="199">
        <f>IF(N291="sníž. přenesená",J291,0)</f>
        <v>0</v>
      </c>
      <c r="BI291" s="199">
        <f>IF(N291="nulová",J291,0)</f>
        <v>0</v>
      </c>
      <c r="BJ291" s="23" t="s">
        <v>25</v>
      </c>
      <c r="BK291" s="199">
        <f>ROUND(I291*H291,2)</f>
        <v>0</v>
      </c>
      <c r="BL291" s="23" t="s">
        <v>134</v>
      </c>
      <c r="BM291" s="23" t="s">
        <v>499</v>
      </c>
    </row>
    <row r="292" spans="2:65" s="1" customFormat="1" ht="31.5" customHeight="1">
      <c r="B292" s="40"/>
      <c r="C292" s="188" t="s">
        <v>500</v>
      </c>
      <c r="D292" s="188" t="s">
        <v>129</v>
      </c>
      <c r="E292" s="189" t="s">
        <v>501</v>
      </c>
      <c r="F292" s="190" t="s">
        <v>502</v>
      </c>
      <c r="G292" s="191" t="s">
        <v>378</v>
      </c>
      <c r="H292" s="192">
        <v>1</v>
      </c>
      <c r="I292" s="193"/>
      <c r="J292" s="194">
        <f>ROUND(I292*H292,2)</f>
        <v>0</v>
      </c>
      <c r="K292" s="190" t="s">
        <v>467</v>
      </c>
      <c r="L292" s="60"/>
      <c r="M292" s="195" t="s">
        <v>24</v>
      </c>
      <c r="N292" s="196" t="s">
        <v>47</v>
      </c>
      <c r="O292" s="41"/>
      <c r="P292" s="197">
        <f>O292*H292</f>
        <v>0</v>
      </c>
      <c r="Q292" s="197">
        <v>0.00407</v>
      </c>
      <c r="R292" s="197">
        <f>Q292*H292</f>
        <v>0.00407</v>
      </c>
      <c r="S292" s="197">
        <v>0</v>
      </c>
      <c r="T292" s="198">
        <f>S292*H292</f>
        <v>0</v>
      </c>
      <c r="AR292" s="23" t="s">
        <v>134</v>
      </c>
      <c r="AT292" s="23" t="s">
        <v>129</v>
      </c>
      <c r="AU292" s="23" t="s">
        <v>85</v>
      </c>
      <c r="AY292" s="23" t="s">
        <v>127</v>
      </c>
      <c r="BE292" s="199">
        <f>IF(N292="základní",J292,0)</f>
        <v>0</v>
      </c>
      <c r="BF292" s="199">
        <f>IF(N292="snížená",J292,0)</f>
        <v>0</v>
      </c>
      <c r="BG292" s="199">
        <f>IF(N292="zákl. přenesená",J292,0)</f>
        <v>0</v>
      </c>
      <c r="BH292" s="199">
        <f>IF(N292="sníž. přenesená",J292,0)</f>
        <v>0</v>
      </c>
      <c r="BI292" s="199">
        <f>IF(N292="nulová",J292,0)</f>
        <v>0</v>
      </c>
      <c r="BJ292" s="23" t="s">
        <v>25</v>
      </c>
      <c r="BK292" s="199">
        <f>ROUND(I292*H292,2)</f>
        <v>0</v>
      </c>
      <c r="BL292" s="23" t="s">
        <v>134</v>
      </c>
      <c r="BM292" s="23" t="s">
        <v>503</v>
      </c>
    </row>
    <row r="293" spans="2:65" s="1" customFormat="1" ht="22.5" customHeight="1">
      <c r="B293" s="40"/>
      <c r="C293" s="188" t="s">
        <v>504</v>
      </c>
      <c r="D293" s="188" t="s">
        <v>129</v>
      </c>
      <c r="E293" s="189" t="s">
        <v>505</v>
      </c>
      <c r="F293" s="190" t="s">
        <v>451</v>
      </c>
      <c r="G293" s="191" t="s">
        <v>174</v>
      </c>
      <c r="H293" s="192">
        <v>5</v>
      </c>
      <c r="I293" s="193"/>
      <c r="J293" s="194">
        <f>ROUND(I293*H293,2)</f>
        <v>0</v>
      </c>
      <c r="K293" s="190" t="s">
        <v>24</v>
      </c>
      <c r="L293" s="60"/>
      <c r="M293" s="195" t="s">
        <v>24</v>
      </c>
      <c r="N293" s="196" t="s">
        <v>47</v>
      </c>
      <c r="O293" s="41"/>
      <c r="P293" s="197">
        <f>O293*H293</f>
        <v>0</v>
      </c>
      <c r="Q293" s="197">
        <v>0</v>
      </c>
      <c r="R293" s="197">
        <f>Q293*H293</f>
        <v>0</v>
      </c>
      <c r="S293" s="197">
        <v>0</v>
      </c>
      <c r="T293" s="198">
        <f>S293*H293</f>
        <v>0</v>
      </c>
      <c r="AR293" s="23" t="s">
        <v>134</v>
      </c>
      <c r="AT293" s="23" t="s">
        <v>129</v>
      </c>
      <c r="AU293" s="23" t="s">
        <v>85</v>
      </c>
      <c r="AY293" s="23" t="s">
        <v>127</v>
      </c>
      <c r="BE293" s="199">
        <f>IF(N293="základní",J293,0)</f>
        <v>0</v>
      </c>
      <c r="BF293" s="199">
        <f>IF(N293="snížená",J293,0)</f>
        <v>0</v>
      </c>
      <c r="BG293" s="199">
        <f>IF(N293="zákl. přenesená",J293,0)</f>
        <v>0</v>
      </c>
      <c r="BH293" s="199">
        <f>IF(N293="sníž. přenesená",J293,0)</f>
        <v>0</v>
      </c>
      <c r="BI293" s="199">
        <f>IF(N293="nulová",J293,0)</f>
        <v>0</v>
      </c>
      <c r="BJ293" s="23" t="s">
        <v>25</v>
      </c>
      <c r="BK293" s="199">
        <f>ROUND(I293*H293,2)</f>
        <v>0</v>
      </c>
      <c r="BL293" s="23" t="s">
        <v>134</v>
      </c>
      <c r="BM293" s="23" t="s">
        <v>506</v>
      </c>
    </row>
    <row r="294" spans="2:63" s="10" customFormat="1" ht="29.85" customHeight="1">
      <c r="B294" s="171"/>
      <c r="C294" s="172"/>
      <c r="D294" s="185" t="s">
        <v>75</v>
      </c>
      <c r="E294" s="186" t="s">
        <v>171</v>
      </c>
      <c r="F294" s="186" t="s">
        <v>507</v>
      </c>
      <c r="G294" s="172"/>
      <c r="H294" s="172"/>
      <c r="I294" s="175"/>
      <c r="J294" s="187">
        <f>BK294</f>
        <v>0</v>
      </c>
      <c r="K294" s="172"/>
      <c r="L294" s="177"/>
      <c r="M294" s="178"/>
      <c r="N294" s="179"/>
      <c r="O294" s="179"/>
      <c r="P294" s="180">
        <f>SUM(P295:P478)</f>
        <v>0</v>
      </c>
      <c r="Q294" s="179"/>
      <c r="R294" s="180">
        <f>SUM(R295:R478)</f>
        <v>26.752791009999996</v>
      </c>
      <c r="S294" s="179"/>
      <c r="T294" s="181">
        <f>SUM(T295:T478)</f>
        <v>1.2000000000000002</v>
      </c>
      <c r="AR294" s="182" t="s">
        <v>25</v>
      </c>
      <c r="AT294" s="183" t="s">
        <v>75</v>
      </c>
      <c r="AU294" s="183" t="s">
        <v>25</v>
      </c>
      <c r="AY294" s="182" t="s">
        <v>127</v>
      </c>
      <c r="BK294" s="184">
        <f>SUM(BK295:BK478)</f>
        <v>0</v>
      </c>
    </row>
    <row r="295" spans="2:65" s="1" customFormat="1" ht="22.5" customHeight="1">
      <c r="B295" s="40"/>
      <c r="C295" s="188" t="s">
        <v>508</v>
      </c>
      <c r="D295" s="188" t="s">
        <v>129</v>
      </c>
      <c r="E295" s="189" t="s">
        <v>509</v>
      </c>
      <c r="F295" s="190" t="s">
        <v>510</v>
      </c>
      <c r="G295" s="191" t="s">
        <v>378</v>
      </c>
      <c r="H295" s="192">
        <v>1</v>
      </c>
      <c r="I295" s="193"/>
      <c r="J295" s="194">
        <f>ROUND(I295*H295,2)</f>
        <v>0</v>
      </c>
      <c r="K295" s="190" t="s">
        <v>133</v>
      </c>
      <c r="L295" s="60"/>
      <c r="M295" s="195" t="s">
        <v>24</v>
      </c>
      <c r="N295" s="196" t="s">
        <v>47</v>
      </c>
      <c r="O295" s="41"/>
      <c r="P295" s="197">
        <f>O295*H295</f>
        <v>0</v>
      </c>
      <c r="Q295" s="197">
        <v>0</v>
      </c>
      <c r="R295" s="197">
        <f>Q295*H295</f>
        <v>0</v>
      </c>
      <c r="S295" s="197">
        <v>0</v>
      </c>
      <c r="T295" s="198">
        <f>S295*H295</f>
        <v>0</v>
      </c>
      <c r="AR295" s="23" t="s">
        <v>134</v>
      </c>
      <c r="AT295" s="23" t="s">
        <v>129</v>
      </c>
      <c r="AU295" s="23" t="s">
        <v>85</v>
      </c>
      <c r="AY295" s="23" t="s">
        <v>127</v>
      </c>
      <c r="BE295" s="199">
        <f>IF(N295="základní",J295,0)</f>
        <v>0</v>
      </c>
      <c r="BF295" s="199">
        <f>IF(N295="snížená",J295,0)</f>
        <v>0</v>
      </c>
      <c r="BG295" s="199">
        <f>IF(N295="zákl. přenesená",J295,0)</f>
        <v>0</v>
      </c>
      <c r="BH295" s="199">
        <f>IF(N295="sníž. přenesená",J295,0)</f>
        <v>0</v>
      </c>
      <c r="BI295" s="199">
        <f>IF(N295="nulová",J295,0)</f>
        <v>0</v>
      </c>
      <c r="BJ295" s="23" t="s">
        <v>25</v>
      </c>
      <c r="BK295" s="199">
        <f>ROUND(I295*H295,2)</f>
        <v>0</v>
      </c>
      <c r="BL295" s="23" t="s">
        <v>134</v>
      </c>
      <c r="BM295" s="23" t="s">
        <v>511</v>
      </c>
    </row>
    <row r="296" spans="2:47" s="1" customFormat="1" ht="67.5">
      <c r="B296" s="40"/>
      <c r="C296" s="62"/>
      <c r="D296" s="200" t="s">
        <v>136</v>
      </c>
      <c r="E296" s="62"/>
      <c r="F296" s="201" t="s">
        <v>512</v>
      </c>
      <c r="G296" s="62"/>
      <c r="H296" s="62"/>
      <c r="I296" s="158"/>
      <c r="J296" s="62"/>
      <c r="K296" s="62"/>
      <c r="L296" s="60"/>
      <c r="M296" s="202"/>
      <c r="N296" s="41"/>
      <c r="O296" s="41"/>
      <c r="P296" s="41"/>
      <c r="Q296" s="41"/>
      <c r="R296" s="41"/>
      <c r="S296" s="41"/>
      <c r="T296" s="77"/>
      <c r="AT296" s="23" t="s">
        <v>136</v>
      </c>
      <c r="AU296" s="23" t="s">
        <v>85</v>
      </c>
    </row>
    <row r="297" spans="2:47" s="1" customFormat="1" ht="27">
      <c r="B297" s="40"/>
      <c r="C297" s="62"/>
      <c r="D297" s="205" t="s">
        <v>163</v>
      </c>
      <c r="E297" s="62"/>
      <c r="F297" s="240" t="s">
        <v>513</v>
      </c>
      <c r="G297" s="62"/>
      <c r="H297" s="62"/>
      <c r="I297" s="158"/>
      <c r="J297" s="62"/>
      <c r="K297" s="62"/>
      <c r="L297" s="60"/>
      <c r="M297" s="202"/>
      <c r="N297" s="41"/>
      <c r="O297" s="41"/>
      <c r="P297" s="41"/>
      <c r="Q297" s="41"/>
      <c r="R297" s="41"/>
      <c r="S297" s="41"/>
      <c r="T297" s="77"/>
      <c r="AT297" s="23" t="s">
        <v>163</v>
      </c>
      <c r="AU297" s="23" t="s">
        <v>85</v>
      </c>
    </row>
    <row r="298" spans="2:65" s="1" customFormat="1" ht="22.5" customHeight="1">
      <c r="B298" s="40"/>
      <c r="C298" s="188" t="s">
        <v>514</v>
      </c>
      <c r="D298" s="188" t="s">
        <v>129</v>
      </c>
      <c r="E298" s="189" t="s">
        <v>515</v>
      </c>
      <c r="F298" s="190" t="s">
        <v>516</v>
      </c>
      <c r="G298" s="191" t="s">
        <v>378</v>
      </c>
      <c r="H298" s="192">
        <v>2</v>
      </c>
      <c r="I298" s="193"/>
      <c r="J298" s="194">
        <f>ROUND(I298*H298,2)</f>
        <v>0</v>
      </c>
      <c r="K298" s="190" t="s">
        <v>133</v>
      </c>
      <c r="L298" s="60"/>
      <c r="M298" s="195" t="s">
        <v>24</v>
      </c>
      <c r="N298" s="196" t="s">
        <v>47</v>
      </c>
      <c r="O298" s="41"/>
      <c r="P298" s="197">
        <f>O298*H298</f>
        <v>0</v>
      </c>
      <c r="Q298" s="197">
        <v>0</v>
      </c>
      <c r="R298" s="197">
        <f>Q298*H298</f>
        <v>0</v>
      </c>
      <c r="S298" s="197">
        <v>0</v>
      </c>
      <c r="T298" s="198">
        <f>S298*H298</f>
        <v>0</v>
      </c>
      <c r="AR298" s="23" t="s">
        <v>134</v>
      </c>
      <c r="AT298" s="23" t="s">
        <v>129</v>
      </c>
      <c r="AU298" s="23" t="s">
        <v>85</v>
      </c>
      <c r="AY298" s="23" t="s">
        <v>127</v>
      </c>
      <c r="BE298" s="199">
        <f>IF(N298="základní",J298,0)</f>
        <v>0</v>
      </c>
      <c r="BF298" s="199">
        <f>IF(N298="snížená",J298,0)</f>
        <v>0</v>
      </c>
      <c r="BG298" s="199">
        <f>IF(N298="zákl. přenesená",J298,0)</f>
        <v>0</v>
      </c>
      <c r="BH298" s="199">
        <f>IF(N298="sníž. přenesená",J298,0)</f>
        <v>0</v>
      </c>
      <c r="BI298" s="199">
        <f>IF(N298="nulová",J298,0)</f>
        <v>0</v>
      </c>
      <c r="BJ298" s="23" t="s">
        <v>25</v>
      </c>
      <c r="BK298" s="199">
        <f>ROUND(I298*H298,2)</f>
        <v>0</v>
      </c>
      <c r="BL298" s="23" t="s">
        <v>134</v>
      </c>
      <c r="BM298" s="23" t="s">
        <v>517</v>
      </c>
    </row>
    <row r="299" spans="2:47" s="1" customFormat="1" ht="67.5">
      <c r="B299" s="40"/>
      <c r="C299" s="62"/>
      <c r="D299" s="200" t="s">
        <v>136</v>
      </c>
      <c r="E299" s="62"/>
      <c r="F299" s="201" t="s">
        <v>512</v>
      </c>
      <c r="G299" s="62"/>
      <c r="H299" s="62"/>
      <c r="I299" s="158"/>
      <c r="J299" s="62"/>
      <c r="K299" s="62"/>
      <c r="L299" s="60"/>
      <c r="M299" s="202"/>
      <c r="N299" s="41"/>
      <c r="O299" s="41"/>
      <c r="P299" s="41"/>
      <c r="Q299" s="41"/>
      <c r="R299" s="41"/>
      <c r="S299" s="41"/>
      <c r="T299" s="77"/>
      <c r="AT299" s="23" t="s">
        <v>136</v>
      </c>
      <c r="AU299" s="23" t="s">
        <v>85</v>
      </c>
    </row>
    <row r="300" spans="2:47" s="1" customFormat="1" ht="27">
      <c r="B300" s="40"/>
      <c r="C300" s="62"/>
      <c r="D300" s="205" t="s">
        <v>163</v>
      </c>
      <c r="E300" s="62"/>
      <c r="F300" s="240" t="s">
        <v>518</v>
      </c>
      <c r="G300" s="62"/>
      <c r="H300" s="62"/>
      <c r="I300" s="158"/>
      <c r="J300" s="62"/>
      <c r="K300" s="62"/>
      <c r="L300" s="60"/>
      <c r="M300" s="202"/>
      <c r="N300" s="41"/>
      <c r="O300" s="41"/>
      <c r="P300" s="41"/>
      <c r="Q300" s="41"/>
      <c r="R300" s="41"/>
      <c r="S300" s="41"/>
      <c r="T300" s="77"/>
      <c r="AT300" s="23" t="s">
        <v>163</v>
      </c>
      <c r="AU300" s="23" t="s">
        <v>85</v>
      </c>
    </row>
    <row r="301" spans="2:65" s="1" customFormat="1" ht="22.5" customHeight="1">
      <c r="B301" s="40"/>
      <c r="C301" s="188" t="s">
        <v>519</v>
      </c>
      <c r="D301" s="188" t="s">
        <v>129</v>
      </c>
      <c r="E301" s="189" t="s">
        <v>520</v>
      </c>
      <c r="F301" s="190" t="s">
        <v>521</v>
      </c>
      <c r="G301" s="191" t="s">
        <v>378</v>
      </c>
      <c r="H301" s="192">
        <v>2</v>
      </c>
      <c r="I301" s="193"/>
      <c r="J301" s="194">
        <f>ROUND(I301*H301,2)</f>
        <v>0</v>
      </c>
      <c r="K301" s="190" t="s">
        <v>133</v>
      </c>
      <c r="L301" s="60"/>
      <c r="M301" s="195" t="s">
        <v>24</v>
      </c>
      <c r="N301" s="196" t="s">
        <v>47</v>
      </c>
      <c r="O301" s="41"/>
      <c r="P301" s="197">
        <f>O301*H301</f>
        <v>0</v>
      </c>
      <c r="Q301" s="197">
        <v>0</v>
      </c>
      <c r="R301" s="197">
        <f>Q301*H301</f>
        <v>0</v>
      </c>
      <c r="S301" s="197">
        <v>0</v>
      </c>
      <c r="T301" s="198">
        <f>S301*H301</f>
        <v>0</v>
      </c>
      <c r="AR301" s="23" t="s">
        <v>134</v>
      </c>
      <c r="AT301" s="23" t="s">
        <v>129</v>
      </c>
      <c r="AU301" s="23" t="s">
        <v>85</v>
      </c>
      <c r="AY301" s="23" t="s">
        <v>127</v>
      </c>
      <c r="BE301" s="199">
        <f>IF(N301="základní",J301,0)</f>
        <v>0</v>
      </c>
      <c r="BF301" s="199">
        <f>IF(N301="snížená",J301,0)</f>
        <v>0</v>
      </c>
      <c r="BG301" s="199">
        <f>IF(N301="zákl. přenesená",J301,0)</f>
        <v>0</v>
      </c>
      <c r="BH301" s="199">
        <f>IF(N301="sníž. přenesená",J301,0)</f>
        <v>0</v>
      </c>
      <c r="BI301" s="199">
        <f>IF(N301="nulová",J301,0)</f>
        <v>0</v>
      </c>
      <c r="BJ301" s="23" t="s">
        <v>25</v>
      </c>
      <c r="BK301" s="199">
        <f>ROUND(I301*H301,2)</f>
        <v>0</v>
      </c>
      <c r="BL301" s="23" t="s">
        <v>134</v>
      </c>
      <c r="BM301" s="23" t="s">
        <v>522</v>
      </c>
    </row>
    <row r="302" spans="2:47" s="1" customFormat="1" ht="67.5">
      <c r="B302" s="40"/>
      <c r="C302" s="62"/>
      <c r="D302" s="200" t="s">
        <v>136</v>
      </c>
      <c r="E302" s="62"/>
      <c r="F302" s="201" t="s">
        <v>512</v>
      </c>
      <c r="G302" s="62"/>
      <c r="H302" s="62"/>
      <c r="I302" s="158"/>
      <c r="J302" s="62"/>
      <c r="K302" s="62"/>
      <c r="L302" s="60"/>
      <c r="M302" s="202"/>
      <c r="N302" s="41"/>
      <c r="O302" s="41"/>
      <c r="P302" s="41"/>
      <c r="Q302" s="41"/>
      <c r="R302" s="41"/>
      <c r="S302" s="41"/>
      <c r="T302" s="77"/>
      <c r="AT302" s="23" t="s">
        <v>136</v>
      </c>
      <c r="AU302" s="23" t="s">
        <v>85</v>
      </c>
    </row>
    <row r="303" spans="2:47" s="1" customFormat="1" ht="27">
      <c r="B303" s="40"/>
      <c r="C303" s="62"/>
      <c r="D303" s="205" t="s">
        <v>163</v>
      </c>
      <c r="E303" s="62"/>
      <c r="F303" s="240" t="s">
        <v>523</v>
      </c>
      <c r="G303" s="62"/>
      <c r="H303" s="62"/>
      <c r="I303" s="158"/>
      <c r="J303" s="62"/>
      <c r="K303" s="62"/>
      <c r="L303" s="60"/>
      <c r="M303" s="202"/>
      <c r="N303" s="41"/>
      <c r="O303" s="41"/>
      <c r="P303" s="41"/>
      <c r="Q303" s="41"/>
      <c r="R303" s="41"/>
      <c r="S303" s="41"/>
      <c r="T303" s="77"/>
      <c r="AT303" s="23" t="s">
        <v>163</v>
      </c>
      <c r="AU303" s="23" t="s">
        <v>85</v>
      </c>
    </row>
    <row r="304" spans="2:65" s="1" customFormat="1" ht="31.5" customHeight="1">
      <c r="B304" s="40"/>
      <c r="C304" s="188" t="s">
        <v>524</v>
      </c>
      <c r="D304" s="188" t="s">
        <v>129</v>
      </c>
      <c r="E304" s="189" t="s">
        <v>525</v>
      </c>
      <c r="F304" s="190" t="s">
        <v>526</v>
      </c>
      <c r="G304" s="191" t="s">
        <v>378</v>
      </c>
      <c r="H304" s="192">
        <v>1</v>
      </c>
      <c r="I304" s="193"/>
      <c r="J304" s="194">
        <f>ROUND(I304*H304,2)</f>
        <v>0</v>
      </c>
      <c r="K304" s="190" t="s">
        <v>133</v>
      </c>
      <c r="L304" s="60"/>
      <c r="M304" s="195" t="s">
        <v>24</v>
      </c>
      <c r="N304" s="196" t="s">
        <v>47</v>
      </c>
      <c r="O304" s="41"/>
      <c r="P304" s="197">
        <f>O304*H304</f>
        <v>0</v>
      </c>
      <c r="Q304" s="197">
        <v>0.00163</v>
      </c>
      <c r="R304" s="197">
        <f>Q304*H304</f>
        <v>0.00163</v>
      </c>
      <c r="S304" s="197">
        <v>0</v>
      </c>
      <c r="T304" s="198">
        <f>S304*H304</f>
        <v>0</v>
      </c>
      <c r="AR304" s="23" t="s">
        <v>134</v>
      </c>
      <c r="AT304" s="23" t="s">
        <v>129</v>
      </c>
      <c r="AU304" s="23" t="s">
        <v>85</v>
      </c>
      <c r="AY304" s="23" t="s">
        <v>127</v>
      </c>
      <c r="BE304" s="199">
        <f>IF(N304="základní",J304,0)</f>
        <v>0</v>
      </c>
      <c r="BF304" s="199">
        <f>IF(N304="snížená",J304,0)</f>
        <v>0</v>
      </c>
      <c r="BG304" s="199">
        <f>IF(N304="zákl. přenesená",J304,0)</f>
        <v>0</v>
      </c>
      <c r="BH304" s="199">
        <f>IF(N304="sníž. přenesená",J304,0)</f>
        <v>0</v>
      </c>
      <c r="BI304" s="199">
        <f>IF(N304="nulová",J304,0)</f>
        <v>0</v>
      </c>
      <c r="BJ304" s="23" t="s">
        <v>25</v>
      </c>
      <c r="BK304" s="199">
        <f>ROUND(I304*H304,2)</f>
        <v>0</v>
      </c>
      <c r="BL304" s="23" t="s">
        <v>134</v>
      </c>
      <c r="BM304" s="23" t="s">
        <v>527</v>
      </c>
    </row>
    <row r="305" spans="2:47" s="1" customFormat="1" ht="40.5">
      <c r="B305" s="40"/>
      <c r="C305" s="62"/>
      <c r="D305" s="205" t="s">
        <v>136</v>
      </c>
      <c r="E305" s="62"/>
      <c r="F305" s="240" t="s">
        <v>528</v>
      </c>
      <c r="G305" s="62"/>
      <c r="H305" s="62"/>
      <c r="I305" s="158"/>
      <c r="J305" s="62"/>
      <c r="K305" s="62"/>
      <c r="L305" s="60"/>
      <c r="M305" s="202"/>
      <c r="N305" s="41"/>
      <c r="O305" s="41"/>
      <c r="P305" s="41"/>
      <c r="Q305" s="41"/>
      <c r="R305" s="41"/>
      <c r="S305" s="41"/>
      <c r="T305" s="77"/>
      <c r="AT305" s="23" t="s">
        <v>136</v>
      </c>
      <c r="AU305" s="23" t="s">
        <v>85</v>
      </c>
    </row>
    <row r="306" spans="2:65" s="1" customFormat="1" ht="22.5" customHeight="1">
      <c r="B306" s="40"/>
      <c r="C306" s="241" t="s">
        <v>529</v>
      </c>
      <c r="D306" s="241" t="s">
        <v>341</v>
      </c>
      <c r="E306" s="242" t="s">
        <v>530</v>
      </c>
      <c r="F306" s="243" t="s">
        <v>531</v>
      </c>
      <c r="G306" s="244" t="s">
        <v>378</v>
      </c>
      <c r="H306" s="245">
        <v>1</v>
      </c>
      <c r="I306" s="246"/>
      <c r="J306" s="247">
        <f>ROUND(I306*H306,2)</f>
        <v>0</v>
      </c>
      <c r="K306" s="243" t="s">
        <v>24</v>
      </c>
      <c r="L306" s="248"/>
      <c r="M306" s="249" t="s">
        <v>24</v>
      </c>
      <c r="N306" s="250" t="s">
        <v>47</v>
      </c>
      <c r="O306" s="41"/>
      <c r="P306" s="197">
        <f>O306*H306</f>
        <v>0</v>
      </c>
      <c r="Q306" s="197">
        <v>0.027</v>
      </c>
      <c r="R306" s="197">
        <f>Q306*H306</f>
        <v>0.027</v>
      </c>
      <c r="S306" s="197">
        <v>0</v>
      </c>
      <c r="T306" s="198">
        <f>S306*H306</f>
        <v>0</v>
      </c>
      <c r="AR306" s="23" t="s">
        <v>171</v>
      </c>
      <c r="AT306" s="23" t="s">
        <v>341</v>
      </c>
      <c r="AU306" s="23" t="s">
        <v>85</v>
      </c>
      <c r="AY306" s="23" t="s">
        <v>127</v>
      </c>
      <c r="BE306" s="199">
        <f>IF(N306="základní",J306,0)</f>
        <v>0</v>
      </c>
      <c r="BF306" s="199">
        <f>IF(N306="snížená",J306,0)</f>
        <v>0</v>
      </c>
      <c r="BG306" s="199">
        <f>IF(N306="zákl. přenesená",J306,0)</f>
        <v>0</v>
      </c>
      <c r="BH306" s="199">
        <f>IF(N306="sníž. přenesená",J306,0)</f>
        <v>0</v>
      </c>
      <c r="BI306" s="199">
        <f>IF(N306="nulová",J306,0)</f>
        <v>0</v>
      </c>
      <c r="BJ306" s="23" t="s">
        <v>25</v>
      </c>
      <c r="BK306" s="199">
        <f>ROUND(I306*H306,2)</f>
        <v>0</v>
      </c>
      <c r="BL306" s="23" t="s">
        <v>134</v>
      </c>
      <c r="BM306" s="23" t="s">
        <v>532</v>
      </c>
    </row>
    <row r="307" spans="2:65" s="1" customFormat="1" ht="31.5" customHeight="1">
      <c r="B307" s="40"/>
      <c r="C307" s="188" t="s">
        <v>533</v>
      </c>
      <c r="D307" s="188" t="s">
        <v>129</v>
      </c>
      <c r="E307" s="189" t="s">
        <v>534</v>
      </c>
      <c r="F307" s="190" t="s">
        <v>535</v>
      </c>
      <c r="G307" s="191" t="s">
        <v>378</v>
      </c>
      <c r="H307" s="192">
        <v>1</v>
      </c>
      <c r="I307" s="193"/>
      <c r="J307" s="194">
        <f>ROUND(I307*H307,2)</f>
        <v>0</v>
      </c>
      <c r="K307" s="190" t="s">
        <v>133</v>
      </c>
      <c r="L307" s="60"/>
      <c r="M307" s="195" t="s">
        <v>24</v>
      </c>
      <c r="N307" s="196" t="s">
        <v>47</v>
      </c>
      <c r="O307" s="41"/>
      <c r="P307" s="197">
        <f>O307*H307</f>
        <v>0</v>
      </c>
      <c r="Q307" s="197">
        <v>0.0008</v>
      </c>
      <c r="R307" s="197">
        <f>Q307*H307</f>
        <v>0.0008</v>
      </c>
      <c r="S307" s="197">
        <v>0</v>
      </c>
      <c r="T307" s="198">
        <f>S307*H307</f>
        <v>0</v>
      </c>
      <c r="AR307" s="23" t="s">
        <v>134</v>
      </c>
      <c r="AT307" s="23" t="s">
        <v>129</v>
      </c>
      <c r="AU307" s="23" t="s">
        <v>85</v>
      </c>
      <c r="AY307" s="23" t="s">
        <v>127</v>
      </c>
      <c r="BE307" s="199">
        <f>IF(N307="základní",J307,0)</f>
        <v>0</v>
      </c>
      <c r="BF307" s="199">
        <f>IF(N307="snížená",J307,0)</f>
        <v>0</v>
      </c>
      <c r="BG307" s="199">
        <f>IF(N307="zákl. přenesená",J307,0)</f>
        <v>0</v>
      </c>
      <c r="BH307" s="199">
        <f>IF(N307="sníž. přenesená",J307,0)</f>
        <v>0</v>
      </c>
      <c r="BI307" s="199">
        <f>IF(N307="nulová",J307,0)</f>
        <v>0</v>
      </c>
      <c r="BJ307" s="23" t="s">
        <v>25</v>
      </c>
      <c r="BK307" s="199">
        <f>ROUND(I307*H307,2)</f>
        <v>0</v>
      </c>
      <c r="BL307" s="23" t="s">
        <v>134</v>
      </c>
      <c r="BM307" s="23" t="s">
        <v>536</v>
      </c>
    </row>
    <row r="308" spans="2:47" s="1" customFormat="1" ht="94.5">
      <c r="B308" s="40"/>
      <c r="C308" s="62"/>
      <c r="D308" s="205" t="s">
        <v>136</v>
      </c>
      <c r="E308" s="62"/>
      <c r="F308" s="240" t="s">
        <v>537</v>
      </c>
      <c r="G308" s="62"/>
      <c r="H308" s="62"/>
      <c r="I308" s="158"/>
      <c r="J308" s="62"/>
      <c r="K308" s="62"/>
      <c r="L308" s="60"/>
      <c r="M308" s="202"/>
      <c r="N308" s="41"/>
      <c r="O308" s="41"/>
      <c r="P308" s="41"/>
      <c r="Q308" s="41"/>
      <c r="R308" s="41"/>
      <c r="S308" s="41"/>
      <c r="T308" s="77"/>
      <c r="AT308" s="23" t="s">
        <v>136</v>
      </c>
      <c r="AU308" s="23" t="s">
        <v>85</v>
      </c>
    </row>
    <row r="309" spans="2:65" s="1" customFormat="1" ht="22.5" customHeight="1">
      <c r="B309" s="40"/>
      <c r="C309" s="241" t="s">
        <v>538</v>
      </c>
      <c r="D309" s="241" t="s">
        <v>341</v>
      </c>
      <c r="E309" s="242" t="s">
        <v>539</v>
      </c>
      <c r="F309" s="243" t="s">
        <v>540</v>
      </c>
      <c r="G309" s="244" t="s">
        <v>378</v>
      </c>
      <c r="H309" s="245">
        <v>1</v>
      </c>
      <c r="I309" s="246"/>
      <c r="J309" s="247">
        <f>ROUND(I309*H309,2)</f>
        <v>0</v>
      </c>
      <c r="K309" s="243" t="s">
        <v>24</v>
      </c>
      <c r="L309" s="248"/>
      <c r="M309" s="249" t="s">
        <v>24</v>
      </c>
      <c r="N309" s="250" t="s">
        <v>47</v>
      </c>
      <c r="O309" s="41"/>
      <c r="P309" s="197">
        <f>O309*H309</f>
        <v>0</v>
      </c>
      <c r="Q309" s="197">
        <v>0.004</v>
      </c>
      <c r="R309" s="197">
        <f>Q309*H309</f>
        <v>0.004</v>
      </c>
      <c r="S309" s="197">
        <v>0</v>
      </c>
      <c r="T309" s="198">
        <f>S309*H309</f>
        <v>0</v>
      </c>
      <c r="AR309" s="23" t="s">
        <v>171</v>
      </c>
      <c r="AT309" s="23" t="s">
        <v>341</v>
      </c>
      <c r="AU309" s="23" t="s">
        <v>85</v>
      </c>
      <c r="AY309" s="23" t="s">
        <v>127</v>
      </c>
      <c r="BE309" s="199">
        <f>IF(N309="základní",J309,0)</f>
        <v>0</v>
      </c>
      <c r="BF309" s="199">
        <f>IF(N309="snížená",J309,0)</f>
        <v>0</v>
      </c>
      <c r="BG309" s="199">
        <f>IF(N309="zákl. přenesená",J309,0)</f>
        <v>0</v>
      </c>
      <c r="BH309" s="199">
        <f>IF(N309="sníž. přenesená",J309,0)</f>
        <v>0</v>
      </c>
      <c r="BI309" s="199">
        <f>IF(N309="nulová",J309,0)</f>
        <v>0</v>
      </c>
      <c r="BJ309" s="23" t="s">
        <v>25</v>
      </c>
      <c r="BK309" s="199">
        <f>ROUND(I309*H309,2)</f>
        <v>0</v>
      </c>
      <c r="BL309" s="23" t="s">
        <v>134</v>
      </c>
      <c r="BM309" s="23" t="s">
        <v>541</v>
      </c>
    </row>
    <row r="310" spans="2:65" s="1" customFormat="1" ht="31.5" customHeight="1">
      <c r="B310" s="40"/>
      <c r="C310" s="188" t="s">
        <v>542</v>
      </c>
      <c r="D310" s="188" t="s">
        <v>129</v>
      </c>
      <c r="E310" s="189" t="s">
        <v>543</v>
      </c>
      <c r="F310" s="190" t="s">
        <v>544</v>
      </c>
      <c r="G310" s="191" t="s">
        <v>378</v>
      </c>
      <c r="H310" s="192">
        <v>15</v>
      </c>
      <c r="I310" s="193"/>
      <c r="J310" s="194">
        <f>ROUND(I310*H310,2)</f>
        <v>0</v>
      </c>
      <c r="K310" s="190" t="s">
        <v>133</v>
      </c>
      <c r="L310" s="60"/>
      <c r="M310" s="195" t="s">
        <v>24</v>
      </c>
      <c r="N310" s="196" t="s">
        <v>47</v>
      </c>
      <c r="O310" s="41"/>
      <c r="P310" s="197">
        <f>O310*H310</f>
        <v>0</v>
      </c>
      <c r="Q310" s="197">
        <v>0.00163</v>
      </c>
      <c r="R310" s="197">
        <f>Q310*H310</f>
        <v>0.02445</v>
      </c>
      <c r="S310" s="197">
        <v>0</v>
      </c>
      <c r="T310" s="198">
        <f>S310*H310</f>
        <v>0</v>
      </c>
      <c r="AR310" s="23" t="s">
        <v>134</v>
      </c>
      <c r="AT310" s="23" t="s">
        <v>129</v>
      </c>
      <c r="AU310" s="23" t="s">
        <v>85</v>
      </c>
      <c r="AY310" s="23" t="s">
        <v>127</v>
      </c>
      <c r="BE310" s="199">
        <f>IF(N310="základní",J310,0)</f>
        <v>0</v>
      </c>
      <c r="BF310" s="199">
        <f>IF(N310="snížená",J310,0)</f>
        <v>0</v>
      </c>
      <c r="BG310" s="199">
        <f>IF(N310="zákl. přenesená",J310,0)</f>
        <v>0</v>
      </c>
      <c r="BH310" s="199">
        <f>IF(N310="sníž. přenesená",J310,0)</f>
        <v>0</v>
      </c>
      <c r="BI310" s="199">
        <f>IF(N310="nulová",J310,0)</f>
        <v>0</v>
      </c>
      <c r="BJ310" s="23" t="s">
        <v>25</v>
      </c>
      <c r="BK310" s="199">
        <f>ROUND(I310*H310,2)</f>
        <v>0</v>
      </c>
      <c r="BL310" s="23" t="s">
        <v>134</v>
      </c>
      <c r="BM310" s="23" t="s">
        <v>545</v>
      </c>
    </row>
    <row r="311" spans="2:47" s="1" customFormat="1" ht="94.5">
      <c r="B311" s="40"/>
      <c r="C311" s="62"/>
      <c r="D311" s="205" t="s">
        <v>136</v>
      </c>
      <c r="E311" s="62"/>
      <c r="F311" s="240" t="s">
        <v>537</v>
      </c>
      <c r="G311" s="62"/>
      <c r="H311" s="62"/>
      <c r="I311" s="158"/>
      <c r="J311" s="62"/>
      <c r="K311" s="62"/>
      <c r="L311" s="60"/>
      <c r="M311" s="202"/>
      <c r="N311" s="41"/>
      <c r="O311" s="41"/>
      <c r="P311" s="41"/>
      <c r="Q311" s="41"/>
      <c r="R311" s="41"/>
      <c r="S311" s="41"/>
      <c r="T311" s="77"/>
      <c r="AT311" s="23" t="s">
        <v>136</v>
      </c>
      <c r="AU311" s="23" t="s">
        <v>85</v>
      </c>
    </row>
    <row r="312" spans="2:65" s="1" customFormat="1" ht="22.5" customHeight="1">
      <c r="B312" s="40"/>
      <c r="C312" s="241" t="s">
        <v>546</v>
      </c>
      <c r="D312" s="241" t="s">
        <v>341</v>
      </c>
      <c r="E312" s="242" t="s">
        <v>547</v>
      </c>
      <c r="F312" s="243" t="s">
        <v>548</v>
      </c>
      <c r="G312" s="244" t="s">
        <v>378</v>
      </c>
      <c r="H312" s="245">
        <v>11</v>
      </c>
      <c r="I312" s="246"/>
      <c r="J312" s="247">
        <f aca="true" t="shared" si="10" ref="J312:J317">ROUND(I312*H312,2)</f>
        <v>0</v>
      </c>
      <c r="K312" s="243" t="s">
        <v>24</v>
      </c>
      <c r="L312" s="248"/>
      <c r="M312" s="249" t="s">
        <v>24</v>
      </c>
      <c r="N312" s="250" t="s">
        <v>47</v>
      </c>
      <c r="O312" s="41"/>
      <c r="P312" s="197">
        <f aca="true" t="shared" si="11" ref="P312:P317">O312*H312</f>
        <v>0</v>
      </c>
      <c r="Q312" s="197">
        <v>0.006</v>
      </c>
      <c r="R312" s="197">
        <f aca="true" t="shared" si="12" ref="R312:R317">Q312*H312</f>
        <v>0.066</v>
      </c>
      <c r="S312" s="197">
        <v>0</v>
      </c>
      <c r="T312" s="198">
        <f aca="true" t="shared" si="13" ref="T312:T317">S312*H312</f>
        <v>0</v>
      </c>
      <c r="AR312" s="23" t="s">
        <v>171</v>
      </c>
      <c r="AT312" s="23" t="s">
        <v>341</v>
      </c>
      <c r="AU312" s="23" t="s">
        <v>85</v>
      </c>
      <c r="AY312" s="23" t="s">
        <v>127</v>
      </c>
      <c r="BE312" s="199">
        <f aca="true" t="shared" si="14" ref="BE312:BE317">IF(N312="základní",J312,0)</f>
        <v>0</v>
      </c>
      <c r="BF312" s="199">
        <f aca="true" t="shared" si="15" ref="BF312:BF317">IF(N312="snížená",J312,0)</f>
        <v>0</v>
      </c>
      <c r="BG312" s="199">
        <f aca="true" t="shared" si="16" ref="BG312:BG317">IF(N312="zákl. přenesená",J312,0)</f>
        <v>0</v>
      </c>
      <c r="BH312" s="199">
        <f aca="true" t="shared" si="17" ref="BH312:BH317">IF(N312="sníž. přenesená",J312,0)</f>
        <v>0</v>
      </c>
      <c r="BI312" s="199">
        <f aca="true" t="shared" si="18" ref="BI312:BI317">IF(N312="nulová",J312,0)</f>
        <v>0</v>
      </c>
      <c r="BJ312" s="23" t="s">
        <v>25</v>
      </c>
      <c r="BK312" s="199">
        <f aca="true" t="shared" si="19" ref="BK312:BK317">ROUND(I312*H312,2)</f>
        <v>0</v>
      </c>
      <c r="BL312" s="23" t="s">
        <v>134</v>
      </c>
      <c r="BM312" s="23" t="s">
        <v>549</v>
      </c>
    </row>
    <row r="313" spans="2:65" s="1" customFormat="1" ht="22.5" customHeight="1">
      <c r="B313" s="40"/>
      <c r="C313" s="241" t="s">
        <v>550</v>
      </c>
      <c r="D313" s="241" t="s">
        <v>341</v>
      </c>
      <c r="E313" s="242" t="s">
        <v>551</v>
      </c>
      <c r="F313" s="243" t="s">
        <v>552</v>
      </c>
      <c r="G313" s="244" t="s">
        <v>378</v>
      </c>
      <c r="H313" s="245">
        <v>1</v>
      </c>
      <c r="I313" s="246"/>
      <c r="J313" s="247">
        <f t="shared" si="10"/>
        <v>0</v>
      </c>
      <c r="K313" s="243" t="s">
        <v>24</v>
      </c>
      <c r="L313" s="248"/>
      <c r="M313" s="249" t="s">
        <v>24</v>
      </c>
      <c r="N313" s="250" t="s">
        <v>47</v>
      </c>
      <c r="O313" s="41"/>
      <c r="P313" s="197">
        <f t="shared" si="11"/>
        <v>0</v>
      </c>
      <c r="Q313" s="197">
        <v>0.005</v>
      </c>
      <c r="R313" s="197">
        <f t="shared" si="12"/>
        <v>0.005</v>
      </c>
      <c r="S313" s="197">
        <v>0</v>
      </c>
      <c r="T313" s="198">
        <f t="shared" si="13"/>
        <v>0</v>
      </c>
      <c r="AR313" s="23" t="s">
        <v>171</v>
      </c>
      <c r="AT313" s="23" t="s">
        <v>341</v>
      </c>
      <c r="AU313" s="23" t="s">
        <v>85</v>
      </c>
      <c r="AY313" s="23" t="s">
        <v>127</v>
      </c>
      <c r="BE313" s="199">
        <f t="shared" si="14"/>
        <v>0</v>
      </c>
      <c r="BF313" s="199">
        <f t="shared" si="15"/>
        <v>0</v>
      </c>
      <c r="BG313" s="199">
        <f t="shared" si="16"/>
        <v>0</v>
      </c>
      <c r="BH313" s="199">
        <f t="shared" si="17"/>
        <v>0</v>
      </c>
      <c r="BI313" s="199">
        <f t="shared" si="18"/>
        <v>0</v>
      </c>
      <c r="BJ313" s="23" t="s">
        <v>25</v>
      </c>
      <c r="BK313" s="199">
        <f t="shared" si="19"/>
        <v>0</v>
      </c>
      <c r="BL313" s="23" t="s">
        <v>134</v>
      </c>
      <c r="BM313" s="23" t="s">
        <v>553</v>
      </c>
    </row>
    <row r="314" spans="2:65" s="1" customFormat="1" ht="22.5" customHeight="1">
      <c r="B314" s="40"/>
      <c r="C314" s="241" t="s">
        <v>554</v>
      </c>
      <c r="D314" s="241" t="s">
        <v>341</v>
      </c>
      <c r="E314" s="242" t="s">
        <v>555</v>
      </c>
      <c r="F314" s="243" t="s">
        <v>556</v>
      </c>
      <c r="G314" s="244" t="s">
        <v>378</v>
      </c>
      <c r="H314" s="245">
        <v>1</v>
      </c>
      <c r="I314" s="246"/>
      <c r="J314" s="247">
        <f t="shared" si="10"/>
        <v>0</v>
      </c>
      <c r="K314" s="243" t="s">
        <v>24</v>
      </c>
      <c r="L314" s="248"/>
      <c r="M314" s="249" t="s">
        <v>24</v>
      </c>
      <c r="N314" s="250" t="s">
        <v>47</v>
      </c>
      <c r="O314" s="41"/>
      <c r="P314" s="197">
        <f t="shared" si="11"/>
        <v>0</v>
      </c>
      <c r="Q314" s="197">
        <v>0.005</v>
      </c>
      <c r="R314" s="197">
        <f t="shared" si="12"/>
        <v>0.005</v>
      </c>
      <c r="S314" s="197">
        <v>0</v>
      </c>
      <c r="T314" s="198">
        <f t="shared" si="13"/>
        <v>0</v>
      </c>
      <c r="AR314" s="23" t="s">
        <v>171</v>
      </c>
      <c r="AT314" s="23" t="s">
        <v>341</v>
      </c>
      <c r="AU314" s="23" t="s">
        <v>85</v>
      </c>
      <c r="AY314" s="23" t="s">
        <v>127</v>
      </c>
      <c r="BE314" s="199">
        <f t="shared" si="14"/>
        <v>0</v>
      </c>
      <c r="BF314" s="199">
        <f t="shared" si="15"/>
        <v>0</v>
      </c>
      <c r="BG314" s="199">
        <f t="shared" si="16"/>
        <v>0</v>
      </c>
      <c r="BH314" s="199">
        <f t="shared" si="17"/>
        <v>0</v>
      </c>
      <c r="BI314" s="199">
        <f t="shared" si="18"/>
        <v>0</v>
      </c>
      <c r="BJ314" s="23" t="s">
        <v>25</v>
      </c>
      <c r="BK314" s="199">
        <f t="shared" si="19"/>
        <v>0</v>
      </c>
      <c r="BL314" s="23" t="s">
        <v>134</v>
      </c>
      <c r="BM314" s="23" t="s">
        <v>557</v>
      </c>
    </row>
    <row r="315" spans="2:65" s="1" customFormat="1" ht="22.5" customHeight="1">
      <c r="B315" s="40"/>
      <c r="C315" s="241" t="s">
        <v>558</v>
      </c>
      <c r="D315" s="241" t="s">
        <v>341</v>
      </c>
      <c r="E315" s="242" t="s">
        <v>559</v>
      </c>
      <c r="F315" s="243" t="s">
        <v>560</v>
      </c>
      <c r="G315" s="244" t="s">
        <v>378</v>
      </c>
      <c r="H315" s="245">
        <v>1</v>
      </c>
      <c r="I315" s="246"/>
      <c r="J315" s="247">
        <f t="shared" si="10"/>
        <v>0</v>
      </c>
      <c r="K315" s="243" t="s">
        <v>24</v>
      </c>
      <c r="L315" s="248"/>
      <c r="M315" s="249" t="s">
        <v>24</v>
      </c>
      <c r="N315" s="250" t="s">
        <v>47</v>
      </c>
      <c r="O315" s="41"/>
      <c r="P315" s="197">
        <f t="shared" si="11"/>
        <v>0</v>
      </c>
      <c r="Q315" s="197">
        <v>0.017</v>
      </c>
      <c r="R315" s="197">
        <f t="shared" si="12"/>
        <v>0.017</v>
      </c>
      <c r="S315" s="197">
        <v>0</v>
      </c>
      <c r="T315" s="198">
        <f t="shared" si="13"/>
        <v>0</v>
      </c>
      <c r="AR315" s="23" t="s">
        <v>171</v>
      </c>
      <c r="AT315" s="23" t="s">
        <v>341</v>
      </c>
      <c r="AU315" s="23" t="s">
        <v>85</v>
      </c>
      <c r="AY315" s="23" t="s">
        <v>127</v>
      </c>
      <c r="BE315" s="199">
        <f t="shared" si="14"/>
        <v>0</v>
      </c>
      <c r="BF315" s="199">
        <f t="shared" si="15"/>
        <v>0</v>
      </c>
      <c r="BG315" s="199">
        <f t="shared" si="16"/>
        <v>0</v>
      </c>
      <c r="BH315" s="199">
        <f t="shared" si="17"/>
        <v>0</v>
      </c>
      <c r="BI315" s="199">
        <f t="shared" si="18"/>
        <v>0</v>
      </c>
      <c r="BJ315" s="23" t="s">
        <v>25</v>
      </c>
      <c r="BK315" s="199">
        <f t="shared" si="19"/>
        <v>0</v>
      </c>
      <c r="BL315" s="23" t="s">
        <v>134</v>
      </c>
      <c r="BM315" s="23" t="s">
        <v>561</v>
      </c>
    </row>
    <row r="316" spans="2:65" s="1" customFormat="1" ht="22.5" customHeight="1">
      <c r="B316" s="40"/>
      <c r="C316" s="241" t="s">
        <v>562</v>
      </c>
      <c r="D316" s="241" t="s">
        <v>341</v>
      </c>
      <c r="E316" s="242" t="s">
        <v>563</v>
      </c>
      <c r="F316" s="243" t="s">
        <v>564</v>
      </c>
      <c r="G316" s="244" t="s">
        <v>378</v>
      </c>
      <c r="H316" s="245">
        <v>1</v>
      </c>
      <c r="I316" s="246"/>
      <c r="J316" s="247">
        <f t="shared" si="10"/>
        <v>0</v>
      </c>
      <c r="K316" s="243" t="s">
        <v>24</v>
      </c>
      <c r="L316" s="248"/>
      <c r="M316" s="249" t="s">
        <v>24</v>
      </c>
      <c r="N316" s="250" t="s">
        <v>47</v>
      </c>
      <c r="O316" s="41"/>
      <c r="P316" s="197">
        <f t="shared" si="11"/>
        <v>0</v>
      </c>
      <c r="Q316" s="197">
        <v>0.01</v>
      </c>
      <c r="R316" s="197">
        <f t="shared" si="12"/>
        <v>0.01</v>
      </c>
      <c r="S316" s="197">
        <v>0</v>
      </c>
      <c r="T316" s="198">
        <f t="shared" si="13"/>
        <v>0</v>
      </c>
      <c r="AR316" s="23" t="s">
        <v>171</v>
      </c>
      <c r="AT316" s="23" t="s">
        <v>341</v>
      </c>
      <c r="AU316" s="23" t="s">
        <v>85</v>
      </c>
      <c r="AY316" s="23" t="s">
        <v>127</v>
      </c>
      <c r="BE316" s="199">
        <f t="shared" si="14"/>
        <v>0</v>
      </c>
      <c r="BF316" s="199">
        <f t="shared" si="15"/>
        <v>0</v>
      </c>
      <c r="BG316" s="199">
        <f t="shared" si="16"/>
        <v>0</v>
      </c>
      <c r="BH316" s="199">
        <f t="shared" si="17"/>
        <v>0</v>
      </c>
      <c r="BI316" s="199">
        <f t="shared" si="18"/>
        <v>0</v>
      </c>
      <c r="BJ316" s="23" t="s">
        <v>25</v>
      </c>
      <c r="BK316" s="199">
        <f t="shared" si="19"/>
        <v>0</v>
      </c>
      <c r="BL316" s="23" t="s">
        <v>134</v>
      </c>
      <c r="BM316" s="23" t="s">
        <v>565</v>
      </c>
    </row>
    <row r="317" spans="2:65" s="1" customFormat="1" ht="31.5" customHeight="1">
      <c r="B317" s="40"/>
      <c r="C317" s="188" t="s">
        <v>566</v>
      </c>
      <c r="D317" s="188" t="s">
        <v>129</v>
      </c>
      <c r="E317" s="189" t="s">
        <v>567</v>
      </c>
      <c r="F317" s="190" t="s">
        <v>568</v>
      </c>
      <c r="G317" s="191" t="s">
        <v>378</v>
      </c>
      <c r="H317" s="192">
        <v>1</v>
      </c>
      <c r="I317" s="193"/>
      <c r="J317" s="194">
        <f t="shared" si="10"/>
        <v>0</v>
      </c>
      <c r="K317" s="190" t="s">
        <v>133</v>
      </c>
      <c r="L317" s="60"/>
      <c r="M317" s="195" t="s">
        <v>24</v>
      </c>
      <c r="N317" s="196" t="s">
        <v>47</v>
      </c>
      <c r="O317" s="41"/>
      <c r="P317" s="197">
        <f t="shared" si="11"/>
        <v>0</v>
      </c>
      <c r="Q317" s="197">
        <v>0</v>
      </c>
      <c r="R317" s="197">
        <f t="shared" si="12"/>
        <v>0</v>
      </c>
      <c r="S317" s="197">
        <v>0</v>
      </c>
      <c r="T317" s="198">
        <f t="shared" si="13"/>
        <v>0</v>
      </c>
      <c r="AR317" s="23" t="s">
        <v>134</v>
      </c>
      <c r="AT317" s="23" t="s">
        <v>129</v>
      </c>
      <c r="AU317" s="23" t="s">
        <v>85</v>
      </c>
      <c r="AY317" s="23" t="s">
        <v>127</v>
      </c>
      <c r="BE317" s="199">
        <f t="shared" si="14"/>
        <v>0</v>
      </c>
      <c r="BF317" s="199">
        <f t="shared" si="15"/>
        <v>0</v>
      </c>
      <c r="BG317" s="199">
        <f t="shared" si="16"/>
        <v>0</v>
      </c>
      <c r="BH317" s="199">
        <f t="shared" si="17"/>
        <v>0</v>
      </c>
      <c r="BI317" s="199">
        <f t="shared" si="18"/>
        <v>0</v>
      </c>
      <c r="BJ317" s="23" t="s">
        <v>25</v>
      </c>
      <c r="BK317" s="199">
        <f t="shared" si="19"/>
        <v>0</v>
      </c>
      <c r="BL317" s="23" t="s">
        <v>134</v>
      </c>
      <c r="BM317" s="23" t="s">
        <v>569</v>
      </c>
    </row>
    <row r="318" spans="2:47" s="1" customFormat="1" ht="94.5">
      <c r="B318" s="40"/>
      <c r="C318" s="62"/>
      <c r="D318" s="205" t="s">
        <v>136</v>
      </c>
      <c r="E318" s="62"/>
      <c r="F318" s="240" t="s">
        <v>537</v>
      </c>
      <c r="G318" s="62"/>
      <c r="H318" s="62"/>
      <c r="I318" s="158"/>
      <c r="J318" s="62"/>
      <c r="K318" s="62"/>
      <c r="L318" s="60"/>
      <c r="M318" s="202"/>
      <c r="N318" s="41"/>
      <c r="O318" s="41"/>
      <c r="P318" s="41"/>
      <c r="Q318" s="41"/>
      <c r="R318" s="41"/>
      <c r="S318" s="41"/>
      <c r="T318" s="77"/>
      <c r="AT318" s="23" t="s">
        <v>136</v>
      </c>
      <c r="AU318" s="23" t="s">
        <v>85</v>
      </c>
    </row>
    <row r="319" spans="2:65" s="1" customFormat="1" ht="22.5" customHeight="1">
      <c r="B319" s="40"/>
      <c r="C319" s="241" t="s">
        <v>570</v>
      </c>
      <c r="D319" s="241" t="s">
        <v>341</v>
      </c>
      <c r="E319" s="242" t="s">
        <v>571</v>
      </c>
      <c r="F319" s="243" t="s">
        <v>572</v>
      </c>
      <c r="G319" s="244" t="s">
        <v>378</v>
      </c>
      <c r="H319" s="245">
        <v>1</v>
      </c>
      <c r="I319" s="246"/>
      <c r="J319" s="247">
        <f>ROUND(I319*H319,2)</f>
        <v>0</v>
      </c>
      <c r="K319" s="243" t="s">
        <v>24</v>
      </c>
      <c r="L319" s="248"/>
      <c r="M319" s="249" t="s">
        <v>24</v>
      </c>
      <c r="N319" s="250" t="s">
        <v>47</v>
      </c>
      <c r="O319" s="41"/>
      <c r="P319" s="197">
        <f>O319*H319</f>
        <v>0</v>
      </c>
      <c r="Q319" s="197">
        <v>0.013</v>
      </c>
      <c r="R319" s="197">
        <f>Q319*H319</f>
        <v>0.013</v>
      </c>
      <c r="S319" s="197">
        <v>0</v>
      </c>
      <c r="T319" s="198">
        <f>S319*H319</f>
        <v>0</v>
      </c>
      <c r="AR319" s="23" t="s">
        <v>171</v>
      </c>
      <c r="AT319" s="23" t="s">
        <v>341</v>
      </c>
      <c r="AU319" s="23" t="s">
        <v>85</v>
      </c>
      <c r="AY319" s="23" t="s">
        <v>127</v>
      </c>
      <c r="BE319" s="199">
        <f>IF(N319="základní",J319,0)</f>
        <v>0</v>
      </c>
      <c r="BF319" s="199">
        <f>IF(N319="snížená",J319,0)</f>
        <v>0</v>
      </c>
      <c r="BG319" s="199">
        <f>IF(N319="zákl. přenesená",J319,0)</f>
        <v>0</v>
      </c>
      <c r="BH319" s="199">
        <f>IF(N319="sníž. přenesená",J319,0)</f>
        <v>0</v>
      </c>
      <c r="BI319" s="199">
        <f>IF(N319="nulová",J319,0)</f>
        <v>0</v>
      </c>
      <c r="BJ319" s="23" t="s">
        <v>25</v>
      </c>
      <c r="BK319" s="199">
        <f>ROUND(I319*H319,2)</f>
        <v>0</v>
      </c>
      <c r="BL319" s="23" t="s">
        <v>134</v>
      </c>
      <c r="BM319" s="23" t="s">
        <v>573</v>
      </c>
    </row>
    <row r="320" spans="2:65" s="1" customFormat="1" ht="31.5" customHeight="1">
      <c r="B320" s="40"/>
      <c r="C320" s="188" t="s">
        <v>574</v>
      </c>
      <c r="D320" s="188" t="s">
        <v>129</v>
      </c>
      <c r="E320" s="189" t="s">
        <v>575</v>
      </c>
      <c r="F320" s="190" t="s">
        <v>576</v>
      </c>
      <c r="G320" s="191" t="s">
        <v>378</v>
      </c>
      <c r="H320" s="192">
        <v>14</v>
      </c>
      <c r="I320" s="193"/>
      <c r="J320" s="194">
        <f>ROUND(I320*H320,2)</f>
        <v>0</v>
      </c>
      <c r="K320" s="190" t="s">
        <v>133</v>
      </c>
      <c r="L320" s="60"/>
      <c r="M320" s="195" t="s">
        <v>24</v>
      </c>
      <c r="N320" s="196" t="s">
        <v>47</v>
      </c>
      <c r="O320" s="41"/>
      <c r="P320" s="197">
        <f>O320*H320</f>
        <v>0</v>
      </c>
      <c r="Q320" s="197">
        <v>0.00289</v>
      </c>
      <c r="R320" s="197">
        <f>Q320*H320</f>
        <v>0.04046</v>
      </c>
      <c r="S320" s="197">
        <v>0</v>
      </c>
      <c r="T320" s="198">
        <f>S320*H320</f>
        <v>0</v>
      </c>
      <c r="AR320" s="23" t="s">
        <v>134</v>
      </c>
      <c r="AT320" s="23" t="s">
        <v>129</v>
      </c>
      <c r="AU320" s="23" t="s">
        <v>85</v>
      </c>
      <c r="AY320" s="23" t="s">
        <v>127</v>
      </c>
      <c r="BE320" s="199">
        <f>IF(N320="základní",J320,0)</f>
        <v>0</v>
      </c>
      <c r="BF320" s="199">
        <f>IF(N320="snížená",J320,0)</f>
        <v>0</v>
      </c>
      <c r="BG320" s="199">
        <f>IF(N320="zákl. přenesená",J320,0)</f>
        <v>0</v>
      </c>
      <c r="BH320" s="199">
        <f>IF(N320="sníž. přenesená",J320,0)</f>
        <v>0</v>
      </c>
      <c r="BI320" s="199">
        <f>IF(N320="nulová",J320,0)</f>
        <v>0</v>
      </c>
      <c r="BJ320" s="23" t="s">
        <v>25</v>
      </c>
      <c r="BK320" s="199">
        <f>ROUND(I320*H320,2)</f>
        <v>0</v>
      </c>
      <c r="BL320" s="23" t="s">
        <v>134</v>
      </c>
      <c r="BM320" s="23" t="s">
        <v>577</v>
      </c>
    </row>
    <row r="321" spans="2:47" s="1" customFormat="1" ht="94.5">
      <c r="B321" s="40"/>
      <c r="C321" s="62"/>
      <c r="D321" s="205" t="s">
        <v>136</v>
      </c>
      <c r="E321" s="62"/>
      <c r="F321" s="240" t="s">
        <v>537</v>
      </c>
      <c r="G321" s="62"/>
      <c r="H321" s="62"/>
      <c r="I321" s="158"/>
      <c r="J321" s="62"/>
      <c r="K321" s="62"/>
      <c r="L321" s="60"/>
      <c r="M321" s="202"/>
      <c r="N321" s="41"/>
      <c r="O321" s="41"/>
      <c r="P321" s="41"/>
      <c r="Q321" s="41"/>
      <c r="R321" s="41"/>
      <c r="S321" s="41"/>
      <c r="T321" s="77"/>
      <c r="AT321" s="23" t="s">
        <v>136</v>
      </c>
      <c r="AU321" s="23" t="s">
        <v>85</v>
      </c>
    </row>
    <row r="322" spans="2:65" s="1" customFormat="1" ht="22.5" customHeight="1">
      <c r="B322" s="40"/>
      <c r="C322" s="241" t="s">
        <v>578</v>
      </c>
      <c r="D322" s="241" t="s">
        <v>341</v>
      </c>
      <c r="E322" s="242" t="s">
        <v>579</v>
      </c>
      <c r="F322" s="243" t="s">
        <v>580</v>
      </c>
      <c r="G322" s="244" t="s">
        <v>378</v>
      </c>
      <c r="H322" s="245">
        <v>10</v>
      </c>
      <c r="I322" s="246"/>
      <c r="J322" s="247">
        <f>ROUND(I322*H322,2)</f>
        <v>0</v>
      </c>
      <c r="K322" s="243" t="s">
        <v>24</v>
      </c>
      <c r="L322" s="248"/>
      <c r="M322" s="249" t="s">
        <v>24</v>
      </c>
      <c r="N322" s="250" t="s">
        <v>47</v>
      </c>
      <c r="O322" s="41"/>
      <c r="P322" s="197">
        <f>O322*H322</f>
        <v>0</v>
      </c>
      <c r="Q322" s="197">
        <v>0.01</v>
      </c>
      <c r="R322" s="197">
        <f>Q322*H322</f>
        <v>0.1</v>
      </c>
      <c r="S322" s="197">
        <v>0</v>
      </c>
      <c r="T322" s="198">
        <f>S322*H322</f>
        <v>0</v>
      </c>
      <c r="AR322" s="23" t="s">
        <v>171</v>
      </c>
      <c r="AT322" s="23" t="s">
        <v>341</v>
      </c>
      <c r="AU322" s="23" t="s">
        <v>85</v>
      </c>
      <c r="AY322" s="23" t="s">
        <v>127</v>
      </c>
      <c r="BE322" s="199">
        <f>IF(N322="základní",J322,0)</f>
        <v>0</v>
      </c>
      <c r="BF322" s="199">
        <f>IF(N322="snížená",J322,0)</f>
        <v>0</v>
      </c>
      <c r="BG322" s="199">
        <f>IF(N322="zákl. přenesená",J322,0)</f>
        <v>0</v>
      </c>
      <c r="BH322" s="199">
        <f>IF(N322="sníž. přenesená",J322,0)</f>
        <v>0</v>
      </c>
      <c r="BI322" s="199">
        <f>IF(N322="nulová",J322,0)</f>
        <v>0</v>
      </c>
      <c r="BJ322" s="23" t="s">
        <v>25</v>
      </c>
      <c r="BK322" s="199">
        <f>ROUND(I322*H322,2)</f>
        <v>0</v>
      </c>
      <c r="BL322" s="23" t="s">
        <v>134</v>
      </c>
      <c r="BM322" s="23" t="s">
        <v>581</v>
      </c>
    </row>
    <row r="323" spans="2:65" s="1" customFormat="1" ht="22.5" customHeight="1">
      <c r="B323" s="40"/>
      <c r="C323" s="241" t="s">
        <v>582</v>
      </c>
      <c r="D323" s="241" t="s">
        <v>341</v>
      </c>
      <c r="E323" s="242" t="s">
        <v>583</v>
      </c>
      <c r="F323" s="243" t="s">
        <v>584</v>
      </c>
      <c r="G323" s="244" t="s">
        <v>378</v>
      </c>
      <c r="H323" s="245">
        <v>2</v>
      </c>
      <c r="I323" s="246"/>
      <c r="J323" s="247">
        <f>ROUND(I323*H323,2)</f>
        <v>0</v>
      </c>
      <c r="K323" s="243" t="s">
        <v>24</v>
      </c>
      <c r="L323" s="248"/>
      <c r="M323" s="249" t="s">
        <v>24</v>
      </c>
      <c r="N323" s="250" t="s">
        <v>47</v>
      </c>
      <c r="O323" s="41"/>
      <c r="P323" s="197">
        <f>O323*H323</f>
        <v>0</v>
      </c>
      <c r="Q323" s="197">
        <v>0.01</v>
      </c>
      <c r="R323" s="197">
        <f>Q323*H323</f>
        <v>0.02</v>
      </c>
      <c r="S323" s="197">
        <v>0</v>
      </c>
      <c r="T323" s="198">
        <f>S323*H323</f>
        <v>0</v>
      </c>
      <c r="AR323" s="23" t="s">
        <v>171</v>
      </c>
      <c r="AT323" s="23" t="s">
        <v>341</v>
      </c>
      <c r="AU323" s="23" t="s">
        <v>85</v>
      </c>
      <c r="AY323" s="23" t="s">
        <v>127</v>
      </c>
      <c r="BE323" s="199">
        <f>IF(N323="základní",J323,0)</f>
        <v>0</v>
      </c>
      <c r="BF323" s="199">
        <f>IF(N323="snížená",J323,0)</f>
        <v>0</v>
      </c>
      <c r="BG323" s="199">
        <f>IF(N323="zákl. přenesená",J323,0)</f>
        <v>0</v>
      </c>
      <c r="BH323" s="199">
        <f>IF(N323="sníž. přenesená",J323,0)</f>
        <v>0</v>
      </c>
      <c r="BI323" s="199">
        <f>IF(N323="nulová",J323,0)</f>
        <v>0</v>
      </c>
      <c r="BJ323" s="23" t="s">
        <v>25</v>
      </c>
      <c r="BK323" s="199">
        <f>ROUND(I323*H323,2)</f>
        <v>0</v>
      </c>
      <c r="BL323" s="23" t="s">
        <v>134</v>
      </c>
      <c r="BM323" s="23" t="s">
        <v>585</v>
      </c>
    </row>
    <row r="324" spans="2:65" s="1" customFormat="1" ht="22.5" customHeight="1">
      <c r="B324" s="40"/>
      <c r="C324" s="241" t="s">
        <v>586</v>
      </c>
      <c r="D324" s="241" t="s">
        <v>341</v>
      </c>
      <c r="E324" s="242" t="s">
        <v>587</v>
      </c>
      <c r="F324" s="243" t="s">
        <v>588</v>
      </c>
      <c r="G324" s="244" t="s">
        <v>378</v>
      </c>
      <c r="H324" s="245">
        <v>2</v>
      </c>
      <c r="I324" s="246"/>
      <c r="J324" s="247">
        <f>ROUND(I324*H324,2)</f>
        <v>0</v>
      </c>
      <c r="K324" s="243" t="s">
        <v>24</v>
      </c>
      <c r="L324" s="248"/>
      <c r="M324" s="249" t="s">
        <v>24</v>
      </c>
      <c r="N324" s="250" t="s">
        <v>47</v>
      </c>
      <c r="O324" s="41"/>
      <c r="P324" s="197">
        <f>O324*H324</f>
        <v>0</v>
      </c>
      <c r="Q324" s="197">
        <v>0.015</v>
      </c>
      <c r="R324" s="197">
        <f>Q324*H324</f>
        <v>0.03</v>
      </c>
      <c r="S324" s="197">
        <v>0</v>
      </c>
      <c r="T324" s="198">
        <f>S324*H324</f>
        <v>0</v>
      </c>
      <c r="AR324" s="23" t="s">
        <v>171</v>
      </c>
      <c r="AT324" s="23" t="s">
        <v>341</v>
      </c>
      <c r="AU324" s="23" t="s">
        <v>85</v>
      </c>
      <c r="AY324" s="23" t="s">
        <v>127</v>
      </c>
      <c r="BE324" s="199">
        <f>IF(N324="základní",J324,0)</f>
        <v>0</v>
      </c>
      <c r="BF324" s="199">
        <f>IF(N324="snížená",J324,0)</f>
        <v>0</v>
      </c>
      <c r="BG324" s="199">
        <f>IF(N324="zákl. přenesená",J324,0)</f>
        <v>0</v>
      </c>
      <c r="BH324" s="199">
        <f>IF(N324="sníž. přenesená",J324,0)</f>
        <v>0</v>
      </c>
      <c r="BI324" s="199">
        <f>IF(N324="nulová",J324,0)</f>
        <v>0</v>
      </c>
      <c r="BJ324" s="23" t="s">
        <v>25</v>
      </c>
      <c r="BK324" s="199">
        <f>ROUND(I324*H324,2)</f>
        <v>0</v>
      </c>
      <c r="BL324" s="23" t="s">
        <v>134</v>
      </c>
      <c r="BM324" s="23" t="s">
        <v>589</v>
      </c>
    </row>
    <row r="325" spans="2:65" s="1" customFormat="1" ht="31.5" customHeight="1">
      <c r="B325" s="40"/>
      <c r="C325" s="188" t="s">
        <v>590</v>
      </c>
      <c r="D325" s="188" t="s">
        <v>129</v>
      </c>
      <c r="E325" s="189" t="s">
        <v>591</v>
      </c>
      <c r="F325" s="190" t="s">
        <v>592</v>
      </c>
      <c r="G325" s="191" t="s">
        <v>378</v>
      </c>
      <c r="H325" s="192">
        <v>5</v>
      </c>
      <c r="I325" s="193"/>
      <c r="J325" s="194">
        <f>ROUND(I325*H325,2)</f>
        <v>0</v>
      </c>
      <c r="K325" s="190" t="s">
        <v>133</v>
      </c>
      <c r="L325" s="60"/>
      <c r="M325" s="195" t="s">
        <v>24</v>
      </c>
      <c r="N325" s="196" t="s">
        <v>47</v>
      </c>
      <c r="O325" s="41"/>
      <c r="P325" s="197">
        <f>O325*H325</f>
        <v>0</v>
      </c>
      <c r="Q325" s="197">
        <v>0.00371</v>
      </c>
      <c r="R325" s="197">
        <f>Q325*H325</f>
        <v>0.01855</v>
      </c>
      <c r="S325" s="197">
        <v>0</v>
      </c>
      <c r="T325" s="198">
        <f>S325*H325</f>
        <v>0</v>
      </c>
      <c r="AR325" s="23" t="s">
        <v>134</v>
      </c>
      <c r="AT325" s="23" t="s">
        <v>129</v>
      </c>
      <c r="AU325" s="23" t="s">
        <v>85</v>
      </c>
      <c r="AY325" s="23" t="s">
        <v>127</v>
      </c>
      <c r="BE325" s="199">
        <f>IF(N325="základní",J325,0)</f>
        <v>0</v>
      </c>
      <c r="BF325" s="199">
        <f>IF(N325="snížená",J325,0)</f>
        <v>0</v>
      </c>
      <c r="BG325" s="199">
        <f>IF(N325="zákl. přenesená",J325,0)</f>
        <v>0</v>
      </c>
      <c r="BH325" s="199">
        <f>IF(N325="sníž. přenesená",J325,0)</f>
        <v>0</v>
      </c>
      <c r="BI325" s="199">
        <f>IF(N325="nulová",J325,0)</f>
        <v>0</v>
      </c>
      <c r="BJ325" s="23" t="s">
        <v>25</v>
      </c>
      <c r="BK325" s="199">
        <f>ROUND(I325*H325,2)</f>
        <v>0</v>
      </c>
      <c r="BL325" s="23" t="s">
        <v>134</v>
      </c>
      <c r="BM325" s="23" t="s">
        <v>593</v>
      </c>
    </row>
    <row r="326" spans="2:47" s="1" customFormat="1" ht="94.5">
      <c r="B326" s="40"/>
      <c r="C326" s="62"/>
      <c r="D326" s="205" t="s">
        <v>136</v>
      </c>
      <c r="E326" s="62"/>
      <c r="F326" s="240" t="s">
        <v>537</v>
      </c>
      <c r="G326" s="62"/>
      <c r="H326" s="62"/>
      <c r="I326" s="158"/>
      <c r="J326" s="62"/>
      <c r="K326" s="62"/>
      <c r="L326" s="60"/>
      <c r="M326" s="202"/>
      <c r="N326" s="41"/>
      <c r="O326" s="41"/>
      <c r="P326" s="41"/>
      <c r="Q326" s="41"/>
      <c r="R326" s="41"/>
      <c r="S326" s="41"/>
      <c r="T326" s="77"/>
      <c r="AT326" s="23" t="s">
        <v>136</v>
      </c>
      <c r="AU326" s="23" t="s">
        <v>85</v>
      </c>
    </row>
    <row r="327" spans="2:65" s="1" customFormat="1" ht="22.5" customHeight="1">
      <c r="B327" s="40"/>
      <c r="C327" s="241" t="s">
        <v>594</v>
      </c>
      <c r="D327" s="241" t="s">
        <v>341</v>
      </c>
      <c r="E327" s="242" t="s">
        <v>595</v>
      </c>
      <c r="F327" s="243" t="s">
        <v>596</v>
      </c>
      <c r="G327" s="244" t="s">
        <v>378</v>
      </c>
      <c r="H327" s="245">
        <v>5</v>
      </c>
      <c r="I327" s="246"/>
      <c r="J327" s="247">
        <f>ROUND(I327*H327,2)</f>
        <v>0</v>
      </c>
      <c r="K327" s="243" t="s">
        <v>24</v>
      </c>
      <c r="L327" s="248"/>
      <c r="M327" s="249" t="s">
        <v>24</v>
      </c>
      <c r="N327" s="250" t="s">
        <v>47</v>
      </c>
      <c r="O327" s="41"/>
      <c r="P327" s="197">
        <f>O327*H327</f>
        <v>0</v>
      </c>
      <c r="Q327" s="197">
        <v>0.03</v>
      </c>
      <c r="R327" s="197">
        <f>Q327*H327</f>
        <v>0.15</v>
      </c>
      <c r="S327" s="197">
        <v>0</v>
      </c>
      <c r="T327" s="198">
        <f>S327*H327</f>
        <v>0</v>
      </c>
      <c r="AR327" s="23" t="s">
        <v>171</v>
      </c>
      <c r="AT327" s="23" t="s">
        <v>341</v>
      </c>
      <c r="AU327" s="23" t="s">
        <v>85</v>
      </c>
      <c r="AY327" s="23" t="s">
        <v>127</v>
      </c>
      <c r="BE327" s="199">
        <f>IF(N327="základní",J327,0)</f>
        <v>0</v>
      </c>
      <c r="BF327" s="199">
        <f>IF(N327="snížená",J327,0)</f>
        <v>0</v>
      </c>
      <c r="BG327" s="199">
        <f>IF(N327="zákl. přenesená",J327,0)</f>
        <v>0</v>
      </c>
      <c r="BH327" s="199">
        <f>IF(N327="sníž. přenesená",J327,0)</f>
        <v>0</v>
      </c>
      <c r="BI327" s="199">
        <f>IF(N327="nulová",J327,0)</f>
        <v>0</v>
      </c>
      <c r="BJ327" s="23" t="s">
        <v>25</v>
      </c>
      <c r="BK327" s="199">
        <f>ROUND(I327*H327,2)</f>
        <v>0</v>
      </c>
      <c r="BL327" s="23" t="s">
        <v>134</v>
      </c>
      <c r="BM327" s="23" t="s">
        <v>597</v>
      </c>
    </row>
    <row r="328" spans="2:65" s="1" customFormat="1" ht="31.5" customHeight="1">
      <c r="B328" s="40"/>
      <c r="C328" s="188" t="s">
        <v>598</v>
      </c>
      <c r="D328" s="188" t="s">
        <v>129</v>
      </c>
      <c r="E328" s="189" t="s">
        <v>599</v>
      </c>
      <c r="F328" s="190" t="s">
        <v>600</v>
      </c>
      <c r="G328" s="191" t="s">
        <v>160</v>
      </c>
      <c r="H328" s="192">
        <v>1.5</v>
      </c>
      <c r="I328" s="193"/>
      <c r="J328" s="194">
        <f>ROUND(I328*H328,2)</f>
        <v>0</v>
      </c>
      <c r="K328" s="190" t="s">
        <v>133</v>
      </c>
      <c r="L328" s="60"/>
      <c r="M328" s="195" t="s">
        <v>24</v>
      </c>
      <c r="N328" s="196" t="s">
        <v>47</v>
      </c>
      <c r="O328" s="41"/>
      <c r="P328" s="197">
        <f>O328*H328</f>
        <v>0</v>
      </c>
      <c r="Q328" s="197">
        <v>0</v>
      </c>
      <c r="R328" s="197">
        <f>Q328*H328</f>
        <v>0</v>
      </c>
      <c r="S328" s="197">
        <v>0</v>
      </c>
      <c r="T328" s="198">
        <f>S328*H328</f>
        <v>0</v>
      </c>
      <c r="AR328" s="23" t="s">
        <v>134</v>
      </c>
      <c r="AT328" s="23" t="s">
        <v>129</v>
      </c>
      <c r="AU328" s="23" t="s">
        <v>85</v>
      </c>
      <c r="AY328" s="23" t="s">
        <v>127</v>
      </c>
      <c r="BE328" s="199">
        <f>IF(N328="základní",J328,0)</f>
        <v>0</v>
      </c>
      <c r="BF328" s="199">
        <f>IF(N328="snížená",J328,0)</f>
        <v>0</v>
      </c>
      <c r="BG328" s="199">
        <f>IF(N328="zákl. přenesená",J328,0)</f>
        <v>0</v>
      </c>
      <c r="BH328" s="199">
        <f>IF(N328="sníž. přenesená",J328,0)</f>
        <v>0</v>
      </c>
      <c r="BI328" s="199">
        <f>IF(N328="nulová",J328,0)</f>
        <v>0</v>
      </c>
      <c r="BJ328" s="23" t="s">
        <v>25</v>
      </c>
      <c r="BK328" s="199">
        <f>ROUND(I328*H328,2)</f>
        <v>0</v>
      </c>
      <c r="BL328" s="23" t="s">
        <v>134</v>
      </c>
      <c r="BM328" s="23" t="s">
        <v>601</v>
      </c>
    </row>
    <row r="329" spans="2:47" s="1" customFormat="1" ht="67.5">
      <c r="B329" s="40"/>
      <c r="C329" s="62"/>
      <c r="D329" s="200" t="s">
        <v>136</v>
      </c>
      <c r="E329" s="62"/>
      <c r="F329" s="201" t="s">
        <v>602</v>
      </c>
      <c r="G329" s="62"/>
      <c r="H329" s="62"/>
      <c r="I329" s="158"/>
      <c r="J329" s="62"/>
      <c r="K329" s="62"/>
      <c r="L329" s="60"/>
      <c r="M329" s="202"/>
      <c r="N329" s="41"/>
      <c r="O329" s="41"/>
      <c r="P329" s="41"/>
      <c r="Q329" s="41"/>
      <c r="R329" s="41"/>
      <c r="S329" s="41"/>
      <c r="T329" s="77"/>
      <c r="AT329" s="23" t="s">
        <v>136</v>
      </c>
      <c r="AU329" s="23" t="s">
        <v>85</v>
      </c>
    </row>
    <row r="330" spans="2:51" s="11" customFormat="1" ht="13.5">
      <c r="B330" s="203"/>
      <c r="C330" s="204"/>
      <c r="D330" s="205" t="s">
        <v>138</v>
      </c>
      <c r="E330" s="206" t="s">
        <v>24</v>
      </c>
      <c r="F330" s="207" t="s">
        <v>603</v>
      </c>
      <c r="G330" s="204"/>
      <c r="H330" s="208">
        <v>1.5</v>
      </c>
      <c r="I330" s="209"/>
      <c r="J330" s="204"/>
      <c r="K330" s="204"/>
      <c r="L330" s="210"/>
      <c r="M330" s="211"/>
      <c r="N330" s="212"/>
      <c r="O330" s="212"/>
      <c r="P330" s="212"/>
      <c r="Q330" s="212"/>
      <c r="R330" s="212"/>
      <c r="S330" s="212"/>
      <c r="T330" s="213"/>
      <c r="AT330" s="214" t="s">
        <v>138</v>
      </c>
      <c r="AU330" s="214" t="s">
        <v>85</v>
      </c>
      <c r="AV330" s="11" t="s">
        <v>85</v>
      </c>
      <c r="AW330" s="11" t="s">
        <v>40</v>
      </c>
      <c r="AX330" s="11" t="s">
        <v>25</v>
      </c>
      <c r="AY330" s="214" t="s">
        <v>127</v>
      </c>
    </row>
    <row r="331" spans="2:65" s="1" customFormat="1" ht="31.5" customHeight="1">
      <c r="B331" s="40"/>
      <c r="C331" s="241" t="s">
        <v>604</v>
      </c>
      <c r="D331" s="241" t="s">
        <v>341</v>
      </c>
      <c r="E331" s="242" t="s">
        <v>605</v>
      </c>
      <c r="F331" s="243" t="s">
        <v>606</v>
      </c>
      <c r="G331" s="244" t="s">
        <v>160</v>
      </c>
      <c r="H331" s="245">
        <v>1.523</v>
      </c>
      <c r="I331" s="246"/>
      <c r="J331" s="247">
        <f>ROUND(I331*H331,2)</f>
        <v>0</v>
      </c>
      <c r="K331" s="243" t="s">
        <v>133</v>
      </c>
      <c r="L331" s="248"/>
      <c r="M331" s="249" t="s">
        <v>24</v>
      </c>
      <c r="N331" s="250" t="s">
        <v>47</v>
      </c>
      <c r="O331" s="41"/>
      <c r="P331" s="197">
        <f>O331*H331</f>
        <v>0</v>
      </c>
      <c r="Q331" s="197">
        <v>0.00027</v>
      </c>
      <c r="R331" s="197">
        <f>Q331*H331</f>
        <v>0.00041120999999999996</v>
      </c>
      <c r="S331" s="197">
        <v>0</v>
      </c>
      <c r="T331" s="198">
        <f>S331*H331</f>
        <v>0</v>
      </c>
      <c r="AR331" s="23" t="s">
        <v>171</v>
      </c>
      <c r="AT331" s="23" t="s">
        <v>341</v>
      </c>
      <c r="AU331" s="23" t="s">
        <v>85</v>
      </c>
      <c r="AY331" s="23" t="s">
        <v>127</v>
      </c>
      <c r="BE331" s="199">
        <f>IF(N331="základní",J331,0)</f>
        <v>0</v>
      </c>
      <c r="BF331" s="199">
        <f>IF(N331="snížená",J331,0)</f>
        <v>0</v>
      </c>
      <c r="BG331" s="199">
        <f>IF(N331="zákl. přenesená",J331,0)</f>
        <v>0</v>
      </c>
      <c r="BH331" s="199">
        <f>IF(N331="sníž. přenesená",J331,0)</f>
        <v>0</v>
      </c>
      <c r="BI331" s="199">
        <f>IF(N331="nulová",J331,0)</f>
        <v>0</v>
      </c>
      <c r="BJ331" s="23" t="s">
        <v>25</v>
      </c>
      <c r="BK331" s="199">
        <f>ROUND(I331*H331,2)</f>
        <v>0</v>
      </c>
      <c r="BL331" s="23" t="s">
        <v>134</v>
      </c>
      <c r="BM331" s="23" t="s">
        <v>607</v>
      </c>
    </row>
    <row r="332" spans="2:51" s="11" customFormat="1" ht="13.5">
      <c r="B332" s="203"/>
      <c r="C332" s="204"/>
      <c r="D332" s="205" t="s">
        <v>138</v>
      </c>
      <c r="E332" s="206" t="s">
        <v>24</v>
      </c>
      <c r="F332" s="207" t="s">
        <v>608</v>
      </c>
      <c r="G332" s="204"/>
      <c r="H332" s="208">
        <v>1.523</v>
      </c>
      <c r="I332" s="209"/>
      <c r="J332" s="204"/>
      <c r="K332" s="204"/>
      <c r="L332" s="210"/>
      <c r="M332" s="211"/>
      <c r="N332" s="212"/>
      <c r="O332" s="212"/>
      <c r="P332" s="212"/>
      <c r="Q332" s="212"/>
      <c r="R332" s="212"/>
      <c r="S332" s="212"/>
      <c r="T332" s="213"/>
      <c r="AT332" s="214" t="s">
        <v>138</v>
      </c>
      <c r="AU332" s="214" t="s">
        <v>85</v>
      </c>
      <c r="AV332" s="11" t="s">
        <v>85</v>
      </c>
      <c r="AW332" s="11" t="s">
        <v>40</v>
      </c>
      <c r="AX332" s="11" t="s">
        <v>25</v>
      </c>
      <c r="AY332" s="214" t="s">
        <v>127</v>
      </c>
    </row>
    <row r="333" spans="2:65" s="1" customFormat="1" ht="31.5" customHeight="1">
      <c r="B333" s="40"/>
      <c r="C333" s="188" t="s">
        <v>609</v>
      </c>
      <c r="D333" s="188" t="s">
        <v>129</v>
      </c>
      <c r="E333" s="189" t="s">
        <v>610</v>
      </c>
      <c r="F333" s="190" t="s">
        <v>611</v>
      </c>
      <c r="G333" s="191" t="s">
        <v>160</v>
      </c>
      <c r="H333" s="192">
        <v>8</v>
      </c>
      <c r="I333" s="193"/>
      <c r="J333" s="194">
        <f>ROUND(I333*H333,2)</f>
        <v>0</v>
      </c>
      <c r="K333" s="190" t="s">
        <v>133</v>
      </c>
      <c r="L333" s="60"/>
      <c r="M333" s="195" t="s">
        <v>24</v>
      </c>
      <c r="N333" s="196" t="s">
        <v>47</v>
      </c>
      <c r="O333" s="41"/>
      <c r="P333" s="197">
        <f>O333*H333</f>
        <v>0</v>
      </c>
      <c r="Q333" s="197">
        <v>0</v>
      </c>
      <c r="R333" s="197">
        <f>Q333*H333</f>
        <v>0</v>
      </c>
      <c r="S333" s="197">
        <v>0</v>
      </c>
      <c r="T333" s="198">
        <f>S333*H333</f>
        <v>0</v>
      </c>
      <c r="AR333" s="23" t="s">
        <v>134</v>
      </c>
      <c r="AT333" s="23" t="s">
        <v>129</v>
      </c>
      <c r="AU333" s="23" t="s">
        <v>85</v>
      </c>
      <c r="AY333" s="23" t="s">
        <v>127</v>
      </c>
      <c r="BE333" s="199">
        <f>IF(N333="základní",J333,0)</f>
        <v>0</v>
      </c>
      <c r="BF333" s="199">
        <f>IF(N333="snížená",J333,0)</f>
        <v>0</v>
      </c>
      <c r="BG333" s="199">
        <f>IF(N333="zákl. přenesená",J333,0)</f>
        <v>0</v>
      </c>
      <c r="BH333" s="199">
        <f>IF(N333="sníž. přenesená",J333,0)</f>
        <v>0</v>
      </c>
      <c r="BI333" s="199">
        <f>IF(N333="nulová",J333,0)</f>
        <v>0</v>
      </c>
      <c r="BJ333" s="23" t="s">
        <v>25</v>
      </c>
      <c r="BK333" s="199">
        <f>ROUND(I333*H333,2)</f>
        <v>0</v>
      </c>
      <c r="BL333" s="23" t="s">
        <v>134</v>
      </c>
      <c r="BM333" s="23" t="s">
        <v>612</v>
      </c>
    </row>
    <row r="334" spans="2:47" s="1" customFormat="1" ht="67.5">
      <c r="B334" s="40"/>
      <c r="C334" s="62"/>
      <c r="D334" s="200" t="s">
        <v>136</v>
      </c>
      <c r="E334" s="62"/>
      <c r="F334" s="201" t="s">
        <v>602</v>
      </c>
      <c r="G334" s="62"/>
      <c r="H334" s="62"/>
      <c r="I334" s="158"/>
      <c r="J334" s="62"/>
      <c r="K334" s="62"/>
      <c r="L334" s="60"/>
      <c r="M334" s="202"/>
      <c r="N334" s="41"/>
      <c r="O334" s="41"/>
      <c r="P334" s="41"/>
      <c r="Q334" s="41"/>
      <c r="R334" s="41"/>
      <c r="S334" s="41"/>
      <c r="T334" s="77"/>
      <c r="AT334" s="23" t="s">
        <v>136</v>
      </c>
      <c r="AU334" s="23" t="s">
        <v>85</v>
      </c>
    </row>
    <row r="335" spans="2:51" s="11" customFormat="1" ht="13.5">
      <c r="B335" s="203"/>
      <c r="C335" s="204"/>
      <c r="D335" s="205" t="s">
        <v>138</v>
      </c>
      <c r="E335" s="206" t="s">
        <v>24</v>
      </c>
      <c r="F335" s="207" t="s">
        <v>613</v>
      </c>
      <c r="G335" s="204"/>
      <c r="H335" s="208">
        <v>8</v>
      </c>
      <c r="I335" s="209"/>
      <c r="J335" s="204"/>
      <c r="K335" s="204"/>
      <c r="L335" s="210"/>
      <c r="M335" s="211"/>
      <c r="N335" s="212"/>
      <c r="O335" s="212"/>
      <c r="P335" s="212"/>
      <c r="Q335" s="212"/>
      <c r="R335" s="212"/>
      <c r="S335" s="212"/>
      <c r="T335" s="213"/>
      <c r="AT335" s="214" t="s">
        <v>138</v>
      </c>
      <c r="AU335" s="214" t="s">
        <v>85</v>
      </c>
      <c r="AV335" s="11" t="s">
        <v>85</v>
      </c>
      <c r="AW335" s="11" t="s">
        <v>40</v>
      </c>
      <c r="AX335" s="11" t="s">
        <v>25</v>
      </c>
      <c r="AY335" s="214" t="s">
        <v>127</v>
      </c>
    </row>
    <row r="336" spans="2:65" s="1" customFormat="1" ht="31.5" customHeight="1">
      <c r="B336" s="40"/>
      <c r="C336" s="241" t="s">
        <v>614</v>
      </c>
      <c r="D336" s="241" t="s">
        <v>341</v>
      </c>
      <c r="E336" s="242" t="s">
        <v>615</v>
      </c>
      <c r="F336" s="243" t="s">
        <v>616</v>
      </c>
      <c r="G336" s="244" t="s">
        <v>160</v>
      </c>
      <c r="H336" s="245">
        <v>8.12</v>
      </c>
      <c r="I336" s="246"/>
      <c r="J336" s="247">
        <f>ROUND(I336*H336,2)</f>
        <v>0</v>
      </c>
      <c r="K336" s="243" t="s">
        <v>133</v>
      </c>
      <c r="L336" s="248"/>
      <c r="M336" s="249" t="s">
        <v>24</v>
      </c>
      <c r="N336" s="250" t="s">
        <v>47</v>
      </c>
      <c r="O336" s="41"/>
      <c r="P336" s="197">
        <f>O336*H336</f>
        <v>0</v>
      </c>
      <c r="Q336" s="197">
        <v>0.00106</v>
      </c>
      <c r="R336" s="197">
        <f>Q336*H336</f>
        <v>0.008607199999999999</v>
      </c>
      <c r="S336" s="197">
        <v>0</v>
      </c>
      <c r="T336" s="198">
        <f>S336*H336</f>
        <v>0</v>
      </c>
      <c r="AR336" s="23" t="s">
        <v>171</v>
      </c>
      <c r="AT336" s="23" t="s">
        <v>341</v>
      </c>
      <c r="AU336" s="23" t="s">
        <v>85</v>
      </c>
      <c r="AY336" s="23" t="s">
        <v>127</v>
      </c>
      <c r="BE336" s="199">
        <f>IF(N336="základní",J336,0)</f>
        <v>0</v>
      </c>
      <c r="BF336" s="199">
        <f>IF(N336="snížená",J336,0)</f>
        <v>0</v>
      </c>
      <c r="BG336" s="199">
        <f>IF(N336="zákl. přenesená",J336,0)</f>
        <v>0</v>
      </c>
      <c r="BH336" s="199">
        <f>IF(N336="sníž. přenesená",J336,0)</f>
        <v>0</v>
      </c>
      <c r="BI336" s="199">
        <f>IF(N336="nulová",J336,0)</f>
        <v>0</v>
      </c>
      <c r="BJ336" s="23" t="s">
        <v>25</v>
      </c>
      <c r="BK336" s="199">
        <f>ROUND(I336*H336,2)</f>
        <v>0</v>
      </c>
      <c r="BL336" s="23" t="s">
        <v>134</v>
      </c>
      <c r="BM336" s="23" t="s">
        <v>617</v>
      </c>
    </row>
    <row r="337" spans="2:51" s="11" customFormat="1" ht="13.5">
      <c r="B337" s="203"/>
      <c r="C337" s="204"/>
      <c r="D337" s="205" t="s">
        <v>138</v>
      </c>
      <c r="E337" s="206" t="s">
        <v>24</v>
      </c>
      <c r="F337" s="207" t="s">
        <v>618</v>
      </c>
      <c r="G337" s="204"/>
      <c r="H337" s="208">
        <v>8.12</v>
      </c>
      <c r="I337" s="209"/>
      <c r="J337" s="204"/>
      <c r="K337" s="204"/>
      <c r="L337" s="210"/>
      <c r="M337" s="211"/>
      <c r="N337" s="212"/>
      <c r="O337" s="212"/>
      <c r="P337" s="212"/>
      <c r="Q337" s="212"/>
      <c r="R337" s="212"/>
      <c r="S337" s="212"/>
      <c r="T337" s="213"/>
      <c r="AT337" s="214" t="s">
        <v>138</v>
      </c>
      <c r="AU337" s="214" t="s">
        <v>85</v>
      </c>
      <c r="AV337" s="11" t="s">
        <v>85</v>
      </c>
      <c r="AW337" s="11" t="s">
        <v>40</v>
      </c>
      <c r="AX337" s="11" t="s">
        <v>25</v>
      </c>
      <c r="AY337" s="214" t="s">
        <v>127</v>
      </c>
    </row>
    <row r="338" spans="2:65" s="1" customFormat="1" ht="31.5" customHeight="1">
      <c r="B338" s="40"/>
      <c r="C338" s="188" t="s">
        <v>619</v>
      </c>
      <c r="D338" s="188" t="s">
        <v>129</v>
      </c>
      <c r="E338" s="189" t="s">
        <v>620</v>
      </c>
      <c r="F338" s="190" t="s">
        <v>621</v>
      </c>
      <c r="G338" s="191" t="s">
        <v>160</v>
      </c>
      <c r="H338" s="192">
        <v>43</v>
      </c>
      <c r="I338" s="193"/>
      <c r="J338" s="194">
        <f>ROUND(I338*H338,2)</f>
        <v>0</v>
      </c>
      <c r="K338" s="190" t="s">
        <v>133</v>
      </c>
      <c r="L338" s="60"/>
      <c r="M338" s="195" t="s">
        <v>24</v>
      </c>
      <c r="N338" s="196" t="s">
        <v>47</v>
      </c>
      <c r="O338" s="41"/>
      <c r="P338" s="197">
        <f>O338*H338</f>
        <v>0</v>
      </c>
      <c r="Q338" s="197">
        <v>0</v>
      </c>
      <c r="R338" s="197">
        <f>Q338*H338</f>
        <v>0</v>
      </c>
      <c r="S338" s="197">
        <v>0</v>
      </c>
      <c r="T338" s="198">
        <f>S338*H338</f>
        <v>0</v>
      </c>
      <c r="AR338" s="23" t="s">
        <v>134</v>
      </c>
      <c r="AT338" s="23" t="s">
        <v>129</v>
      </c>
      <c r="AU338" s="23" t="s">
        <v>85</v>
      </c>
      <c r="AY338" s="23" t="s">
        <v>127</v>
      </c>
      <c r="BE338" s="199">
        <f>IF(N338="základní",J338,0)</f>
        <v>0</v>
      </c>
      <c r="BF338" s="199">
        <f>IF(N338="snížená",J338,0)</f>
        <v>0</v>
      </c>
      <c r="BG338" s="199">
        <f>IF(N338="zákl. přenesená",J338,0)</f>
        <v>0</v>
      </c>
      <c r="BH338" s="199">
        <f>IF(N338="sníž. přenesená",J338,0)</f>
        <v>0</v>
      </c>
      <c r="BI338" s="199">
        <f>IF(N338="nulová",J338,0)</f>
        <v>0</v>
      </c>
      <c r="BJ338" s="23" t="s">
        <v>25</v>
      </c>
      <c r="BK338" s="199">
        <f>ROUND(I338*H338,2)</f>
        <v>0</v>
      </c>
      <c r="BL338" s="23" t="s">
        <v>134</v>
      </c>
      <c r="BM338" s="23" t="s">
        <v>622</v>
      </c>
    </row>
    <row r="339" spans="2:47" s="1" customFormat="1" ht="67.5">
      <c r="B339" s="40"/>
      <c r="C339" s="62"/>
      <c r="D339" s="200" t="s">
        <v>136</v>
      </c>
      <c r="E339" s="62"/>
      <c r="F339" s="201" t="s">
        <v>602</v>
      </c>
      <c r="G339" s="62"/>
      <c r="H339" s="62"/>
      <c r="I339" s="158"/>
      <c r="J339" s="62"/>
      <c r="K339" s="62"/>
      <c r="L339" s="60"/>
      <c r="M339" s="202"/>
      <c r="N339" s="41"/>
      <c r="O339" s="41"/>
      <c r="P339" s="41"/>
      <c r="Q339" s="41"/>
      <c r="R339" s="41"/>
      <c r="S339" s="41"/>
      <c r="T339" s="77"/>
      <c r="AT339" s="23" t="s">
        <v>136</v>
      </c>
      <c r="AU339" s="23" t="s">
        <v>85</v>
      </c>
    </row>
    <row r="340" spans="2:51" s="11" customFormat="1" ht="13.5">
      <c r="B340" s="203"/>
      <c r="C340" s="204"/>
      <c r="D340" s="205" t="s">
        <v>138</v>
      </c>
      <c r="E340" s="206" t="s">
        <v>24</v>
      </c>
      <c r="F340" s="207" t="s">
        <v>623</v>
      </c>
      <c r="G340" s="204"/>
      <c r="H340" s="208">
        <v>43</v>
      </c>
      <c r="I340" s="209"/>
      <c r="J340" s="204"/>
      <c r="K340" s="204"/>
      <c r="L340" s="210"/>
      <c r="M340" s="211"/>
      <c r="N340" s="212"/>
      <c r="O340" s="212"/>
      <c r="P340" s="212"/>
      <c r="Q340" s="212"/>
      <c r="R340" s="212"/>
      <c r="S340" s="212"/>
      <c r="T340" s="213"/>
      <c r="AT340" s="214" t="s">
        <v>138</v>
      </c>
      <c r="AU340" s="214" t="s">
        <v>85</v>
      </c>
      <c r="AV340" s="11" t="s">
        <v>85</v>
      </c>
      <c r="AW340" s="11" t="s">
        <v>40</v>
      </c>
      <c r="AX340" s="11" t="s">
        <v>25</v>
      </c>
      <c r="AY340" s="214" t="s">
        <v>127</v>
      </c>
    </row>
    <row r="341" spans="2:65" s="1" customFormat="1" ht="31.5" customHeight="1">
      <c r="B341" s="40"/>
      <c r="C341" s="241" t="s">
        <v>624</v>
      </c>
      <c r="D341" s="241" t="s">
        <v>341</v>
      </c>
      <c r="E341" s="242" t="s">
        <v>625</v>
      </c>
      <c r="F341" s="243" t="s">
        <v>626</v>
      </c>
      <c r="G341" s="244" t="s">
        <v>160</v>
      </c>
      <c r="H341" s="245">
        <v>43.645</v>
      </c>
      <c r="I341" s="246"/>
      <c r="J341" s="247">
        <f>ROUND(I341*H341,2)</f>
        <v>0</v>
      </c>
      <c r="K341" s="243" t="s">
        <v>133</v>
      </c>
      <c r="L341" s="248"/>
      <c r="M341" s="249" t="s">
        <v>24</v>
      </c>
      <c r="N341" s="250" t="s">
        <v>47</v>
      </c>
      <c r="O341" s="41"/>
      <c r="P341" s="197">
        <f>O341*H341</f>
        <v>0</v>
      </c>
      <c r="Q341" s="197">
        <v>0.00318</v>
      </c>
      <c r="R341" s="197">
        <f>Q341*H341</f>
        <v>0.1387911</v>
      </c>
      <c r="S341" s="197">
        <v>0</v>
      </c>
      <c r="T341" s="198">
        <f>S341*H341</f>
        <v>0</v>
      </c>
      <c r="AR341" s="23" t="s">
        <v>171</v>
      </c>
      <c r="AT341" s="23" t="s">
        <v>341</v>
      </c>
      <c r="AU341" s="23" t="s">
        <v>85</v>
      </c>
      <c r="AY341" s="23" t="s">
        <v>127</v>
      </c>
      <c r="BE341" s="199">
        <f>IF(N341="základní",J341,0)</f>
        <v>0</v>
      </c>
      <c r="BF341" s="199">
        <f>IF(N341="snížená",J341,0)</f>
        <v>0</v>
      </c>
      <c r="BG341" s="199">
        <f>IF(N341="zákl. přenesená",J341,0)</f>
        <v>0</v>
      </c>
      <c r="BH341" s="199">
        <f>IF(N341="sníž. přenesená",J341,0)</f>
        <v>0</v>
      </c>
      <c r="BI341" s="199">
        <f>IF(N341="nulová",J341,0)</f>
        <v>0</v>
      </c>
      <c r="BJ341" s="23" t="s">
        <v>25</v>
      </c>
      <c r="BK341" s="199">
        <f>ROUND(I341*H341,2)</f>
        <v>0</v>
      </c>
      <c r="BL341" s="23" t="s">
        <v>134</v>
      </c>
      <c r="BM341" s="23" t="s">
        <v>627</v>
      </c>
    </row>
    <row r="342" spans="2:51" s="11" customFormat="1" ht="13.5">
      <c r="B342" s="203"/>
      <c r="C342" s="204"/>
      <c r="D342" s="205" t="s">
        <v>138</v>
      </c>
      <c r="E342" s="206" t="s">
        <v>24</v>
      </c>
      <c r="F342" s="207" t="s">
        <v>628</v>
      </c>
      <c r="G342" s="204"/>
      <c r="H342" s="208">
        <v>43.645</v>
      </c>
      <c r="I342" s="209"/>
      <c r="J342" s="204"/>
      <c r="K342" s="204"/>
      <c r="L342" s="210"/>
      <c r="M342" s="211"/>
      <c r="N342" s="212"/>
      <c r="O342" s="212"/>
      <c r="P342" s="212"/>
      <c r="Q342" s="212"/>
      <c r="R342" s="212"/>
      <c r="S342" s="212"/>
      <c r="T342" s="213"/>
      <c r="AT342" s="214" t="s">
        <v>138</v>
      </c>
      <c r="AU342" s="214" t="s">
        <v>85</v>
      </c>
      <c r="AV342" s="11" t="s">
        <v>85</v>
      </c>
      <c r="AW342" s="11" t="s">
        <v>40</v>
      </c>
      <c r="AX342" s="11" t="s">
        <v>25</v>
      </c>
      <c r="AY342" s="214" t="s">
        <v>127</v>
      </c>
    </row>
    <row r="343" spans="2:65" s="1" customFormat="1" ht="31.5" customHeight="1">
      <c r="B343" s="40"/>
      <c r="C343" s="188" t="s">
        <v>629</v>
      </c>
      <c r="D343" s="188" t="s">
        <v>129</v>
      </c>
      <c r="E343" s="189" t="s">
        <v>630</v>
      </c>
      <c r="F343" s="190" t="s">
        <v>631</v>
      </c>
      <c r="G343" s="191" t="s">
        <v>160</v>
      </c>
      <c r="H343" s="192">
        <v>7.5</v>
      </c>
      <c r="I343" s="193"/>
      <c r="J343" s="194">
        <f>ROUND(I343*H343,2)</f>
        <v>0</v>
      </c>
      <c r="K343" s="190" t="s">
        <v>133</v>
      </c>
      <c r="L343" s="60"/>
      <c r="M343" s="195" t="s">
        <v>24</v>
      </c>
      <c r="N343" s="196" t="s">
        <v>47</v>
      </c>
      <c r="O343" s="41"/>
      <c r="P343" s="197">
        <f>O343*H343</f>
        <v>0</v>
      </c>
      <c r="Q343" s="197">
        <v>0.0033</v>
      </c>
      <c r="R343" s="197">
        <f>Q343*H343</f>
        <v>0.02475</v>
      </c>
      <c r="S343" s="197">
        <v>0</v>
      </c>
      <c r="T343" s="198">
        <f>S343*H343</f>
        <v>0</v>
      </c>
      <c r="AR343" s="23" t="s">
        <v>134</v>
      </c>
      <c r="AT343" s="23" t="s">
        <v>129</v>
      </c>
      <c r="AU343" s="23" t="s">
        <v>85</v>
      </c>
      <c r="AY343" s="23" t="s">
        <v>127</v>
      </c>
      <c r="BE343" s="199">
        <f>IF(N343="základní",J343,0)</f>
        <v>0</v>
      </c>
      <c r="BF343" s="199">
        <f>IF(N343="snížená",J343,0)</f>
        <v>0</v>
      </c>
      <c r="BG343" s="199">
        <f>IF(N343="zákl. přenesená",J343,0)</f>
        <v>0</v>
      </c>
      <c r="BH343" s="199">
        <f>IF(N343="sníž. přenesená",J343,0)</f>
        <v>0</v>
      </c>
      <c r="BI343" s="199">
        <f>IF(N343="nulová",J343,0)</f>
        <v>0</v>
      </c>
      <c r="BJ343" s="23" t="s">
        <v>25</v>
      </c>
      <c r="BK343" s="199">
        <f>ROUND(I343*H343,2)</f>
        <v>0</v>
      </c>
      <c r="BL343" s="23" t="s">
        <v>134</v>
      </c>
      <c r="BM343" s="23" t="s">
        <v>632</v>
      </c>
    </row>
    <row r="344" spans="2:47" s="1" customFormat="1" ht="54">
      <c r="B344" s="40"/>
      <c r="C344" s="62"/>
      <c r="D344" s="200" t="s">
        <v>136</v>
      </c>
      <c r="E344" s="62"/>
      <c r="F344" s="201" t="s">
        <v>633</v>
      </c>
      <c r="G344" s="62"/>
      <c r="H344" s="62"/>
      <c r="I344" s="158"/>
      <c r="J344" s="62"/>
      <c r="K344" s="62"/>
      <c r="L344" s="60"/>
      <c r="M344" s="202"/>
      <c r="N344" s="41"/>
      <c r="O344" s="41"/>
      <c r="P344" s="41"/>
      <c r="Q344" s="41"/>
      <c r="R344" s="41"/>
      <c r="S344" s="41"/>
      <c r="T344" s="77"/>
      <c r="AT344" s="23" t="s">
        <v>136</v>
      </c>
      <c r="AU344" s="23" t="s">
        <v>85</v>
      </c>
    </row>
    <row r="345" spans="2:51" s="11" customFormat="1" ht="13.5">
      <c r="B345" s="203"/>
      <c r="C345" s="204"/>
      <c r="D345" s="205" t="s">
        <v>138</v>
      </c>
      <c r="E345" s="206" t="s">
        <v>24</v>
      </c>
      <c r="F345" s="207" t="s">
        <v>634</v>
      </c>
      <c r="G345" s="204"/>
      <c r="H345" s="208">
        <v>7.5</v>
      </c>
      <c r="I345" s="209"/>
      <c r="J345" s="204"/>
      <c r="K345" s="204"/>
      <c r="L345" s="210"/>
      <c r="M345" s="211"/>
      <c r="N345" s="212"/>
      <c r="O345" s="212"/>
      <c r="P345" s="212"/>
      <c r="Q345" s="212"/>
      <c r="R345" s="212"/>
      <c r="S345" s="212"/>
      <c r="T345" s="213"/>
      <c r="AT345" s="214" t="s">
        <v>138</v>
      </c>
      <c r="AU345" s="214" t="s">
        <v>85</v>
      </c>
      <c r="AV345" s="11" t="s">
        <v>85</v>
      </c>
      <c r="AW345" s="11" t="s">
        <v>40</v>
      </c>
      <c r="AX345" s="11" t="s">
        <v>25</v>
      </c>
      <c r="AY345" s="214" t="s">
        <v>127</v>
      </c>
    </row>
    <row r="346" spans="2:65" s="1" customFormat="1" ht="31.5" customHeight="1">
      <c r="B346" s="40"/>
      <c r="C346" s="188" t="s">
        <v>635</v>
      </c>
      <c r="D346" s="188" t="s">
        <v>129</v>
      </c>
      <c r="E346" s="189" t="s">
        <v>636</v>
      </c>
      <c r="F346" s="190" t="s">
        <v>637</v>
      </c>
      <c r="G346" s="191" t="s">
        <v>160</v>
      </c>
      <c r="H346" s="192">
        <v>162</v>
      </c>
      <c r="I346" s="193"/>
      <c r="J346" s="194">
        <f>ROUND(I346*H346,2)</f>
        <v>0</v>
      </c>
      <c r="K346" s="190" t="s">
        <v>133</v>
      </c>
      <c r="L346" s="60"/>
      <c r="M346" s="195" t="s">
        <v>24</v>
      </c>
      <c r="N346" s="196" t="s">
        <v>47</v>
      </c>
      <c r="O346" s="41"/>
      <c r="P346" s="197">
        <f>O346*H346</f>
        <v>0</v>
      </c>
      <c r="Q346" s="197">
        <v>0</v>
      </c>
      <c r="R346" s="197">
        <f>Q346*H346</f>
        <v>0</v>
      </c>
      <c r="S346" s="197">
        <v>0</v>
      </c>
      <c r="T346" s="198">
        <f>S346*H346</f>
        <v>0</v>
      </c>
      <c r="AR346" s="23" t="s">
        <v>134</v>
      </c>
      <c r="AT346" s="23" t="s">
        <v>129</v>
      </c>
      <c r="AU346" s="23" t="s">
        <v>85</v>
      </c>
      <c r="AY346" s="23" t="s">
        <v>127</v>
      </c>
      <c r="BE346" s="199">
        <f>IF(N346="základní",J346,0)</f>
        <v>0</v>
      </c>
      <c r="BF346" s="199">
        <f>IF(N346="snížená",J346,0)</f>
        <v>0</v>
      </c>
      <c r="BG346" s="199">
        <f>IF(N346="zákl. přenesená",J346,0)</f>
        <v>0</v>
      </c>
      <c r="BH346" s="199">
        <f>IF(N346="sníž. přenesená",J346,0)</f>
        <v>0</v>
      </c>
      <c r="BI346" s="199">
        <f>IF(N346="nulová",J346,0)</f>
        <v>0</v>
      </c>
      <c r="BJ346" s="23" t="s">
        <v>25</v>
      </c>
      <c r="BK346" s="199">
        <f>ROUND(I346*H346,2)</f>
        <v>0</v>
      </c>
      <c r="BL346" s="23" t="s">
        <v>134</v>
      </c>
      <c r="BM346" s="23" t="s">
        <v>638</v>
      </c>
    </row>
    <row r="347" spans="2:47" s="1" customFormat="1" ht="67.5">
      <c r="B347" s="40"/>
      <c r="C347" s="62"/>
      <c r="D347" s="200" t="s">
        <v>136</v>
      </c>
      <c r="E347" s="62"/>
      <c r="F347" s="201" t="s">
        <v>602</v>
      </c>
      <c r="G347" s="62"/>
      <c r="H347" s="62"/>
      <c r="I347" s="158"/>
      <c r="J347" s="62"/>
      <c r="K347" s="62"/>
      <c r="L347" s="60"/>
      <c r="M347" s="202"/>
      <c r="N347" s="41"/>
      <c r="O347" s="41"/>
      <c r="P347" s="41"/>
      <c r="Q347" s="41"/>
      <c r="R347" s="41"/>
      <c r="S347" s="41"/>
      <c r="T347" s="77"/>
      <c r="AT347" s="23" t="s">
        <v>136</v>
      </c>
      <c r="AU347" s="23" t="s">
        <v>85</v>
      </c>
    </row>
    <row r="348" spans="2:51" s="11" customFormat="1" ht="13.5">
      <c r="B348" s="203"/>
      <c r="C348" s="204"/>
      <c r="D348" s="205" t="s">
        <v>138</v>
      </c>
      <c r="E348" s="206" t="s">
        <v>24</v>
      </c>
      <c r="F348" s="207" t="s">
        <v>639</v>
      </c>
      <c r="G348" s="204"/>
      <c r="H348" s="208">
        <v>162</v>
      </c>
      <c r="I348" s="209"/>
      <c r="J348" s="204"/>
      <c r="K348" s="204"/>
      <c r="L348" s="210"/>
      <c r="M348" s="211"/>
      <c r="N348" s="212"/>
      <c r="O348" s="212"/>
      <c r="P348" s="212"/>
      <c r="Q348" s="212"/>
      <c r="R348" s="212"/>
      <c r="S348" s="212"/>
      <c r="T348" s="213"/>
      <c r="AT348" s="214" t="s">
        <v>138</v>
      </c>
      <c r="AU348" s="214" t="s">
        <v>85</v>
      </c>
      <c r="AV348" s="11" t="s">
        <v>85</v>
      </c>
      <c r="AW348" s="11" t="s">
        <v>40</v>
      </c>
      <c r="AX348" s="11" t="s">
        <v>25</v>
      </c>
      <c r="AY348" s="214" t="s">
        <v>127</v>
      </c>
    </row>
    <row r="349" spans="2:65" s="1" customFormat="1" ht="31.5" customHeight="1">
      <c r="B349" s="40"/>
      <c r="C349" s="241" t="s">
        <v>640</v>
      </c>
      <c r="D349" s="241" t="s">
        <v>341</v>
      </c>
      <c r="E349" s="242" t="s">
        <v>641</v>
      </c>
      <c r="F349" s="243" t="s">
        <v>642</v>
      </c>
      <c r="G349" s="244" t="s">
        <v>160</v>
      </c>
      <c r="H349" s="245">
        <v>164.43</v>
      </c>
      <c r="I349" s="246"/>
      <c r="J349" s="247">
        <f>ROUND(I349*H349,2)</f>
        <v>0</v>
      </c>
      <c r="K349" s="243" t="s">
        <v>133</v>
      </c>
      <c r="L349" s="248"/>
      <c r="M349" s="249" t="s">
        <v>24</v>
      </c>
      <c r="N349" s="250" t="s">
        <v>47</v>
      </c>
      <c r="O349" s="41"/>
      <c r="P349" s="197">
        <f>O349*H349</f>
        <v>0</v>
      </c>
      <c r="Q349" s="197">
        <v>0.00663</v>
      </c>
      <c r="R349" s="197">
        <f>Q349*H349</f>
        <v>1.0901709</v>
      </c>
      <c r="S349" s="197">
        <v>0</v>
      </c>
      <c r="T349" s="198">
        <f>S349*H349</f>
        <v>0</v>
      </c>
      <c r="AR349" s="23" t="s">
        <v>171</v>
      </c>
      <c r="AT349" s="23" t="s">
        <v>341</v>
      </c>
      <c r="AU349" s="23" t="s">
        <v>85</v>
      </c>
      <c r="AY349" s="23" t="s">
        <v>127</v>
      </c>
      <c r="BE349" s="199">
        <f>IF(N349="základní",J349,0)</f>
        <v>0</v>
      </c>
      <c r="BF349" s="199">
        <f>IF(N349="snížená",J349,0)</f>
        <v>0</v>
      </c>
      <c r="BG349" s="199">
        <f>IF(N349="zákl. přenesená",J349,0)</f>
        <v>0</v>
      </c>
      <c r="BH349" s="199">
        <f>IF(N349="sníž. přenesená",J349,0)</f>
        <v>0</v>
      </c>
      <c r="BI349" s="199">
        <f>IF(N349="nulová",J349,0)</f>
        <v>0</v>
      </c>
      <c r="BJ349" s="23" t="s">
        <v>25</v>
      </c>
      <c r="BK349" s="199">
        <f>ROUND(I349*H349,2)</f>
        <v>0</v>
      </c>
      <c r="BL349" s="23" t="s">
        <v>134</v>
      </c>
      <c r="BM349" s="23" t="s">
        <v>643</v>
      </c>
    </row>
    <row r="350" spans="2:51" s="11" customFormat="1" ht="13.5">
      <c r="B350" s="203"/>
      <c r="C350" s="204"/>
      <c r="D350" s="205" t="s">
        <v>138</v>
      </c>
      <c r="E350" s="206" t="s">
        <v>24</v>
      </c>
      <c r="F350" s="207" t="s">
        <v>644</v>
      </c>
      <c r="G350" s="204"/>
      <c r="H350" s="208">
        <v>164.43</v>
      </c>
      <c r="I350" s="209"/>
      <c r="J350" s="204"/>
      <c r="K350" s="204"/>
      <c r="L350" s="210"/>
      <c r="M350" s="211"/>
      <c r="N350" s="212"/>
      <c r="O350" s="212"/>
      <c r="P350" s="212"/>
      <c r="Q350" s="212"/>
      <c r="R350" s="212"/>
      <c r="S350" s="212"/>
      <c r="T350" s="213"/>
      <c r="AT350" s="214" t="s">
        <v>138</v>
      </c>
      <c r="AU350" s="214" t="s">
        <v>85</v>
      </c>
      <c r="AV350" s="11" t="s">
        <v>85</v>
      </c>
      <c r="AW350" s="11" t="s">
        <v>40</v>
      </c>
      <c r="AX350" s="11" t="s">
        <v>25</v>
      </c>
      <c r="AY350" s="214" t="s">
        <v>127</v>
      </c>
    </row>
    <row r="351" spans="2:65" s="1" customFormat="1" ht="31.5" customHeight="1">
      <c r="B351" s="40"/>
      <c r="C351" s="188" t="s">
        <v>645</v>
      </c>
      <c r="D351" s="188" t="s">
        <v>129</v>
      </c>
      <c r="E351" s="189" t="s">
        <v>646</v>
      </c>
      <c r="F351" s="190" t="s">
        <v>647</v>
      </c>
      <c r="G351" s="191" t="s">
        <v>160</v>
      </c>
      <c r="H351" s="192">
        <v>9</v>
      </c>
      <c r="I351" s="193"/>
      <c r="J351" s="194">
        <f>ROUND(I351*H351,2)</f>
        <v>0</v>
      </c>
      <c r="K351" s="190" t="s">
        <v>133</v>
      </c>
      <c r="L351" s="60"/>
      <c r="M351" s="195" t="s">
        <v>24</v>
      </c>
      <c r="N351" s="196" t="s">
        <v>47</v>
      </c>
      <c r="O351" s="41"/>
      <c r="P351" s="197">
        <f>O351*H351</f>
        <v>0</v>
      </c>
      <c r="Q351" s="197">
        <v>0.00482</v>
      </c>
      <c r="R351" s="197">
        <f>Q351*H351</f>
        <v>0.043379999999999995</v>
      </c>
      <c r="S351" s="197">
        <v>0</v>
      </c>
      <c r="T351" s="198">
        <f>S351*H351</f>
        <v>0</v>
      </c>
      <c r="AR351" s="23" t="s">
        <v>134</v>
      </c>
      <c r="AT351" s="23" t="s">
        <v>129</v>
      </c>
      <c r="AU351" s="23" t="s">
        <v>85</v>
      </c>
      <c r="AY351" s="23" t="s">
        <v>127</v>
      </c>
      <c r="BE351" s="199">
        <f>IF(N351="základní",J351,0)</f>
        <v>0</v>
      </c>
      <c r="BF351" s="199">
        <f>IF(N351="snížená",J351,0)</f>
        <v>0</v>
      </c>
      <c r="BG351" s="199">
        <f>IF(N351="zákl. přenesená",J351,0)</f>
        <v>0</v>
      </c>
      <c r="BH351" s="199">
        <f>IF(N351="sníž. přenesená",J351,0)</f>
        <v>0</v>
      </c>
      <c r="BI351" s="199">
        <f>IF(N351="nulová",J351,0)</f>
        <v>0</v>
      </c>
      <c r="BJ351" s="23" t="s">
        <v>25</v>
      </c>
      <c r="BK351" s="199">
        <f>ROUND(I351*H351,2)</f>
        <v>0</v>
      </c>
      <c r="BL351" s="23" t="s">
        <v>134</v>
      </c>
      <c r="BM351" s="23" t="s">
        <v>648</v>
      </c>
    </row>
    <row r="352" spans="2:47" s="1" customFormat="1" ht="54">
      <c r="B352" s="40"/>
      <c r="C352" s="62"/>
      <c r="D352" s="200" t="s">
        <v>136</v>
      </c>
      <c r="E352" s="62"/>
      <c r="F352" s="201" t="s">
        <v>633</v>
      </c>
      <c r="G352" s="62"/>
      <c r="H352" s="62"/>
      <c r="I352" s="158"/>
      <c r="J352" s="62"/>
      <c r="K352" s="62"/>
      <c r="L352" s="60"/>
      <c r="M352" s="202"/>
      <c r="N352" s="41"/>
      <c r="O352" s="41"/>
      <c r="P352" s="41"/>
      <c r="Q352" s="41"/>
      <c r="R352" s="41"/>
      <c r="S352" s="41"/>
      <c r="T352" s="77"/>
      <c r="AT352" s="23" t="s">
        <v>136</v>
      </c>
      <c r="AU352" s="23" t="s">
        <v>85</v>
      </c>
    </row>
    <row r="353" spans="2:51" s="11" customFormat="1" ht="13.5">
      <c r="B353" s="203"/>
      <c r="C353" s="204"/>
      <c r="D353" s="205" t="s">
        <v>138</v>
      </c>
      <c r="E353" s="206" t="s">
        <v>24</v>
      </c>
      <c r="F353" s="207" t="s">
        <v>649</v>
      </c>
      <c r="G353" s="204"/>
      <c r="H353" s="208">
        <v>9</v>
      </c>
      <c r="I353" s="209"/>
      <c r="J353" s="204"/>
      <c r="K353" s="204"/>
      <c r="L353" s="210"/>
      <c r="M353" s="211"/>
      <c r="N353" s="212"/>
      <c r="O353" s="212"/>
      <c r="P353" s="212"/>
      <c r="Q353" s="212"/>
      <c r="R353" s="212"/>
      <c r="S353" s="212"/>
      <c r="T353" s="213"/>
      <c r="AT353" s="214" t="s">
        <v>138</v>
      </c>
      <c r="AU353" s="214" t="s">
        <v>85</v>
      </c>
      <c r="AV353" s="11" t="s">
        <v>85</v>
      </c>
      <c r="AW353" s="11" t="s">
        <v>40</v>
      </c>
      <c r="AX353" s="11" t="s">
        <v>25</v>
      </c>
      <c r="AY353" s="214" t="s">
        <v>127</v>
      </c>
    </row>
    <row r="354" spans="2:65" s="1" customFormat="1" ht="31.5" customHeight="1">
      <c r="B354" s="40"/>
      <c r="C354" s="188" t="s">
        <v>650</v>
      </c>
      <c r="D354" s="188" t="s">
        <v>129</v>
      </c>
      <c r="E354" s="189" t="s">
        <v>651</v>
      </c>
      <c r="F354" s="190" t="s">
        <v>652</v>
      </c>
      <c r="G354" s="191" t="s">
        <v>160</v>
      </c>
      <c r="H354" s="192">
        <v>50.5</v>
      </c>
      <c r="I354" s="193"/>
      <c r="J354" s="194">
        <f>ROUND(I354*H354,2)</f>
        <v>0</v>
      </c>
      <c r="K354" s="190" t="s">
        <v>133</v>
      </c>
      <c r="L354" s="60"/>
      <c r="M354" s="195" t="s">
        <v>24</v>
      </c>
      <c r="N354" s="196" t="s">
        <v>47</v>
      </c>
      <c r="O354" s="41"/>
      <c r="P354" s="197">
        <f>O354*H354</f>
        <v>0</v>
      </c>
      <c r="Q354" s="197">
        <v>0</v>
      </c>
      <c r="R354" s="197">
        <f>Q354*H354</f>
        <v>0</v>
      </c>
      <c r="S354" s="197">
        <v>0</v>
      </c>
      <c r="T354" s="198">
        <f>S354*H354</f>
        <v>0</v>
      </c>
      <c r="AR354" s="23" t="s">
        <v>134</v>
      </c>
      <c r="AT354" s="23" t="s">
        <v>129</v>
      </c>
      <c r="AU354" s="23" t="s">
        <v>85</v>
      </c>
      <c r="AY354" s="23" t="s">
        <v>127</v>
      </c>
      <c r="BE354" s="199">
        <f>IF(N354="základní",J354,0)</f>
        <v>0</v>
      </c>
      <c r="BF354" s="199">
        <f>IF(N354="snížená",J354,0)</f>
        <v>0</v>
      </c>
      <c r="BG354" s="199">
        <f>IF(N354="zákl. přenesená",J354,0)</f>
        <v>0</v>
      </c>
      <c r="BH354" s="199">
        <f>IF(N354="sníž. přenesená",J354,0)</f>
        <v>0</v>
      </c>
      <c r="BI354" s="199">
        <f>IF(N354="nulová",J354,0)</f>
        <v>0</v>
      </c>
      <c r="BJ354" s="23" t="s">
        <v>25</v>
      </c>
      <c r="BK354" s="199">
        <f>ROUND(I354*H354,2)</f>
        <v>0</v>
      </c>
      <c r="BL354" s="23" t="s">
        <v>134</v>
      </c>
      <c r="BM354" s="23" t="s">
        <v>653</v>
      </c>
    </row>
    <row r="355" spans="2:47" s="1" customFormat="1" ht="94.5">
      <c r="B355" s="40"/>
      <c r="C355" s="62"/>
      <c r="D355" s="200" t="s">
        <v>136</v>
      </c>
      <c r="E355" s="62"/>
      <c r="F355" s="201" t="s">
        <v>654</v>
      </c>
      <c r="G355" s="62"/>
      <c r="H355" s="62"/>
      <c r="I355" s="158"/>
      <c r="J355" s="62"/>
      <c r="K355" s="62"/>
      <c r="L355" s="60"/>
      <c r="M355" s="202"/>
      <c r="N355" s="41"/>
      <c r="O355" s="41"/>
      <c r="P355" s="41"/>
      <c r="Q355" s="41"/>
      <c r="R355" s="41"/>
      <c r="S355" s="41"/>
      <c r="T355" s="77"/>
      <c r="AT355" s="23" t="s">
        <v>136</v>
      </c>
      <c r="AU355" s="23" t="s">
        <v>85</v>
      </c>
    </row>
    <row r="356" spans="2:51" s="11" customFormat="1" ht="13.5">
      <c r="B356" s="203"/>
      <c r="C356" s="204"/>
      <c r="D356" s="200" t="s">
        <v>138</v>
      </c>
      <c r="E356" s="215" t="s">
        <v>24</v>
      </c>
      <c r="F356" s="216" t="s">
        <v>655</v>
      </c>
      <c r="G356" s="204"/>
      <c r="H356" s="217">
        <v>36</v>
      </c>
      <c r="I356" s="209"/>
      <c r="J356" s="204"/>
      <c r="K356" s="204"/>
      <c r="L356" s="210"/>
      <c r="M356" s="211"/>
      <c r="N356" s="212"/>
      <c r="O356" s="212"/>
      <c r="P356" s="212"/>
      <c r="Q356" s="212"/>
      <c r="R356" s="212"/>
      <c r="S356" s="212"/>
      <c r="T356" s="213"/>
      <c r="AT356" s="214" t="s">
        <v>138</v>
      </c>
      <c r="AU356" s="214" t="s">
        <v>85</v>
      </c>
      <c r="AV356" s="11" t="s">
        <v>85</v>
      </c>
      <c r="AW356" s="11" t="s">
        <v>40</v>
      </c>
      <c r="AX356" s="11" t="s">
        <v>76</v>
      </c>
      <c r="AY356" s="214" t="s">
        <v>127</v>
      </c>
    </row>
    <row r="357" spans="2:51" s="11" customFormat="1" ht="13.5">
      <c r="B357" s="203"/>
      <c r="C357" s="204"/>
      <c r="D357" s="200" t="s">
        <v>138</v>
      </c>
      <c r="E357" s="215" t="s">
        <v>24</v>
      </c>
      <c r="F357" s="216" t="s">
        <v>656</v>
      </c>
      <c r="G357" s="204"/>
      <c r="H357" s="217">
        <v>14.5</v>
      </c>
      <c r="I357" s="209"/>
      <c r="J357" s="204"/>
      <c r="K357" s="204"/>
      <c r="L357" s="210"/>
      <c r="M357" s="211"/>
      <c r="N357" s="212"/>
      <c r="O357" s="212"/>
      <c r="P357" s="212"/>
      <c r="Q357" s="212"/>
      <c r="R357" s="212"/>
      <c r="S357" s="212"/>
      <c r="T357" s="213"/>
      <c r="AT357" s="214" t="s">
        <v>138</v>
      </c>
      <c r="AU357" s="214" t="s">
        <v>85</v>
      </c>
      <c r="AV357" s="11" t="s">
        <v>85</v>
      </c>
      <c r="AW357" s="11" t="s">
        <v>40</v>
      </c>
      <c r="AX357" s="11" t="s">
        <v>76</v>
      </c>
      <c r="AY357" s="214" t="s">
        <v>127</v>
      </c>
    </row>
    <row r="358" spans="2:51" s="13" customFormat="1" ht="13.5">
      <c r="B358" s="229"/>
      <c r="C358" s="230"/>
      <c r="D358" s="205" t="s">
        <v>138</v>
      </c>
      <c r="E358" s="231" t="s">
        <v>24</v>
      </c>
      <c r="F358" s="232" t="s">
        <v>153</v>
      </c>
      <c r="G358" s="230"/>
      <c r="H358" s="233">
        <v>50.5</v>
      </c>
      <c r="I358" s="234"/>
      <c r="J358" s="230"/>
      <c r="K358" s="230"/>
      <c r="L358" s="235"/>
      <c r="M358" s="236"/>
      <c r="N358" s="237"/>
      <c r="O358" s="237"/>
      <c r="P358" s="237"/>
      <c r="Q358" s="237"/>
      <c r="R358" s="237"/>
      <c r="S358" s="237"/>
      <c r="T358" s="238"/>
      <c r="AT358" s="239" t="s">
        <v>138</v>
      </c>
      <c r="AU358" s="239" t="s">
        <v>85</v>
      </c>
      <c r="AV358" s="13" t="s">
        <v>134</v>
      </c>
      <c r="AW358" s="13" t="s">
        <v>40</v>
      </c>
      <c r="AX358" s="13" t="s">
        <v>25</v>
      </c>
      <c r="AY358" s="239" t="s">
        <v>127</v>
      </c>
    </row>
    <row r="359" spans="2:65" s="1" customFormat="1" ht="31.5" customHeight="1">
      <c r="B359" s="40"/>
      <c r="C359" s="241" t="s">
        <v>657</v>
      </c>
      <c r="D359" s="241" t="s">
        <v>341</v>
      </c>
      <c r="E359" s="242" t="s">
        <v>658</v>
      </c>
      <c r="F359" s="243" t="s">
        <v>659</v>
      </c>
      <c r="G359" s="244" t="s">
        <v>378</v>
      </c>
      <c r="H359" s="245">
        <v>8.669</v>
      </c>
      <c r="I359" s="246"/>
      <c r="J359" s="247">
        <f>ROUND(I359*H359,2)</f>
        <v>0</v>
      </c>
      <c r="K359" s="243" t="s">
        <v>24</v>
      </c>
      <c r="L359" s="248"/>
      <c r="M359" s="249" t="s">
        <v>24</v>
      </c>
      <c r="N359" s="250" t="s">
        <v>47</v>
      </c>
      <c r="O359" s="41"/>
      <c r="P359" s="197">
        <f>O359*H359</f>
        <v>0</v>
      </c>
      <c r="Q359" s="197">
        <v>0.0894</v>
      </c>
      <c r="R359" s="197">
        <f>Q359*H359</f>
        <v>0.7750085999999999</v>
      </c>
      <c r="S359" s="197">
        <v>0</v>
      </c>
      <c r="T359" s="198">
        <f>S359*H359</f>
        <v>0</v>
      </c>
      <c r="AR359" s="23" t="s">
        <v>171</v>
      </c>
      <c r="AT359" s="23" t="s">
        <v>341</v>
      </c>
      <c r="AU359" s="23" t="s">
        <v>85</v>
      </c>
      <c r="AY359" s="23" t="s">
        <v>127</v>
      </c>
      <c r="BE359" s="199">
        <f>IF(N359="základní",J359,0)</f>
        <v>0</v>
      </c>
      <c r="BF359" s="199">
        <f>IF(N359="snížená",J359,0)</f>
        <v>0</v>
      </c>
      <c r="BG359" s="199">
        <f>IF(N359="zákl. přenesená",J359,0)</f>
        <v>0</v>
      </c>
      <c r="BH359" s="199">
        <f>IF(N359="sníž. přenesená",J359,0)</f>
        <v>0</v>
      </c>
      <c r="BI359" s="199">
        <f>IF(N359="nulová",J359,0)</f>
        <v>0</v>
      </c>
      <c r="BJ359" s="23" t="s">
        <v>25</v>
      </c>
      <c r="BK359" s="199">
        <f>ROUND(I359*H359,2)</f>
        <v>0</v>
      </c>
      <c r="BL359" s="23" t="s">
        <v>134</v>
      </c>
      <c r="BM359" s="23" t="s">
        <v>660</v>
      </c>
    </row>
    <row r="360" spans="2:51" s="11" customFormat="1" ht="13.5">
      <c r="B360" s="203"/>
      <c r="C360" s="204"/>
      <c r="D360" s="205" t="s">
        <v>138</v>
      </c>
      <c r="E360" s="206" t="s">
        <v>24</v>
      </c>
      <c r="F360" s="207" t="s">
        <v>661</v>
      </c>
      <c r="G360" s="204"/>
      <c r="H360" s="208">
        <v>8.669</v>
      </c>
      <c r="I360" s="209"/>
      <c r="J360" s="204"/>
      <c r="K360" s="204"/>
      <c r="L360" s="210"/>
      <c r="M360" s="211"/>
      <c r="N360" s="212"/>
      <c r="O360" s="212"/>
      <c r="P360" s="212"/>
      <c r="Q360" s="212"/>
      <c r="R360" s="212"/>
      <c r="S360" s="212"/>
      <c r="T360" s="213"/>
      <c r="AT360" s="214" t="s">
        <v>138</v>
      </c>
      <c r="AU360" s="214" t="s">
        <v>85</v>
      </c>
      <c r="AV360" s="11" t="s">
        <v>85</v>
      </c>
      <c r="AW360" s="11" t="s">
        <v>40</v>
      </c>
      <c r="AX360" s="11" t="s">
        <v>25</v>
      </c>
      <c r="AY360" s="214" t="s">
        <v>127</v>
      </c>
    </row>
    <row r="361" spans="2:65" s="1" customFormat="1" ht="31.5" customHeight="1">
      <c r="B361" s="40"/>
      <c r="C361" s="188" t="s">
        <v>662</v>
      </c>
      <c r="D361" s="188" t="s">
        <v>129</v>
      </c>
      <c r="E361" s="189" t="s">
        <v>663</v>
      </c>
      <c r="F361" s="190" t="s">
        <v>664</v>
      </c>
      <c r="G361" s="191" t="s">
        <v>160</v>
      </c>
      <c r="H361" s="192">
        <v>124.5</v>
      </c>
      <c r="I361" s="193"/>
      <c r="J361" s="194">
        <f>ROUND(I361*H361,2)</f>
        <v>0</v>
      </c>
      <c r="K361" s="190" t="s">
        <v>133</v>
      </c>
      <c r="L361" s="60"/>
      <c r="M361" s="195" t="s">
        <v>24</v>
      </c>
      <c r="N361" s="196" t="s">
        <v>47</v>
      </c>
      <c r="O361" s="41"/>
      <c r="P361" s="197">
        <f>O361*H361</f>
        <v>0</v>
      </c>
      <c r="Q361" s="197">
        <v>0</v>
      </c>
      <c r="R361" s="197">
        <f>Q361*H361</f>
        <v>0</v>
      </c>
      <c r="S361" s="197">
        <v>0</v>
      </c>
      <c r="T361" s="198">
        <f>S361*H361</f>
        <v>0</v>
      </c>
      <c r="AR361" s="23" t="s">
        <v>134</v>
      </c>
      <c r="AT361" s="23" t="s">
        <v>129</v>
      </c>
      <c r="AU361" s="23" t="s">
        <v>85</v>
      </c>
      <c r="AY361" s="23" t="s">
        <v>127</v>
      </c>
      <c r="BE361" s="199">
        <f>IF(N361="základní",J361,0)</f>
        <v>0</v>
      </c>
      <c r="BF361" s="199">
        <f>IF(N361="snížená",J361,0)</f>
        <v>0</v>
      </c>
      <c r="BG361" s="199">
        <f>IF(N361="zákl. přenesená",J361,0)</f>
        <v>0</v>
      </c>
      <c r="BH361" s="199">
        <f>IF(N361="sníž. přenesená",J361,0)</f>
        <v>0</v>
      </c>
      <c r="BI361" s="199">
        <f>IF(N361="nulová",J361,0)</f>
        <v>0</v>
      </c>
      <c r="BJ361" s="23" t="s">
        <v>25</v>
      </c>
      <c r="BK361" s="199">
        <f>ROUND(I361*H361,2)</f>
        <v>0</v>
      </c>
      <c r="BL361" s="23" t="s">
        <v>134</v>
      </c>
      <c r="BM361" s="23" t="s">
        <v>665</v>
      </c>
    </row>
    <row r="362" spans="2:47" s="1" customFormat="1" ht="94.5">
      <c r="B362" s="40"/>
      <c r="C362" s="62"/>
      <c r="D362" s="205" t="s">
        <v>136</v>
      </c>
      <c r="E362" s="62"/>
      <c r="F362" s="240" t="s">
        <v>654</v>
      </c>
      <c r="G362" s="62"/>
      <c r="H362" s="62"/>
      <c r="I362" s="158"/>
      <c r="J362" s="62"/>
      <c r="K362" s="62"/>
      <c r="L362" s="60"/>
      <c r="M362" s="202"/>
      <c r="N362" s="41"/>
      <c r="O362" s="41"/>
      <c r="P362" s="41"/>
      <c r="Q362" s="41"/>
      <c r="R362" s="41"/>
      <c r="S362" s="41"/>
      <c r="T362" s="77"/>
      <c r="AT362" s="23" t="s">
        <v>136</v>
      </c>
      <c r="AU362" s="23" t="s">
        <v>85</v>
      </c>
    </row>
    <row r="363" spans="2:65" s="1" customFormat="1" ht="31.5" customHeight="1">
      <c r="B363" s="40"/>
      <c r="C363" s="241" t="s">
        <v>666</v>
      </c>
      <c r="D363" s="241" t="s">
        <v>341</v>
      </c>
      <c r="E363" s="242" t="s">
        <v>667</v>
      </c>
      <c r="F363" s="243" t="s">
        <v>668</v>
      </c>
      <c r="G363" s="244" t="s">
        <v>378</v>
      </c>
      <c r="H363" s="245">
        <v>21.373</v>
      </c>
      <c r="I363" s="246"/>
      <c r="J363" s="247">
        <f>ROUND(I363*H363,2)</f>
        <v>0</v>
      </c>
      <c r="K363" s="243" t="s">
        <v>24</v>
      </c>
      <c r="L363" s="248"/>
      <c r="M363" s="249" t="s">
        <v>24</v>
      </c>
      <c r="N363" s="250" t="s">
        <v>47</v>
      </c>
      <c r="O363" s="41"/>
      <c r="P363" s="197">
        <f>O363*H363</f>
        <v>0</v>
      </c>
      <c r="Q363" s="197">
        <v>0.144</v>
      </c>
      <c r="R363" s="197">
        <f>Q363*H363</f>
        <v>3.077712</v>
      </c>
      <c r="S363" s="197">
        <v>0</v>
      </c>
      <c r="T363" s="198">
        <f>S363*H363</f>
        <v>0</v>
      </c>
      <c r="AR363" s="23" t="s">
        <v>171</v>
      </c>
      <c r="AT363" s="23" t="s">
        <v>341</v>
      </c>
      <c r="AU363" s="23" t="s">
        <v>85</v>
      </c>
      <c r="AY363" s="23" t="s">
        <v>127</v>
      </c>
      <c r="BE363" s="199">
        <f>IF(N363="základní",J363,0)</f>
        <v>0</v>
      </c>
      <c r="BF363" s="199">
        <f>IF(N363="snížená",J363,0)</f>
        <v>0</v>
      </c>
      <c r="BG363" s="199">
        <f>IF(N363="zákl. přenesená",J363,0)</f>
        <v>0</v>
      </c>
      <c r="BH363" s="199">
        <f>IF(N363="sníž. přenesená",J363,0)</f>
        <v>0</v>
      </c>
      <c r="BI363" s="199">
        <f>IF(N363="nulová",J363,0)</f>
        <v>0</v>
      </c>
      <c r="BJ363" s="23" t="s">
        <v>25</v>
      </c>
      <c r="BK363" s="199">
        <f>ROUND(I363*H363,2)</f>
        <v>0</v>
      </c>
      <c r="BL363" s="23" t="s">
        <v>134</v>
      </c>
      <c r="BM363" s="23" t="s">
        <v>669</v>
      </c>
    </row>
    <row r="364" spans="2:51" s="11" customFormat="1" ht="13.5">
      <c r="B364" s="203"/>
      <c r="C364" s="204"/>
      <c r="D364" s="205" t="s">
        <v>138</v>
      </c>
      <c r="E364" s="206" t="s">
        <v>24</v>
      </c>
      <c r="F364" s="207" t="s">
        <v>670</v>
      </c>
      <c r="G364" s="204"/>
      <c r="H364" s="208">
        <v>21.373</v>
      </c>
      <c r="I364" s="209"/>
      <c r="J364" s="204"/>
      <c r="K364" s="204"/>
      <c r="L364" s="210"/>
      <c r="M364" s="211"/>
      <c r="N364" s="212"/>
      <c r="O364" s="212"/>
      <c r="P364" s="212"/>
      <c r="Q364" s="212"/>
      <c r="R364" s="212"/>
      <c r="S364" s="212"/>
      <c r="T364" s="213"/>
      <c r="AT364" s="214" t="s">
        <v>138</v>
      </c>
      <c r="AU364" s="214" t="s">
        <v>85</v>
      </c>
      <c r="AV364" s="11" t="s">
        <v>85</v>
      </c>
      <c r="AW364" s="11" t="s">
        <v>40</v>
      </c>
      <c r="AX364" s="11" t="s">
        <v>25</v>
      </c>
      <c r="AY364" s="214" t="s">
        <v>127</v>
      </c>
    </row>
    <row r="365" spans="2:65" s="1" customFormat="1" ht="31.5" customHeight="1">
      <c r="B365" s="40"/>
      <c r="C365" s="188" t="s">
        <v>671</v>
      </c>
      <c r="D365" s="188" t="s">
        <v>129</v>
      </c>
      <c r="E365" s="189" t="s">
        <v>672</v>
      </c>
      <c r="F365" s="190" t="s">
        <v>673</v>
      </c>
      <c r="G365" s="191" t="s">
        <v>378</v>
      </c>
      <c r="H365" s="192">
        <v>4</v>
      </c>
      <c r="I365" s="193"/>
      <c r="J365" s="194">
        <f>ROUND(I365*H365,2)</f>
        <v>0</v>
      </c>
      <c r="K365" s="190" t="s">
        <v>133</v>
      </c>
      <c r="L365" s="60"/>
      <c r="M365" s="195" t="s">
        <v>24</v>
      </c>
      <c r="N365" s="196" t="s">
        <v>47</v>
      </c>
      <c r="O365" s="41"/>
      <c r="P365" s="197">
        <f>O365*H365</f>
        <v>0</v>
      </c>
      <c r="Q365" s="197">
        <v>0</v>
      </c>
      <c r="R365" s="197">
        <f>Q365*H365</f>
        <v>0</v>
      </c>
      <c r="S365" s="197">
        <v>0</v>
      </c>
      <c r="T365" s="198">
        <f>S365*H365</f>
        <v>0</v>
      </c>
      <c r="AR365" s="23" t="s">
        <v>134</v>
      </c>
      <c r="AT365" s="23" t="s">
        <v>129</v>
      </c>
      <c r="AU365" s="23" t="s">
        <v>85</v>
      </c>
      <c r="AY365" s="23" t="s">
        <v>127</v>
      </c>
      <c r="BE365" s="199">
        <f>IF(N365="základní",J365,0)</f>
        <v>0</v>
      </c>
      <c r="BF365" s="199">
        <f>IF(N365="snížená",J365,0)</f>
        <v>0</v>
      </c>
      <c r="BG365" s="199">
        <f>IF(N365="zákl. přenesená",J365,0)</f>
        <v>0</v>
      </c>
      <c r="BH365" s="199">
        <f>IF(N365="sníž. přenesená",J365,0)</f>
        <v>0</v>
      </c>
      <c r="BI365" s="199">
        <f>IF(N365="nulová",J365,0)</f>
        <v>0</v>
      </c>
      <c r="BJ365" s="23" t="s">
        <v>25</v>
      </c>
      <c r="BK365" s="199">
        <f>ROUND(I365*H365,2)</f>
        <v>0</v>
      </c>
      <c r="BL365" s="23" t="s">
        <v>134</v>
      </c>
      <c r="BM365" s="23" t="s">
        <v>674</v>
      </c>
    </row>
    <row r="366" spans="2:47" s="1" customFormat="1" ht="40.5">
      <c r="B366" s="40"/>
      <c r="C366" s="62"/>
      <c r="D366" s="205" t="s">
        <v>136</v>
      </c>
      <c r="E366" s="62"/>
      <c r="F366" s="240" t="s">
        <v>675</v>
      </c>
      <c r="G366" s="62"/>
      <c r="H366" s="62"/>
      <c r="I366" s="158"/>
      <c r="J366" s="62"/>
      <c r="K366" s="62"/>
      <c r="L366" s="60"/>
      <c r="M366" s="202"/>
      <c r="N366" s="41"/>
      <c r="O366" s="41"/>
      <c r="P366" s="41"/>
      <c r="Q366" s="41"/>
      <c r="R366" s="41"/>
      <c r="S366" s="41"/>
      <c r="T366" s="77"/>
      <c r="AT366" s="23" t="s">
        <v>136</v>
      </c>
      <c r="AU366" s="23" t="s">
        <v>85</v>
      </c>
    </row>
    <row r="367" spans="2:65" s="1" customFormat="1" ht="22.5" customHeight="1">
      <c r="B367" s="40"/>
      <c r="C367" s="241" t="s">
        <v>676</v>
      </c>
      <c r="D367" s="241" t="s">
        <v>341</v>
      </c>
      <c r="E367" s="242" t="s">
        <v>677</v>
      </c>
      <c r="F367" s="243" t="s">
        <v>678</v>
      </c>
      <c r="G367" s="244" t="s">
        <v>378</v>
      </c>
      <c r="H367" s="245">
        <v>14</v>
      </c>
      <c r="I367" s="246"/>
      <c r="J367" s="247">
        <f>ROUND(I367*H367,2)</f>
        <v>0</v>
      </c>
      <c r="K367" s="243" t="s">
        <v>24</v>
      </c>
      <c r="L367" s="248"/>
      <c r="M367" s="249" t="s">
        <v>24</v>
      </c>
      <c r="N367" s="250" t="s">
        <v>47</v>
      </c>
      <c r="O367" s="41"/>
      <c r="P367" s="197">
        <f>O367*H367</f>
        <v>0</v>
      </c>
      <c r="Q367" s="197">
        <v>0.00071</v>
      </c>
      <c r="R367" s="197">
        <f>Q367*H367</f>
        <v>0.009940000000000001</v>
      </c>
      <c r="S367" s="197">
        <v>0</v>
      </c>
      <c r="T367" s="198">
        <f>S367*H367</f>
        <v>0</v>
      </c>
      <c r="AR367" s="23" t="s">
        <v>171</v>
      </c>
      <c r="AT367" s="23" t="s">
        <v>341</v>
      </c>
      <c r="AU367" s="23" t="s">
        <v>85</v>
      </c>
      <c r="AY367" s="23" t="s">
        <v>127</v>
      </c>
      <c r="BE367" s="199">
        <f>IF(N367="základní",J367,0)</f>
        <v>0</v>
      </c>
      <c r="BF367" s="199">
        <f>IF(N367="snížená",J367,0)</f>
        <v>0</v>
      </c>
      <c r="BG367" s="199">
        <f>IF(N367="zákl. přenesená",J367,0)</f>
        <v>0</v>
      </c>
      <c r="BH367" s="199">
        <f>IF(N367="sníž. přenesená",J367,0)</f>
        <v>0</v>
      </c>
      <c r="BI367" s="199">
        <f>IF(N367="nulová",J367,0)</f>
        <v>0</v>
      </c>
      <c r="BJ367" s="23" t="s">
        <v>25</v>
      </c>
      <c r="BK367" s="199">
        <f>ROUND(I367*H367,2)</f>
        <v>0</v>
      </c>
      <c r="BL367" s="23" t="s">
        <v>134</v>
      </c>
      <c r="BM367" s="23" t="s">
        <v>679</v>
      </c>
    </row>
    <row r="368" spans="2:51" s="11" customFormat="1" ht="13.5">
      <c r="B368" s="203"/>
      <c r="C368" s="204"/>
      <c r="D368" s="200" t="s">
        <v>138</v>
      </c>
      <c r="E368" s="215" t="s">
        <v>24</v>
      </c>
      <c r="F368" s="216" t="s">
        <v>680</v>
      </c>
      <c r="G368" s="204"/>
      <c r="H368" s="217">
        <v>4</v>
      </c>
      <c r="I368" s="209"/>
      <c r="J368" s="204"/>
      <c r="K368" s="204"/>
      <c r="L368" s="210"/>
      <c r="M368" s="211"/>
      <c r="N368" s="212"/>
      <c r="O368" s="212"/>
      <c r="P368" s="212"/>
      <c r="Q368" s="212"/>
      <c r="R368" s="212"/>
      <c r="S368" s="212"/>
      <c r="T368" s="213"/>
      <c r="AT368" s="214" t="s">
        <v>138</v>
      </c>
      <c r="AU368" s="214" t="s">
        <v>85</v>
      </c>
      <c r="AV368" s="11" t="s">
        <v>85</v>
      </c>
      <c r="AW368" s="11" t="s">
        <v>40</v>
      </c>
      <c r="AX368" s="11" t="s">
        <v>76</v>
      </c>
      <c r="AY368" s="214" t="s">
        <v>127</v>
      </c>
    </row>
    <row r="369" spans="2:51" s="11" customFormat="1" ht="13.5">
      <c r="B369" s="203"/>
      <c r="C369" s="204"/>
      <c r="D369" s="200" t="s">
        <v>138</v>
      </c>
      <c r="E369" s="215" t="s">
        <v>24</v>
      </c>
      <c r="F369" s="216" t="s">
        <v>681</v>
      </c>
      <c r="G369" s="204"/>
      <c r="H369" s="217">
        <v>10</v>
      </c>
      <c r="I369" s="209"/>
      <c r="J369" s="204"/>
      <c r="K369" s="204"/>
      <c r="L369" s="210"/>
      <c r="M369" s="211"/>
      <c r="N369" s="212"/>
      <c r="O369" s="212"/>
      <c r="P369" s="212"/>
      <c r="Q369" s="212"/>
      <c r="R369" s="212"/>
      <c r="S369" s="212"/>
      <c r="T369" s="213"/>
      <c r="AT369" s="214" t="s">
        <v>138</v>
      </c>
      <c r="AU369" s="214" t="s">
        <v>85</v>
      </c>
      <c r="AV369" s="11" t="s">
        <v>85</v>
      </c>
      <c r="AW369" s="11" t="s">
        <v>40</v>
      </c>
      <c r="AX369" s="11" t="s">
        <v>76</v>
      </c>
      <c r="AY369" s="214" t="s">
        <v>127</v>
      </c>
    </row>
    <row r="370" spans="2:51" s="13" customFormat="1" ht="13.5">
      <c r="B370" s="229"/>
      <c r="C370" s="230"/>
      <c r="D370" s="205" t="s">
        <v>138</v>
      </c>
      <c r="E370" s="231" t="s">
        <v>24</v>
      </c>
      <c r="F370" s="232" t="s">
        <v>153</v>
      </c>
      <c r="G370" s="230"/>
      <c r="H370" s="233">
        <v>14</v>
      </c>
      <c r="I370" s="234"/>
      <c r="J370" s="230"/>
      <c r="K370" s="230"/>
      <c r="L370" s="235"/>
      <c r="M370" s="236"/>
      <c r="N370" s="237"/>
      <c r="O370" s="237"/>
      <c r="P370" s="237"/>
      <c r="Q370" s="237"/>
      <c r="R370" s="237"/>
      <c r="S370" s="237"/>
      <c r="T370" s="238"/>
      <c r="AT370" s="239" t="s">
        <v>138</v>
      </c>
      <c r="AU370" s="239" t="s">
        <v>85</v>
      </c>
      <c r="AV370" s="13" t="s">
        <v>134</v>
      </c>
      <c r="AW370" s="13" t="s">
        <v>40</v>
      </c>
      <c r="AX370" s="13" t="s">
        <v>25</v>
      </c>
      <c r="AY370" s="239" t="s">
        <v>127</v>
      </c>
    </row>
    <row r="371" spans="2:65" s="1" customFormat="1" ht="31.5" customHeight="1">
      <c r="B371" s="40"/>
      <c r="C371" s="188" t="s">
        <v>682</v>
      </c>
      <c r="D371" s="188" t="s">
        <v>129</v>
      </c>
      <c r="E371" s="189" t="s">
        <v>683</v>
      </c>
      <c r="F371" s="190" t="s">
        <v>684</v>
      </c>
      <c r="G371" s="191" t="s">
        <v>378</v>
      </c>
      <c r="H371" s="192">
        <v>5</v>
      </c>
      <c r="I371" s="193"/>
      <c r="J371" s="194">
        <f>ROUND(I371*H371,2)</f>
        <v>0</v>
      </c>
      <c r="K371" s="190" t="s">
        <v>133</v>
      </c>
      <c r="L371" s="60"/>
      <c r="M371" s="195" t="s">
        <v>24</v>
      </c>
      <c r="N371" s="196" t="s">
        <v>47</v>
      </c>
      <c r="O371" s="41"/>
      <c r="P371" s="197">
        <f>O371*H371</f>
        <v>0</v>
      </c>
      <c r="Q371" s="197">
        <v>0</v>
      </c>
      <c r="R371" s="197">
        <f>Q371*H371</f>
        <v>0</v>
      </c>
      <c r="S371" s="197">
        <v>0</v>
      </c>
      <c r="T371" s="198">
        <f>S371*H371</f>
        <v>0</v>
      </c>
      <c r="AR371" s="23" t="s">
        <v>134</v>
      </c>
      <c r="AT371" s="23" t="s">
        <v>129</v>
      </c>
      <c r="AU371" s="23" t="s">
        <v>85</v>
      </c>
      <c r="AY371" s="23" t="s">
        <v>127</v>
      </c>
      <c r="BE371" s="199">
        <f>IF(N371="základní",J371,0)</f>
        <v>0</v>
      </c>
      <c r="BF371" s="199">
        <f>IF(N371="snížená",J371,0)</f>
        <v>0</v>
      </c>
      <c r="BG371" s="199">
        <f>IF(N371="zákl. přenesená",J371,0)</f>
        <v>0</v>
      </c>
      <c r="BH371" s="199">
        <f>IF(N371="sníž. přenesená",J371,0)</f>
        <v>0</v>
      </c>
      <c r="BI371" s="199">
        <f>IF(N371="nulová",J371,0)</f>
        <v>0</v>
      </c>
      <c r="BJ371" s="23" t="s">
        <v>25</v>
      </c>
      <c r="BK371" s="199">
        <f>ROUND(I371*H371,2)</f>
        <v>0</v>
      </c>
      <c r="BL371" s="23" t="s">
        <v>134</v>
      </c>
      <c r="BM371" s="23" t="s">
        <v>685</v>
      </c>
    </row>
    <row r="372" spans="2:47" s="1" customFormat="1" ht="40.5">
      <c r="B372" s="40"/>
      <c r="C372" s="62"/>
      <c r="D372" s="205" t="s">
        <v>136</v>
      </c>
      <c r="E372" s="62"/>
      <c r="F372" s="240" t="s">
        <v>675</v>
      </c>
      <c r="G372" s="62"/>
      <c r="H372" s="62"/>
      <c r="I372" s="158"/>
      <c r="J372" s="62"/>
      <c r="K372" s="62"/>
      <c r="L372" s="60"/>
      <c r="M372" s="202"/>
      <c r="N372" s="41"/>
      <c r="O372" s="41"/>
      <c r="P372" s="41"/>
      <c r="Q372" s="41"/>
      <c r="R372" s="41"/>
      <c r="S372" s="41"/>
      <c r="T372" s="77"/>
      <c r="AT372" s="23" t="s">
        <v>136</v>
      </c>
      <c r="AU372" s="23" t="s">
        <v>85</v>
      </c>
    </row>
    <row r="373" spans="2:65" s="1" customFormat="1" ht="22.5" customHeight="1">
      <c r="B373" s="40"/>
      <c r="C373" s="241" t="s">
        <v>686</v>
      </c>
      <c r="D373" s="241" t="s">
        <v>341</v>
      </c>
      <c r="E373" s="242" t="s">
        <v>687</v>
      </c>
      <c r="F373" s="243" t="s">
        <v>688</v>
      </c>
      <c r="G373" s="244" t="s">
        <v>378</v>
      </c>
      <c r="H373" s="245">
        <v>5</v>
      </c>
      <c r="I373" s="246"/>
      <c r="J373" s="247">
        <f>ROUND(I373*H373,2)</f>
        <v>0</v>
      </c>
      <c r="K373" s="243" t="s">
        <v>24</v>
      </c>
      <c r="L373" s="248"/>
      <c r="M373" s="249" t="s">
        <v>24</v>
      </c>
      <c r="N373" s="250" t="s">
        <v>47</v>
      </c>
      <c r="O373" s="41"/>
      <c r="P373" s="197">
        <f>O373*H373</f>
        <v>0</v>
      </c>
      <c r="Q373" s="197">
        <v>0.00092</v>
      </c>
      <c r="R373" s="197">
        <f>Q373*H373</f>
        <v>0.0046</v>
      </c>
      <c r="S373" s="197">
        <v>0</v>
      </c>
      <c r="T373" s="198">
        <f>S373*H373</f>
        <v>0</v>
      </c>
      <c r="AR373" s="23" t="s">
        <v>171</v>
      </c>
      <c r="AT373" s="23" t="s">
        <v>341</v>
      </c>
      <c r="AU373" s="23" t="s">
        <v>85</v>
      </c>
      <c r="AY373" s="23" t="s">
        <v>127</v>
      </c>
      <c r="BE373" s="199">
        <f>IF(N373="základní",J373,0)</f>
        <v>0</v>
      </c>
      <c r="BF373" s="199">
        <f>IF(N373="snížená",J373,0)</f>
        <v>0</v>
      </c>
      <c r="BG373" s="199">
        <f>IF(N373="zákl. přenesená",J373,0)</f>
        <v>0</v>
      </c>
      <c r="BH373" s="199">
        <f>IF(N373="sníž. přenesená",J373,0)</f>
        <v>0</v>
      </c>
      <c r="BI373" s="199">
        <f>IF(N373="nulová",J373,0)</f>
        <v>0</v>
      </c>
      <c r="BJ373" s="23" t="s">
        <v>25</v>
      </c>
      <c r="BK373" s="199">
        <f>ROUND(I373*H373,2)</f>
        <v>0</v>
      </c>
      <c r="BL373" s="23" t="s">
        <v>134</v>
      </c>
      <c r="BM373" s="23" t="s">
        <v>689</v>
      </c>
    </row>
    <row r="374" spans="2:65" s="1" customFormat="1" ht="31.5" customHeight="1">
      <c r="B374" s="40"/>
      <c r="C374" s="188" t="s">
        <v>690</v>
      </c>
      <c r="D374" s="188" t="s">
        <v>129</v>
      </c>
      <c r="E374" s="189" t="s">
        <v>691</v>
      </c>
      <c r="F374" s="190" t="s">
        <v>692</v>
      </c>
      <c r="G374" s="191" t="s">
        <v>378</v>
      </c>
      <c r="H374" s="192">
        <v>3</v>
      </c>
      <c r="I374" s="193"/>
      <c r="J374" s="194">
        <f>ROUND(I374*H374,2)</f>
        <v>0</v>
      </c>
      <c r="K374" s="190" t="s">
        <v>133</v>
      </c>
      <c r="L374" s="60"/>
      <c r="M374" s="195" t="s">
        <v>24</v>
      </c>
      <c r="N374" s="196" t="s">
        <v>47</v>
      </c>
      <c r="O374" s="41"/>
      <c r="P374" s="197">
        <f>O374*H374</f>
        <v>0</v>
      </c>
      <c r="Q374" s="197">
        <v>0</v>
      </c>
      <c r="R374" s="197">
        <f>Q374*H374</f>
        <v>0</v>
      </c>
      <c r="S374" s="197">
        <v>0</v>
      </c>
      <c r="T374" s="198">
        <f>S374*H374</f>
        <v>0</v>
      </c>
      <c r="AR374" s="23" t="s">
        <v>134</v>
      </c>
      <c r="AT374" s="23" t="s">
        <v>129</v>
      </c>
      <c r="AU374" s="23" t="s">
        <v>85</v>
      </c>
      <c r="AY374" s="23" t="s">
        <v>127</v>
      </c>
      <c r="BE374" s="199">
        <f>IF(N374="základní",J374,0)</f>
        <v>0</v>
      </c>
      <c r="BF374" s="199">
        <f>IF(N374="snížená",J374,0)</f>
        <v>0</v>
      </c>
      <c r="BG374" s="199">
        <f>IF(N374="zákl. přenesená",J374,0)</f>
        <v>0</v>
      </c>
      <c r="BH374" s="199">
        <f>IF(N374="sníž. přenesená",J374,0)</f>
        <v>0</v>
      </c>
      <c r="BI374" s="199">
        <f>IF(N374="nulová",J374,0)</f>
        <v>0</v>
      </c>
      <c r="BJ374" s="23" t="s">
        <v>25</v>
      </c>
      <c r="BK374" s="199">
        <f>ROUND(I374*H374,2)</f>
        <v>0</v>
      </c>
      <c r="BL374" s="23" t="s">
        <v>134</v>
      </c>
      <c r="BM374" s="23" t="s">
        <v>693</v>
      </c>
    </row>
    <row r="375" spans="2:47" s="1" customFormat="1" ht="27">
      <c r="B375" s="40"/>
      <c r="C375" s="62"/>
      <c r="D375" s="205" t="s">
        <v>136</v>
      </c>
      <c r="E375" s="62"/>
      <c r="F375" s="240" t="s">
        <v>694</v>
      </c>
      <c r="G375" s="62"/>
      <c r="H375" s="62"/>
      <c r="I375" s="158"/>
      <c r="J375" s="62"/>
      <c r="K375" s="62"/>
      <c r="L375" s="60"/>
      <c r="M375" s="202"/>
      <c r="N375" s="41"/>
      <c r="O375" s="41"/>
      <c r="P375" s="41"/>
      <c r="Q375" s="41"/>
      <c r="R375" s="41"/>
      <c r="S375" s="41"/>
      <c r="T375" s="77"/>
      <c r="AT375" s="23" t="s">
        <v>136</v>
      </c>
      <c r="AU375" s="23" t="s">
        <v>85</v>
      </c>
    </row>
    <row r="376" spans="2:65" s="1" customFormat="1" ht="31.5" customHeight="1">
      <c r="B376" s="40"/>
      <c r="C376" s="241" t="s">
        <v>695</v>
      </c>
      <c r="D376" s="241" t="s">
        <v>341</v>
      </c>
      <c r="E376" s="242" t="s">
        <v>696</v>
      </c>
      <c r="F376" s="243" t="s">
        <v>697</v>
      </c>
      <c r="G376" s="244" t="s">
        <v>378</v>
      </c>
      <c r="H376" s="245">
        <v>3</v>
      </c>
      <c r="I376" s="246"/>
      <c r="J376" s="247">
        <f>ROUND(I376*H376,2)</f>
        <v>0</v>
      </c>
      <c r="K376" s="243" t="s">
        <v>133</v>
      </c>
      <c r="L376" s="248"/>
      <c r="M376" s="249" t="s">
        <v>24</v>
      </c>
      <c r="N376" s="250" t="s">
        <v>47</v>
      </c>
      <c r="O376" s="41"/>
      <c r="P376" s="197">
        <f>O376*H376</f>
        <v>0</v>
      </c>
      <c r="Q376" s="197">
        <v>0.00065</v>
      </c>
      <c r="R376" s="197">
        <f>Q376*H376</f>
        <v>0.00195</v>
      </c>
      <c r="S376" s="197">
        <v>0</v>
      </c>
      <c r="T376" s="198">
        <f>S376*H376</f>
        <v>0</v>
      </c>
      <c r="AR376" s="23" t="s">
        <v>171</v>
      </c>
      <c r="AT376" s="23" t="s">
        <v>341</v>
      </c>
      <c r="AU376" s="23" t="s">
        <v>85</v>
      </c>
      <c r="AY376" s="23" t="s">
        <v>127</v>
      </c>
      <c r="BE376" s="199">
        <f>IF(N376="základní",J376,0)</f>
        <v>0</v>
      </c>
      <c r="BF376" s="199">
        <f>IF(N376="snížená",J376,0)</f>
        <v>0</v>
      </c>
      <c r="BG376" s="199">
        <f>IF(N376="zákl. přenesená",J376,0)</f>
        <v>0</v>
      </c>
      <c r="BH376" s="199">
        <f>IF(N376="sníž. přenesená",J376,0)</f>
        <v>0</v>
      </c>
      <c r="BI376" s="199">
        <f>IF(N376="nulová",J376,0)</f>
        <v>0</v>
      </c>
      <c r="BJ376" s="23" t="s">
        <v>25</v>
      </c>
      <c r="BK376" s="199">
        <f>ROUND(I376*H376,2)</f>
        <v>0</v>
      </c>
      <c r="BL376" s="23" t="s">
        <v>134</v>
      </c>
      <c r="BM376" s="23" t="s">
        <v>698</v>
      </c>
    </row>
    <row r="377" spans="2:65" s="1" customFormat="1" ht="31.5" customHeight="1">
      <c r="B377" s="40"/>
      <c r="C377" s="188" t="s">
        <v>699</v>
      </c>
      <c r="D377" s="188" t="s">
        <v>129</v>
      </c>
      <c r="E377" s="189" t="s">
        <v>700</v>
      </c>
      <c r="F377" s="190" t="s">
        <v>701</v>
      </c>
      <c r="G377" s="191" t="s">
        <v>378</v>
      </c>
      <c r="H377" s="192">
        <v>2</v>
      </c>
      <c r="I377" s="193"/>
      <c r="J377" s="194">
        <f>ROUND(I377*H377,2)</f>
        <v>0</v>
      </c>
      <c r="K377" s="190" t="s">
        <v>133</v>
      </c>
      <c r="L377" s="60"/>
      <c r="M377" s="195" t="s">
        <v>24</v>
      </c>
      <c r="N377" s="196" t="s">
        <v>47</v>
      </c>
      <c r="O377" s="41"/>
      <c r="P377" s="197">
        <f>O377*H377</f>
        <v>0</v>
      </c>
      <c r="Q377" s="197">
        <v>0</v>
      </c>
      <c r="R377" s="197">
        <f>Q377*H377</f>
        <v>0</v>
      </c>
      <c r="S377" s="197">
        <v>0</v>
      </c>
      <c r="T377" s="198">
        <f>S377*H377</f>
        <v>0</v>
      </c>
      <c r="AR377" s="23" t="s">
        <v>134</v>
      </c>
      <c r="AT377" s="23" t="s">
        <v>129</v>
      </c>
      <c r="AU377" s="23" t="s">
        <v>85</v>
      </c>
      <c r="AY377" s="23" t="s">
        <v>127</v>
      </c>
      <c r="BE377" s="199">
        <f>IF(N377="základní",J377,0)</f>
        <v>0</v>
      </c>
      <c r="BF377" s="199">
        <f>IF(N377="snížená",J377,0)</f>
        <v>0</v>
      </c>
      <c r="BG377" s="199">
        <f>IF(N377="zákl. přenesená",J377,0)</f>
        <v>0</v>
      </c>
      <c r="BH377" s="199">
        <f>IF(N377="sníž. přenesená",J377,0)</f>
        <v>0</v>
      </c>
      <c r="BI377" s="199">
        <f>IF(N377="nulová",J377,0)</f>
        <v>0</v>
      </c>
      <c r="BJ377" s="23" t="s">
        <v>25</v>
      </c>
      <c r="BK377" s="199">
        <f>ROUND(I377*H377,2)</f>
        <v>0</v>
      </c>
      <c r="BL377" s="23" t="s">
        <v>134</v>
      </c>
      <c r="BM377" s="23" t="s">
        <v>702</v>
      </c>
    </row>
    <row r="378" spans="2:47" s="1" customFormat="1" ht="40.5">
      <c r="B378" s="40"/>
      <c r="C378" s="62"/>
      <c r="D378" s="205" t="s">
        <v>136</v>
      </c>
      <c r="E378" s="62"/>
      <c r="F378" s="240" t="s">
        <v>675</v>
      </c>
      <c r="G378" s="62"/>
      <c r="H378" s="62"/>
      <c r="I378" s="158"/>
      <c r="J378" s="62"/>
      <c r="K378" s="62"/>
      <c r="L378" s="60"/>
      <c r="M378" s="202"/>
      <c r="N378" s="41"/>
      <c r="O378" s="41"/>
      <c r="P378" s="41"/>
      <c r="Q378" s="41"/>
      <c r="R378" s="41"/>
      <c r="S378" s="41"/>
      <c r="T378" s="77"/>
      <c r="AT378" s="23" t="s">
        <v>136</v>
      </c>
      <c r="AU378" s="23" t="s">
        <v>85</v>
      </c>
    </row>
    <row r="379" spans="2:65" s="1" customFormat="1" ht="22.5" customHeight="1">
      <c r="B379" s="40"/>
      <c r="C379" s="241" t="s">
        <v>703</v>
      </c>
      <c r="D379" s="241" t="s">
        <v>341</v>
      </c>
      <c r="E379" s="242" t="s">
        <v>704</v>
      </c>
      <c r="F379" s="243" t="s">
        <v>705</v>
      </c>
      <c r="G379" s="244" t="s">
        <v>378</v>
      </c>
      <c r="H379" s="245">
        <v>29</v>
      </c>
      <c r="I379" s="246"/>
      <c r="J379" s="247">
        <f>ROUND(I379*H379,2)</f>
        <v>0</v>
      </c>
      <c r="K379" s="243" t="s">
        <v>24</v>
      </c>
      <c r="L379" s="248"/>
      <c r="M379" s="249" t="s">
        <v>24</v>
      </c>
      <c r="N379" s="250" t="s">
        <v>47</v>
      </c>
      <c r="O379" s="41"/>
      <c r="P379" s="197">
        <f>O379*H379</f>
        <v>0</v>
      </c>
      <c r="Q379" s="197">
        <v>0.00177</v>
      </c>
      <c r="R379" s="197">
        <f>Q379*H379</f>
        <v>0.05133</v>
      </c>
      <c r="S379" s="197">
        <v>0</v>
      </c>
      <c r="T379" s="198">
        <f>S379*H379</f>
        <v>0</v>
      </c>
      <c r="AR379" s="23" t="s">
        <v>171</v>
      </c>
      <c r="AT379" s="23" t="s">
        <v>341</v>
      </c>
      <c r="AU379" s="23" t="s">
        <v>85</v>
      </c>
      <c r="AY379" s="23" t="s">
        <v>127</v>
      </c>
      <c r="BE379" s="199">
        <f>IF(N379="základní",J379,0)</f>
        <v>0</v>
      </c>
      <c r="BF379" s="199">
        <f>IF(N379="snížená",J379,0)</f>
        <v>0</v>
      </c>
      <c r="BG379" s="199">
        <f>IF(N379="zákl. přenesená",J379,0)</f>
        <v>0</v>
      </c>
      <c r="BH379" s="199">
        <f>IF(N379="sníž. přenesená",J379,0)</f>
        <v>0</v>
      </c>
      <c r="BI379" s="199">
        <f>IF(N379="nulová",J379,0)</f>
        <v>0</v>
      </c>
      <c r="BJ379" s="23" t="s">
        <v>25</v>
      </c>
      <c r="BK379" s="199">
        <f>ROUND(I379*H379,2)</f>
        <v>0</v>
      </c>
      <c r="BL379" s="23" t="s">
        <v>134</v>
      </c>
      <c r="BM379" s="23" t="s">
        <v>706</v>
      </c>
    </row>
    <row r="380" spans="2:51" s="11" customFormat="1" ht="13.5">
      <c r="B380" s="203"/>
      <c r="C380" s="204"/>
      <c r="D380" s="200" t="s">
        <v>138</v>
      </c>
      <c r="E380" s="215" t="s">
        <v>24</v>
      </c>
      <c r="F380" s="216" t="s">
        <v>707</v>
      </c>
      <c r="G380" s="204"/>
      <c r="H380" s="217">
        <v>2</v>
      </c>
      <c r="I380" s="209"/>
      <c r="J380" s="204"/>
      <c r="K380" s="204"/>
      <c r="L380" s="210"/>
      <c r="M380" s="211"/>
      <c r="N380" s="212"/>
      <c r="O380" s="212"/>
      <c r="P380" s="212"/>
      <c r="Q380" s="212"/>
      <c r="R380" s="212"/>
      <c r="S380" s="212"/>
      <c r="T380" s="213"/>
      <c r="AT380" s="214" t="s">
        <v>138</v>
      </c>
      <c r="AU380" s="214" t="s">
        <v>85</v>
      </c>
      <c r="AV380" s="11" t="s">
        <v>85</v>
      </c>
      <c r="AW380" s="11" t="s">
        <v>40</v>
      </c>
      <c r="AX380" s="11" t="s">
        <v>76</v>
      </c>
      <c r="AY380" s="214" t="s">
        <v>127</v>
      </c>
    </row>
    <row r="381" spans="2:51" s="11" customFormat="1" ht="13.5">
      <c r="B381" s="203"/>
      <c r="C381" s="204"/>
      <c r="D381" s="200" t="s">
        <v>138</v>
      </c>
      <c r="E381" s="215" t="s">
        <v>24</v>
      </c>
      <c r="F381" s="216" t="s">
        <v>708</v>
      </c>
      <c r="G381" s="204"/>
      <c r="H381" s="217">
        <v>27</v>
      </c>
      <c r="I381" s="209"/>
      <c r="J381" s="204"/>
      <c r="K381" s="204"/>
      <c r="L381" s="210"/>
      <c r="M381" s="211"/>
      <c r="N381" s="212"/>
      <c r="O381" s="212"/>
      <c r="P381" s="212"/>
      <c r="Q381" s="212"/>
      <c r="R381" s="212"/>
      <c r="S381" s="212"/>
      <c r="T381" s="213"/>
      <c r="AT381" s="214" t="s">
        <v>138</v>
      </c>
      <c r="AU381" s="214" t="s">
        <v>85</v>
      </c>
      <c r="AV381" s="11" t="s">
        <v>85</v>
      </c>
      <c r="AW381" s="11" t="s">
        <v>40</v>
      </c>
      <c r="AX381" s="11" t="s">
        <v>76</v>
      </c>
      <c r="AY381" s="214" t="s">
        <v>127</v>
      </c>
    </row>
    <row r="382" spans="2:51" s="13" customFormat="1" ht="13.5">
      <c r="B382" s="229"/>
      <c r="C382" s="230"/>
      <c r="D382" s="205" t="s">
        <v>138</v>
      </c>
      <c r="E382" s="231" t="s">
        <v>24</v>
      </c>
      <c r="F382" s="232" t="s">
        <v>153</v>
      </c>
      <c r="G382" s="230"/>
      <c r="H382" s="233">
        <v>29</v>
      </c>
      <c r="I382" s="234"/>
      <c r="J382" s="230"/>
      <c r="K382" s="230"/>
      <c r="L382" s="235"/>
      <c r="M382" s="236"/>
      <c r="N382" s="237"/>
      <c r="O382" s="237"/>
      <c r="P382" s="237"/>
      <c r="Q382" s="237"/>
      <c r="R382" s="237"/>
      <c r="S382" s="237"/>
      <c r="T382" s="238"/>
      <c r="AT382" s="239" t="s">
        <v>138</v>
      </c>
      <c r="AU382" s="239" t="s">
        <v>85</v>
      </c>
      <c r="AV382" s="13" t="s">
        <v>134</v>
      </c>
      <c r="AW382" s="13" t="s">
        <v>40</v>
      </c>
      <c r="AX382" s="13" t="s">
        <v>25</v>
      </c>
      <c r="AY382" s="239" t="s">
        <v>127</v>
      </c>
    </row>
    <row r="383" spans="2:65" s="1" customFormat="1" ht="31.5" customHeight="1">
      <c r="B383" s="40"/>
      <c r="C383" s="188" t="s">
        <v>709</v>
      </c>
      <c r="D383" s="188" t="s">
        <v>129</v>
      </c>
      <c r="E383" s="189" t="s">
        <v>710</v>
      </c>
      <c r="F383" s="190" t="s">
        <v>711</v>
      </c>
      <c r="G383" s="191" t="s">
        <v>378</v>
      </c>
      <c r="H383" s="192">
        <v>5</v>
      </c>
      <c r="I383" s="193"/>
      <c r="J383" s="194">
        <f>ROUND(I383*H383,2)</f>
        <v>0</v>
      </c>
      <c r="K383" s="190" t="s">
        <v>133</v>
      </c>
      <c r="L383" s="60"/>
      <c r="M383" s="195" t="s">
        <v>24</v>
      </c>
      <c r="N383" s="196" t="s">
        <v>47</v>
      </c>
      <c r="O383" s="41"/>
      <c r="P383" s="197">
        <f>O383*H383</f>
        <v>0</v>
      </c>
      <c r="Q383" s="197">
        <v>0</v>
      </c>
      <c r="R383" s="197">
        <f>Q383*H383</f>
        <v>0</v>
      </c>
      <c r="S383" s="197">
        <v>0</v>
      </c>
      <c r="T383" s="198">
        <f>S383*H383</f>
        <v>0</v>
      </c>
      <c r="AR383" s="23" t="s">
        <v>134</v>
      </c>
      <c r="AT383" s="23" t="s">
        <v>129</v>
      </c>
      <c r="AU383" s="23" t="s">
        <v>85</v>
      </c>
      <c r="AY383" s="23" t="s">
        <v>127</v>
      </c>
      <c r="BE383" s="199">
        <f>IF(N383="základní",J383,0)</f>
        <v>0</v>
      </c>
      <c r="BF383" s="199">
        <f>IF(N383="snížená",J383,0)</f>
        <v>0</v>
      </c>
      <c r="BG383" s="199">
        <f>IF(N383="zákl. přenesená",J383,0)</f>
        <v>0</v>
      </c>
      <c r="BH383" s="199">
        <f>IF(N383="sníž. přenesená",J383,0)</f>
        <v>0</v>
      </c>
      <c r="BI383" s="199">
        <f>IF(N383="nulová",J383,0)</f>
        <v>0</v>
      </c>
      <c r="BJ383" s="23" t="s">
        <v>25</v>
      </c>
      <c r="BK383" s="199">
        <f>ROUND(I383*H383,2)</f>
        <v>0</v>
      </c>
      <c r="BL383" s="23" t="s">
        <v>134</v>
      </c>
      <c r="BM383" s="23" t="s">
        <v>712</v>
      </c>
    </row>
    <row r="384" spans="2:47" s="1" customFormat="1" ht="40.5">
      <c r="B384" s="40"/>
      <c r="C384" s="62"/>
      <c r="D384" s="205" t="s">
        <v>136</v>
      </c>
      <c r="E384" s="62"/>
      <c r="F384" s="240" t="s">
        <v>675</v>
      </c>
      <c r="G384" s="62"/>
      <c r="H384" s="62"/>
      <c r="I384" s="158"/>
      <c r="J384" s="62"/>
      <c r="K384" s="62"/>
      <c r="L384" s="60"/>
      <c r="M384" s="202"/>
      <c r="N384" s="41"/>
      <c r="O384" s="41"/>
      <c r="P384" s="41"/>
      <c r="Q384" s="41"/>
      <c r="R384" s="41"/>
      <c r="S384" s="41"/>
      <c r="T384" s="77"/>
      <c r="AT384" s="23" t="s">
        <v>136</v>
      </c>
      <c r="AU384" s="23" t="s">
        <v>85</v>
      </c>
    </row>
    <row r="385" spans="2:65" s="1" customFormat="1" ht="22.5" customHeight="1">
      <c r="B385" s="40"/>
      <c r="C385" s="241" t="s">
        <v>31</v>
      </c>
      <c r="D385" s="241" t="s">
        <v>341</v>
      </c>
      <c r="E385" s="242" t="s">
        <v>713</v>
      </c>
      <c r="F385" s="243" t="s">
        <v>714</v>
      </c>
      <c r="G385" s="244" t="s">
        <v>378</v>
      </c>
      <c r="H385" s="245">
        <v>1</v>
      </c>
      <c r="I385" s="246"/>
      <c r="J385" s="247">
        <f>ROUND(I385*H385,2)</f>
        <v>0</v>
      </c>
      <c r="K385" s="243" t="s">
        <v>24</v>
      </c>
      <c r="L385" s="248"/>
      <c r="M385" s="249" t="s">
        <v>24</v>
      </c>
      <c r="N385" s="250" t="s">
        <v>47</v>
      </c>
      <c r="O385" s="41"/>
      <c r="P385" s="197">
        <f>O385*H385</f>
        <v>0</v>
      </c>
      <c r="Q385" s="197">
        <v>0.00441</v>
      </c>
      <c r="R385" s="197">
        <f>Q385*H385</f>
        <v>0.00441</v>
      </c>
      <c r="S385" s="197">
        <v>0</v>
      </c>
      <c r="T385" s="198">
        <f>S385*H385</f>
        <v>0</v>
      </c>
      <c r="AR385" s="23" t="s">
        <v>171</v>
      </c>
      <c r="AT385" s="23" t="s">
        <v>341</v>
      </c>
      <c r="AU385" s="23" t="s">
        <v>85</v>
      </c>
      <c r="AY385" s="23" t="s">
        <v>127</v>
      </c>
      <c r="BE385" s="199">
        <f>IF(N385="základní",J385,0)</f>
        <v>0</v>
      </c>
      <c r="BF385" s="199">
        <f>IF(N385="snížená",J385,0)</f>
        <v>0</v>
      </c>
      <c r="BG385" s="199">
        <f>IF(N385="zákl. přenesená",J385,0)</f>
        <v>0</v>
      </c>
      <c r="BH385" s="199">
        <f>IF(N385="sníž. přenesená",J385,0)</f>
        <v>0</v>
      </c>
      <c r="BI385" s="199">
        <f>IF(N385="nulová",J385,0)</f>
        <v>0</v>
      </c>
      <c r="BJ385" s="23" t="s">
        <v>25</v>
      </c>
      <c r="BK385" s="199">
        <f>ROUND(I385*H385,2)</f>
        <v>0</v>
      </c>
      <c r="BL385" s="23" t="s">
        <v>134</v>
      </c>
      <c r="BM385" s="23" t="s">
        <v>715</v>
      </c>
    </row>
    <row r="386" spans="2:65" s="1" customFormat="1" ht="22.5" customHeight="1">
      <c r="B386" s="40"/>
      <c r="C386" s="241" t="s">
        <v>716</v>
      </c>
      <c r="D386" s="241" t="s">
        <v>341</v>
      </c>
      <c r="E386" s="242" t="s">
        <v>717</v>
      </c>
      <c r="F386" s="243" t="s">
        <v>718</v>
      </c>
      <c r="G386" s="244" t="s">
        <v>378</v>
      </c>
      <c r="H386" s="245">
        <v>2</v>
      </c>
      <c r="I386" s="246"/>
      <c r="J386" s="247">
        <f>ROUND(I386*H386,2)</f>
        <v>0</v>
      </c>
      <c r="K386" s="243" t="s">
        <v>24</v>
      </c>
      <c r="L386" s="248"/>
      <c r="M386" s="249" t="s">
        <v>24</v>
      </c>
      <c r="N386" s="250" t="s">
        <v>47</v>
      </c>
      <c r="O386" s="41"/>
      <c r="P386" s="197">
        <f>O386*H386</f>
        <v>0</v>
      </c>
      <c r="Q386" s="197">
        <v>0.00387</v>
      </c>
      <c r="R386" s="197">
        <f>Q386*H386</f>
        <v>0.00774</v>
      </c>
      <c r="S386" s="197">
        <v>0</v>
      </c>
      <c r="T386" s="198">
        <f>S386*H386</f>
        <v>0</v>
      </c>
      <c r="AR386" s="23" t="s">
        <v>171</v>
      </c>
      <c r="AT386" s="23" t="s">
        <v>341</v>
      </c>
      <c r="AU386" s="23" t="s">
        <v>85</v>
      </c>
      <c r="AY386" s="23" t="s">
        <v>127</v>
      </c>
      <c r="BE386" s="199">
        <f>IF(N386="základní",J386,0)</f>
        <v>0</v>
      </c>
      <c r="BF386" s="199">
        <f>IF(N386="snížená",J386,0)</f>
        <v>0</v>
      </c>
      <c r="BG386" s="199">
        <f>IF(N386="zákl. přenesená",J386,0)</f>
        <v>0</v>
      </c>
      <c r="BH386" s="199">
        <f>IF(N386="sníž. přenesená",J386,0)</f>
        <v>0</v>
      </c>
      <c r="BI386" s="199">
        <f>IF(N386="nulová",J386,0)</f>
        <v>0</v>
      </c>
      <c r="BJ386" s="23" t="s">
        <v>25</v>
      </c>
      <c r="BK386" s="199">
        <f>ROUND(I386*H386,2)</f>
        <v>0</v>
      </c>
      <c r="BL386" s="23" t="s">
        <v>134</v>
      </c>
      <c r="BM386" s="23" t="s">
        <v>719</v>
      </c>
    </row>
    <row r="387" spans="2:65" s="1" customFormat="1" ht="22.5" customHeight="1">
      <c r="B387" s="40"/>
      <c r="C387" s="241" t="s">
        <v>720</v>
      </c>
      <c r="D387" s="241" t="s">
        <v>341</v>
      </c>
      <c r="E387" s="242" t="s">
        <v>721</v>
      </c>
      <c r="F387" s="243" t="s">
        <v>722</v>
      </c>
      <c r="G387" s="244" t="s">
        <v>378</v>
      </c>
      <c r="H387" s="245">
        <v>2</v>
      </c>
      <c r="I387" s="246"/>
      <c r="J387" s="247">
        <f>ROUND(I387*H387,2)</f>
        <v>0</v>
      </c>
      <c r="K387" s="243" t="s">
        <v>24</v>
      </c>
      <c r="L387" s="248"/>
      <c r="M387" s="249" t="s">
        <v>24</v>
      </c>
      <c r="N387" s="250" t="s">
        <v>47</v>
      </c>
      <c r="O387" s="41"/>
      <c r="P387" s="197">
        <f>O387*H387</f>
        <v>0</v>
      </c>
      <c r="Q387" s="197">
        <v>0.00226</v>
      </c>
      <c r="R387" s="197">
        <f>Q387*H387</f>
        <v>0.00452</v>
      </c>
      <c r="S387" s="197">
        <v>0</v>
      </c>
      <c r="T387" s="198">
        <f>S387*H387</f>
        <v>0</v>
      </c>
      <c r="AR387" s="23" t="s">
        <v>171</v>
      </c>
      <c r="AT387" s="23" t="s">
        <v>341</v>
      </c>
      <c r="AU387" s="23" t="s">
        <v>85</v>
      </c>
      <c r="AY387" s="23" t="s">
        <v>127</v>
      </c>
      <c r="BE387" s="199">
        <f>IF(N387="základní",J387,0)</f>
        <v>0</v>
      </c>
      <c r="BF387" s="199">
        <f>IF(N387="snížená",J387,0)</f>
        <v>0</v>
      </c>
      <c r="BG387" s="199">
        <f>IF(N387="zákl. přenesená",J387,0)</f>
        <v>0</v>
      </c>
      <c r="BH387" s="199">
        <f>IF(N387="sníž. přenesená",J387,0)</f>
        <v>0</v>
      </c>
      <c r="BI387" s="199">
        <f>IF(N387="nulová",J387,0)</f>
        <v>0</v>
      </c>
      <c r="BJ387" s="23" t="s">
        <v>25</v>
      </c>
      <c r="BK387" s="199">
        <f>ROUND(I387*H387,2)</f>
        <v>0</v>
      </c>
      <c r="BL387" s="23" t="s">
        <v>134</v>
      </c>
      <c r="BM387" s="23" t="s">
        <v>723</v>
      </c>
    </row>
    <row r="388" spans="2:65" s="1" customFormat="1" ht="31.5" customHeight="1">
      <c r="B388" s="40"/>
      <c r="C388" s="188" t="s">
        <v>724</v>
      </c>
      <c r="D388" s="188" t="s">
        <v>129</v>
      </c>
      <c r="E388" s="189" t="s">
        <v>725</v>
      </c>
      <c r="F388" s="190" t="s">
        <v>726</v>
      </c>
      <c r="G388" s="191" t="s">
        <v>378</v>
      </c>
      <c r="H388" s="192">
        <v>4</v>
      </c>
      <c r="I388" s="193"/>
      <c r="J388" s="194">
        <f>ROUND(I388*H388,2)</f>
        <v>0</v>
      </c>
      <c r="K388" s="190" t="s">
        <v>133</v>
      </c>
      <c r="L388" s="60"/>
      <c r="M388" s="195" t="s">
        <v>24</v>
      </c>
      <c r="N388" s="196" t="s">
        <v>47</v>
      </c>
      <c r="O388" s="41"/>
      <c r="P388" s="197">
        <f>O388*H388</f>
        <v>0</v>
      </c>
      <c r="Q388" s="197">
        <v>1E-05</v>
      </c>
      <c r="R388" s="197">
        <f>Q388*H388</f>
        <v>4E-05</v>
      </c>
      <c r="S388" s="197">
        <v>0</v>
      </c>
      <c r="T388" s="198">
        <f>S388*H388</f>
        <v>0</v>
      </c>
      <c r="AR388" s="23" t="s">
        <v>134</v>
      </c>
      <c r="AT388" s="23" t="s">
        <v>129</v>
      </c>
      <c r="AU388" s="23" t="s">
        <v>85</v>
      </c>
      <c r="AY388" s="23" t="s">
        <v>127</v>
      </c>
      <c r="BE388" s="199">
        <f>IF(N388="základní",J388,0)</f>
        <v>0</v>
      </c>
      <c r="BF388" s="199">
        <f>IF(N388="snížená",J388,0)</f>
        <v>0</v>
      </c>
      <c r="BG388" s="199">
        <f>IF(N388="zákl. přenesená",J388,0)</f>
        <v>0</v>
      </c>
      <c r="BH388" s="199">
        <f>IF(N388="sníž. přenesená",J388,0)</f>
        <v>0</v>
      </c>
      <c r="BI388" s="199">
        <f>IF(N388="nulová",J388,0)</f>
        <v>0</v>
      </c>
      <c r="BJ388" s="23" t="s">
        <v>25</v>
      </c>
      <c r="BK388" s="199">
        <f>ROUND(I388*H388,2)</f>
        <v>0</v>
      </c>
      <c r="BL388" s="23" t="s">
        <v>134</v>
      </c>
      <c r="BM388" s="23" t="s">
        <v>727</v>
      </c>
    </row>
    <row r="389" spans="2:47" s="1" customFormat="1" ht="27">
      <c r="B389" s="40"/>
      <c r="C389" s="62"/>
      <c r="D389" s="205" t="s">
        <v>136</v>
      </c>
      <c r="E389" s="62"/>
      <c r="F389" s="240" t="s">
        <v>694</v>
      </c>
      <c r="G389" s="62"/>
      <c r="H389" s="62"/>
      <c r="I389" s="158"/>
      <c r="J389" s="62"/>
      <c r="K389" s="62"/>
      <c r="L389" s="60"/>
      <c r="M389" s="202"/>
      <c r="N389" s="41"/>
      <c r="O389" s="41"/>
      <c r="P389" s="41"/>
      <c r="Q389" s="41"/>
      <c r="R389" s="41"/>
      <c r="S389" s="41"/>
      <c r="T389" s="77"/>
      <c r="AT389" s="23" t="s">
        <v>136</v>
      </c>
      <c r="AU389" s="23" t="s">
        <v>85</v>
      </c>
    </row>
    <row r="390" spans="2:65" s="1" customFormat="1" ht="31.5" customHeight="1">
      <c r="B390" s="40"/>
      <c r="C390" s="241" t="s">
        <v>728</v>
      </c>
      <c r="D390" s="241" t="s">
        <v>341</v>
      </c>
      <c r="E390" s="242" t="s">
        <v>729</v>
      </c>
      <c r="F390" s="243" t="s">
        <v>730</v>
      </c>
      <c r="G390" s="244" t="s">
        <v>378</v>
      </c>
      <c r="H390" s="245">
        <v>4</v>
      </c>
      <c r="I390" s="246"/>
      <c r="J390" s="247">
        <f>ROUND(I390*H390,2)</f>
        <v>0</v>
      </c>
      <c r="K390" s="243" t="s">
        <v>133</v>
      </c>
      <c r="L390" s="248"/>
      <c r="M390" s="249" t="s">
        <v>24</v>
      </c>
      <c r="N390" s="250" t="s">
        <v>47</v>
      </c>
      <c r="O390" s="41"/>
      <c r="P390" s="197">
        <f>O390*H390</f>
        <v>0</v>
      </c>
      <c r="Q390" s="197">
        <v>0.00125</v>
      </c>
      <c r="R390" s="197">
        <f>Q390*H390</f>
        <v>0.005</v>
      </c>
      <c r="S390" s="197">
        <v>0</v>
      </c>
      <c r="T390" s="198">
        <f>S390*H390</f>
        <v>0</v>
      </c>
      <c r="AR390" s="23" t="s">
        <v>171</v>
      </c>
      <c r="AT390" s="23" t="s">
        <v>341</v>
      </c>
      <c r="AU390" s="23" t="s">
        <v>85</v>
      </c>
      <c r="AY390" s="23" t="s">
        <v>127</v>
      </c>
      <c r="BE390" s="199">
        <f>IF(N390="základní",J390,0)</f>
        <v>0</v>
      </c>
      <c r="BF390" s="199">
        <f>IF(N390="snížená",J390,0)</f>
        <v>0</v>
      </c>
      <c r="BG390" s="199">
        <f>IF(N390="zákl. přenesená",J390,0)</f>
        <v>0</v>
      </c>
      <c r="BH390" s="199">
        <f>IF(N390="sníž. přenesená",J390,0)</f>
        <v>0</v>
      </c>
      <c r="BI390" s="199">
        <f>IF(N390="nulová",J390,0)</f>
        <v>0</v>
      </c>
      <c r="BJ390" s="23" t="s">
        <v>25</v>
      </c>
      <c r="BK390" s="199">
        <f>ROUND(I390*H390,2)</f>
        <v>0</v>
      </c>
      <c r="BL390" s="23" t="s">
        <v>134</v>
      </c>
      <c r="BM390" s="23" t="s">
        <v>731</v>
      </c>
    </row>
    <row r="391" spans="2:65" s="1" customFormat="1" ht="31.5" customHeight="1">
      <c r="B391" s="40"/>
      <c r="C391" s="188" t="s">
        <v>732</v>
      </c>
      <c r="D391" s="188" t="s">
        <v>129</v>
      </c>
      <c r="E391" s="189" t="s">
        <v>733</v>
      </c>
      <c r="F391" s="190" t="s">
        <v>734</v>
      </c>
      <c r="G391" s="191" t="s">
        <v>378</v>
      </c>
      <c r="H391" s="192">
        <v>1</v>
      </c>
      <c r="I391" s="193"/>
      <c r="J391" s="194">
        <f>ROUND(I391*H391,2)</f>
        <v>0</v>
      </c>
      <c r="K391" s="190" t="s">
        <v>133</v>
      </c>
      <c r="L391" s="60"/>
      <c r="M391" s="195" t="s">
        <v>24</v>
      </c>
      <c r="N391" s="196" t="s">
        <v>47</v>
      </c>
      <c r="O391" s="41"/>
      <c r="P391" s="197">
        <f>O391*H391</f>
        <v>0</v>
      </c>
      <c r="Q391" s="197">
        <v>2E-05</v>
      </c>
      <c r="R391" s="197">
        <f>Q391*H391</f>
        <v>2E-05</v>
      </c>
      <c r="S391" s="197">
        <v>0</v>
      </c>
      <c r="T391" s="198">
        <f>S391*H391</f>
        <v>0</v>
      </c>
      <c r="AR391" s="23" t="s">
        <v>134</v>
      </c>
      <c r="AT391" s="23" t="s">
        <v>129</v>
      </c>
      <c r="AU391" s="23" t="s">
        <v>85</v>
      </c>
      <c r="AY391" s="23" t="s">
        <v>127</v>
      </c>
      <c r="BE391" s="199">
        <f>IF(N391="základní",J391,0)</f>
        <v>0</v>
      </c>
      <c r="BF391" s="199">
        <f>IF(N391="snížená",J391,0)</f>
        <v>0</v>
      </c>
      <c r="BG391" s="199">
        <f>IF(N391="zákl. přenesená",J391,0)</f>
        <v>0</v>
      </c>
      <c r="BH391" s="199">
        <f>IF(N391="sníž. přenesená",J391,0)</f>
        <v>0</v>
      </c>
      <c r="BI391" s="199">
        <f>IF(N391="nulová",J391,0)</f>
        <v>0</v>
      </c>
      <c r="BJ391" s="23" t="s">
        <v>25</v>
      </c>
      <c r="BK391" s="199">
        <f>ROUND(I391*H391,2)</f>
        <v>0</v>
      </c>
      <c r="BL391" s="23" t="s">
        <v>134</v>
      </c>
      <c r="BM391" s="23" t="s">
        <v>735</v>
      </c>
    </row>
    <row r="392" spans="2:47" s="1" customFormat="1" ht="27">
      <c r="B392" s="40"/>
      <c r="C392" s="62"/>
      <c r="D392" s="205" t="s">
        <v>136</v>
      </c>
      <c r="E392" s="62"/>
      <c r="F392" s="240" t="s">
        <v>694</v>
      </c>
      <c r="G392" s="62"/>
      <c r="H392" s="62"/>
      <c r="I392" s="158"/>
      <c r="J392" s="62"/>
      <c r="K392" s="62"/>
      <c r="L392" s="60"/>
      <c r="M392" s="202"/>
      <c r="N392" s="41"/>
      <c r="O392" s="41"/>
      <c r="P392" s="41"/>
      <c r="Q392" s="41"/>
      <c r="R392" s="41"/>
      <c r="S392" s="41"/>
      <c r="T392" s="77"/>
      <c r="AT392" s="23" t="s">
        <v>136</v>
      </c>
      <c r="AU392" s="23" t="s">
        <v>85</v>
      </c>
    </row>
    <row r="393" spans="2:65" s="1" customFormat="1" ht="31.5" customHeight="1">
      <c r="B393" s="40"/>
      <c r="C393" s="241" t="s">
        <v>736</v>
      </c>
      <c r="D393" s="241" t="s">
        <v>341</v>
      </c>
      <c r="E393" s="242" t="s">
        <v>737</v>
      </c>
      <c r="F393" s="243" t="s">
        <v>738</v>
      </c>
      <c r="G393" s="244" t="s">
        <v>378</v>
      </c>
      <c r="H393" s="245">
        <v>1</v>
      </c>
      <c r="I393" s="246"/>
      <c r="J393" s="247">
        <f>ROUND(I393*H393,2)</f>
        <v>0</v>
      </c>
      <c r="K393" s="243" t="s">
        <v>24</v>
      </c>
      <c r="L393" s="248"/>
      <c r="M393" s="249" t="s">
        <v>24</v>
      </c>
      <c r="N393" s="250" t="s">
        <v>47</v>
      </c>
      <c r="O393" s="41"/>
      <c r="P393" s="197">
        <f>O393*H393</f>
        <v>0</v>
      </c>
      <c r="Q393" s="197">
        <v>0.0142</v>
      </c>
      <c r="R393" s="197">
        <f>Q393*H393</f>
        <v>0.0142</v>
      </c>
      <c r="S393" s="197">
        <v>0</v>
      </c>
      <c r="T393" s="198">
        <f>S393*H393</f>
        <v>0</v>
      </c>
      <c r="AR393" s="23" t="s">
        <v>171</v>
      </c>
      <c r="AT393" s="23" t="s">
        <v>341</v>
      </c>
      <c r="AU393" s="23" t="s">
        <v>85</v>
      </c>
      <c r="AY393" s="23" t="s">
        <v>127</v>
      </c>
      <c r="BE393" s="199">
        <f>IF(N393="základní",J393,0)</f>
        <v>0</v>
      </c>
      <c r="BF393" s="199">
        <f>IF(N393="snížená",J393,0)</f>
        <v>0</v>
      </c>
      <c r="BG393" s="199">
        <f>IF(N393="zákl. přenesená",J393,0)</f>
        <v>0</v>
      </c>
      <c r="BH393" s="199">
        <f>IF(N393="sníž. přenesená",J393,0)</f>
        <v>0</v>
      </c>
      <c r="BI393" s="199">
        <f>IF(N393="nulová",J393,0)</f>
        <v>0</v>
      </c>
      <c r="BJ393" s="23" t="s">
        <v>25</v>
      </c>
      <c r="BK393" s="199">
        <f>ROUND(I393*H393,2)</f>
        <v>0</v>
      </c>
      <c r="BL393" s="23" t="s">
        <v>134</v>
      </c>
      <c r="BM393" s="23" t="s">
        <v>739</v>
      </c>
    </row>
    <row r="394" spans="2:65" s="1" customFormat="1" ht="31.5" customHeight="1">
      <c r="B394" s="40"/>
      <c r="C394" s="188" t="s">
        <v>740</v>
      </c>
      <c r="D394" s="188" t="s">
        <v>129</v>
      </c>
      <c r="E394" s="189" t="s">
        <v>741</v>
      </c>
      <c r="F394" s="190" t="s">
        <v>742</v>
      </c>
      <c r="G394" s="191" t="s">
        <v>378</v>
      </c>
      <c r="H394" s="192">
        <v>3</v>
      </c>
      <c r="I394" s="193"/>
      <c r="J394" s="194">
        <f>ROUND(I394*H394,2)</f>
        <v>0</v>
      </c>
      <c r="K394" s="190" t="s">
        <v>133</v>
      </c>
      <c r="L394" s="60"/>
      <c r="M394" s="195" t="s">
        <v>24</v>
      </c>
      <c r="N394" s="196" t="s">
        <v>47</v>
      </c>
      <c r="O394" s="41"/>
      <c r="P394" s="197">
        <f>O394*H394</f>
        <v>0</v>
      </c>
      <c r="Q394" s="197">
        <v>3E-05</v>
      </c>
      <c r="R394" s="197">
        <f>Q394*H394</f>
        <v>9E-05</v>
      </c>
      <c r="S394" s="197">
        <v>0</v>
      </c>
      <c r="T394" s="198">
        <f>S394*H394</f>
        <v>0</v>
      </c>
      <c r="AR394" s="23" t="s">
        <v>134</v>
      </c>
      <c r="AT394" s="23" t="s">
        <v>129</v>
      </c>
      <c r="AU394" s="23" t="s">
        <v>85</v>
      </c>
      <c r="AY394" s="23" t="s">
        <v>127</v>
      </c>
      <c r="BE394" s="199">
        <f>IF(N394="základní",J394,0)</f>
        <v>0</v>
      </c>
      <c r="BF394" s="199">
        <f>IF(N394="snížená",J394,0)</f>
        <v>0</v>
      </c>
      <c r="BG394" s="199">
        <f>IF(N394="zákl. přenesená",J394,0)</f>
        <v>0</v>
      </c>
      <c r="BH394" s="199">
        <f>IF(N394="sníž. přenesená",J394,0)</f>
        <v>0</v>
      </c>
      <c r="BI394" s="199">
        <f>IF(N394="nulová",J394,0)</f>
        <v>0</v>
      </c>
      <c r="BJ394" s="23" t="s">
        <v>25</v>
      </c>
      <c r="BK394" s="199">
        <f>ROUND(I394*H394,2)</f>
        <v>0</v>
      </c>
      <c r="BL394" s="23" t="s">
        <v>134</v>
      </c>
      <c r="BM394" s="23" t="s">
        <v>743</v>
      </c>
    </row>
    <row r="395" spans="2:47" s="1" customFormat="1" ht="27">
      <c r="B395" s="40"/>
      <c r="C395" s="62"/>
      <c r="D395" s="205" t="s">
        <v>136</v>
      </c>
      <c r="E395" s="62"/>
      <c r="F395" s="240" t="s">
        <v>694</v>
      </c>
      <c r="G395" s="62"/>
      <c r="H395" s="62"/>
      <c r="I395" s="158"/>
      <c r="J395" s="62"/>
      <c r="K395" s="62"/>
      <c r="L395" s="60"/>
      <c r="M395" s="202"/>
      <c r="N395" s="41"/>
      <c r="O395" s="41"/>
      <c r="P395" s="41"/>
      <c r="Q395" s="41"/>
      <c r="R395" s="41"/>
      <c r="S395" s="41"/>
      <c r="T395" s="77"/>
      <c r="AT395" s="23" t="s">
        <v>136</v>
      </c>
      <c r="AU395" s="23" t="s">
        <v>85</v>
      </c>
    </row>
    <row r="396" spans="2:65" s="1" customFormat="1" ht="31.5" customHeight="1">
      <c r="B396" s="40"/>
      <c r="C396" s="241" t="s">
        <v>744</v>
      </c>
      <c r="D396" s="241" t="s">
        <v>341</v>
      </c>
      <c r="E396" s="242" t="s">
        <v>745</v>
      </c>
      <c r="F396" s="243" t="s">
        <v>746</v>
      </c>
      <c r="G396" s="244" t="s">
        <v>378</v>
      </c>
      <c r="H396" s="245">
        <v>3</v>
      </c>
      <c r="I396" s="246"/>
      <c r="J396" s="247">
        <f>ROUND(I396*H396,2)</f>
        <v>0</v>
      </c>
      <c r="K396" s="243" t="s">
        <v>24</v>
      </c>
      <c r="L396" s="248"/>
      <c r="M396" s="249" t="s">
        <v>24</v>
      </c>
      <c r="N396" s="250" t="s">
        <v>47</v>
      </c>
      <c r="O396" s="41"/>
      <c r="P396" s="197">
        <f>O396*H396</f>
        <v>0</v>
      </c>
      <c r="Q396" s="197">
        <v>0.0072</v>
      </c>
      <c r="R396" s="197">
        <f>Q396*H396</f>
        <v>0.0216</v>
      </c>
      <c r="S396" s="197">
        <v>0</v>
      </c>
      <c r="T396" s="198">
        <f>S396*H396</f>
        <v>0</v>
      </c>
      <c r="AR396" s="23" t="s">
        <v>171</v>
      </c>
      <c r="AT396" s="23" t="s">
        <v>341</v>
      </c>
      <c r="AU396" s="23" t="s">
        <v>85</v>
      </c>
      <c r="AY396" s="23" t="s">
        <v>127</v>
      </c>
      <c r="BE396" s="199">
        <f>IF(N396="základní",J396,0)</f>
        <v>0</v>
      </c>
      <c r="BF396" s="199">
        <f>IF(N396="snížená",J396,0)</f>
        <v>0</v>
      </c>
      <c r="BG396" s="199">
        <f>IF(N396="zákl. přenesená",J396,0)</f>
        <v>0</v>
      </c>
      <c r="BH396" s="199">
        <f>IF(N396="sníž. přenesená",J396,0)</f>
        <v>0</v>
      </c>
      <c r="BI396" s="199">
        <f>IF(N396="nulová",J396,0)</f>
        <v>0</v>
      </c>
      <c r="BJ396" s="23" t="s">
        <v>25</v>
      </c>
      <c r="BK396" s="199">
        <f>ROUND(I396*H396,2)</f>
        <v>0</v>
      </c>
      <c r="BL396" s="23" t="s">
        <v>134</v>
      </c>
      <c r="BM396" s="23" t="s">
        <v>747</v>
      </c>
    </row>
    <row r="397" spans="2:65" s="1" customFormat="1" ht="22.5" customHeight="1">
      <c r="B397" s="40"/>
      <c r="C397" s="188" t="s">
        <v>748</v>
      </c>
      <c r="D397" s="188" t="s">
        <v>129</v>
      </c>
      <c r="E397" s="189" t="s">
        <v>749</v>
      </c>
      <c r="F397" s="190" t="s">
        <v>750</v>
      </c>
      <c r="G397" s="191" t="s">
        <v>378</v>
      </c>
      <c r="H397" s="192">
        <v>1</v>
      </c>
      <c r="I397" s="193"/>
      <c r="J397" s="194">
        <f>ROUND(I397*H397,2)</f>
        <v>0</v>
      </c>
      <c r="K397" s="190" t="s">
        <v>133</v>
      </c>
      <c r="L397" s="60"/>
      <c r="M397" s="195" t="s">
        <v>24</v>
      </c>
      <c r="N397" s="196" t="s">
        <v>47</v>
      </c>
      <c r="O397" s="41"/>
      <c r="P397" s="197">
        <f>O397*H397</f>
        <v>0</v>
      </c>
      <c r="Q397" s="197">
        <v>2E-05</v>
      </c>
      <c r="R397" s="197">
        <f>Q397*H397</f>
        <v>2E-05</v>
      </c>
      <c r="S397" s="197">
        <v>0</v>
      </c>
      <c r="T397" s="198">
        <f>S397*H397</f>
        <v>0</v>
      </c>
      <c r="AR397" s="23" t="s">
        <v>134</v>
      </c>
      <c r="AT397" s="23" t="s">
        <v>129</v>
      </c>
      <c r="AU397" s="23" t="s">
        <v>85</v>
      </c>
      <c r="AY397" s="23" t="s">
        <v>127</v>
      </c>
      <c r="BE397" s="199">
        <f>IF(N397="základní",J397,0)</f>
        <v>0</v>
      </c>
      <c r="BF397" s="199">
        <f>IF(N397="snížená",J397,0)</f>
        <v>0</v>
      </c>
      <c r="BG397" s="199">
        <f>IF(N397="zákl. přenesená",J397,0)</f>
        <v>0</v>
      </c>
      <c r="BH397" s="199">
        <f>IF(N397="sníž. přenesená",J397,0)</f>
        <v>0</v>
      </c>
      <c r="BI397" s="199">
        <f>IF(N397="nulová",J397,0)</f>
        <v>0</v>
      </c>
      <c r="BJ397" s="23" t="s">
        <v>25</v>
      </c>
      <c r="BK397" s="199">
        <f>ROUND(I397*H397,2)</f>
        <v>0</v>
      </c>
      <c r="BL397" s="23" t="s">
        <v>134</v>
      </c>
      <c r="BM397" s="23" t="s">
        <v>751</v>
      </c>
    </row>
    <row r="398" spans="2:47" s="1" customFormat="1" ht="243">
      <c r="B398" s="40"/>
      <c r="C398" s="62"/>
      <c r="D398" s="205" t="s">
        <v>136</v>
      </c>
      <c r="E398" s="62"/>
      <c r="F398" s="240" t="s">
        <v>752</v>
      </c>
      <c r="G398" s="62"/>
      <c r="H398" s="62"/>
      <c r="I398" s="158"/>
      <c r="J398" s="62"/>
      <c r="K398" s="62"/>
      <c r="L398" s="60"/>
      <c r="M398" s="202"/>
      <c r="N398" s="41"/>
      <c r="O398" s="41"/>
      <c r="P398" s="41"/>
      <c r="Q398" s="41"/>
      <c r="R398" s="41"/>
      <c r="S398" s="41"/>
      <c r="T398" s="77"/>
      <c r="AT398" s="23" t="s">
        <v>136</v>
      </c>
      <c r="AU398" s="23" t="s">
        <v>85</v>
      </c>
    </row>
    <row r="399" spans="2:65" s="1" customFormat="1" ht="22.5" customHeight="1">
      <c r="B399" s="40"/>
      <c r="C399" s="241" t="s">
        <v>753</v>
      </c>
      <c r="D399" s="241" t="s">
        <v>341</v>
      </c>
      <c r="E399" s="242" t="s">
        <v>754</v>
      </c>
      <c r="F399" s="243" t="s">
        <v>755</v>
      </c>
      <c r="G399" s="244" t="s">
        <v>378</v>
      </c>
      <c r="H399" s="245">
        <v>1</v>
      </c>
      <c r="I399" s="246"/>
      <c r="J399" s="247">
        <f>ROUND(I399*H399,2)</f>
        <v>0</v>
      </c>
      <c r="K399" s="243" t="s">
        <v>24</v>
      </c>
      <c r="L399" s="248"/>
      <c r="M399" s="249" t="s">
        <v>24</v>
      </c>
      <c r="N399" s="250" t="s">
        <v>47</v>
      </c>
      <c r="O399" s="41"/>
      <c r="P399" s="197">
        <f>O399*H399</f>
        <v>0</v>
      </c>
      <c r="Q399" s="197">
        <v>0.00244</v>
      </c>
      <c r="R399" s="197">
        <f>Q399*H399</f>
        <v>0.00244</v>
      </c>
      <c r="S399" s="197">
        <v>0</v>
      </c>
      <c r="T399" s="198">
        <f>S399*H399</f>
        <v>0</v>
      </c>
      <c r="AR399" s="23" t="s">
        <v>171</v>
      </c>
      <c r="AT399" s="23" t="s">
        <v>341</v>
      </c>
      <c r="AU399" s="23" t="s">
        <v>85</v>
      </c>
      <c r="AY399" s="23" t="s">
        <v>127</v>
      </c>
      <c r="BE399" s="199">
        <f>IF(N399="základní",J399,0)</f>
        <v>0</v>
      </c>
      <c r="BF399" s="199">
        <f>IF(N399="snížená",J399,0)</f>
        <v>0</v>
      </c>
      <c r="BG399" s="199">
        <f>IF(N399="zákl. přenesená",J399,0)</f>
        <v>0</v>
      </c>
      <c r="BH399" s="199">
        <f>IF(N399="sníž. přenesená",J399,0)</f>
        <v>0</v>
      </c>
      <c r="BI399" s="199">
        <f>IF(N399="nulová",J399,0)</f>
        <v>0</v>
      </c>
      <c r="BJ399" s="23" t="s">
        <v>25</v>
      </c>
      <c r="BK399" s="199">
        <f>ROUND(I399*H399,2)</f>
        <v>0</v>
      </c>
      <c r="BL399" s="23" t="s">
        <v>134</v>
      </c>
      <c r="BM399" s="23" t="s">
        <v>756</v>
      </c>
    </row>
    <row r="400" spans="2:65" s="1" customFormat="1" ht="22.5" customHeight="1">
      <c r="B400" s="40"/>
      <c r="C400" s="188" t="s">
        <v>757</v>
      </c>
      <c r="D400" s="188" t="s">
        <v>129</v>
      </c>
      <c r="E400" s="189" t="s">
        <v>758</v>
      </c>
      <c r="F400" s="190" t="s">
        <v>759</v>
      </c>
      <c r="G400" s="191" t="s">
        <v>378</v>
      </c>
      <c r="H400" s="192">
        <v>1</v>
      </c>
      <c r="I400" s="193"/>
      <c r="J400" s="194">
        <f>ROUND(I400*H400,2)</f>
        <v>0</v>
      </c>
      <c r="K400" s="190" t="s">
        <v>133</v>
      </c>
      <c r="L400" s="60"/>
      <c r="M400" s="195" t="s">
        <v>24</v>
      </c>
      <c r="N400" s="196" t="s">
        <v>47</v>
      </c>
      <c r="O400" s="41"/>
      <c r="P400" s="197">
        <f>O400*H400</f>
        <v>0</v>
      </c>
      <c r="Q400" s="197">
        <v>2E-05</v>
      </c>
      <c r="R400" s="197">
        <f>Q400*H400</f>
        <v>2E-05</v>
      </c>
      <c r="S400" s="197">
        <v>0</v>
      </c>
      <c r="T400" s="198">
        <f>S400*H400</f>
        <v>0</v>
      </c>
      <c r="AR400" s="23" t="s">
        <v>134</v>
      </c>
      <c r="AT400" s="23" t="s">
        <v>129</v>
      </c>
      <c r="AU400" s="23" t="s">
        <v>85</v>
      </c>
      <c r="AY400" s="23" t="s">
        <v>127</v>
      </c>
      <c r="BE400" s="199">
        <f>IF(N400="základní",J400,0)</f>
        <v>0</v>
      </c>
      <c r="BF400" s="199">
        <f>IF(N400="snížená",J400,0)</f>
        <v>0</v>
      </c>
      <c r="BG400" s="199">
        <f>IF(N400="zákl. přenesená",J400,0)</f>
        <v>0</v>
      </c>
      <c r="BH400" s="199">
        <f>IF(N400="sníž. přenesená",J400,0)</f>
        <v>0</v>
      </c>
      <c r="BI400" s="199">
        <f>IF(N400="nulová",J400,0)</f>
        <v>0</v>
      </c>
      <c r="BJ400" s="23" t="s">
        <v>25</v>
      </c>
      <c r="BK400" s="199">
        <f>ROUND(I400*H400,2)</f>
        <v>0</v>
      </c>
      <c r="BL400" s="23" t="s">
        <v>134</v>
      </c>
      <c r="BM400" s="23" t="s">
        <v>760</v>
      </c>
    </row>
    <row r="401" spans="2:47" s="1" customFormat="1" ht="243">
      <c r="B401" s="40"/>
      <c r="C401" s="62"/>
      <c r="D401" s="205" t="s">
        <v>136</v>
      </c>
      <c r="E401" s="62"/>
      <c r="F401" s="240" t="s">
        <v>752</v>
      </c>
      <c r="G401" s="62"/>
      <c r="H401" s="62"/>
      <c r="I401" s="158"/>
      <c r="J401" s="62"/>
      <c r="K401" s="62"/>
      <c r="L401" s="60"/>
      <c r="M401" s="202"/>
      <c r="N401" s="41"/>
      <c r="O401" s="41"/>
      <c r="P401" s="41"/>
      <c r="Q401" s="41"/>
      <c r="R401" s="41"/>
      <c r="S401" s="41"/>
      <c r="T401" s="77"/>
      <c r="AT401" s="23" t="s">
        <v>136</v>
      </c>
      <c r="AU401" s="23" t="s">
        <v>85</v>
      </c>
    </row>
    <row r="402" spans="2:65" s="1" customFormat="1" ht="22.5" customHeight="1">
      <c r="B402" s="40"/>
      <c r="C402" s="241" t="s">
        <v>761</v>
      </c>
      <c r="D402" s="241" t="s">
        <v>341</v>
      </c>
      <c r="E402" s="242" t="s">
        <v>762</v>
      </c>
      <c r="F402" s="243" t="s">
        <v>763</v>
      </c>
      <c r="G402" s="244" t="s">
        <v>378</v>
      </c>
      <c r="H402" s="245">
        <v>1</v>
      </c>
      <c r="I402" s="246"/>
      <c r="J402" s="247">
        <f>ROUND(I402*H402,2)</f>
        <v>0</v>
      </c>
      <c r="K402" s="243" t="s">
        <v>24</v>
      </c>
      <c r="L402" s="248"/>
      <c r="M402" s="249" t="s">
        <v>24</v>
      </c>
      <c r="N402" s="250" t="s">
        <v>47</v>
      </c>
      <c r="O402" s="41"/>
      <c r="P402" s="197">
        <f>O402*H402</f>
        <v>0</v>
      </c>
      <c r="Q402" s="197">
        <v>0.004</v>
      </c>
      <c r="R402" s="197">
        <f>Q402*H402</f>
        <v>0.004</v>
      </c>
      <c r="S402" s="197">
        <v>0</v>
      </c>
      <c r="T402" s="198">
        <f>S402*H402</f>
        <v>0</v>
      </c>
      <c r="AR402" s="23" t="s">
        <v>171</v>
      </c>
      <c r="AT402" s="23" t="s">
        <v>341</v>
      </c>
      <c r="AU402" s="23" t="s">
        <v>85</v>
      </c>
      <c r="AY402" s="23" t="s">
        <v>127</v>
      </c>
      <c r="BE402" s="199">
        <f>IF(N402="základní",J402,0)</f>
        <v>0</v>
      </c>
      <c r="BF402" s="199">
        <f>IF(N402="snížená",J402,0)</f>
        <v>0</v>
      </c>
      <c r="BG402" s="199">
        <f>IF(N402="zákl. přenesená",J402,0)</f>
        <v>0</v>
      </c>
      <c r="BH402" s="199">
        <f>IF(N402="sníž. přenesená",J402,0)</f>
        <v>0</v>
      </c>
      <c r="BI402" s="199">
        <f>IF(N402="nulová",J402,0)</f>
        <v>0</v>
      </c>
      <c r="BJ402" s="23" t="s">
        <v>25</v>
      </c>
      <c r="BK402" s="199">
        <f>ROUND(I402*H402,2)</f>
        <v>0</v>
      </c>
      <c r="BL402" s="23" t="s">
        <v>134</v>
      </c>
      <c r="BM402" s="23" t="s">
        <v>764</v>
      </c>
    </row>
    <row r="403" spans="2:65" s="1" customFormat="1" ht="22.5" customHeight="1">
      <c r="B403" s="40"/>
      <c r="C403" s="241" t="s">
        <v>765</v>
      </c>
      <c r="D403" s="241" t="s">
        <v>341</v>
      </c>
      <c r="E403" s="242" t="s">
        <v>766</v>
      </c>
      <c r="F403" s="243" t="s">
        <v>767</v>
      </c>
      <c r="G403" s="244" t="s">
        <v>378</v>
      </c>
      <c r="H403" s="245">
        <v>2</v>
      </c>
      <c r="I403" s="246"/>
      <c r="J403" s="247">
        <f>ROUND(I403*H403,2)</f>
        <v>0</v>
      </c>
      <c r="K403" s="243" t="s">
        <v>24</v>
      </c>
      <c r="L403" s="248"/>
      <c r="M403" s="249" t="s">
        <v>24</v>
      </c>
      <c r="N403" s="250" t="s">
        <v>47</v>
      </c>
      <c r="O403" s="41"/>
      <c r="P403" s="197">
        <f>O403*H403</f>
        <v>0</v>
      </c>
      <c r="Q403" s="197">
        <v>0.003</v>
      </c>
      <c r="R403" s="197">
        <f>Q403*H403</f>
        <v>0.006</v>
      </c>
      <c r="S403" s="197">
        <v>0</v>
      </c>
      <c r="T403" s="198">
        <f>S403*H403</f>
        <v>0</v>
      </c>
      <c r="AR403" s="23" t="s">
        <v>171</v>
      </c>
      <c r="AT403" s="23" t="s">
        <v>341</v>
      </c>
      <c r="AU403" s="23" t="s">
        <v>85</v>
      </c>
      <c r="AY403" s="23" t="s">
        <v>127</v>
      </c>
      <c r="BE403" s="199">
        <f>IF(N403="základní",J403,0)</f>
        <v>0</v>
      </c>
      <c r="BF403" s="199">
        <f>IF(N403="snížená",J403,0)</f>
        <v>0</v>
      </c>
      <c r="BG403" s="199">
        <f>IF(N403="zákl. přenesená",J403,0)</f>
        <v>0</v>
      </c>
      <c r="BH403" s="199">
        <f>IF(N403="sníž. přenesená",J403,0)</f>
        <v>0</v>
      </c>
      <c r="BI403" s="199">
        <f>IF(N403="nulová",J403,0)</f>
        <v>0</v>
      </c>
      <c r="BJ403" s="23" t="s">
        <v>25</v>
      </c>
      <c r="BK403" s="199">
        <f>ROUND(I403*H403,2)</f>
        <v>0</v>
      </c>
      <c r="BL403" s="23" t="s">
        <v>134</v>
      </c>
      <c r="BM403" s="23" t="s">
        <v>768</v>
      </c>
    </row>
    <row r="404" spans="2:65" s="1" customFormat="1" ht="31.5" customHeight="1">
      <c r="B404" s="40"/>
      <c r="C404" s="188" t="s">
        <v>769</v>
      </c>
      <c r="D404" s="188" t="s">
        <v>129</v>
      </c>
      <c r="E404" s="189" t="s">
        <v>770</v>
      </c>
      <c r="F404" s="190" t="s">
        <v>771</v>
      </c>
      <c r="G404" s="191" t="s">
        <v>378</v>
      </c>
      <c r="H404" s="192">
        <v>5</v>
      </c>
      <c r="I404" s="193"/>
      <c r="J404" s="194">
        <f>ROUND(I404*H404,2)</f>
        <v>0</v>
      </c>
      <c r="K404" s="190" t="s">
        <v>133</v>
      </c>
      <c r="L404" s="60"/>
      <c r="M404" s="195" t="s">
        <v>24</v>
      </c>
      <c r="N404" s="196" t="s">
        <v>47</v>
      </c>
      <c r="O404" s="41"/>
      <c r="P404" s="197">
        <f>O404*H404</f>
        <v>0</v>
      </c>
      <c r="Q404" s="197">
        <v>0.0016</v>
      </c>
      <c r="R404" s="197">
        <f>Q404*H404</f>
        <v>0.008</v>
      </c>
      <c r="S404" s="197">
        <v>0</v>
      </c>
      <c r="T404" s="198">
        <f>S404*H404</f>
        <v>0</v>
      </c>
      <c r="AR404" s="23" t="s">
        <v>134</v>
      </c>
      <c r="AT404" s="23" t="s">
        <v>129</v>
      </c>
      <c r="AU404" s="23" t="s">
        <v>85</v>
      </c>
      <c r="AY404" s="23" t="s">
        <v>127</v>
      </c>
      <c r="BE404" s="199">
        <f>IF(N404="základní",J404,0)</f>
        <v>0</v>
      </c>
      <c r="BF404" s="199">
        <f>IF(N404="snížená",J404,0)</f>
        <v>0</v>
      </c>
      <c r="BG404" s="199">
        <f>IF(N404="zákl. přenesená",J404,0)</f>
        <v>0</v>
      </c>
      <c r="BH404" s="199">
        <f>IF(N404="sníž. přenesená",J404,0)</f>
        <v>0</v>
      </c>
      <c r="BI404" s="199">
        <f>IF(N404="nulová",J404,0)</f>
        <v>0</v>
      </c>
      <c r="BJ404" s="23" t="s">
        <v>25</v>
      </c>
      <c r="BK404" s="199">
        <f>ROUND(I404*H404,2)</f>
        <v>0</v>
      </c>
      <c r="BL404" s="23" t="s">
        <v>134</v>
      </c>
      <c r="BM404" s="23" t="s">
        <v>772</v>
      </c>
    </row>
    <row r="405" spans="2:47" s="1" customFormat="1" ht="243">
      <c r="B405" s="40"/>
      <c r="C405" s="62"/>
      <c r="D405" s="205" t="s">
        <v>136</v>
      </c>
      <c r="E405" s="62"/>
      <c r="F405" s="240" t="s">
        <v>752</v>
      </c>
      <c r="G405" s="62"/>
      <c r="H405" s="62"/>
      <c r="I405" s="158"/>
      <c r="J405" s="62"/>
      <c r="K405" s="62"/>
      <c r="L405" s="60"/>
      <c r="M405" s="202"/>
      <c r="N405" s="41"/>
      <c r="O405" s="41"/>
      <c r="P405" s="41"/>
      <c r="Q405" s="41"/>
      <c r="R405" s="41"/>
      <c r="S405" s="41"/>
      <c r="T405" s="77"/>
      <c r="AT405" s="23" t="s">
        <v>136</v>
      </c>
      <c r="AU405" s="23" t="s">
        <v>85</v>
      </c>
    </row>
    <row r="406" spans="2:65" s="1" customFormat="1" ht="22.5" customHeight="1">
      <c r="B406" s="40"/>
      <c r="C406" s="241" t="s">
        <v>773</v>
      </c>
      <c r="D406" s="241" t="s">
        <v>341</v>
      </c>
      <c r="E406" s="242" t="s">
        <v>774</v>
      </c>
      <c r="F406" s="243" t="s">
        <v>775</v>
      </c>
      <c r="G406" s="244" t="s">
        <v>378</v>
      </c>
      <c r="H406" s="245">
        <v>5</v>
      </c>
      <c r="I406" s="246"/>
      <c r="J406" s="247">
        <f>ROUND(I406*H406,2)</f>
        <v>0</v>
      </c>
      <c r="K406" s="243" t="s">
        <v>24</v>
      </c>
      <c r="L406" s="248"/>
      <c r="M406" s="249" t="s">
        <v>24</v>
      </c>
      <c r="N406" s="250" t="s">
        <v>47</v>
      </c>
      <c r="O406" s="41"/>
      <c r="P406" s="197">
        <f>O406*H406</f>
        <v>0</v>
      </c>
      <c r="Q406" s="197">
        <v>0.02444</v>
      </c>
      <c r="R406" s="197">
        <f>Q406*H406</f>
        <v>0.1222</v>
      </c>
      <c r="S406" s="197">
        <v>0</v>
      </c>
      <c r="T406" s="198">
        <f>S406*H406</f>
        <v>0</v>
      </c>
      <c r="AR406" s="23" t="s">
        <v>171</v>
      </c>
      <c r="AT406" s="23" t="s">
        <v>341</v>
      </c>
      <c r="AU406" s="23" t="s">
        <v>85</v>
      </c>
      <c r="AY406" s="23" t="s">
        <v>127</v>
      </c>
      <c r="BE406" s="199">
        <f>IF(N406="základní",J406,0)</f>
        <v>0</v>
      </c>
      <c r="BF406" s="199">
        <f>IF(N406="snížená",J406,0)</f>
        <v>0</v>
      </c>
      <c r="BG406" s="199">
        <f>IF(N406="zákl. přenesená",J406,0)</f>
        <v>0</v>
      </c>
      <c r="BH406" s="199">
        <f>IF(N406="sníž. přenesená",J406,0)</f>
        <v>0</v>
      </c>
      <c r="BI406" s="199">
        <f>IF(N406="nulová",J406,0)</f>
        <v>0</v>
      </c>
      <c r="BJ406" s="23" t="s">
        <v>25</v>
      </c>
      <c r="BK406" s="199">
        <f>ROUND(I406*H406,2)</f>
        <v>0</v>
      </c>
      <c r="BL406" s="23" t="s">
        <v>134</v>
      </c>
      <c r="BM406" s="23" t="s">
        <v>776</v>
      </c>
    </row>
    <row r="407" spans="2:65" s="1" customFormat="1" ht="22.5" customHeight="1">
      <c r="B407" s="40"/>
      <c r="C407" s="241" t="s">
        <v>777</v>
      </c>
      <c r="D407" s="241" t="s">
        <v>341</v>
      </c>
      <c r="E407" s="242" t="s">
        <v>778</v>
      </c>
      <c r="F407" s="243" t="s">
        <v>779</v>
      </c>
      <c r="G407" s="244" t="s">
        <v>378</v>
      </c>
      <c r="H407" s="245">
        <v>5</v>
      </c>
      <c r="I407" s="246"/>
      <c r="J407" s="247">
        <f>ROUND(I407*H407,2)</f>
        <v>0</v>
      </c>
      <c r="K407" s="243" t="s">
        <v>24</v>
      </c>
      <c r="L407" s="248"/>
      <c r="M407" s="249" t="s">
        <v>24</v>
      </c>
      <c r="N407" s="250" t="s">
        <v>47</v>
      </c>
      <c r="O407" s="41"/>
      <c r="P407" s="197">
        <f>O407*H407</f>
        <v>0</v>
      </c>
      <c r="Q407" s="197">
        <v>0.0042</v>
      </c>
      <c r="R407" s="197">
        <f>Q407*H407</f>
        <v>0.020999999999999998</v>
      </c>
      <c r="S407" s="197">
        <v>0</v>
      </c>
      <c r="T407" s="198">
        <f>S407*H407</f>
        <v>0</v>
      </c>
      <c r="AR407" s="23" t="s">
        <v>171</v>
      </c>
      <c r="AT407" s="23" t="s">
        <v>341</v>
      </c>
      <c r="AU407" s="23" t="s">
        <v>85</v>
      </c>
      <c r="AY407" s="23" t="s">
        <v>127</v>
      </c>
      <c r="BE407" s="199">
        <f>IF(N407="základní",J407,0)</f>
        <v>0</v>
      </c>
      <c r="BF407" s="199">
        <f>IF(N407="snížená",J407,0)</f>
        <v>0</v>
      </c>
      <c r="BG407" s="199">
        <f>IF(N407="zákl. přenesená",J407,0)</f>
        <v>0</v>
      </c>
      <c r="BH407" s="199">
        <f>IF(N407="sníž. přenesená",J407,0)</f>
        <v>0</v>
      </c>
      <c r="BI407" s="199">
        <f>IF(N407="nulová",J407,0)</f>
        <v>0</v>
      </c>
      <c r="BJ407" s="23" t="s">
        <v>25</v>
      </c>
      <c r="BK407" s="199">
        <f>ROUND(I407*H407,2)</f>
        <v>0</v>
      </c>
      <c r="BL407" s="23" t="s">
        <v>134</v>
      </c>
      <c r="BM407" s="23" t="s">
        <v>780</v>
      </c>
    </row>
    <row r="408" spans="2:65" s="1" customFormat="1" ht="22.5" customHeight="1">
      <c r="B408" s="40"/>
      <c r="C408" s="188" t="s">
        <v>781</v>
      </c>
      <c r="D408" s="188" t="s">
        <v>129</v>
      </c>
      <c r="E408" s="189" t="s">
        <v>782</v>
      </c>
      <c r="F408" s="190" t="s">
        <v>783</v>
      </c>
      <c r="G408" s="191" t="s">
        <v>378</v>
      </c>
      <c r="H408" s="192">
        <v>1</v>
      </c>
      <c r="I408" s="193"/>
      <c r="J408" s="194">
        <f>ROUND(I408*H408,2)</f>
        <v>0</v>
      </c>
      <c r="K408" s="190" t="s">
        <v>133</v>
      </c>
      <c r="L408" s="60"/>
      <c r="M408" s="195" t="s">
        <v>24</v>
      </c>
      <c r="N408" s="196" t="s">
        <v>47</v>
      </c>
      <c r="O408" s="41"/>
      <c r="P408" s="197">
        <f>O408*H408</f>
        <v>0</v>
      </c>
      <c r="Q408" s="197">
        <v>0.00034</v>
      </c>
      <c r="R408" s="197">
        <f>Q408*H408</f>
        <v>0.00034</v>
      </c>
      <c r="S408" s="197">
        <v>0</v>
      </c>
      <c r="T408" s="198">
        <f>S408*H408</f>
        <v>0</v>
      </c>
      <c r="AR408" s="23" t="s">
        <v>134</v>
      </c>
      <c r="AT408" s="23" t="s">
        <v>129</v>
      </c>
      <c r="AU408" s="23" t="s">
        <v>85</v>
      </c>
      <c r="AY408" s="23" t="s">
        <v>127</v>
      </c>
      <c r="BE408" s="199">
        <f>IF(N408="základní",J408,0)</f>
        <v>0</v>
      </c>
      <c r="BF408" s="199">
        <f>IF(N408="snížená",J408,0)</f>
        <v>0</v>
      </c>
      <c r="BG408" s="199">
        <f>IF(N408="zákl. přenesená",J408,0)</f>
        <v>0</v>
      </c>
      <c r="BH408" s="199">
        <f>IF(N408="sníž. přenesená",J408,0)</f>
        <v>0</v>
      </c>
      <c r="BI408" s="199">
        <f>IF(N408="nulová",J408,0)</f>
        <v>0</v>
      </c>
      <c r="BJ408" s="23" t="s">
        <v>25</v>
      </c>
      <c r="BK408" s="199">
        <f>ROUND(I408*H408,2)</f>
        <v>0</v>
      </c>
      <c r="BL408" s="23" t="s">
        <v>134</v>
      </c>
      <c r="BM408" s="23" t="s">
        <v>784</v>
      </c>
    </row>
    <row r="409" spans="2:47" s="1" customFormat="1" ht="243">
      <c r="B409" s="40"/>
      <c r="C409" s="62"/>
      <c r="D409" s="205" t="s">
        <v>136</v>
      </c>
      <c r="E409" s="62"/>
      <c r="F409" s="240" t="s">
        <v>752</v>
      </c>
      <c r="G409" s="62"/>
      <c r="H409" s="62"/>
      <c r="I409" s="158"/>
      <c r="J409" s="62"/>
      <c r="K409" s="62"/>
      <c r="L409" s="60"/>
      <c r="M409" s="202"/>
      <c r="N409" s="41"/>
      <c r="O409" s="41"/>
      <c r="P409" s="41"/>
      <c r="Q409" s="41"/>
      <c r="R409" s="41"/>
      <c r="S409" s="41"/>
      <c r="T409" s="77"/>
      <c r="AT409" s="23" t="s">
        <v>136</v>
      </c>
      <c r="AU409" s="23" t="s">
        <v>85</v>
      </c>
    </row>
    <row r="410" spans="2:65" s="1" customFormat="1" ht="22.5" customHeight="1">
      <c r="B410" s="40"/>
      <c r="C410" s="241" t="s">
        <v>785</v>
      </c>
      <c r="D410" s="241" t="s">
        <v>341</v>
      </c>
      <c r="E410" s="242" t="s">
        <v>786</v>
      </c>
      <c r="F410" s="243" t="s">
        <v>787</v>
      </c>
      <c r="G410" s="244" t="s">
        <v>378</v>
      </c>
      <c r="H410" s="245">
        <v>1</v>
      </c>
      <c r="I410" s="246"/>
      <c r="J410" s="247">
        <f>ROUND(I410*H410,2)</f>
        <v>0</v>
      </c>
      <c r="K410" s="243" t="s">
        <v>24</v>
      </c>
      <c r="L410" s="248"/>
      <c r="M410" s="249" t="s">
        <v>24</v>
      </c>
      <c r="N410" s="250" t="s">
        <v>47</v>
      </c>
      <c r="O410" s="41"/>
      <c r="P410" s="197">
        <f>O410*H410</f>
        <v>0</v>
      </c>
      <c r="Q410" s="197">
        <v>0.084</v>
      </c>
      <c r="R410" s="197">
        <f>Q410*H410</f>
        <v>0.084</v>
      </c>
      <c r="S410" s="197">
        <v>0</v>
      </c>
      <c r="T410" s="198">
        <f>S410*H410</f>
        <v>0</v>
      </c>
      <c r="AR410" s="23" t="s">
        <v>171</v>
      </c>
      <c r="AT410" s="23" t="s">
        <v>341</v>
      </c>
      <c r="AU410" s="23" t="s">
        <v>85</v>
      </c>
      <c r="AY410" s="23" t="s">
        <v>127</v>
      </c>
      <c r="BE410" s="199">
        <f>IF(N410="základní",J410,0)</f>
        <v>0</v>
      </c>
      <c r="BF410" s="199">
        <f>IF(N410="snížená",J410,0)</f>
        <v>0</v>
      </c>
      <c r="BG410" s="199">
        <f>IF(N410="zákl. přenesená",J410,0)</f>
        <v>0</v>
      </c>
      <c r="BH410" s="199">
        <f>IF(N410="sníž. přenesená",J410,0)</f>
        <v>0</v>
      </c>
      <c r="BI410" s="199">
        <f>IF(N410="nulová",J410,0)</f>
        <v>0</v>
      </c>
      <c r="BJ410" s="23" t="s">
        <v>25</v>
      </c>
      <c r="BK410" s="199">
        <f>ROUND(I410*H410,2)</f>
        <v>0</v>
      </c>
      <c r="BL410" s="23" t="s">
        <v>134</v>
      </c>
      <c r="BM410" s="23" t="s">
        <v>788</v>
      </c>
    </row>
    <row r="411" spans="2:65" s="1" customFormat="1" ht="22.5" customHeight="1">
      <c r="B411" s="40"/>
      <c r="C411" s="241" t="s">
        <v>789</v>
      </c>
      <c r="D411" s="241" t="s">
        <v>341</v>
      </c>
      <c r="E411" s="242" t="s">
        <v>790</v>
      </c>
      <c r="F411" s="243" t="s">
        <v>791</v>
      </c>
      <c r="G411" s="244" t="s">
        <v>378</v>
      </c>
      <c r="H411" s="245">
        <v>1</v>
      </c>
      <c r="I411" s="246"/>
      <c r="J411" s="247">
        <f>ROUND(I411*H411,2)</f>
        <v>0</v>
      </c>
      <c r="K411" s="243" t="s">
        <v>24</v>
      </c>
      <c r="L411" s="248"/>
      <c r="M411" s="249" t="s">
        <v>24</v>
      </c>
      <c r="N411" s="250" t="s">
        <v>47</v>
      </c>
      <c r="O411" s="41"/>
      <c r="P411" s="197">
        <f>O411*H411</f>
        <v>0</v>
      </c>
      <c r="Q411" s="197">
        <v>0</v>
      </c>
      <c r="R411" s="197">
        <f>Q411*H411</f>
        <v>0</v>
      </c>
      <c r="S411" s="197">
        <v>0</v>
      </c>
      <c r="T411" s="198">
        <f>S411*H411</f>
        <v>0</v>
      </c>
      <c r="AR411" s="23" t="s">
        <v>171</v>
      </c>
      <c r="AT411" s="23" t="s">
        <v>341</v>
      </c>
      <c r="AU411" s="23" t="s">
        <v>85</v>
      </c>
      <c r="AY411" s="23" t="s">
        <v>127</v>
      </c>
      <c r="BE411" s="199">
        <f>IF(N411="základní",J411,0)</f>
        <v>0</v>
      </c>
      <c r="BF411" s="199">
        <f>IF(N411="snížená",J411,0)</f>
        <v>0</v>
      </c>
      <c r="BG411" s="199">
        <f>IF(N411="zákl. přenesená",J411,0)</f>
        <v>0</v>
      </c>
      <c r="BH411" s="199">
        <f>IF(N411="sníž. přenesená",J411,0)</f>
        <v>0</v>
      </c>
      <c r="BI411" s="199">
        <f>IF(N411="nulová",J411,0)</f>
        <v>0</v>
      </c>
      <c r="BJ411" s="23" t="s">
        <v>25</v>
      </c>
      <c r="BK411" s="199">
        <f>ROUND(I411*H411,2)</f>
        <v>0</v>
      </c>
      <c r="BL411" s="23" t="s">
        <v>134</v>
      </c>
      <c r="BM411" s="23" t="s">
        <v>792</v>
      </c>
    </row>
    <row r="412" spans="2:65" s="1" customFormat="1" ht="31.5" customHeight="1">
      <c r="B412" s="40"/>
      <c r="C412" s="188" t="s">
        <v>793</v>
      </c>
      <c r="D412" s="188" t="s">
        <v>129</v>
      </c>
      <c r="E412" s="189" t="s">
        <v>794</v>
      </c>
      <c r="F412" s="190" t="s">
        <v>795</v>
      </c>
      <c r="G412" s="191" t="s">
        <v>378</v>
      </c>
      <c r="H412" s="192">
        <v>4</v>
      </c>
      <c r="I412" s="193"/>
      <c r="J412" s="194">
        <f>ROUND(I412*H412,2)</f>
        <v>0</v>
      </c>
      <c r="K412" s="190" t="s">
        <v>133</v>
      </c>
      <c r="L412" s="60"/>
      <c r="M412" s="195" t="s">
        <v>24</v>
      </c>
      <c r="N412" s="196" t="s">
        <v>47</v>
      </c>
      <c r="O412" s="41"/>
      <c r="P412" s="197">
        <f>O412*H412</f>
        <v>0</v>
      </c>
      <c r="Q412" s="197">
        <v>0.00285</v>
      </c>
      <c r="R412" s="197">
        <f>Q412*H412</f>
        <v>0.0114</v>
      </c>
      <c r="S412" s="197">
        <v>0</v>
      </c>
      <c r="T412" s="198">
        <f>S412*H412</f>
        <v>0</v>
      </c>
      <c r="AR412" s="23" t="s">
        <v>134</v>
      </c>
      <c r="AT412" s="23" t="s">
        <v>129</v>
      </c>
      <c r="AU412" s="23" t="s">
        <v>85</v>
      </c>
      <c r="AY412" s="23" t="s">
        <v>127</v>
      </c>
      <c r="BE412" s="199">
        <f>IF(N412="základní",J412,0)</f>
        <v>0</v>
      </c>
      <c r="BF412" s="199">
        <f>IF(N412="snížená",J412,0)</f>
        <v>0</v>
      </c>
      <c r="BG412" s="199">
        <f>IF(N412="zákl. přenesená",J412,0)</f>
        <v>0</v>
      </c>
      <c r="BH412" s="199">
        <f>IF(N412="sníž. přenesená",J412,0)</f>
        <v>0</v>
      </c>
      <c r="BI412" s="199">
        <f>IF(N412="nulová",J412,0)</f>
        <v>0</v>
      </c>
      <c r="BJ412" s="23" t="s">
        <v>25</v>
      </c>
      <c r="BK412" s="199">
        <f>ROUND(I412*H412,2)</f>
        <v>0</v>
      </c>
      <c r="BL412" s="23" t="s">
        <v>134</v>
      </c>
      <c r="BM412" s="23" t="s">
        <v>796</v>
      </c>
    </row>
    <row r="413" spans="2:47" s="1" customFormat="1" ht="243">
      <c r="B413" s="40"/>
      <c r="C413" s="62"/>
      <c r="D413" s="205" t="s">
        <v>136</v>
      </c>
      <c r="E413" s="62"/>
      <c r="F413" s="240" t="s">
        <v>752</v>
      </c>
      <c r="G413" s="62"/>
      <c r="H413" s="62"/>
      <c r="I413" s="158"/>
      <c r="J413" s="62"/>
      <c r="K413" s="62"/>
      <c r="L413" s="60"/>
      <c r="M413" s="202"/>
      <c r="N413" s="41"/>
      <c r="O413" s="41"/>
      <c r="P413" s="41"/>
      <c r="Q413" s="41"/>
      <c r="R413" s="41"/>
      <c r="S413" s="41"/>
      <c r="T413" s="77"/>
      <c r="AT413" s="23" t="s">
        <v>136</v>
      </c>
      <c r="AU413" s="23" t="s">
        <v>85</v>
      </c>
    </row>
    <row r="414" spans="2:65" s="1" customFormat="1" ht="22.5" customHeight="1">
      <c r="B414" s="40"/>
      <c r="C414" s="241" t="s">
        <v>797</v>
      </c>
      <c r="D414" s="241" t="s">
        <v>341</v>
      </c>
      <c r="E414" s="242" t="s">
        <v>798</v>
      </c>
      <c r="F414" s="243" t="s">
        <v>799</v>
      </c>
      <c r="G414" s="244" t="s">
        <v>378</v>
      </c>
      <c r="H414" s="245">
        <v>4</v>
      </c>
      <c r="I414" s="246"/>
      <c r="J414" s="247">
        <f>ROUND(I414*H414,2)</f>
        <v>0</v>
      </c>
      <c r="K414" s="243" t="s">
        <v>24</v>
      </c>
      <c r="L414" s="248"/>
      <c r="M414" s="249" t="s">
        <v>24</v>
      </c>
      <c r="N414" s="250" t="s">
        <v>47</v>
      </c>
      <c r="O414" s="41"/>
      <c r="P414" s="197">
        <f>O414*H414</f>
        <v>0</v>
      </c>
      <c r="Q414" s="197">
        <v>0.04</v>
      </c>
      <c r="R414" s="197">
        <f>Q414*H414</f>
        <v>0.16</v>
      </c>
      <c r="S414" s="197">
        <v>0</v>
      </c>
      <c r="T414" s="198">
        <f>S414*H414</f>
        <v>0</v>
      </c>
      <c r="AR414" s="23" t="s">
        <v>171</v>
      </c>
      <c r="AT414" s="23" t="s">
        <v>341</v>
      </c>
      <c r="AU414" s="23" t="s">
        <v>85</v>
      </c>
      <c r="AY414" s="23" t="s">
        <v>127</v>
      </c>
      <c r="BE414" s="199">
        <f>IF(N414="základní",J414,0)</f>
        <v>0</v>
      </c>
      <c r="BF414" s="199">
        <f>IF(N414="snížená",J414,0)</f>
        <v>0</v>
      </c>
      <c r="BG414" s="199">
        <f>IF(N414="zákl. přenesená",J414,0)</f>
        <v>0</v>
      </c>
      <c r="BH414" s="199">
        <f>IF(N414="sníž. přenesená",J414,0)</f>
        <v>0</v>
      </c>
      <c r="BI414" s="199">
        <f>IF(N414="nulová",J414,0)</f>
        <v>0</v>
      </c>
      <c r="BJ414" s="23" t="s">
        <v>25</v>
      </c>
      <c r="BK414" s="199">
        <f>ROUND(I414*H414,2)</f>
        <v>0</v>
      </c>
      <c r="BL414" s="23" t="s">
        <v>134</v>
      </c>
      <c r="BM414" s="23" t="s">
        <v>800</v>
      </c>
    </row>
    <row r="415" spans="2:65" s="1" customFormat="1" ht="22.5" customHeight="1">
      <c r="B415" s="40"/>
      <c r="C415" s="241" t="s">
        <v>801</v>
      </c>
      <c r="D415" s="241" t="s">
        <v>341</v>
      </c>
      <c r="E415" s="242" t="s">
        <v>802</v>
      </c>
      <c r="F415" s="243" t="s">
        <v>803</v>
      </c>
      <c r="G415" s="244" t="s">
        <v>378</v>
      </c>
      <c r="H415" s="245">
        <v>4</v>
      </c>
      <c r="I415" s="246"/>
      <c r="J415" s="247">
        <f>ROUND(I415*H415,2)</f>
        <v>0</v>
      </c>
      <c r="K415" s="243" t="s">
        <v>24</v>
      </c>
      <c r="L415" s="248"/>
      <c r="M415" s="249" t="s">
        <v>24</v>
      </c>
      <c r="N415" s="250" t="s">
        <v>47</v>
      </c>
      <c r="O415" s="41"/>
      <c r="P415" s="197">
        <f>O415*H415</f>
        <v>0</v>
      </c>
      <c r="Q415" s="197">
        <v>0.007</v>
      </c>
      <c r="R415" s="197">
        <f>Q415*H415</f>
        <v>0.028</v>
      </c>
      <c r="S415" s="197">
        <v>0</v>
      </c>
      <c r="T415" s="198">
        <f>S415*H415</f>
        <v>0</v>
      </c>
      <c r="AR415" s="23" t="s">
        <v>171</v>
      </c>
      <c r="AT415" s="23" t="s">
        <v>341</v>
      </c>
      <c r="AU415" s="23" t="s">
        <v>85</v>
      </c>
      <c r="AY415" s="23" t="s">
        <v>127</v>
      </c>
      <c r="BE415" s="199">
        <f>IF(N415="základní",J415,0)</f>
        <v>0</v>
      </c>
      <c r="BF415" s="199">
        <f>IF(N415="snížená",J415,0)</f>
        <v>0</v>
      </c>
      <c r="BG415" s="199">
        <f>IF(N415="zákl. přenesená",J415,0)</f>
        <v>0</v>
      </c>
      <c r="BH415" s="199">
        <f>IF(N415="sníž. přenesená",J415,0)</f>
        <v>0</v>
      </c>
      <c r="BI415" s="199">
        <f>IF(N415="nulová",J415,0)</f>
        <v>0</v>
      </c>
      <c r="BJ415" s="23" t="s">
        <v>25</v>
      </c>
      <c r="BK415" s="199">
        <f>ROUND(I415*H415,2)</f>
        <v>0</v>
      </c>
      <c r="BL415" s="23" t="s">
        <v>134</v>
      </c>
      <c r="BM415" s="23" t="s">
        <v>804</v>
      </c>
    </row>
    <row r="416" spans="2:65" s="1" customFormat="1" ht="31.5" customHeight="1">
      <c r="B416" s="40"/>
      <c r="C416" s="188" t="s">
        <v>805</v>
      </c>
      <c r="D416" s="188" t="s">
        <v>129</v>
      </c>
      <c r="E416" s="189" t="s">
        <v>806</v>
      </c>
      <c r="F416" s="190" t="s">
        <v>807</v>
      </c>
      <c r="G416" s="191" t="s">
        <v>378</v>
      </c>
      <c r="H416" s="192">
        <v>2</v>
      </c>
      <c r="I416" s="193"/>
      <c r="J416" s="194">
        <f>ROUND(I416*H416,2)</f>
        <v>0</v>
      </c>
      <c r="K416" s="190" t="s">
        <v>133</v>
      </c>
      <c r="L416" s="60"/>
      <c r="M416" s="195" t="s">
        <v>24</v>
      </c>
      <c r="N416" s="196" t="s">
        <v>47</v>
      </c>
      <c r="O416" s="41"/>
      <c r="P416" s="197">
        <f>O416*H416</f>
        <v>0</v>
      </c>
      <c r="Q416" s="197">
        <v>0</v>
      </c>
      <c r="R416" s="197">
        <f>Q416*H416</f>
        <v>0</v>
      </c>
      <c r="S416" s="197">
        <v>0</v>
      </c>
      <c r="T416" s="198">
        <f>S416*H416</f>
        <v>0</v>
      </c>
      <c r="AR416" s="23" t="s">
        <v>134</v>
      </c>
      <c r="AT416" s="23" t="s">
        <v>129</v>
      </c>
      <c r="AU416" s="23" t="s">
        <v>85</v>
      </c>
      <c r="AY416" s="23" t="s">
        <v>127</v>
      </c>
      <c r="BE416" s="199">
        <f>IF(N416="základní",J416,0)</f>
        <v>0</v>
      </c>
      <c r="BF416" s="199">
        <f>IF(N416="snížená",J416,0)</f>
        <v>0</v>
      </c>
      <c r="BG416" s="199">
        <f>IF(N416="zákl. přenesená",J416,0)</f>
        <v>0</v>
      </c>
      <c r="BH416" s="199">
        <f>IF(N416="sníž. přenesená",J416,0)</f>
        <v>0</v>
      </c>
      <c r="BI416" s="199">
        <f>IF(N416="nulová",J416,0)</f>
        <v>0</v>
      </c>
      <c r="BJ416" s="23" t="s">
        <v>25</v>
      </c>
      <c r="BK416" s="199">
        <f>ROUND(I416*H416,2)</f>
        <v>0</v>
      </c>
      <c r="BL416" s="23" t="s">
        <v>134</v>
      </c>
      <c r="BM416" s="23" t="s">
        <v>808</v>
      </c>
    </row>
    <row r="417" spans="2:47" s="1" customFormat="1" ht="243">
      <c r="B417" s="40"/>
      <c r="C417" s="62"/>
      <c r="D417" s="205" t="s">
        <v>136</v>
      </c>
      <c r="E417" s="62"/>
      <c r="F417" s="240" t="s">
        <v>752</v>
      </c>
      <c r="G417" s="62"/>
      <c r="H417" s="62"/>
      <c r="I417" s="158"/>
      <c r="J417" s="62"/>
      <c r="K417" s="62"/>
      <c r="L417" s="60"/>
      <c r="M417" s="202"/>
      <c r="N417" s="41"/>
      <c r="O417" s="41"/>
      <c r="P417" s="41"/>
      <c r="Q417" s="41"/>
      <c r="R417" s="41"/>
      <c r="S417" s="41"/>
      <c r="T417" s="77"/>
      <c r="AT417" s="23" t="s">
        <v>136</v>
      </c>
      <c r="AU417" s="23" t="s">
        <v>85</v>
      </c>
    </row>
    <row r="418" spans="2:65" s="1" customFormat="1" ht="22.5" customHeight="1">
      <c r="B418" s="40"/>
      <c r="C418" s="241" t="s">
        <v>809</v>
      </c>
      <c r="D418" s="241" t="s">
        <v>341</v>
      </c>
      <c r="E418" s="242" t="s">
        <v>810</v>
      </c>
      <c r="F418" s="243" t="s">
        <v>811</v>
      </c>
      <c r="G418" s="244" t="s">
        <v>378</v>
      </c>
      <c r="H418" s="245">
        <v>1</v>
      </c>
      <c r="I418" s="246"/>
      <c r="J418" s="247">
        <f>ROUND(I418*H418,2)</f>
        <v>0</v>
      </c>
      <c r="K418" s="243" t="s">
        <v>24</v>
      </c>
      <c r="L418" s="248"/>
      <c r="M418" s="249" t="s">
        <v>24</v>
      </c>
      <c r="N418" s="250" t="s">
        <v>47</v>
      </c>
      <c r="O418" s="41"/>
      <c r="P418" s="197">
        <f>O418*H418</f>
        <v>0</v>
      </c>
      <c r="Q418" s="197">
        <v>0.006</v>
      </c>
      <c r="R418" s="197">
        <f>Q418*H418</f>
        <v>0.006</v>
      </c>
      <c r="S418" s="197">
        <v>0</v>
      </c>
      <c r="T418" s="198">
        <f>S418*H418</f>
        <v>0</v>
      </c>
      <c r="AR418" s="23" t="s">
        <v>171</v>
      </c>
      <c r="AT418" s="23" t="s">
        <v>341</v>
      </c>
      <c r="AU418" s="23" t="s">
        <v>85</v>
      </c>
      <c r="AY418" s="23" t="s">
        <v>127</v>
      </c>
      <c r="BE418" s="199">
        <f>IF(N418="základní",J418,0)</f>
        <v>0</v>
      </c>
      <c r="BF418" s="199">
        <f>IF(N418="snížená",J418,0)</f>
        <v>0</v>
      </c>
      <c r="BG418" s="199">
        <f>IF(N418="zákl. přenesená",J418,0)</f>
        <v>0</v>
      </c>
      <c r="BH418" s="199">
        <f>IF(N418="sníž. přenesená",J418,0)</f>
        <v>0</v>
      </c>
      <c r="BI418" s="199">
        <f>IF(N418="nulová",J418,0)</f>
        <v>0</v>
      </c>
      <c r="BJ418" s="23" t="s">
        <v>25</v>
      </c>
      <c r="BK418" s="199">
        <f>ROUND(I418*H418,2)</f>
        <v>0</v>
      </c>
      <c r="BL418" s="23" t="s">
        <v>134</v>
      </c>
      <c r="BM418" s="23" t="s">
        <v>812</v>
      </c>
    </row>
    <row r="419" spans="2:65" s="1" customFormat="1" ht="22.5" customHeight="1">
      <c r="B419" s="40"/>
      <c r="C419" s="241" t="s">
        <v>813</v>
      </c>
      <c r="D419" s="241" t="s">
        <v>341</v>
      </c>
      <c r="E419" s="242" t="s">
        <v>814</v>
      </c>
      <c r="F419" s="243" t="s">
        <v>815</v>
      </c>
      <c r="G419" s="244" t="s">
        <v>378</v>
      </c>
      <c r="H419" s="245">
        <v>1</v>
      </c>
      <c r="I419" s="246"/>
      <c r="J419" s="247">
        <f>ROUND(I419*H419,2)</f>
        <v>0</v>
      </c>
      <c r="K419" s="243" t="s">
        <v>24</v>
      </c>
      <c r="L419" s="248"/>
      <c r="M419" s="249" t="s">
        <v>24</v>
      </c>
      <c r="N419" s="250" t="s">
        <v>47</v>
      </c>
      <c r="O419" s="41"/>
      <c r="P419" s="197">
        <f>O419*H419</f>
        <v>0</v>
      </c>
      <c r="Q419" s="197">
        <v>0.005</v>
      </c>
      <c r="R419" s="197">
        <f>Q419*H419</f>
        <v>0.005</v>
      </c>
      <c r="S419" s="197">
        <v>0</v>
      </c>
      <c r="T419" s="198">
        <f>S419*H419</f>
        <v>0</v>
      </c>
      <c r="AR419" s="23" t="s">
        <v>171</v>
      </c>
      <c r="AT419" s="23" t="s">
        <v>341</v>
      </c>
      <c r="AU419" s="23" t="s">
        <v>85</v>
      </c>
      <c r="AY419" s="23" t="s">
        <v>127</v>
      </c>
      <c r="BE419" s="199">
        <f>IF(N419="základní",J419,0)</f>
        <v>0</v>
      </c>
      <c r="BF419" s="199">
        <f>IF(N419="snížená",J419,0)</f>
        <v>0</v>
      </c>
      <c r="BG419" s="199">
        <f>IF(N419="zákl. přenesená",J419,0)</f>
        <v>0</v>
      </c>
      <c r="BH419" s="199">
        <f>IF(N419="sníž. přenesená",J419,0)</f>
        <v>0</v>
      </c>
      <c r="BI419" s="199">
        <f>IF(N419="nulová",J419,0)</f>
        <v>0</v>
      </c>
      <c r="BJ419" s="23" t="s">
        <v>25</v>
      </c>
      <c r="BK419" s="199">
        <f>ROUND(I419*H419,2)</f>
        <v>0</v>
      </c>
      <c r="BL419" s="23" t="s">
        <v>134</v>
      </c>
      <c r="BM419" s="23" t="s">
        <v>816</v>
      </c>
    </row>
    <row r="420" spans="2:65" s="1" customFormat="1" ht="31.5" customHeight="1">
      <c r="B420" s="40"/>
      <c r="C420" s="188" t="s">
        <v>817</v>
      </c>
      <c r="D420" s="188" t="s">
        <v>129</v>
      </c>
      <c r="E420" s="189" t="s">
        <v>818</v>
      </c>
      <c r="F420" s="190" t="s">
        <v>819</v>
      </c>
      <c r="G420" s="191" t="s">
        <v>378</v>
      </c>
      <c r="H420" s="192">
        <v>1</v>
      </c>
      <c r="I420" s="193"/>
      <c r="J420" s="194">
        <f>ROUND(I420*H420,2)</f>
        <v>0</v>
      </c>
      <c r="K420" s="190" t="s">
        <v>24</v>
      </c>
      <c r="L420" s="60"/>
      <c r="M420" s="195" t="s">
        <v>24</v>
      </c>
      <c r="N420" s="196" t="s">
        <v>47</v>
      </c>
      <c r="O420" s="41"/>
      <c r="P420" s="197">
        <f>O420*H420</f>
        <v>0</v>
      </c>
      <c r="Q420" s="197">
        <v>0</v>
      </c>
      <c r="R420" s="197">
        <f>Q420*H420</f>
        <v>0</v>
      </c>
      <c r="S420" s="197">
        <v>0</v>
      </c>
      <c r="T420" s="198">
        <f>S420*H420</f>
        <v>0</v>
      </c>
      <c r="AR420" s="23" t="s">
        <v>134</v>
      </c>
      <c r="AT420" s="23" t="s">
        <v>129</v>
      </c>
      <c r="AU420" s="23" t="s">
        <v>85</v>
      </c>
      <c r="AY420" s="23" t="s">
        <v>127</v>
      </c>
      <c r="BE420" s="199">
        <f>IF(N420="základní",J420,0)</f>
        <v>0</v>
      </c>
      <c r="BF420" s="199">
        <f>IF(N420="snížená",J420,0)</f>
        <v>0</v>
      </c>
      <c r="BG420" s="199">
        <f>IF(N420="zákl. přenesená",J420,0)</f>
        <v>0</v>
      </c>
      <c r="BH420" s="199">
        <f>IF(N420="sníž. přenesená",J420,0)</f>
        <v>0</v>
      </c>
      <c r="BI420" s="199">
        <f>IF(N420="nulová",J420,0)</f>
        <v>0</v>
      </c>
      <c r="BJ420" s="23" t="s">
        <v>25</v>
      </c>
      <c r="BK420" s="199">
        <f>ROUND(I420*H420,2)</f>
        <v>0</v>
      </c>
      <c r="BL420" s="23" t="s">
        <v>134</v>
      </c>
      <c r="BM420" s="23" t="s">
        <v>820</v>
      </c>
    </row>
    <row r="421" spans="2:65" s="1" customFormat="1" ht="31.5" customHeight="1">
      <c r="B421" s="40"/>
      <c r="C421" s="188" t="s">
        <v>821</v>
      </c>
      <c r="D421" s="188" t="s">
        <v>129</v>
      </c>
      <c r="E421" s="189" t="s">
        <v>822</v>
      </c>
      <c r="F421" s="190" t="s">
        <v>823</v>
      </c>
      <c r="G421" s="191" t="s">
        <v>378</v>
      </c>
      <c r="H421" s="192">
        <v>1</v>
      </c>
      <c r="I421" s="193"/>
      <c r="J421" s="194">
        <f>ROUND(I421*H421,2)</f>
        <v>0</v>
      </c>
      <c r="K421" s="190" t="s">
        <v>24</v>
      </c>
      <c r="L421" s="60"/>
      <c r="M421" s="195" t="s">
        <v>24</v>
      </c>
      <c r="N421" s="196" t="s">
        <v>47</v>
      </c>
      <c r="O421" s="41"/>
      <c r="P421" s="197">
        <f>O421*H421</f>
        <v>0</v>
      </c>
      <c r="Q421" s="197">
        <v>0</v>
      </c>
      <c r="R421" s="197">
        <f>Q421*H421</f>
        <v>0</v>
      </c>
      <c r="S421" s="197">
        <v>0</v>
      </c>
      <c r="T421" s="198">
        <f>S421*H421</f>
        <v>0</v>
      </c>
      <c r="AR421" s="23" t="s">
        <v>134</v>
      </c>
      <c r="AT421" s="23" t="s">
        <v>129</v>
      </c>
      <c r="AU421" s="23" t="s">
        <v>85</v>
      </c>
      <c r="AY421" s="23" t="s">
        <v>127</v>
      </c>
      <c r="BE421" s="199">
        <f>IF(N421="základní",J421,0)</f>
        <v>0</v>
      </c>
      <c r="BF421" s="199">
        <f>IF(N421="snížená",J421,0)</f>
        <v>0</v>
      </c>
      <c r="BG421" s="199">
        <f>IF(N421="zákl. přenesená",J421,0)</f>
        <v>0</v>
      </c>
      <c r="BH421" s="199">
        <f>IF(N421="sníž. přenesená",J421,0)</f>
        <v>0</v>
      </c>
      <c r="BI421" s="199">
        <f>IF(N421="nulová",J421,0)</f>
        <v>0</v>
      </c>
      <c r="BJ421" s="23" t="s">
        <v>25</v>
      </c>
      <c r="BK421" s="199">
        <f>ROUND(I421*H421,2)</f>
        <v>0</v>
      </c>
      <c r="BL421" s="23" t="s">
        <v>134</v>
      </c>
      <c r="BM421" s="23" t="s">
        <v>824</v>
      </c>
    </row>
    <row r="422" spans="2:65" s="1" customFormat="1" ht="22.5" customHeight="1">
      <c r="B422" s="40"/>
      <c r="C422" s="188" t="s">
        <v>825</v>
      </c>
      <c r="D422" s="188" t="s">
        <v>129</v>
      </c>
      <c r="E422" s="189" t="s">
        <v>826</v>
      </c>
      <c r="F422" s="190" t="s">
        <v>827</v>
      </c>
      <c r="G422" s="191" t="s">
        <v>160</v>
      </c>
      <c r="H422" s="192">
        <v>191.5</v>
      </c>
      <c r="I422" s="193"/>
      <c r="J422" s="194">
        <f>ROUND(I422*H422,2)</f>
        <v>0</v>
      </c>
      <c r="K422" s="190" t="s">
        <v>24</v>
      </c>
      <c r="L422" s="60"/>
      <c r="M422" s="195" t="s">
        <v>24</v>
      </c>
      <c r="N422" s="196" t="s">
        <v>47</v>
      </c>
      <c r="O422" s="41"/>
      <c r="P422" s="197">
        <f>O422*H422</f>
        <v>0</v>
      </c>
      <c r="Q422" s="197">
        <v>0</v>
      </c>
      <c r="R422" s="197">
        <f>Q422*H422</f>
        <v>0</v>
      </c>
      <c r="S422" s="197">
        <v>0</v>
      </c>
      <c r="T422" s="198">
        <f>S422*H422</f>
        <v>0</v>
      </c>
      <c r="AR422" s="23" t="s">
        <v>134</v>
      </c>
      <c r="AT422" s="23" t="s">
        <v>129</v>
      </c>
      <c r="AU422" s="23" t="s">
        <v>85</v>
      </c>
      <c r="AY422" s="23" t="s">
        <v>127</v>
      </c>
      <c r="BE422" s="199">
        <f>IF(N422="základní",J422,0)</f>
        <v>0</v>
      </c>
      <c r="BF422" s="199">
        <f>IF(N422="snížená",J422,0)</f>
        <v>0</v>
      </c>
      <c r="BG422" s="199">
        <f>IF(N422="zákl. přenesená",J422,0)</f>
        <v>0</v>
      </c>
      <c r="BH422" s="199">
        <f>IF(N422="sníž. přenesená",J422,0)</f>
        <v>0</v>
      </c>
      <c r="BI422" s="199">
        <f>IF(N422="nulová",J422,0)</f>
        <v>0</v>
      </c>
      <c r="BJ422" s="23" t="s">
        <v>25</v>
      </c>
      <c r="BK422" s="199">
        <f>ROUND(I422*H422,2)</f>
        <v>0</v>
      </c>
      <c r="BL422" s="23" t="s">
        <v>134</v>
      </c>
      <c r="BM422" s="23" t="s">
        <v>828</v>
      </c>
    </row>
    <row r="423" spans="2:51" s="11" customFormat="1" ht="13.5">
      <c r="B423" s="203"/>
      <c r="C423" s="204"/>
      <c r="D423" s="200" t="s">
        <v>138</v>
      </c>
      <c r="E423" s="215" t="s">
        <v>24</v>
      </c>
      <c r="F423" s="216" t="s">
        <v>829</v>
      </c>
      <c r="G423" s="204"/>
      <c r="H423" s="217">
        <v>160.5</v>
      </c>
      <c r="I423" s="209"/>
      <c r="J423" s="204"/>
      <c r="K423" s="204"/>
      <c r="L423" s="210"/>
      <c r="M423" s="211"/>
      <c r="N423" s="212"/>
      <c r="O423" s="212"/>
      <c r="P423" s="212"/>
      <c r="Q423" s="212"/>
      <c r="R423" s="212"/>
      <c r="S423" s="212"/>
      <c r="T423" s="213"/>
      <c r="AT423" s="214" t="s">
        <v>138</v>
      </c>
      <c r="AU423" s="214" t="s">
        <v>85</v>
      </c>
      <c r="AV423" s="11" t="s">
        <v>85</v>
      </c>
      <c r="AW423" s="11" t="s">
        <v>40</v>
      </c>
      <c r="AX423" s="11" t="s">
        <v>76</v>
      </c>
      <c r="AY423" s="214" t="s">
        <v>127</v>
      </c>
    </row>
    <row r="424" spans="2:51" s="11" customFormat="1" ht="13.5">
      <c r="B424" s="203"/>
      <c r="C424" s="204"/>
      <c r="D424" s="200" t="s">
        <v>138</v>
      </c>
      <c r="E424" s="215" t="s">
        <v>24</v>
      </c>
      <c r="F424" s="216" t="s">
        <v>830</v>
      </c>
      <c r="G424" s="204"/>
      <c r="H424" s="217">
        <v>14.5</v>
      </c>
      <c r="I424" s="209"/>
      <c r="J424" s="204"/>
      <c r="K424" s="204"/>
      <c r="L424" s="210"/>
      <c r="M424" s="211"/>
      <c r="N424" s="212"/>
      <c r="O424" s="212"/>
      <c r="P424" s="212"/>
      <c r="Q424" s="212"/>
      <c r="R424" s="212"/>
      <c r="S424" s="212"/>
      <c r="T424" s="213"/>
      <c r="AT424" s="214" t="s">
        <v>138</v>
      </c>
      <c r="AU424" s="214" t="s">
        <v>85</v>
      </c>
      <c r="AV424" s="11" t="s">
        <v>85</v>
      </c>
      <c r="AW424" s="11" t="s">
        <v>40</v>
      </c>
      <c r="AX424" s="11" t="s">
        <v>76</v>
      </c>
      <c r="AY424" s="214" t="s">
        <v>127</v>
      </c>
    </row>
    <row r="425" spans="2:51" s="11" customFormat="1" ht="13.5">
      <c r="B425" s="203"/>
      <c r="C425" s="204"/>
      <c r="D425" s="200" t="s">
        <v>138</v>
      </c>
      <c r="E425" s="215" t="s">
        <v>24</v>
      </c>
      <c r="F425" s="216" t="s">
        <v>831</v>
      </c>
      <c r="G425" s="204"/>
      <c r="H425" s="217">
        <v>16.5</v>
      </c>
      <c r="I425" s="209"/>
      <c r="J425" s="204"/>
      <c r="K425" s="204"/>
      <c r="L425" s="210"/>
      <c r="M425" s="211"/>
      <c r="N425" s="212"/>
      <c r="O425" s="212"/>
      <c r="P425" s="212"/>
      <c r="Q425" s="212"/>
      <c r="R425" s="212"/>
      <c r="S425" s="212"/>
      <c r="T425" s="213"/>
      <c r="AT425" s="214" t="s">
        <v>138</v>
      </c>
      <c r="AU425" s="214" t="s">
        <v>85</v>
      </c>
      <c r="AV425" s="11" t="s">
        <v>85</v>
      </c>
      <c r="AW425" s="11" t="s">
        <v>40</v>
      </c>
      <c r="AX425" s="11" t="s">
        <v>76</v>
      </c>
      <c r="AY425" s="214" t="s">
        <v>127</v>
      </c>
    </row>
    <row r="426" spans="2:51" s="13" customFormat="1" ht="13.5">
      <c r="B426" s="229"/>
      <c r="C426" s="230"/>
      <c r="D426" s="205" t="s">
        <v>138</v>
      </c>
      <c r="E426" s="231" t="s">
        <v>24</v>
      </c>
      <c r="F426" s="232" t="s">
        <v>153</v>
      </c>
      <c r="G426" s="230"/>
      <c r="H426" s="233">
        <v>191.5</v>
      </c>
      <c r="I426" s="234"/>
      <c r="J426" s="230"/>
      <c r="K426" s="230"/>
      <c r="L426" s="235"/>
      <c r="M426" s="236"/>
      <c r="N426" s="237"/>
      <c r="O426" s="237"/>
      <c r="P426" s="237"/>
      <c r="Q426" s="237"/>
      <c r="R426" s="237"/>
      <c r="S426" s="237"/>
      <c r="T426" s="238"/>
      <c r="AT426" s="239" t="s">
        <v>138</v>
      </c>
      <c r="AU426" s="239" t="s">
        <v>85</v>
      </c>
      <c r="AV426" s="13" t="s">
        <v>134</v>
      </c>
      <c r="AW426" s="13" t="s">
        <v>40</v>
      </c>
      <c r="AX426" s="13" t="s">
        <v>25</v>
      </c>
      <c r="AY426" s="239" t="s">
        <v>127</v>
      </c>
    </row>
    <row r="427" spans="2:65" s="1" customFormat="1" ht="22.5" customHeight="1">
      <c r="B427" s="40"/>
      <c r="C427" s="188" t="s">
        <v>832</v>
      </c>
      <c r="D427" s="188" t="s">
        <v>129</v>
      </c>
      <c r="E427" s="189" t="s">
        <v>833</v>
      </c>
      <c r="F427" s="190" t="s">
        <v>834</v>
      </c>
      <c r="G427" s="191" t="s">
        <v>160</v>
      </c>
      <c r="H427" s="192">
        <v>43</v>
      </c>
      <c r="I427" s="193"/>
      <c r="J427" s="194">
        <f>ROUND(I427*H427,2)</f>
        <v>0</v>
      </c>
      <c r="K427" s="190" t="s">
        <v>133</v>
      </c>
      <c r="L427" s="60"/>
      <c r="M427" s="195" t="s">
        <v>24</v>
      </c>
      <c r="N427" s="196" t="s">
        <v>47</v>
      </c>
      <c r="O427" s="41"/>
      <c r="P427" s="197">
        <f>O427*H427</f>
        <v>0</v>
      </c>
      <c r="Q427" s="197">
        <v>0</v>
      </c>
      <c r="R427" s="197">
        <f>Q427*H427</f>
        <v>0</v>
      </c>
      <c r="S427" s="197">
        <v>0</v>
      </c>
      <c r="T427" s="198">
        <f>S427*H427</f>
        <v>0</v>
      </c>
      <c r="AR427" s="23" t="s">
        <v>134</v>
      </c>
      <c r="AT427" s="23" t="s">
        <v>129</v>
      </c>
      <c r="AU427" s="23" t="s">
        <v>85</v>
      </c>
      <c r="AY427" s="23" t="s">
        <v>127</v>
      </c>
      <c r="BE427" s="199">
        <f>IF(N427="základní",J427,0)</f>
        <v>0</v>
      </c>
      <c r="BF427" s="199">
        <f>IF(N427="snížená",J427,0)</f>
        <v>0</v>
      </c>
      <c r="BG427" s="199">
        <f>IF(N427="zákl. přenesená",J427,0)</f>
        <v>0</v>
      </c>
      <c r="BH427" s="199">
        <f>IF(N427="sníž. přenesená",J427,0)</f>
        <v>0</v>
      </c>
      <c r="BI427" s="199">
        <f>IF(N427="nulová",J427,0)</f>
        <v>0</v>
      </c>
      <c r="BJ427" s="23" t="s">
        <v>25</v>
      </c>
      <c r="BK427" s="199">
        <f>ROUND(I427*H427,2)</f>
        <v>0</v>
      </c>
      <c r="BL427" s="23" t="s">
        <v>134</v>
      </c>
      <c r="BM427" s="23" t="s">
        <v>835</v>
      </c>
    </row>
    <row r="428" spans="2:47" s="1" customFormat="1" ht="94.5">
      <c r="B428" s="40"/>
      <c r="C428" s="62"/>
      <c r="D428" s="200" t="s">
        <v>136</v>
      </c>
      <c r="E428" s="62"/>
      <c r="F428" s="201" t="s">
        <v>836</v>
      </c>
      <c r="G428" s="62"/>
      <c r="H428" s="62"/>
      <c r="I428" s="158"/>
      <c r="J428" s="62"/>
      <c r="K428" s="62"/>
      <c r="L428" s="60"/>
      <c r="M428" s="202"/>
      <c r="N428" s="41"/>
      <c r="O428" s="41"/>
      <c r="P428" s="41"/>
      <c r="Q428" s="41"/>
      <c r="R428" s="41"/>
      <c r="S428" s="41"/>
      <c r="T428" s="77"/>
      <c r="AT428" s="23" t="s">
        <v>136</v>
      </c>
      <c r="AU428" s="23" t="s">
        <v>85</v>
      </c>
    </row>
    <row r="429" spans="2:51" s="11" customFormat="1" ht="13.5">
      <c r="B429" s="203"/>
      <c r="C429" s="204"/>
      <c r="D429" s="205" t="s">
        <v>138</v>
      </c>
      <c r="E429" s="206" t="s">
        <v>24</v>
      </c>
      <c r="F429" s="207" t="s">
        <v>623</v>
      </c>
      <c r="G429" s="204"/>
      <c r="H429" s="208">
        <v>43</v>
      </c>
      <c r="I429" s="209"/>
      <c r="J429" s="204"/>
      <c r="K429" s="204"/>
      <c r="L429" s="210"/>
      <c r="M429" s="211"/>
      <c r="N429" s="212"/>
      <c r="O429" s="212"/>
      <c r="P429" s="212"/>
      <c r="Q429" s="212"/>
      <c r="R429" s="212"/>
      <c r="S429" s="212"/>
      <c r="T429" s="213"/>
      <c r="AT429" s="214" t="s">
        <v>138</v>
      </c>
      <c r="AU429" s="214" t="s">
        <v>85</v>
      </c>
      <c r="AV429" s="11" t="s">
        <v>85</v>
      </c>
      <c r="AW429" s="11" t="s">
        <v>40</v>
      </c>
      <c r="AX429" s="11" t="s">
        <v>25</v>
      </c>
      <c r="AY429" s="214" t="s">
        <v>127</v>
      </c>
    </row>
    <row r="430" spans="2:65" s="1" customFormat="1" ht="22.5" customHeight="1">
      <c r="B430" s="40"/>
      <c r="C430" s="188" t="s">
        <v>837</v>
      </c>
      <c r="D430" s="188" t="s">
        <v>129</v>
      </c>
      <c r="E430" s="189" t="s">
        <v>838</v>
      </c>
      <c r="F430" s="190" t="s">
        <v>839</v>
      </c>
      <c r="G430" s="191" t="s">
        <v>160</v>
      </c>
      <c r="H430" s="192">
        <v>43</v>
      </c>
      <c r="I430" s="193"/>
      <c r="J430" s="194">
        <f>ROUND(I430*H430,2)</f>
        <v>0</v>
      </c>
      <c r="K430" s="190" t="s">
        <v>133</v>
      </c>
      <c r="L430" s="60"/>
      <c r="M430" s="195" t="s">
        <v>24</v>
      </c>
      <c r="N430" s="196" t="s">
        <v>47</v>
      </c>
      <c r="O430" s="41"/>
      <c r="P430" s="197">
        <f>O430*H430</f>
        <v>0</v>
      </c>
      <c r="Q430" s="197">
        <v>0</v>
      </c>
      <c r="R430" s="197">
        <f>Q430*H430</f>
        <v>0</v>
      </c>
      <c r="S430" s="197">
        <v>0</v>
      </c>
      <c r="T430" s="198">
        <f>S430*H430</f>
        <v>0</v>
      </c>
      <c r="AR430" s="23" t="s">
        <v>134</v>
      </c>
      <c r="AT430" s="23" t="s">
        <v>129</v>
      </c>
      <c r="AU430" s="23" t="s">
        <v>85</v>
      </c>
      <c r="AY430" s="23" t="s">
        <v>127</v>
      </c>
      <c r="BE430" s="199">
        <f>IF(N430="základní",J430,0)</f>
        <v>0</v>
      </c>
      <c r="BF430" s="199">
        <f>IF(N430="snížená",J430,0)</f>
        <v>0</v>
      </c>
      <c r="BG430" s="199">
        <f>IF(N430="zákl. přenesená",J430,0)</f>
        <v>0</v>
      </c>
      <c r="BH430" s="199">
        <f>IF(N430="sníž. přenesená",J430,0)</f>
        <v>0</v>
      </c>
      <c r="BI430" s="199">
        <f>IF(N430="nulová",J430,0)</f>
        <v>0</v>
      </c>
      <c r="BJ430" s="23" t="s">
        <v>25</v>
      </c>
      <c r="BK430" s="199">
        <f>ROUND(I430*H430,2)</f>
        <v>0</v>
      </c>
      <c r="BL430" s="23" t="s">
        <v>134</v>
      </c>
      <c r="BM430" s="23" t="s">
        <v>840</v>
      </c>
    </row>
    <row r="431" spans="2:47" s="1" customFormat="1" ht="40.5">
      <c r="B431" s="40"/>
      <c r="C431" s="62"/>
      <c r="D431" s="205" t="s">
        <v>136</v>
      </c>
      <c r="E431" s="62"/>
      <c r="F431" s="240" t="s">
        <v>841</v>
      </c>
      <c r="G431" s="62"/>
      <c r="H431" s="62"/>
      <c r="I431" s="158"/>
      <c r="J431" s="62"/>
      <c r="K431" s="62"/>
      <c r="L431" s="60"/>
      <c r="M431" s="202"/>
      <c r="N431" s="41"/>
      <c r="O431" s="41"/>
      <c r="P431" s="41"/>
      <c r="Q431" s="41"/>
      <c r="R431" s="41"/>
      <c r="S431" s="41"/>
      <c r="T431" s="77"/>
      <c r="AT431" s="23" t="s">
        <v>136</v>
      </c>
      <c r="AU431" s="23" t="s">
        <v>85</v>
      </c>
    </row>
    <row r="432" spans="2:65" s="1" customFormat="1" ht="22.5" customHeight="1">
      <c r="B432" s="40"/>
      <c r="C432" s="188" t="s">
        <v>842</v>
      </c>
      <c r="D432" s="188" t="s">
        <v>129</v>
      </c>
      <c r="E432" s="189" t="s">
        <v>843</v>
      </c>
      <c r="F432" s="190" t="s">
        <v>844</v>
      </c>
      <c r="G432" s="191" t="s">
        <v>160</v>
      </c>
      <c r="H432" s="192">
        <v>162</v>
      </c>
      <c r="I432" s="193"/>
      <c r="J432" s="194">
        <f>ROUND(I432*H432,2)</f>
        <v>0</v>
      </c>
      <c r="K432" s="190" t="s">
        <v>133</v>
      </c>
      <c r="L432" s="60"/>
      <c r="M432" s="195" t="s">
        <v>24</v>
      </c>
      <c r="N432" s="196" t="s">
        <v>47</v>
      </c>
      <c r="O432" s="41"/>
      <c r="P432" s="197">
        <f>O432*H432</f>
        <v>0</v>
      </c>
      <c r="Q432" s="197">
        <v>0</v>
      </c>
      <c r="R432" s="197">
        <f>Q432*H432</f>
        <v>0</v>
      </c>
      <c r="S432" s="197">
        <v>0</v>
      </c>
      <c r="T432" s="198">
        <f>S432*H432</f>
        <v>0</v>
      </c>
      <c r="AR432" s="23" t="s">
        <v>134</v>
      </c>
      <c r="AT432" s="23" t="s">
        <v>129</v>
      </c>
      <c r="AU432" s="23" t="s">
        <v>85</v>
      </c>
      <c r="AY432" s="23" t="s">
        <v>127</v>
      </c>
      <c r="BE432" s="199">
        <f>IF(N432="základní",J432,0)</f>
        <v>0</v>
      </c>
      <c r="BF432" s="199">
        <f>IF(N432="snížená",J432,0)</f>
        <v>0</v>
      </c>
      <c r="BG432" s="199">
        <f>IF(N432="zákl. přenesená",J432,0)</f>
        <v>0</v>
      </c>
      <c r="BH432" s="199">
        <f>IF(N432="sníž. přenesená",J432,0)</f>
        <v>0</v>
      </c>
      <c r="BI432" s="199">
        <f>IF(N432="nulová",J432,0)</f>
        <v>0</v>
      </c>
      <c r="BJ432" s="23" t="s">
        <v>25</v>
      </c>
      <c r="BK432" s="199">
        <f>ROUND(I432*H432,2)</f>
        <v>0</v>
      </c>
      <c r="BL432" s="23" t="s">
        <v>134</v>
      </c>
      <c r="BM432" s="23" t="s">
        <v>845</v>
      </c>
    </row>
    <row r="433" spans="2:47" s="1" customFormat="1" ht="94.5">
      <c r="B433" s="40"/>
      <c r="C433" s="62"/>
      <c r="D433" s="200" t="s">
        <v>136</v>
      </c>
      <c r="E433" s="62"/>
      <c r="F433" s="201" t="s">
        <v>836</v>
      </c>
      <c r="G433" s="62"/>
      <c r="H433" s="62"/>
      <c r="I433" s="158"/>
      <c r="J433" s="62"/>
      <c r="K433" s="62"/>
      <c r="L433" s="60"/>
      <c r="M433" s="202"/>
      <c r="N433" s="41"/>
      <c r="O433" s="41"/>
      <c r="P433" s="41"/>
      <c r="Q433" s="41"/>
      <c r="R433" s="41"/>
      <c r="S433" s="41"/>
      <c r="T433" s="77"/>
      <c r="AT433" s="23" t="s">
        <v>136</v>
      </c>
      <c r="AU433" s="23" t="s">
        <v>85</v>
      </c>
    </row>
    <row r="434" spans="2:51" s="11" customFormat="1" ht="13.5">
      <c r="B434" s="203"/>
      <c r="C434" s="204"/>
      <c r="D434" s="205" t="s">
        <v>138</v>
      </c>
      <c r="E434" s="206" t="s">
        <v>24</v>
      </c>
      <c r="F434" s="207" t="s">
        <v>639</v>
      </c>
      <c r="G434" s="204"/>
      <c r="H434" s="208">
        <v>162</v>
      </c>
      <c r="I434" s="209"/>
      <c r="J434" s="204"/>
      <c r="K434" s="204"/>
      <c r="L434" s="210"/>
      <c r="M434" s="211"/>
      <c r="N434" s="212"/>
      <c r="O434" s="212"/>
      <c r="P434" s="212"/>
      <c r="Q434" s="212"/>
      <c r="R434" s="212"/>
      <c r="S434" s="212"/>
      <c r="T434" s="213"/>
      <c r="AT434" s="214" t="s">
        <v>138</v>
      </c>
      <c r="AU434" s="214" t="s">
        <v>85</v>
      </c>
      <c r="AV434" s="11" t="s">
        <v>85</v>
      </c>
      <c r="AW434" s="11" t="s">
        <v>40</v>
      </c>
      <c r="AX434" s="11" t="s">
        <v>25</v>
      </c>
      <c r="AY434" s="214" t="s">
        <v>127</v>
      </c>
    </row>
    <row r="435" spans="2:65" s="1" customFormat="1" ht="22.5" customHeight="1">
      <c r="B435" s="40"/>
      <c r="C435" s="188" t="s">
        <v>846</v>
      </c>
      <c r="D435" s="188" t="s">
        <v>129</v>
      </c>
      <c r="E435" s="189" t="s">
        <v>847</v>
      </c>
      <c r="F435" s="190" t="s">
        <v>848</v>
      </c>
      <c r="G435" s="191" t="s">
        <v>160</v>
      </c>
      <c r="H435" s="192">
        <v>162</v>
      </c>
      <c r="I435" s="193"/>
      <c r="J435" s="194">
        <f>ROUND(I435*H435,2)</f>
        <v>0</v>
      </c>
      <c r="K435" s="190" t="s">
        <v>133</v>
      </c>
      <c r="L435" s="60"/>
      <c r="M435" s="195" t="s">
        <v>24</v>
      </c>
      <c r="N435" s="196" t="s">
        <v>47</v>
      </c>
      <c r="O435" s="41"/>
      <c r="P435" s="197">
        <f>O435*H435</f>
        <v>0</v>
      </c>
      <c r="Q435" s="197">
        <v>0</v>
      </c>
      <c r="R435" s="197">
        <f>Q435*H435</f>
        <v>0</v>
      </c>
      <c r="S435" s="197">
        <v>0</v>
      </c>
      <c r="T435" s="198">
        <f>S435*H435</f>
        <v>0</v>
      </c>
      <c r="AR435" s="23" t="s">
        <v>134</v>
      </c>
      <c r="AT435" s="23" t="s">
        <v>129</v>
      </c>
      <c r="AU435" s="23" t="s">
        <v>85</v>
      </c>
      <c r="AY435" s="23" t="s">
        <v>127</v>
      </c>
      <c r="BE435" s="199">
        <f>IF(N435="základní",J435,0)</f>
        <v>0</v>
      </c>
      <c r="BF435" s="199">
        <f>IF(N435="snížená",J435,0)</f>
        <v>0</v>
      </c>
      <c r="BG435" s="199">
        <f>IF(N435="zákl. přenesená",J435,0)</f>
        <v>0</v>
      </c>
      <c r="BH435" s="199">
        <f>IF(N435="sníž. přenesená",J435,0)</f>
        <v>0</v>
      </c>
      <c r="BI435" s="199">
        <f>IF(N435="nulová",J435,0)</f>
        <v>0</v>
      </c>
      <c r="BJ435" s="23" t="s">
        <v>25</v>
      </c>
      <c r="BK435" s="199">
        <f>ROUND(I435*H435,2)</f>
        <v>0</v>
      </c>
      <c r="BL435" s="23" t="s">
        <v>134</v>
      </c>
      <c r="BM435" s="23" t="s">
        <v>849</v>
      </c>
    </row>
    <row r="436" spans="2:47" s="1" customFormat="1" ht="40.5">
      <c r="B436" s="40"/>
      <c r="C436" s="62"/>
      <c r="D436" s="205" t="s">
        <v>136</v>
      </c>
      <c r="E436" s="62"/>
      <c r="F436" s="240" t="s">
        <v>841</v>
      </c>
      <c r="G436" s="62"/>
      <c r="H436" s="62"/>
      <c r="I436" s="158"/>
      <c r="J436" s="62"/>
      <c r="K436" s="62"/>
      <c r="L436" s="60"/>
      <c r="M436" s="202"/>
      <c r="N436" s="41"/>
      <c r="O436" s="41"/>
      <c r="P436" s="41"/>
      <c r="Q436" s="41"/>
      <c r="R436" s="41"/>
      <c r="S436" s="41"/>
      <c r="T436" s="77"/>
      <c r="AT436" s="23" t="s">
        <v>136</v>
      </c>
      <c r="AU436" s="23" t="s">
        <v>85</v>
      </c>
    </row>
    <row r="437" spans="2:65" s="1" customFormat="1" ht="31.5" customHeight="1">
      <c r="B437" s="40"/>
      <c r="C437" s="188" t="s">
        <v>850</v>
      </c>
      <c r="D437" s="188" t="s">
        <v>129</v>
      </c>
      <c r="E437" s="189" t="s">
        <v>851</v>
      </c>
      <c r="F437" s="190" t="s">
        <v>852</v>
      </c>
      <c r="G437" s="191" t="s">
        <v>378</v>
      </c>
      <c r="H437" s="192">
        <v>1</v>
      </c>
      <c r="I437" s="193"/>
      <c r="J437" s="194">
        <f aca="true" t="shared" si="20" ref="J437:J442">ROUND(I437*H437,2)</f>
        <v>0</v>
      </c>
      <c r="K437" s="190" t="s">
        <v>24</v>
      </c>
      <c r="L437" s="60"/>
      <c r="M437" s="195" t="s">
        <v>24</v>
      </c>
      <c r="N437" s="196" t="s">
        <v>47</v>
      </c>
      <c r="O437" s="41"/>
      <c r="P437" s="197">
        <f aca="true" t="shared" si="21" ref="P437:P442">O437*H437</f>
        <v>0</v>
      </c>
      <c r="Q437" s="197">
        <v>0</v>
      </c>
      <c r="R437" s="197">
        <f aca="true" t="shared" si="22" ref="R437:R442">Q437*H437</f>
        <v>0</v>
      </c>
      <c r="S437" s="197">
        <v>0</v>
      </c>
      <c r="T437" s="198">
        <f aca="true" t="shared" si="23" ref="T437:T442">S437*H437</f>
        <v>0</v>
      </c>
      <c r="AR437" s="23" t="s">
        <v>134</v>
      </c>
      <c r="AT437" s="23" t="s">
        <v>129</v>
      </c>
      <c r="AU437" s="23" t="s">
        <v>85</v>
      </c>
      <c r="AY437" s="23" t="s">
        <v>127</v>
      </c>
      <c r="BE437" s="199">
        <f aca="true" t="shared" si="24" ref="BE437:BE442">IF(N437="základní",J437,0)</f>
        <v>0</v>
      </c>
      <c r="BF437" s="199">
        <f aca="true" t="shared" si="25" ref="BF437:BF442">IF(N437="snížená",J437,0)</f>
        <v>0</v>
      </c>
      <c r="BG437" s="199">
        <f aca="true" t="shared" si="26" ref="BG437:BG442">IF(N437="zákl. přenesená",J437,0)</f>
        <v>0</v>
      </c>
      <c r="BH437" s="199">
        <f aca="true" t="shared" si="27" ref="BH437:BH442">IF(N437="sníž. přenesená",J437,0)</f>
        <v>0</v>
      </c>
      <c r="BI437" s="199">
        <f aca="true" t="shared" si="28" ref="BI437:BI442">IF(N437="nulová",J437,0)</f>
        <v>0</v>
      </c>
      <c r="BJ437" s="23" t="s">
        <v>25</v>
      </c>
      <c r="BK437" s="199">
        <f aca="true" t="shared" si="29" ref="BK437:BK442">ROUND(I437*H437,2)</f>
        <v>0</v>
      </c>
      <c r="BL437" s="23" t="s">
        <v>134</v>
      </c>
      <c r="BM437" s="23" t="s">
        <v>853</v>
      </c>
    </row>
    <row r="438" spans="2:65" s="1" customFormat="1" ht="31.5" customHeight="1">
      <c r="B438" s="40"/>
      <c r="C438" s="188" t="s">
        <v>854</v>
      </c>
      <c r="D438" s="188" t="s">
        <v>129</v>
      </c>
      <c r="E438" s="189" t="s">
        <v>855</v>
      </c>
      <c r="F438" s="190" t="s">
        <v>856</v>
      </c>
      <c r="G438" s="191" t="s">
        <v>378</v>
      </c>
      <c r="H438" s="192">
        <v>2</v>
      </c>
      <c r="I438" s="193"/>
      <c r="J438" s="194">
        <f t="shared" si="20"/>
        <v>0</v>
      </c>
      <c r="K438" s="190" t="s">
        <v>24</v>
      </c>
      <c r="L438" s="60"/>
      <c r="M438" s="195" t="s">
        <v>24</v>
      </c>
      <c r="N438" s="196" t="s">
        <v>47</v>
      </c>
      <c r="O438" s="41"/>
      <c r="P438" s="197">
        <f t="shared" si="21"/>
        <v>0</v>
      </c>
      <c r="Q438" s="197">
        <v>0</v>
      </c>
      <c r="R438" s="197">
        <f t="shared" si="22"/>
        <v>0</v>
      </c>
      <c r="S438" s="197">
        <v>0</v>
      </c>
      <c r="T438" s="198">
        <f t="shared" si="23"/>
        <v>0</v>
      </c>
      <c r="AR438" s="23" t="s">
        <v>134</v>
      </c>
      <c r="AT438" s="23" t="s">
        <v>129</v>
      </c>
      <c r="AU438" s="23" t="s">
        <v>85</v>
      </c>
      <c r="AY438" s="23" t="s">
        <v>127</v>
      </c>
      <c r="BE438" s="199">
        <f t="shared" si="24"/>
        <v>0</v>
      </c>
      <c r="BF438" s="199">
        <f t="shared" si="25"/>
        <v>0</v>
      </c>
      <c r="BG438" s="199">
        <f t="shared" si="26"/>
        <v>0</v>
      </c>
      <c r="BH438" s="199">
        <f t="shared" si="27"/>
        <v>0</v>
      </c>
      <c r="BI438" s="199">
        <f t="shared" si="28"/>
        <v>0</v>
      </c>
      <c r="BJ438" s="23" t="s">
        <v>25</v>
      </c>
      <c r="BK438" s="199">
        <f t="shared" si="29"/>
        <v>0</v>
      </c>
      <c r="BL438" s="23" t="s">
        <v>134</v>
      </c>
      <c r="BM438" s="23" t="s">
        <v>857</v>
      </c>
    </row>
    <row r="439" spans="2:65" s="1" customFormat="1" ht="31.5" customHeight="1">
      <c r="B439" s="40"/>
      <c r="C439" s="188" t="s">
        <v>858</v>
      </c>
      <c r="D439" s="188" t="s">
        <v>129</v>
      </c>
      <c r="E439" s="189" t="s">
        <v>859</v>
      </c>
      <c r="F439" s="190" t="s">
        <v>860</v>
      </c>
      <c r="G439" s="191" t="s">
        <v>378</v>
      </c>
      <c r="H439" s="192">
        <v>2</v>
      </c>
      <c r="I439" s="193"/>
      <c r="J439" s="194">
        <f t="shared" si="20"/>
        <v>0</v>
      </c>
      <c r="K439" s="190" t="s">
        <v>24</v>
      </c>
      <c r="L439" s="60"/>
      <c r="M439" s="195" t="s">
        <v>24</v>
      </c>
      <c r="N439" s="196" t="s">
        <v>47</v>
      </c>
      <c r="O439" s="41"/>
      <c r="P439" s="197">
        <f t="shared" si="21"/>
        <v>0</v>
      </c>
      <c r="Q439" s="197">
        <v>0</v>
      </c>
      <c r="R439" s="197">
        <f t="shared" si="22"/>
        <v>0</v>
      </c>
      <c r="S439" s="197">
        <v>0</v>
      </c>
      <c r="T439" s="198">
        <f t="shared" si="23"/>
        <v>0</v>
      </c>
      <c r="AR439" s="23" t="s">
        <v>134</v>
      </c>
      <c r="AT439" s="23" t="s">
        <v>129</v>
      </c>
      <c r="AU439" s="23" t="s">
        <v>85</v>
      </c>
      <c r="AY439" s="23" t="s">
        <v>127</v>
      </c>
      <c r="BE439" s="199">
        <f t="shared" si="24"/>
        <v>0</v>
      </c>
      <c r="BF439" s="199">
        <f t="shared" si="25"/>
        <v>0</v>
      </c>
      <c r="BG439" s="199">
        <f t="shared" si="26"/>
        <v>0</v>
      </c>
      <c r="BH439" s="199">
        <f t="shared" si="27"/>
        <v>0</v>
      </c>
      <c r="BI439" s="199">
        <f t="shared" si="28"/>
        <v>0</v>
      </c>
      <c r="BJ439" s="23" t="s">
        <v>25</v>
      </c>
      <c r="BK439" s="199">
        <f t="shared" si="29"/>
        <v>0</v>
      </c>
      <c r="BL439" s="23" t="s">
        <v>134</v>
      </c>
      <c r="BM439" s="23" t="s">
        <v>861</v>
      </c>
    </row>
    <row r="440" spans="2:65" s="1" customFormat="1" ht="31.5" customHeight="1">
      <c r="B440" s="40"/>
      <c r="C440" s="188" t="s">
        <v>862</v>
      </c>
      <c r="D440" s="188" t="s">
        <v>129</v>
      </c>
      <c r="E440" s="189" t="s">
        <v>863</v>
      </c>
      <c r="F440" s="190" t="s">
        <v>864</v>
      </c>
      <c r="G440" s="191" t="s">
        <v>378</v>
      </c>
      <c r="H440" s="192">
        <v>3</v>
      </c>
      <c r="I440" s="193"/>
      <c r="J440" s="194">
        <f t="shared" si="20"/>
        <v>0</v>
      </c>
      <c r="K440" s="190" t="s">
        <v>24</v>
      </c>
      <c r="L440" s="60"/>
      <c r="M440" s="195" t="s">
        <v>24</v>
      </c>
      <c r="N440" s="196" t="s">
        <v>47</v>
      </c>
      <c r="O440" s="41"/>
      <c r="P440" s="197">
        <f t="shared" si="21"/>
        <v>0</v>
      </c>
      <c r="Q440" s="197">
        <v>0</v>
      </c>
      <c r="R440" s="197">
        <f t="shared" si="22"/>
        <v>0</v>
      </c>
      <c r="S440" s="197">
        <v>0</v>
      </c>
      <c r="T440" s="198">
        <f t="shared" si="23"/>
        <v>0</v>
      </c>
      <c r="AR440" s="23" t="s">
        <v>134</v>
      </c>
      <c r="AT440" s="23" t="s">
        <v>129</v>
      </c>
      <c r="AU440" s="23" t="s">
        <v>85</v>
      </c>
      <c r="AY440" s="23" t="s">
        <v>127</v>
      </c>
      <c r="BE440" s="199">
        <f t="shared" si="24"/>
        <v>0</v>
      </c>
      <c r="BF440" s="199">
        <f t="shared" si="25"/>
        <v>0</v>
      </c>
      <c r="BG440" s="199">
        <f t="shared" si="26"/>
        <v>0</v>
      </c>
      <c r="BH440" s="199">
        <f t="shared" si="27"/>
        <v>0</v>
      </c>
      <c r="BI440" s="199">
        <f t="shared" si="28"/>
        <v>0</v>
      </c>
      <c r="BJ440" s="23" t="s">
        <v>25</v>
      </c>
      <c r="BK440" s="199">
        <f t="shared" si="29"/>
        <v>0</v>
      </c>
      <c r="BL440" s="23" t="s">
        <v>134</v>
      </c>
      <c r="BM440" s="23" t="s">
        <v>865</v>
      </c>
    </row>
    <row r="441" spans="2:65" s="1" customFormat="1" ht="31.5" customHeight="1">
      <c r="B441" s="40"/>
      <c r="C441" s="188" t="s">
        <v>866</v>
      </c>
      <c r="D441" s="188" t="s">
        <v>129</v>
      </c>
      <c r="E441" s="189" t="s">
        <v>867</v>
      </c>
      <c r="F441" s="190" t="s">
        <v>868</v>
      </c>
      <c r="G441" s="191" t="s">
        <v>378</v>
      </c>
      <c r="H441" s="192">
        <v>3</v>
      </c>
      <c r="I441" s="193"/>
      <c r="J441" s="194">
        <f t="shared" si="20"/>
        <v>0</v>
      </c>
      <c r="K441" s="190" t="s">
        <v>24</v>
      </c>
      <c r="L441" s="60"/>
      <c r="M441" s="195" t="s">
        <v>24</v>
      </c>
      <c r="N441" s="196" t="s">
        <v>47</v>
      </c>
      <c r="O441" s="41"/>
      <c r="P441" s="197">
        <f t="shared" si="21"/>
        <v>0</v>
      </c>
      <c r="Q441" s="197">
        <v>0</v>
      </c>
      <c r="R441" s="197">
        <f t="shared" si="22"/>
        <v>0</v>
      </c>
      <c r="S441" s="197">
        <v>0</v>
      </c>
      <c r="T441" s="198">
        <f t="shared" si="23"/>
        <v>0</v>
      </c>
      <c r="AR441" s="23" t="s">
        <v>134</v>
      </c>
      <c r="AT441" s="23" t="s">
        <v>129</v>
      </c>
      <c r="AU441" s="23" t="s">
        <v>85</v>
      </c>
      <c r="AY441" s="23" t="s">
        <v>127</v>
      </c>
      <c r="BE441" s="199">
        <f t="shared" si="24"/>
        <v>0</v>
      </c>
      <c r="BF441" s="199">
        <f t="shared" si="25"/>
        <v>0</v>
      </c>
      <c r="BG441" s="199">
        <f t="shared" si="26"/>
        <v>0</v>
      </c>
      <c r="BH441" s="199">
        <f t="shared" si="27"/>
        <v>0</v>
      </c>
      <c r="BI441" s="199">
        <f t="shared" si="28"/>
        <v>0</v>
      </c>
      <c r="BJ441" s="23" t="s">
        <v>25</v>
      </c>
      <c r="BK441" s="199">
        <f t="shared" si="29"/>
        <v>0</v>
      </c>
      <c r="BL441" s="23" t="s">
        <v>134</v>
      </c>
      <c r="BM441" s="23" t="s">
        <v>869</v>
      </c>
    </row>
    <row r="442" spans="2:65" s="1" customFormat="1" ht="22.5" customHeight="1">
      <c r="B442" s="40"/>
      <c r="C442" s="188" t="s">
        <v>870</v>
      </c>
      <c r="D442" s="188" t="s">
        <v>129</v>
      </c>
      <c r="E442" s="189" t="s">
        <v>871</v>
      </c>
      <c r="F442" s="190" t="s">
        <v>872</v>
      </c>
      <c r="G442" s="191" t="s">
        <v>378</v>
      </c>
      <c r="H442" s="192">
        <v>10</v>
      </c>
      <c r="I442" s="193"/>
      <c r="J442" s="194">
        <f t="shared" si="20"/>
        <v>0</v>
      </c>
      <c r="K442" s="190" t="s">
        <v>133</v>
      </c>
      <c r="L442" s="60"/>
      <c r="M442" s="195" t="s">
        <v>24</v>
      </c>
      <c r="N442" s="196" t="s">
        <v>47</v>
      </c>
      <c r="O442" s="41"/>
      <c r="P442" s="197">
        <f t="shared" si="21"/>
        <v>0</v>
      </c>
      <c r="Q442" s="197">
        <v>0.01424</v>
      </c>
      <c r="R442" s="197">
        <f t="shared" si="22"/>
        <v>0.1424</v>
      </c>
      <c r="S442" s="197">
        <v>0</v>
      </c>
      <c r="T442" s="198">
        <f t="shared" si="23"/>
        <v>0</v>
      </c>
      <c r="AR442" s="23" t="s">
        <v>134</v>
      </c>
      <c r="AT442" s="23" t="s">
        <v>129</v>
      </c>
      <c r="AU442" s="23" t="s">
        <v>85</v>
      </c>
      <c r="AY442" s="23" t="s">
        <v>127</v>
      </c>
      <c r="BE442" s="199">
        <f t="shared" si="24"/>
        <v>0</v>
      </c>
      <c r="BF442" s="199">
        <f t="shared" si="25"/>
        <v>0</v>
      </c>
      <c r="BG442" s="199">
        <f t="shared" si="26"/>
        <v>0</v>
      </c>
      <c r="BH442" s="199">
        <f t="shared" si="27"/>
        <v>0</v>
      </c>
      <c r="BI442" s="199">
        <f t="shared" si="28"/>
        <v>0</v>
      </c>
      <c r="BJ442" s="23" t="s">
        <v>25</v>
      </c>
      <c r="BK442" s="199">
        <f t="shared" si="29"/>
        <v>0</v>
      </c>
      <c r="BL442" s="23" t="s">
        <v>134</v>
      </c>
      <c r="BM442" s="23" t="s">
        <v>873</v>
      </c>
    </row>
    <row r="443" spans="2:47" s="1" customFormat="1" ht="27">
      <c r="B443" s="40"/>
      <c r="C443" s="62"/>
      <c r="D443" s="205" t="s">
        <v>136</v>
      </c>
      <c r="E443" s="62"/>
      <c r="F443" s="240" t="s">
        <v>874</v>
      </c>
      <c r="G443" s="62"/>
      <c r="H443" s="62"/>
      <c r="I443" s="158"/>
      <c r="J443" s="62"/>
      <c r="K443" s="62"/>
      <c r="L443" s="60"/>
      <c r="M443" s="202"/>
      <c r="N443" s="41"/>
      <c r="O443" s="41"/>
      <c r="P443" s="41"/>
      <c r="Q443" s="41"/>
      <c r="R443" s="41"/>
      <c r="S443" s="41"/>
      <c r="T443" s="77"/>
      <c r="AT443" s="23" t="s">
        <v>136</v>
      </c>
      <c r="AU443" s="23" t="s">
        <v>85</v>
      </c>
    </row>
    <row r="444" spans="2:65" s="1" customFormat="1" ht="44.25" customHeight="1">
      <c r="B444" s="40"/>
      <c r="C444" s="241" t="s">
        <v>875</v>
      </c>
      <c r="D444" s="241" t="s">
        <v>341</v>
      </c>
      <c r="E444" s="242" t="s">
        <v>876</v>
      </c>
      <c r="F444" s="243" t="s">
        <v>877</v>
      </c>
      <c r="G444" s="244" t="s">
        <v>378</v>
      </c>
      <c r="H444" s="245">
        <v>4</v>
      </c>
      <c r="I444" s="246"/>
      <c r="J444" s="247">
        <f>ROUND(I444*H444,2)</f>
        <v>0</v>
      </c>
      <c r="K444" s="243" t="s">
        <v>133</v>
      </c>
      <c r="L444" s="248"/>
      <c r="M444" s="249" t="s">
        <v>24</v>
      </c>
      <c r="N444" s="250" t="s">
        <v>47</v>
      </c>
      <c r="O444" s="41"/>
      <c r="P444" s="197">
        <f>O444*H444</f>
        <v>0</v>
      </c>
      <c r="Q444" s="197">
        <v>0.254</v>
      </c>
      <c r="R444" s="197">
        <f>Q444*H444</f>
        <v>1.016</v>
      </c>
      <c r="S444" s="197">
        <v>0</v>
      </c>
      <c r="T444" s="198">
        <f>S444*H444</f>
        <v>0</v>
      </c>
      <c r="AR444" s="23" t="s">
        <v>171</v>
      </c>
      <c r="AT444" s="23" t="s">
        <v>341</v>
      </c>
      <c r="AU444" s="23" t="s">
        <v>85</v>
      </c>
      <c r="AY444" s="23" t="s">
        <v>127</v>
      </c>
      <c r="BE444" s="199">
        <f>IF(N444="základní",J444,0)</f>
        <v>0</v>
      </c>
      <c r="BF444" s="199">
        <f>IF(N444="snížená",J444,0)</f>
        <v>0</v>
      </c>
      <c r="BG444" s="199">
        <f>IF(N444="zákl. přenesená",J444,0)</f>
        <v>0</v>
      </c>
      <c r="BH444" s="199">
        <f>IF(N444="sníž. přenesená",J444,0)</f>
        <v>0</v>
      </c>
      <c r="BI444" s="199">
        <f>IF(N444="nulová",J444,0)</f>
        <v>0</v>
      </c>
      <c r="BJ444" s="23" t="s">
        <v>25</v>
      </c>
      <c r="BK444" s="199">
        <f>ROUND(I444*H444,2)</f>
        <v>0</v>
      </c>
      <c r="BL444" s="23" t="s">
        <v>134</v>
      </c>
      <c r="BM444" s="23" t="s">
        <v>878</v>
      </c>
    </row>
    <row r="445" spans="2:65" s="1" customFormat="1" ht="44.25" customHeight="1">
      <c r="B445" s="40"/>
      <c r="C445" s="241" t="s">
        <v>879</v>
      </c>
      <c r="D445" s="241" t="s">
        <v>341</v>
      </c>
      <c r="E445" s="242" t="s">
        <v>880</v>
      </c>
      <c r="F445" s="243" t="s">
        <v>881</v>
      </c>
      <c r="G445" s="244" t="s">
        <v>378</v>
      </c>
      <c r="H445" s="245">
        <v>6</v>
      </c>
      <c r="I445" s="246"/>
      <c r="J445" s="247">
        <f>ROUND(I445*H445,2)</f>
        <v>0</v>
      </c>
      <c r="K445" s="243" t="s">
        <v>133</v>
      </c>
      <c r="L445" s="248"/>
      <c r="M445" s="249" t="s">
        <v>24</v>
      </c>
      <c r="N445" s="250" t="s">
        <v>47</v>
      </c>
      <c r="O445" s="41"/>
      <c r="P445" s="197">
        <f>O445*H445</f>
        <v>0</v>
      </c>
      <c r="Q445" s="197">
        <v>0.506</v>
      </c>
      <c r="R445" s="197">
        <f>Q445*H445</f>
        <v>3.036</v>
      </c>
      <c r="S445" s="197">
        <v>0</v>
      </c>
      <c r="T445" s="198">
        <f>S445*H445</f>
        <v>0</v>
      </c>
      <c r="AR445" s="23" t="s">
        <v>171</v>
      </c>
      <c r="AT445" s="23" t="s">
        <v>341</v>
      </c>
      <c r="AU445" s="23" t="s">
        <v>85</v>
      </c>
      <c r="AY445" s="23" t="s">
        <v>127</v>
      </c>
      <c r="BE445" s="199">
        <f>IF(N445="základní",J445,0)</f>
        <v>0</v>
      </c>
      <c r="BF445" s="199">
        <f>IF(N445="snížená",J445,0)</f>
        <v>0</v>
      </c>
      <c r="BG445" s="199">
        <f>IF(N445="zákl. přenesená",J445,0)</f>
        <v>0</v>
      </c>
      <c r="BH445" s="199">
        <f>IF(N445="sníž. přenesená",J445,0)</f>
        <v>0</v>
      </c>
      <c r="BI445" s="199">
        <f>IF(N445="nulová",J445,0)</f>
        <v>0</v>
      </c>
      <c r="BJ445" s="23" t="s">
        <v>25</v>
      </c>
      <c r="BK445" s="199">
        <f>ROUND(I445*H445,2)</f>
        <v>0</v>
      </c>
      <c r="BL445" s="23" t="s">
        <v>134</v>
      </c>
      <c r="BM445" s="23" t="s">
        <v>882</v>
      </c>
    </row>
    <row r="446" spans="2:65" s="1" customFormat="1" ht="22.5" customHeight="1">
      <c r="B446" s="40"/>
      <c r="C446" s="188" t="s">
        <v>883</v>
      </c>
      <c r="D446" s="188" t="s">
        <v>129</v>
      </c>
      <c r="E446" s="189" t="s">
        <v>884</v>
      </c>
      <c r="F446" s="190" t="s">
        <v>885</v>
      </c>
      <c r="G446" s="191" t="s">
        <v>378</v>
      </c>
      <c r="H446" s="192">
        <v>7</v>
      </c>
      <c r="I446" s="193"/>
      <c r="J446" s="194">
        <f>ROUND(I446*H446,2)</f>
        <v>0</v>
      </c>
      <c r="K446" s="190" t="s">
        <v>133</v>
      </c>
      <c r="L446" s="60"/>
      <c r="M446" s="195" t="s">
        <v>24</v>
      </c>
      <c r="N446" s="196" t="s">
        <v>47</v>
      </c>
      <c r="O446" s="41"/>
      <c r="P446" s="197">
        <f>O446*H446</f>
        <v>0</v>
      </c>
      <c r="Q446" s="197">
        <v>0.02137</v>
      </c>
      <c r="R446" s="197">
        <f>Q446*H446</f>
        <v>0.14959</v>
      </c>
      <c r="S446" s="197">
        <v>0</v>
      </c>
      <c r="T446" s="198">
        <f>S446*H446</f>
        <v>0</v>
      </c>
      <c r="AR446" s="23" t="s">
        <v>134</v>
      </c>
      <c r="AT446" s="23" t="s">
        <v>129</v>
      </c>
      <c r="AU446" s="23" t="s">
        <v>85</v>
      </c>
      <c r="AY446" s="23" t="s">
        <v>127</v>
      </c>
      <c r="BE446" s="199">
        <f>IF(N446="základní",J446,0)</f>
        <v>0</v>
      </c>
      <c r="BF446" s="199">
        <f>IF(N446="snížená",J446,0)</f>
        <v>0</v>
      </c>
      <c r="BG446" s="199">
        <f>IF(N446="zákl. přenesená",J446,0)</f>
        <v>0</v>
      </c>
      <c r="BH446" s="199">
        <f>IF(N446="sníž. přenesená",J446,0)</f>
        <v>0</v>
      </c>
      <c r="BI446" s="199">
        <f>IF(N446="nulová",J446,0)</f>
        <v>0</v>
      </c>
      <c r="BJ446" s="23" t="s">
        <v>25</v>
      </c>
      <c r="BK446" s="199">
        <f>ROUND(I446*H446,2)</f>
        <v>0</v>
      </c>
      <c r="BL446" s="23" t="s">
        <v>134</v>
      </c>
      <c r="BM446" s="23" t="s">
        <v>886</v>
      </c>
    </row>
    <row r="447" spans="2:47" s="1" customFormat="1" ht="27">
      <c r="B447" s="40"/>
      <c r="C447" s="62"/>
      <c r="D447" s="205" t="s">
        <v>136</v>
      </c>
      <c r="E447" s="62"/>
      <c r="F447" s="240" t="s">
        <v>874</v>
      </c>
      <c r="G447" s="62"/>
      <c r="H447" s="62"/>
      <c r="I447" s="158"/>
      <c r="J447" s="62"/>
      <c r="K447" s="62"/>
      <c r="L447" s="60"/>
      <c r="M447" s="202"/>
      <c r="N447" s="41"/>
      <c r="O447" s="41"/>
      <c r="P447" s="41"/>
      <c r="Q447" s="41"/>
      <c r="R447" s="41"/>
      <c r="S447" s="41"/>
      <c r="T447" s="77"/>
      <c r="AT447" s="23" t="s">
        <v>136</v>
      </c>
      <c r="AU447" s="23" t="s">
        <v>85</v>
      </c>
    </row>
    <row r="448" spans="2:65" s="1" customFormat="1" ht="44.25" customHeight="1">
      <c r="B448" s="40"/>
      <c r="C448" s="241" t="s">
        <v>887</v>
      </c>
      <c r="D448" s="241" t="s">
        <v>341</v>
      </c>
      <c r="E448" s="242" t="s">
        <v>888</v>
      </c>
      <c r="F448" s="243" t="s">
        <v>889</v>
      </c>
      <c r="G448" s="244" t="s">
        <v>378</v>
      </c>
      <c r="H448" s="245">
        <v>7</v>
      </c>
      <c r="I448" s="246"/>
      <c r="J448" s="247">
        <f>ROUND(I448*H448,2)</f>
        <v>0</v>
      </c>
      <c r="K448" s="243" t="s">
        <v>133</v>
      </c>
      <c r="L448" s="248"/>
      <c r="M448" s="249" t="s">
        <v>24</v>
      </c>
      <c r="N448" s="250" t="s">
        <v>47</v>
      </c>
      <c r="O448" s="41"/>
      <c r="P448" s="197">
        <f>O448*H448</f>
        <v>0</v>
      </c>
      <c r="Q448" s="197">
        <v>0.585</v>
      </c>
      <c r="R448" s="197">
        <f>Q448*H448</f>
        <v>4.095</v>
      </c>
      <c r="S448" s="197">
        <v>0</v>
      </c>
      <c r="T448" s="198">
        <f>S448*H448</f>
        <v>0</v>
      </c>
      <c r="AR448" s="23" t="s">
        <v>171</v>
      </c>
      <c r="AT448" s="23" t="s">
        <v>341</v>
      </c>
      <c r="AU448" s="23" t="s">
        <v>85</v>
      </c>
      <c r="AY448" s="23" t="s">
        <v>127</v>
      </c>
      <c r="BE448" s="199">
        <f>IF(N448="základní",J448,0)</f>
        <v>0</v>
      </c>
      <c r="BF448" s="199">
        <f>IF(N448="snížená",J448,0)</f>
        <v>0</v>
      </c>
      <c r="BG448" s="199">
        <f>IF(N448="zákl. přenesená",J448,0)</f>
        <v>0</v>
      </c>
      <c r="BH448" s="199">
        <f>IF(N448="sníž. přenesená",J448,0)</f>
        <v>0</v>
      </c>
      <c r="BI448" s="199">
        <f>IF(N448="nulová",J448,0)</f>
        <v>0</v>
      </c>
      <c r="BJ448" s="23" t="s">
        <v>25</v>
      </c>
      <c r="BK448" s="199">
        <f>ROUND(I448*H448,2)</f>
        <v>0</v>
      </c>
      <c r="BL448" s="23" t="s">
        <v>134</v>
      </c>
      <c r="BM448" s="23" t="s">
        <v>890</v>
      </c>
    </row>
    <row r="449" spans="2:65" s="1" customFormat="1" ht="22.5" customHeight="1">
      <c r="B449" s="40"/>
      <c r="C449" s="188" t="s">
        <v>891</v>
      </c>
      <c r="D449" s="188" t="s">
        <v>129</v>
      </c>
      <c r="E449" s="189" t="s">
        <v>892</v>
      </c>
      <c r="F449" s="190" t="s">
        <v>893</v>
      </c>
      <c r="G449" s="191" t="s">
        <v>378</v>
      </c>
      <c r="H449" s="192">
        <v>6</v>
      </c>
      <c r="I449" s="193"/>
      <c r="J449" s="194">
        <f>ROUND(I449*H449,2)</f>
        <v>0</v>
      </c>
      <c r="K449" s="190" t="s">
        <v>133</v>
      </c>
      <c r="L449" s="60"/>
      <c r="M449" s="195" t="s">
        <v>24</v>
      </c>
      <c r="N449" s="196" t="s">
        <v>47</v>
      </c>
      <c r="O449" s="41"/>
      <c r="P449" s="197">
        <f>O449*H449</f>
        <v>0</v>
      </c>
      <c r="Q449" s="197">
        <v>0.02753</v>
      </c>
      <c r="R449" s="197">
        <f>Q449*H449</f>
        <v>0.16518</v>
      </c>
      <c r="S449" s="197">
        <v>0</v>
      </c>
      <c r="T449" s="198">
        <f>S449*H449</f>
        <v>0</v>
      </c>
      <c r="AR449" s="23" t="s">
        <v>134</v>
      </c>
      <c r="AT449" s="23" t="s">
        <v>129</v>
      </c>
      <c r="AU449" s="23" t="s">
        <v>85</v>
      </c>
      <c r="AY449" s="23" t="s">
        <v>127</v>
      </c>
      <c r="BE449" s="199">
        <f>IF(N449="základní",J449,0)</f>
        <v>0</v>
      </c>
      <c r="BF449" s="199">
        <f>IF(N449="snížená",J449,0)</f>
        <v>0</v>
      </c>
      <c r="BG449" s="199">
        <f>IF(N449="zákl. přenesená",J449,0)</f>
        <v>0</v>
      </c>
      <c r="BH449" s="199">
        <f>IF(N449="sníž. přenesená",J449,0)</f>
        <v>0</v>
      </c>
      <c r="BI449" s="199">
        <f>IF(N449="nulová",J449,0)</f>
        <v>0</v>
      </c>
      <c r="BJ449" s="23" t="s">
        <v>25</v>
      </c>
      <c r="BK449" s="199">
        <f>ROUND(I449*H449,2)</f>
        <v>0</v>
      </c>
      <c r="BL449" s="23" t="s">
        <v>134</v>
      </c>
      <c r="BM449" s="23" t="s">
        <v>894</v>
      </c>
    </row>
    <row r="450" spans="2:47" s="1" customFormat="1" ht="40.5">
      <c r="B450" s="40"/>
      <c r="C450" s="62"/>
      <c r="D450" s="205" t="s">
        <v>136</v>
      </c>
      <c r="E450" s="62"/>
      <c r="F450" s="240" t="s">
        <v>895</v>
      </c>
      <c r="G450" s="62"/>
      <c r="H450" s="62"/>
      <c r="I450" s="158"/>
      <c r="J450" s="62"/>
      <c r="K450" s="62"/>
      <c r="L450" s="60"/>
      <c r="M450" s="202"/>
      <c r="N450" s="41"/>
      <c r="O450" s="41"/>
      <c r="P450" s="41"/>
      <c r="Q450" s="41"/>
      <c r="R450" s="41"/>
      <c r="S450" s="41"/>
      <c r="T450" s="77"/>
      <c r="AT450" s="23" t="s">
        <v>136</v>
      </c>
      <c r="AU450" s="23" t="s">
        <v>85</v>
      </c>
    </row>
    <row r="451" spans="2:65" s="1" customFormat="1" ht="44.25" customHeight="1">
      <c r="B451" s="40"/>
      <c r="C451" s="241" t="s">
        <v>896</v>
      </c>
      <c r="D451" s="241" t="s">
        <v>341</v>
      </c>
      <c r="E451" s="242" t="s">
        <v>897</v>
      </c>
      <c r="F451" s="243" t="s">
        <v>898</v>
      </c>
      <c r="G451" s="244" t="s">
        <v>378</v>
      </c>
      <c r="H451" s="245">
        <v>6</v>
      </c>
      <c r="I451" s="246"/>
      <c r="J451" s="247">
        <f aca="true" t="shared" si="30" ref="J451:J459">ROUND(I451*H451,2)</f>
        <v>0</v>
      </c>
      <c r="K451" s="243" t="s">
        <v>133</v>
      </c>
      <c r="L451" s="248"/>
      <c r="M451" s="249" t="s">
        <v>24</v>
      </c>
      <c r="N451" s="250" t="s">
        <v>47</v>
      </c>
      <c r="O451" s="41"/>
      <c r="P451" s="197">
        <f aca="true" t="shared" si="31" ref="P451:P459">O451*H451</f>
        <v>0</v>
      </c>
      <c r="Q451" s="197">
        <v>1.6</v>
      </c>
      <c r="R451" s="197">
        <f aca="true" t="shared" si="32" ref="R451:R459">Q451*H451</f>
        <v>9.600000000000001</v>
      </c>
      <c r="S451" s="197">
        <v>0</v>
      </c>
      <c r="T451" s="198">
        <f aca="true" t="shared" si="33" ref="T451:T459">S451*H451</f>
        <v>0</v>
      </c>
      <c r="AR451" s="23" t="s">
        <v>171</v>
      </c>
      <c r="AT451" s="23" t="s">
        <v>341</v>
      </c>
      <c r="AU451" s="23" t="s">
        <v>85</v>
      </c>
      <c r="AY451" s="23" t="s">
        <v>127</v>
      </c>
      <c r="BE451" s="199">
        <f aca="true" t="shared" si="34" ref="BE451:BE459">IF(N451="základní",J451,0)</f>
        <v>0</v>
      </c>
      <c r="BF451" s="199">
        <f aca="true" t="shared" si="35" ref="BF451:BF459">IF(N451="snížená",J451,0)</f>
        <v>0</v>
      </c>
      <c r="BG451" s="199">
        <f aca="true" t="shared" si="36" ref="BG451:BG459">IF(N451="zákl. přenesená",J451,0)</f>
        <v>0</v>
      </c>
      <c r="BH451" s="199">
        <f aca="true" t="shared" si="37" ref="BH451:BH459">IF(N451="sníž. přenesená",J451,0)</f>
        <v>0</v>
      </c>
      <c r="BI451" s="199">
        <f aca="true" t="shared" si="38" ref="BI451:BI459">IF(N451="nulová",J451,0)</f>
        <v>0</v>
      </c>
      <c r="BJ451" s="23" t="s">
        <v>25</v>
      </c>
      <c r="BK451" s="199">
        <f aca="true" t="shared" si="39" ref="BK451:BK459">ROUND(I451*H451,2)</f>
        <v>0</v>
      </c>
      <c r="BL451" s="23" t="s">
        <v>134</v>
      </c>
      <c r="BM451" s="23" t="s">
        <v>899</v>
      </c>
    </row>
    <row r="452" spans="2:65" s="1" customFormat="1" ht="44.25" customHeight="1">
      <c r="B452" s="40"/>
      <c r="C452" s="241" t="s">
        <v>900</v>
      </c>
      <c r="D452" s="241" t="s">
        <v>341</v>
      </c>
      <c r="E452" s="242" t="s">
        <v>901</v>
      </c>
      <c r="F452" s="243" t="s">
        <v>902</v>
      </c>
      <c r="G452" s="244" t="s">
        <v>378</v>
      </c>
      <c r="H452" s="245">
        <v>17</v>
      </c>
      <c r="I452" s="246"/>
      <c r="J452" s="247">
        <f t="shared" si="30"/>
        <v>0</v>
      </c>
      <c r="K452" s="243" t="s">
        <v>133</v>
      </c>
      <c r="L452" s="248"/>
      <c r="M452" s="249" t="s">
        <v>24</v>
      </c>
      <c r="N452" s="250" t="s">
        <v>47</v>
      </c>
      <c r="O452" s="41"/>
      <c r="P452" s="197">
        <f t="shared" si="31"/>
        <v>0</v>
      </c>
      <c r="Q452" s="197">
        <v>0.002</v>
      </c>
      <c r="R452" s="197">
        <f t="shared" si="32"/>
        <v>0.034</v>
      </c>
      <c r="S452" s="197">
        <v>0</v>
      </c>
      <c r="T452" s="198">
        <f t="shared" si="33"/>
        <v>0</v>
      </c>
      <c r="AR452" s="23" t="s">
        <v>171</v>
      </c>
      <c r="AT452" s="23" t="s">
        <v>341</v>
      </c>
      <c r="AU452" s="23" t="s">
        <v>85</v>
      </c>
      <c r="AY452" s="23" t="s">
        <v>127</v>
      </c>
      <c r="BE452" s="199">
        <f t="shared" si="34"/>
        <v>0</v>
      </c>
      <c r="BF452" s="199">
        <f t="shared" si="35"/>
        <v>0</v>
      </c>
      <c r="BG452" s="199">
        <f t="shared" si="36"/>
        <v>0</v>
      </c>
      <c r="BH452" s="199">
        <f t="shared" si="37"/>
        <v>0</v>
      </c>
      <c r="BI452" s="199">
        <f t="shared" si="38"/>
        <v>0</v>
      </c>
      <c r="BJ452" s="23" t="s">
        <v>25</v>
      </c>
      <c r="BK452" s="199">
        <f t="shared" si="39"/>
        <v>0</v>
      </c>
      <c r="BL452" s="23" t="s">
        <v>134</v>
      </c>
      <c r="BM452" s="23" t="s">
        <v>903</v>
      </c>
    </row>
    <row r="453" spans="2:65" s="1" customFormat="1" ht="31.5" customHeight="1">
      <c r="B453" s="40"/>
      <c r="C453" s="188" t="s">
        <v>904</v>
      </c>
      <c r="D453" s="188" t="s">
        <v>129</v>
      </c>
      <c r="E453" s="189" t="s">
        <v>905</v>
      </c>
      <c r="F453" s="190" t="s">
        <v>906</v>
      </c>
      <c r="G453" s="191" t="s">
        <v>378</v>
      </c>
      <c r="H453" s="192">
        <v>1</v>
      </c>
      <c r="I453" s="193"/>
      <c r="J453" s="194">
        <f t="shared" si="30"/>
        <v>0</v>
      </c>
      <c r="K453" s="190" t="s">
        <v>24</v>
      </c>
      <c r="L453" s="60"/>
      <c r="M453" s="195" t="s">
        <v>24</v>
      </c>
      <c r="N453" s="196" t="s">
        <v>47</v>
      </c>
      <c r="O453" s="41"/>
      <c r="P453" s="197">
        <f t="shared" si="31"/>
        <v>0</v>
      </c>
      <c r="Q453" s="197">
        <v>0.0014</v>
      </c>
      <c r="R453" s="197">
        <f t="shared" si="32"/>
        <v>0.0014</v>
      </c>
      <c r="S453" s="197">
        <v>0</v>
      </c>
      <c r="T453" s="198">
        <f t="shared" si="33"/>
        <v>0</v>
      </c>
      <c r="AR453" s="23" t="s">
        <v>134</v>
      </c>
      <c r="AT453" s="23" t="s">
        <v>129</v>
      </c>
      <c r="AU453" s="23" t="s">
        <v>85</v>
      </c>
      <c r="AY453" s="23" t="s">
        <v>127</v>
      </c>
      <c r="BE453" s="199">
        <f t="shared" si="34"/>
        <v>0</v>
      </c>
      <c r="BF453" s="199">
        <f t="shared" si="35"/>
        <v>0</v>
      </c>
      <c r="BG453" s="199">
        <f t="shared" si="36"/>
        <v>0</v>
      </c>
      <c r="BH453" s="199">
        <f t="shared" si="37"/>
        <v>0</v>
      </c>
      <c r="BI453" s="199">
        <f t="shared" si="38"/>
        <v>0</v>
      </c>
      <c r="BJ453" s="23" t="s">
        <v>25</v>
      </c>
      <c r="BK453" s="199">
        <f t="shared" si="39"/>
        <v>0</v>
      </c>
      <c r="BL453" s="23" t="s">
        <v>134</v>
      </c>
      <c r="BM453" s="23" t="s">
        <v>907</v>
      </c>
    </row>
    <row r="454" spans="2:65" s="1" customFormat="1" ht="22.5" customHeight="1">
      <c r="B454" s="40"/>
      <c r="C454" s="241" t="s">
        <v>908</v>
      </c>
      <c r="D454" s="241" t="s">
        <v>341</v>
      </c>
      <c r="E454" s="242" t="s">
        <v>909</v>
      </c>
      <c r="F454" s="243" t="s">
        <v>910</v>
      </c>
      <c r="G454" s="244" t="s">
        <v>378</v>
      </c>
      <c r="H454" s="245">
        <v>1</v>
      </c>
      <c r="I454" s="246"/>
      <c r="J454" s="247">
        <f t="shared" si="30"/>
        <v>0</v>
      </c>
      <c r="K454" s="243" t="s">
        <v>24</v>
      </c>
      <c r="L454" s="248"/>
      <c r="M454" s="249" t="s">
        <v>24</v>
      </c>
      <c r="N454" s="250" t="s">
        <v>47</v>
      </c>
      <c r="O454" s="41"/>
      <c r="P454" s="197">
        <f t="shared" si="31"/>
        <v>0</v>
      </c>
      <c r="Q454" s="197">
        <v>0</v>
      </c>
      <c r="R454" s="197">
        <f t="shared" si="32"/>
        <v>0</v>
      </c>
      <c r="S454" s="197">
        <v>0</v>
      </c>
      <c r="T454" s="198">
        <f t="shared" si="33"/>
        <v>0</v>
      </c>
      <c r="AR454" s="23" t="s">
        <v>171</v>
      </c>
      <c r="AT454" s="23" t="s">
        <v>341</v>
      </c>
      <c r="AU454" s="23" t="s">
        <v>85</v>
      </c>
      <c r="AY454" s="23" t="s">
        <v>127</v>
      </c>
      <c r="BE454" s="199">
        <f t="shared" si="34"/>
        <v>0</v>
      </c>
      <c r="BF454" s="199">
        <f t="shared" si="35"/>
        <v>0</v>
      </c>
      <c r="BG454" s="199">
        <f t="shared" si="36"/>
        <v>0</v>
      </c>
      <c r="BH454" s="199">
        <f t="shared" si="37"/>
        <v>0</v>
      </c>
      <c r="BI454" s="199">
        <f t="shared" si="38"/>
        <v>0</v>
      </c>
      <c r="BJ454" s="23" t="s">
        <v>25</v>
      </c>
      <c r="BK454" s="199">
        <f t="shared" si="39"/>
        <v>0</v>
      </c>
      <c r="BL454" s="23" t="s">
        <v>134</v>
      </c>
      <c r="BM454" s="23" t="s">
        <v>911</v>
      </c>
    </row>
    <row r="455" spans="2:65" s="1" customFormat="1" ht="31.5" customHeight="1">
      <c r="B455" s="40"/>
      <c r="C455" s="188" t="s">
        <v>912</v>
      </c>
      <c r="D455" s="188" t="s">
        <v>129</v>
      </c>
      <c r="E455" s="189" t="s">
        <v>913</v>
      </c>
      <c r="F455" s="190" t="s">
        <v>914</v>
      </c>
      <c r="G455" s="191" t="s">
        <v>378</v>
      </c>
      <c r="H455" s="192">
        <v>17</v>
      </c>
      <c r="I455" s="193"/>
      <c r="J455" s="194">
        <f t="shared" si="30"/>
        <v>0</v>
      </c>
      <c r="K455" s="190" t="s">
        <v>24</v>
      </c>
      <c r="L455" s="60"/>
      <c r="M455" s="195" t="s">
        <v>24</v>
      </c>
      <c r="N455" s="196" t="s">
        <v>47</v>
      </c>
      <c r="O455" s="41"/>
      <c r="P455" s="197">
        <f t="shared" si="31"/>
        <v>0</v>
      </c>
      <c r="Q455" s="197">
        <v>0.002</v>
      </c>
      <c r="R455" s="197">
        <f t="shared" si="32"/>
        <v>0.034</v>
      </c>
      <c r="S455" s="197">
        <v>0</v>
      </c>
      <c r="T455" s="198">
        <f t="shared" si="33"/>
        <v>0</v>
      </c>
      <c r="AR455" s="23" t="s">
        <v>134</v>
      </c>
      <c r="AT455" s="23" t="s">
        <v>129</v>
      </c>
      <c r="AU455" s="23" t="s">
        <v>85</v>
      </c>
      <c r="AY455" s="23" t="s">
        <v>127</v>
      </c>
      <c r="BE455" s="199">
        <f t="shared" si="34"/>
        <v>0</v>
      </c>
      <c r="BF455" s="199">
        <f t="shared" si="35"/>
        <v>0</v>
      </c>
      <c r="BG455" s="199">
        <f t="shared" si="36"/>
        <v>0</v>
      </c>
      <c r="BH455" s="199">
        <f t="shared" si="37"/>
        <v>0</v>
      </c>
      <c r="BI455" s="199">
        <f t="shared" si="38"/>
        <v>0</v>
      </c>
      <c r="BJ455" s="23" t="s">
        <v>25</v>
      </c>
      <c r="BK455" s="199">
        <f t="shared" si="39"/>
        <v>0</v>
      </c>
      <c r="BL455" s="23" t="s">
        <v>134</v>
      </c>
      <c r="BM455" s="23" t="s">
        <v>915</v>
      </c>
    </row>
    <row r="456" spans="2:65" s="1" customFormat="1" ht="22.5" customHeight="1">
      <c r="B456" s="40"/>
      <c r="C456" s="241" t="s">
        <v>916</v>
      </c>
      <c r="D456" s="241" t="s">
        <v>341</v>
      </c>
      <c r="E456" s="242" t="s">
        <v>917</v>
      </c>
      <c r="F456" s="243" t="s">
        <v>918</v>
      </c>
      <c r="G456" s="244" t="s">
        <v>378</v>
      </c>
      <c r="H456" s="245">
        <v>17</v>
      </c>
      <c r="I456" s="246"/>
      <c r="J456" s="247">
        <f t="shared" si="30"/>
        <v>0</v>
      </c>
      <c r="K456" s="243" t="s">
        <v>24</v>
      </c>
      <c r="L456" s="248"/>
      <c r="M456" s="249" t="s">
        <v>24</v>
      </c>
      <c r="N456" s="250" t="s">
        <v>47</v>
      </c>
      <c r="O456" s="41"/>
      <c r="P456" s="197">
        <f t="shared" si="31"/>
        <v>0</v>
      </c>
      <c r="Q456" s="197">
        <v>0</v>
      </c>
      <c r="R456" s="197">
        <f t="shared" si="32"/>
        <v>0</v>
      </c>
      <c r="S456" s="197">
        <v>0</v>
      </c>
      <c r="T456" s="198">
        <f t="shared" si="33"/>
        <v>0</v>
      </c>
      <c r="AR456" s="23" t="s">
        <v>171</v>
      </c>
      <c r="AT456" s="23" t="s">
        <v>341</v>
      </c>
      <c r="AU456" s="23" t="s">
        <v>85</v>
      </c>
      <c r="AY456" s="23" t="s">
        <v>127</v>
      </c>
      <c r="BE456" s="199">
        <f t="shared" si="34"/>
        <v>0</v>
      </c>
      <c r="BF456" s="199">
        <f t="shared" si="35"/>
        <v>0</v>
      </c>
      <c r="BG456" s="199">
        <f t="shared" si="36"/>
        <v>0</v>
      </c>
      <c r="BH456" s="199">
        <f t="shared" si="37"/>
        <v>0</v>
      </c>
      <c r="BI456" s="199">
        <f t="shared" si="38"/>
        <v>0</v>
      </c>
      <c r="BJ456" s="23" t="s">
        <v>25</v>
      </c>
      <c r="BK456" s="199">
        <f t="shared" si="39"/>
        <v>0</v>
      </c>
      <c r="BL456" s="23" t="s">
        <v>134</v>
      </c>
      <c r="BM456" s="23" t="s">
        <v>919</v>
      </c>
    </row>
    <row r="457" spans="2:65" s="1" customFormat="1" ht="31.5" customHeight="1">
      <c r="B457" s="40"/>
      <c r="C457" s="188" t="s">
        <v>920</v>
      </c>
      <c r="D457" s="188" t="s">
        <v>129</v>
      </c>
      <c r="E457" s="189" t="s">
        <v>921</v>
      </c>
      <c r="F457" s="190" t="s">
        <v>906</v>
      </c>
      <c r="G457" s="191" t="s">
        <v>378</v>
      </c>
      <c r="H457" s="192">
        <v>16</v>
      </c>
      <c r="I457" s="193"/>
      <c r="J457" s="194">
        <f t="shared" si="30"/>
        <v>0</v>
      </c>
      <c r="K457" s="190" t="s">
        <v>24</v>
      </c>
      <c r="L457" s="60"/>
      <c r="M457" s="195" t="s">
        <v>24</v>
      </c>
      <c r="N457" s="196" t="s">
        <v>47</v>
      </c>
      <c r="O457" s="41"/>
      <c r="P457" s="197">
        <f t="shared" si="31"/>
        <v>0</v>
      </c>
      <c r="Q457" s="197">
        <v>0.0023</v>
      </c>
      <c r="R457" s="197">
        <f t="shared" si="32"/>
        <v>0.0368</v>
      </c>
      <c r="S457" s="197">
        <v>0</v>
      </c>
      <c r="T457" s="198">
        <f t="shared" si="33"/>
        <v>0</v>
      </c>
      <c r="AR457" s="23" t="s">
        <v>134</v>
      </c>
      <c r="AT457" s="23" t="s">
        <v>129</v>
      </c>
      <c r="AU457" s="23" t="s">
        <v>85</v>
      </c>
      <c r="AY457" s="23" t="s">
        <v>127</v>
      </c>
      <c r="BE457" s="199">
        <f t="shared" si="34"/>
        <v>0</v>
      </c>
      <c r="BF457" s="199">
        <f t="shared" si="35"/>
        <v>0</v>
      </c>
      <c r="BG457" s="199">
        <f t="shared" si="36"/>
        <v>0</v>
      </c>
      <c r="BH457" s="199">
        <f t="shared" si="37"/>
        <v>0</v>
      </c>
      <c r="BI457" s="199">
        <f t="shared" si="38"/>
        <v>0</v>
      </c>
      <c r="BJ457" s="23" t="s">
        <v>25</v>
      </c>
      <c r="BK457" s="199">
        <f t="shared" si="39"/>
        <v>0</v>
      </c>
      <c r="BL457" s="23" t="s">
        <v>134</v>
      </c>
      <c r="BM457" s="23" t="s">
        <v>922</v>
      </c>
    </row>
    <row r="458" spans="2:65" s="1" customFormat="1" ht="22.5" customHeight="1">
      <c r="B458" s="40"/>
      <c r="C458" s="241" t="s">
        <v>923</v>
      </c>
      <c r="D458" s="241" t="s">
        <v>341</v>
      </c>
      <c r="E458" s="242" t="s">
        <v>924</v>
      </c>
      <c r="F458" s="243" t="s">
        <v>925</v>
      </c>
      <c r="G458" s="244" t="s">
        <v>378</v>
      </c>
      <c r="H458" s="245">
        <v>16</v>
      </c>
      <c r="I458" s="246"/>
      <c r="J458" s="247">
        <f t="shared" si="30"/>
        <v>0</v>
      </c>
      <c r="K458" s="243" t="s">
        <v>24</v>
      </c>
      <c r="L458" s="248"/>
      <c r="M458" s="249" t="s">
        <v>24</v>
      </c>
      <c r="N458" s="250" t="s">
        <v>47</v>
      </c>
      <c r="O458" s="41"/>
      <c r="P458" s="197">
        <f t="shared" si="31"/>
        <v>0</v>
      </c>
      <c r="Q458" s="197">
        <v>0</v>
      </c>
      <c r="R458" s="197">
        <f t="shared" si="32"/>
        <v>0</v>
      </c>
      <c r="S458" s="197">
        <v>0</v>
      </c>
      <c r="T458" s="198">
        <f t="shared" si="33"/>
        <v>0</v>
      </c>
      <c r="AR458" s="23" t="s">
        <v>171</v>
      </c>
      <c r="AT458" s="23" t="s">
        <v>341</v>
      </c>
      <c r="AU458" s="23" t="s">
        <v>85</v>
      </c>
      <c r="AY458" s="23" t="s">
        <v>127</v>
      </c>
      <c r="BE458" s="199">
        <f t="shared" si="34"/>
        <v>0</v>
      </c>
      <c r="BF458" s="199">
        <f t="shared" si="35"/>
        <v>0</v>
      </c>
      <c r="BG458" s="199">
        <f t="shared" si="36"/>
        <v>0</v>
      </c>
      <c r="BH458" s="199">
        <f t="shared" si="37"/>
        <v>0</v>
      </c>
      <c r="BI458" s="199">
        <f t="shared" si="38"/>
        <v>0</v>
      </c>
      <c r="BJ458" s="23" t="s">
        <v>25</v>
      </c>
      <c r="BK458" s="199">
        <f t="shared" si="39"/>
        <v>0</v>
      </c>
      <c r="BL458" s="23" t="s">
        <v>134</v>
      </c>
      <c r="BM458" s="23" t="s">
        <v>926</v>
      </c>
    </row>
    <row r="459" spans="2:65" s="1" customFormat="1" ht="31.5" customHeight="1">
      <c r="B459" s="40"/>
      <c r="C459" s="188" t="s">
        <v>927</v>
      </c>
      <c r="D459" s="188" t="s">
        <v>129</v>
      </c>
      <c r="E459" s="189" t="s">
        <v>928</v>
      </c>
      <c r="F459" s="190" t="s">
        <v>929</v>
      </c>
      <c r="G459" s="191" t="s">
        <v>378</v>
      </c>
      <c r="H459" s="192">
        <v>7</v>
      </c>
      <c r="I459" s="193"/>
      <c r="J459" s="194">
        <f t="shared" si="30"/>
        <v>0</v>
      </c>
      <c r="K459" s="190" t="s">
        <v>133</v>
      </c>
      <c r="L459" s="60"/>
      <c r="M459" s="195" t="s">
        <v>24</v>
      </c>
      <c r="N459" s="196" t="s">
        <v>47</v>
      </c>
      <c r="O459" s="41"/>
      <c r="P459" s="197">
        <f t="shared" si="31"/>
        <v>0</v>
      </c>
      <c r="Q459" s="197">
        <v>0.00702</v>
      </c>
      <c r="R459" s="197">
        <f t="shared" si="32"/>
        <v>0.04914</v>
      </c>
      <c r="S459" s="197">
        <v>0</v>
      </c>
      <c r="T459" s="198">
        <f t="shared" si="33"/>
        <v>0</v>
      </c>
      <c r="AR459" s="23" t="s">
        <v>134</v>
      </c>
      <c r="AT459" s="23" t="s">
        <v>129</v>
      </c>
      <c r="AU459" s="23" t="s">
        <v>85</v>
      </c>
      <c r="AY459" s="23" t="s">
        <v>127</v>
      </c>
      <c r="BE459" s="199">
        <f t="shared" si="34"/>
        <v>0</v>
      </c>
      <c r="BF459" s="199">
        <f t="shared" si="35"/>
        <v>0</v>
      </c>
      <c r="BG459" s="199">
        <f t="shared" si="36"/>
        <v>0</v>
      </c>
      <c r="BH459" s="199">
        <f t="shared" si="37"/>
        <v>0</v>
      </c>
      <c r="BI459" s="199">
        <f t="shared" si="38"/>
        <v>0</v>
      </c>
      <c r="BJ459" s="23" t="s">
        <v>25</v>
      </c>
      <c r="BK459" s="199">
        <f t="shared" si="39"/>
        <v>0</v>
      </c>
      <c r="BL459" s="23" t="s">
        <v>134</v>
      </c>
      <c r="BM459" s="23" t="s">
        <v>930</v>
      </c>
    </row>
    <row r="460" spans="2:47" s="1" customFormat="1" ht="40.5">
      <c r="B460" s="40"/>
      <c r="C460" s="62"/>
      <c r="D460" s="205" t="s">
        <v>136</v>
      </c>
      <c r="E460" s="62"/>
      <c r="F460" s="240" t="s">
        <v>931</v>
      </c>
      <c r="G460" s="62"/>
      <c r="H460" s="62"/>
      <c r="I460" s="158"/>
      <c r="J460" s="62"/>
      <c r="K460" s="62"/>
      <c r="L460" s="60"/>
      <c r="M460" s="202"/>
      <c r="N460" s="41"/>
      <c r="O460" s="41"/>
      <c r="P460" s="41"/>
      <c r="Q460" s="41"/>
      <c r="R460" s="41"/>
      <c r="S460" s="41"/>
      <c r="T460" s="77"/>
      <c r="AT460" s="23" t="s">
        <v>136</v>
      </c>
      <c r="AU460" s="23" t="s">
        <v>85</v>
      </c>
    </row>
    <row r="461" spans="2:65" s="1" customFormat="1" ht="44.25" customHeight="1">
      <c r="B461" s="40"/>
      <c r="C461" s="241" t="s">
        <v>932</v>
      </c>
      <c r="D461" s="241" t="s">
        <v>341</v>
      </c>
      <c r="E461" s="242" t="s">
        <v>933</v>
      </c>
      <c r="F461" s="243" t="s">
        <v>934</v>
      </c>
      <c r="G461" s="244" t="s">
        <v>378</v>
      </c>
      <c r="H461" s="245">
        <v>7</v>
      </c>
      <c r="I461" s="246"/>
      <c r="J461" s="247">
        <f>ROUND(I461*H461,2)</f>
        <v>0</v>
      </c>
      <c r="K461" s="243" t="s">
        <v>133</v>
      </c>
      <c r="L461" s="248"/>
      <c r="M461" s="249" t="s">
        <v>24</v>
      </c>
      <c r="N461" s="250" t="s">
        <v>47</v>
      </c>
      <c r="O461" s="41"/>
      <c r="P461" s="197">
        <f>O461*H461</f>
        <v>0</v>
      </c>
      <c r="Q461" s="197">
        <v>0.102</v>
      </c>
      <c r="R461" s="197">
        <f>Q461*H461</f>
        <v>0.714</v>
      </c>
      <c r="S461" s="197">
        <v>0</v>
      </c>
      <c r="T461" s="198">
        <f>S461*H461</f>
        <v>0</v>
      </c>
      <c r="AR461" s="23" t="s">
        <v>171</v>
      </c>
      <c r="AT461" s="23" t="s">
        <v>341</v>
      </c>
      <c r="AU461" s="23" t="s">
        <v>85</v>
      </c>
      <c r="AY461" s="23" t="s">
        <v>127</v>
      </c>
      <c r="BE461" s="199">
        <f>IF(N461="základní",J461,0)</f>
        <v>0</v>
      </c>
      <c r="BF461" s="199">
        <f>IF(N461="snížená",J461,0)</f>
        <v>0</v>
      </c>
      <c r="BG461" s="199">
        <f>IF(N461="zákl. přenesená",J461,0)</f>
        <v>0</v>
      </c>
      <c r="BH461" s="199">
        <f>IF(N461="sníž. přenesená",J461,0)</f>
        <v>0</v>
      </c>
      <c r="BI461" s="199">
        <f>IF(N461="nulová",J461,0)</f>
        <v>0</v>
      </c>
      <c r="BJ461" s="23" t="s">
        <v>25</v>
      </c>
      <c r="BK461" s="199">
        <f>ROUND(I461*H461,2)</f>
        <v>0</v>
      </c>
      <c r="BL461" s="23" t="s">
        <v>134</v>
      </c>
      <c r="BM461" s="23" t="s">
        <v>935</v>
      </c>
    </row>
    <row r="462" spans="2:47" s="1" customFormat="1" ht="27">
      <c r="B462" s="40"/>
      <c r="C462" s="62"/>
      <c r="D462" s="205" t="s">
        <v>163</v>
      </c>
      <c r="E462" s="62"/>
      <c r="F462" s="240" t="s">
        <v>936</v>
      </c>
      <c r="G462" s="62"/>
      <c r="H462" s="62"/>
      <c r="I462" s="158"/>
      <c r="J462" s="62"/>
      <c r="K462" s="62"/>
      <c r="L462" s="60"/>
      <c r="M462" s="202"/>
      <c r="N462" s="41"/>
      <c r="O462" s="41"/>
      <c r="P462" s="41"/>
      <c r="Q462" s="41"/>
      <c r="R462" s="41"/>
      <c r="S462" s="41"/>
      <c r="T462" s="77"/>
      <c r="AT462" s="23" t="s">
        <v>163</v>
      </c>
      <c r="AU462" s="23" t="s">
        <v>85</v>
      </c>
    </row>
    <row r="463" spans="2:65" s="1" customFormat="1" ht="22.5" customHeight="1">
      <c r="B463" s="40"/>
      <c r="C463" s="188" t="s">
        <v>937</v>
      </c>
      <c r="D463" s="188" t="s">
        <v>129</v>
      </c>
      <c r="E463" s="189" t="s">
        <v>938</v>
      </c>
      <c r="F463" s="190" t="s">
        <v>939</v>
      </c>
      <c r="G463" s="191" t="s">
        <v>378</v>
      </c>
      <c r="H463" s="192">
        <v>6</v>
      </c>
      <c r="I463" s="193"/>
      <c r="J463" s="194">
        <f>ROUND(I463*H463,2)</f>
        <v>0</v>
      </c>
      <c r="K463" s="190" t="s">
        <v>133</v>
      </c>
      <c r="L463" s="60"/>
      <c r="M463" s="195" t="s">
        <v>24</v>
      </c>
      <c r="N463" s="196" t="s">
        <v>47</v>
      </c>
      <c r="O463" s="41"/>
      <c r="P463" s="197">
        <f>O463*H463</f>
        <v>0</v>
      </c>
      <c r="Q463" s="197">
        <v>0</v>
      </c>
      <c r="R463" s="197">
        <f>Q463*H463</f>
        <v>0</v>
      </c>
      <c r="S463" s="197">
        <v>0.2</v>
      </c>
      <c r="T463" s="198">
        <f>S463*H463</f>
        <v>1.2000000000000002</v>
      </c>
      <c r="AR463" s="23" t="s">
        <v>134</v>
      </c>
      <c r="AT463" s="23" t="s">
        <v>129</v>
      </c>
      <c r="AU463" s="23" t="s">
        <v>85</v>
      </c>
      <c r="AY463" s="23" t="s">
        <v>127</v>
      </c>
      <c r="BE463" s="199">
        <f>IF(N463="základní",J463,0)</f>
        <v>0</v>
      </c>
      <c r="BF463" s="199">
        <f>IF(N463="snížená",J463,0)</f>
        <v>0</v>
      </c>
      <c r="BG463" s="199">
        <f>IF(N463="zákl. přenesená",J463,0)</f>
        <v>0</v>
      </c>
      <c r="BH463" s="199">
        <f>IF(N463="sníž. přenesená",J463,0)</f>
        <v>0</v>
      </c>
      <c r="BI463" s="199">
        <f>IF(N463="nulová",J463,0)</f>
        <v>0</v>
      </c>
      <c r="BJ463" s="23" t="s">
        <v>25</v>
      </c>
      <c r="BK463" s="199">
        <f>ROUND(I463*H463,2)</f>
        <v>0</v>
      </c>
      <c r="BL463" s="23" t="s">
        <v>134</v>
      </c>
      <c r="BM463" s="23" t="s">
        <v>940</v>
      </c>
    </row>
    <row r="464" spans="2:47" s="1" customFormat="1" ht="27">
      <c r="B464" s="40"/>
      <c r="C464" s="62"/>
      <c r="D464" s="205" t="s">
        <v>163</v>
      </c>
      <c r="E464" s="62"/>
      <c r="F464" s="240" t="s">
        <v>941</v>
      </c>
      <c r="G464" s="62"/>
      <c r="H464" s="62"/>
      <c r="I464" s="158"/>
      <c r="J464" s="62"/>
      <c r="K464" s="62"/>
      <c r="L464" s="60"/>
      <c r="M464" s="202"/>
      <c r="N464" s="41"/>
      <c r="O464" s="41"/>
      <c r="P464" s="41"/>
      <c r="Q464" s="41"/>
      <c r="R464" s="41"/>
      <c r="S464" s="41"/>
      <c r="T464" s="77"/>
      <c r="AT464" s="23" t="s">
        <v>163</v>
      </c>
      <c r="AU464" s="23" t="s">
        <v>85</v>
      </c>
    </row>
    <row r="465" spans="2:65" s="1" customFormat="1" ht="22.5" customHeight="1">
      <c r="B465" s="40"/>
      <c r="C465" s="188" t="s">
        <v>942</v>
      </c>
      <c r="D465" s="188" t="s">
        <v>129</v>
      </c>
      <c r="E465" s="189" t="s">
        <v>943</v>
      </c>
      <c r="F465" s="190" t="s">
        <v>944</v>
      </c>
      <c r="G465" s="191" t="s">
        <v>378</v>
      </c>
      <c r="H465" s="192">
        <v>2</v>
      </c>
      <c r="I465" s="193"/>
      <c r="J465" s="194">
        <f>ROUND(I465*H465,2)</f>
        <v>0</v>
      </c>
      <c r="K465" s="190" t="s">
        <v>133</v>
      </c>
      <c r="L465" s="60"/>
      <c r="M465" s="195" t="s">
        <v>24</v>
      </c>
      <c r="N465" s="196" t="s">
        <v>47</v>
      </c>
      <c r="O465" s="41"/>
      <c r="P465" s="197">
        <f>O465*H465</f>
        <v>0</v>
      </c>
      <c r="Q465" s="197">
        <v>0.06383</v>
      </c>
      <c r="R465" s="197">
        <f>Q465*H465</f>
        <v>0.12766</v>
      </c>
      <c r="S465" s="197">
        <v>0</v>
      </c>
      <c r="T465" s="198">
        <f>S465*H465</f>
        <v>0</v>
      </c>
      <c r="AR465" s="23" t="s">
        <v>134</v>
      </c>
      <c r="AT465" s="23" t="s">
        <v>129</v>
      </c>
      <c r="AU465" s="23" t="s">
        <v>85</v>
      </c>
      <c r="AY465" s="23" t="s">
        <v>127</v>
      </c>
      <c r="BE465" s="199">
        <f>IF(N465="základní",J465,0)</f>
        <v>0</v>
      </c>
      <c r="BF465" s="199">
        <f>IF(N465="snížená",J465,0)</f>
        <v>0</v>
      </c>
      <c r="BG465" s="199">
        <f>IF(N465="zákl. přenesená",J465,0)</f>
        <v>0</v>
      </c>
      <c r="BH465" s="199">
        <f>IF(N465="sníž. přenesená",J465,0)</f>
        <v>0</v>
      </c>
      <c r="BI465" s="199">
        <f>IF(N465="nulová",J465,0)</f>
        <v>0</v>
      </c>
      <c r="BJ465" s="23" t="s">
        <v>25</v>
      </c>
      <c r="BK465" s="199">
        <f>ROUND(I465*H465,2)</f>
        <v>0</v>
      </c>
      <c r="BL465" s="23" t="s">
        <v>134</v>
      </c>
      <c r="BM465" s="23" t="s">
        <v>945</v>
      </c>
    </row>
    <row r="466" spans="2:47" s="1" customFormat="1" ht="40.5">
      <c r="B466" s="40"/>
      <c r="C466" s="62"/>
      <c r="D466" s="205" t="s">
        <v>136</v>
      </c>
      <c r="E466" s="62"/>
      <c r="F466" s="240" t="s">
        <v>946</v>
      </c>
      <c r="G466" s="62"/>
      <c r="H466" s="62"/>
      <c r="I466" s="158"/>
      <c r="J466" s="62"/>
      <c r="K466" s="62"/>
      <c r="L466" s="60"/>
      <c r="M466" s="202"/>
      <c r="N466" s="41"/>
      <c r="O466" s="41"/>
      <c r="P466" s="41"/>
      <c r="Q466" s="41"/>
      <c r="R466" s="41"/>
      <c r="S466" s="41"/>
      <c r="T466" s="77"/>
      <c r="AT466" s="23" t="s">
        <v>136</v>
      </c>
      <c r="AU466" s="23" t="s">
        <v>85</v>
      </c>
    </row>
    <row r="467" spans="2:65" s="1" customFormat="1" ht="22.5" customHeight="1">
      <c r="B467" s="40"/>
      <c r="C467" s="241" t="s">
        <v>947</v>
      </c>
      <c r="D467" s="241" t="s">
        <v>341</v>
      </c>
      <c r="E467" s="242" t="s">
        <v>948</v>
      </c>
      <c r="F467" s="243" t="s">
        <v>949</v>
      </c>
      <c r="G467" s="244" t="s">
        <v>378</v>
      </c>
      <c r="H467" s="245">
        <v>2</v>
      </c>
      <c r="I467" s="246"/>
      <c r="J467" s="247">
        <f>ROUND(I467*H467,2)</f>
        <v>0</v>
      </c>
      <c r="K467" s="243" t="s">
        <v>24</v>
      </c>
      <c r="L467" s="248"/>
      <c r="M467" s="249" t="s">
        <v>24</v>
      </c>
      <c r="N467" s="250" t="s">
        <v>47</v>
      </c>
      <c r="O467" s="41"/>
      <c r="P467" s="197">
        <f>O467*H467</f>
        <v>0</v>
      </c>
      <c r="Q467" s="197">
        <v>0.006</v>
      </c>
      <c r="R467" s="197">
        <f>Q467*H467</f>
        <v>0.012</v>
      </c>
      <c r="S467" s="197">
        <v>0</v>
      </c>
      <c r="T467" s="198">
        <f>S467*H467</f>
        <v>0</v>
      </c>
      <c r="AR467" s="23" t="s">
        <v>171</v>
      </c>
      <c r="AT467" s="23" t="s">
        <v>341</v>
      </c>
      <c r="AU467" s="23" t="s">
        <v>85</v>
      </c>
      <c r="AY467" s="23" t="s">
        <v>127</v>
      </c>
      <c r="BE467" s="199">
        <f>IF(N467="základní",J467,0)</f>
        <v>0</v>
      </c>
      <c r="BF467" s="199">
        <f>IF(N467="snížená",J467,0)</f>
        <v>0</v>
      </c>
      <c r="BG467" s="199">
        <f>IF(N467="zákl. přenesená",J467,0)</f>
        <v>0</v>
      </c>
      <c r="BH467" s="199">
        <f>IF(N467="sníž. přenesená",J467,0)</f>
        <v>0</v>
      </c>
      <c r="BI467" s="199">
        <f>IF(N467="nulová",J467,0)</f>
        <v>0</v>
      </c>
      <c r="BJ467" s="23" t="s">
        <v>25</v>
      </c>
      <c r="BK467" s="199">
        <f>ROUND(I467*H467,2)</f>
        <v>0</v>
      </c>
      <c r="BL467" s="23" t="s">
        <v>134</v>
      </c>
      <c r="BM467" s="23" t="s">
        <v>950</v>
      </c>
    </row>
    <row r="468" spans="2:65" s="1" customFormat="1" ht="22.5" customHeight="1">
      <c r="B468" s="40"/>
      <c r="C468" s="188" t="s">
        <v>951</v>
      </c>
      <c r="D468" s="188" t="s">
        <v>129</v>
      </c>
      <c r="E468" s="189" t="s">
        <v>952</v>
      </c>
      <c r="F468" s="190" t="s">
        <v>953</v>
      </c>
      <c r="G468" s="191" t="s">
        <v>378</v>
      </c>
      <c r="H468" s="192">
        <v>9</v>
      </c>
      <c r="I468" s="193"/>
      <c r="J468" s="194">
        <f>ROUND(I468*H468,2)</f>
        <v>0</v>
      </c>
      <c r="K468" s="190" t="s">
        <v>133</v>
      </c>
      <c r="L468" s="60"/>
      <c r="M468" s="195" t="s">
        <v>24</v>
      </c>
      <c r="N468" s="196" t="s">
        <v>47</v>
      </c>
      <c r="O468" s="41"/>
      <c r="P468" s="197">
        <f>O468*H468</f>
        <v>0</v>
      </c>
      <c r="Q468" s="197">
        <v>0.12303</v>
      </c>
      <c r="R468" s="197">
        <f>Q468*H468</f>
        <v>1.10727</v>
      </c>
      <c r="S468" s="197">
        <v>0</v>
      </c>
      <c r="T468" s="198">
        <f>S468*H468</f>
        <v>0</v>
      </c>
      <c r="AR468" s="23" t="s">
        <v>134</v>
      </c>
      <c r="AT468" s="23" t="s">
        <v>129</v>
      </c>
      <c r="AU468" s="23" t="s">
        <v>85</v>
      </c>
      <c r="AY468" s="23" t="s">
        <v>127</v>
      </c>
      <c r="BE468" s="199">
        <f>IF(N468="základní",J468,0)</f>
        <v>0</v>
      </c>
      <c r="BF468" s="199">
        <f>IF(N468="snížená",J468,0)</f>
        <v>0</v>
      </c>
      <c r="BG468" s="199">
        <f>IF(N468="zákl. přenesená",J468,0)</f>
        <v>0</v>
      </c>
      <c r="BH468" s="199">
        <f>IF(N468="sníž. přenesená",J468,0)</f>
        <v>0</v>
      </c>
      <c r="BI468" s="199">
        <f>IF(N468="nulová",J468,0)</f>
        <v>0</v>
      </c>
      <c r="BJ468" s="23" t="s">
        <v>25</v>
      </c>
      <c r="BK468" s="199">
        <f>ROUND(I468*H468,2)</f>
        <v>0</v>
      </c>
      <c r="BL468" s="23" t="s">
        <v>134</v>
      </c>
      <c r="BM468" s="23" t="s">
        <v>954</v>
      </c>
    </row>
    <row r="469" spans="2:47" s="1" customFormat="1" ht="40.5">
      <c r="B469" s="40"/>
      <c r="C469" s="62"/>
      <c r="D469" s="205" t="s">
        <v>136</v>
      </c>
      <c r="E469" s="62"/>
      <c r="F469" s="240" t="s">
        <v>946</v>
      </c>
      <c r="G469" s="62"/>
      <c r="H469" s="62"/>
      <c r="I469" s="158"/>
      <c r="J469" s="62"/>
      <c r="K469" s="62"/>
      <c r="L469" s="60"/>
      <c r="M469" s="202"/>
      <c r="N469" s="41"/>
      <c r="O469" s="41"/>
      <c r="P469" s="41"/>
      <c r="Q469" s="41"/>
      <c r="R469" s="41"/>
      <c r="S469" s="41"/>
      <c r="T469" s="77"/>
      <c r="AT469" s="23" t="s">
        <v>136</v>
      </c>
      <c r="AU469" s="23" t="s">
        <v>85</v>
      </c>
    </row>
    <row r="470" spans="2:65" s="1" customFormat="1" ht="22.5" customHeight="1">
      <c r="B470" s="40"/>
      <c r="C470" s="241" t="s">
        <v>955</v>
      </c>
      <c r="D470" s="241" t="s">
        <v>341</v>
      </c>
      <c r="E470" s="242" t="s">
        <v>956</v>
      </c>
      <c r="F470" s="243" t="s">
        <v>957</v>
      </c>
      <c r="G470" s="244" t="s">
        <v>378</v>
      </c>
      <c r="H470" s="245">
        <v>9</v>
      </c>
      <c r="I470" s="246"/>
      <c r="J470" s="247">
        <f>ROUND(I470*H470,2)</f>
        <v>0</v>
      </c>
      <c r="K470" s="243" t="s">
        <v>24</v>
      </c>
      <c r="L470" s="248"/>
      <c r="M470" s="249" t="s">
        <v>24</v>
      </c>
      <c r="N470" s="250" t="s">
        <v>47</v>
      </c>
      <c r="O470" s="41"/>
      <c r="P470" s="197">
        <f>O470*H470</f>
        <v>0</v>
      </c>
      <c r="Q470" s="197">
        <v>0.01</v>
      </c>
      <c r="R470" s="197">
        <f>Q470*H470</f>
        <v>0.09</v>
      </c>
      <c r="S470" s="197">
        <v>0</v>
      </c>
      <c r="T470" s="198">
        <f>S470*H470</f>
        <v>0</v>
      </c>
      <c r="AR470" s="23" t="s">
        <v>171</v>
      </c>
      <c r="AT470" s="23" t="s">
        <v>341</v>
      </c>
      <c r="AU470" s="23" t="s">
        <v>85</v>
      </c>
      <c r="AY470" s="23" t="s">
        <v>127</v>
      </c>
      <c r="BE470" s="199">
        <f>IF(N470="základní",J470,0)</f>
        <v>0</v>
      </c>
      <c r="BF470" s="199">
        <f>IF(N470="snížená",J470,0)</f>
        <v>0</v>
      </c>
      <c r="BG470" s="199">
        <f>IF(N470="zákl. přenesená",J470,0)</f>
        <v>0</v>
      </c>
      <c r="BH470" s="199">
        <f>IF(N470="sníž. přenesená",J470,0)</f>
        <v>0</v>
      </c>
      <c r="BI470" s="199">
        <f>IF(N470="nulová",J470,0)</f>
        <v>0</v>
      </c>
      <c r="BJ470" s="23" t="s">
        <v>25</v>
      </c>
      <c r="BK470" s="199">
        <f>ROUND(I470*H470,2)</f>
        <v>0</v>
      </c>
      <c r="BL470" s="23" t="s">
        <v>134</v>
      </c>
      <c r="BM470" s="23" t="s">
        <v>958</v>
      </c>
    </row>
    <row r="471" spans="2:65" s="1" customFormat="1" ht="22.5" customHeight="1">
      <c r="B471" s="40"/>
      <c r="C471" s="241" t="s">
        <v>959</v>
      </c>
      <c r="D471" s="241" t="s">
        <v>341</v>
      </c>
      <c r="E471" s="242" t="s">
        <v>960</v>
      </c>
      <c r="F471" s="243" t="s">
        <v>961</v>
      </c>
      <c r="G471" s="244" t="s">
        <v>378</v>
      </c>
      <c r="H471" s="245">
        <v>11</v>
      </c>
      <c r="I471" s="246"/>
      <c r="J471" s="247">
        <f>ROUND(I471*H471,2)</f>
        <v>0</v>
      </c>
      <c r="K471" s="243" t="s">
        <v>24</v>
      </c>
      <c r="L471" s="248"/>
      <c r="M471" s="249" t="s">
        <v>24</v>
      </c>
      <c r="N471" s="250" t="s">
        <v>47</v>
      </c>
      <c r="O471" s="41"/>
      <c r="P471" s="197">
        <f>O471*H471</f>
        <v>0</v>
      </c>
      <c r="Q471" s="197">
        <v>0.001</v>
      </c>
      <c r="R471" s="197">
        <f>Q471*H471</f>
        <v>0.011</v>
      </c>
      <c r="S471" s="197">
        <v>0</v>
      </c>
      <c r="T471" s="198">
        <f>S471*H471</f>
        <v>0</v>
      </c>
      <c r="AR471" s="23" t="s">
        <v>171</v>
      </c>
      <c r="AT471" s="23" t="s">
        <v>341</v>
      </c>
      <c r="AU471" s="23" t="s">
        <v>85</v>
      </c>
      <c r="AY471" s="23" t="s">
        <v>127</v>
      </c>
      <c r="BE471" s="199">
        <f>IF(N471="základní",J471,0)</f>
        <v>0</v>
      </c>
      <c r="BF471" s="199">
        <f>IF(N471="snížená",J471,0)</f>
        <v>0</v>
      </c>
      <c r="BG471" s="199">
        <f>IF(N471="zákl. přenesená",J471,0)</f>
        <v>0</v>
      </c>
      <c r="BH471" s="199">
        <f>IF(N471="sníž. přenesená",J471,0)</f>
        <v>0</v>
      </c>
      <c r="BI471" s="199">
        <f>IF(N471="nulová",J471,0)</f>
        <v>0</v>
      </c>
      <c r="BJ471" s="23" t="s">
        <v>25</v>
      </c>
      <c r="BK471" s="199">
        <f>ROUND(I471*H471,2)</f>
        <v>0</v>
      </c>
      <c r="BL471" s="23" t="s">
        <v>134</v>
      </c>
      <c r="BM471" s="23" t="s">
        <v>962</v>
      </c>
    </row>
    <row r="472" spans="2:65" s="1" customFormat="1" ht="22.5" customHeight="1">
      <c r="B472" s="40"/>
      <c r="C472" s="188" t="s">
        <v>963</v>
      </c>
      <c r="D472" s="188" t="s">
        <v>129</v>
      </c>
      <c r="E472" s="189" t="s">
        <v>964</v>
      </c>
      <c r="F472" s="190" t="s">
        <v>965</v>
      </c>
      <c r="G472" s="191" t="s">
        <v>160</v>
      </c>
      <c r="H472" s="192">
        <v>214.5</v>
      </c>
      <c r="I472" s="193"/>
      <c r="J472" s="194">
        <f>ROUND(I472*H472,2)</f>
        <v>0</v>
      </c>
      <c r="K472" s="190" t="s">
        <v>133</v>
      </c>
      <c r="L472" s="60"/>
      <c r="M472" s="195" t="s">
        <v>24</v>
      </c>
      <c r="N472" s="196" t="s">
        <v>47</v>
      </c>
      <c r="O472" s="41"/>
      <c r="P472" s="197">
        <f>O472*H472</f>
        <v>0</v>
      </c>
      <c r="Q472" s="197">
        <v>0.00019</v>
      </c>
      <c r="R472" s="197">
        <f>Q472*H472</f>
        <v>0.040755</v>
      </c>
      <c r="S472" s="197">
        <v>0</v>
      </c>
      <c r="T472" s="198">
        <f>S472*H472</f>
        <v>0</v>
      </c>
      <c r="AR472" s="23" t="s">
        <v>134</v>
      </c>
      <c r="AT472" s="23" t="s">
        <v>129</v>
      </c>
      <c r="AU472" s="23" t="s">
        <v>85</v>
      </c>
      <c r="AY472" s="23" t="s">
        <v>127</v>
      </c>
      <c r="BE472" s="199">
        <f>IF(N472="základní",J472,0)</f>
        <v>0</v>
      </c>
      <c r="BF472" s="199">
        <f>IF(N472="snížená",J472,0)</f>
        <v>0</v>
      </c>
      <c r="BG472" s="199">
        <f>IF(N472="zákl. přenesená",J472,0)</f>
        <v>0</v>
      </c>
      <c r="BH472" s="199">
        <f>IF(N472="sníž. přenesená",J472,0)</f>
        <v>0</v>
      </c>
      <c r="BI472" s="199">
        <f>IF(N472="nulová",J472,0)</f>
        <v>0</v>
      </c>
      <c r="BJ472" s="23" t="s">
        <v>25</v>
      </c>
      <c r="BK472" s="199">
        <f>ROUND(I472*H472,2)</f>
        <v>0</v>
      </c>
      <c r="BL472" s="23" t="s">
        <v>134</v>
      </c>
      <c r="BM472" s="23" t="s">
        <v>966</v>
      </c>
    </row>
    <row r="473" spans="2:47" s="1" customFormat="1" ht="27">
      <c r="B473" s="40"/>
      <c r="C473" s="62"/>
      <c r="D473" s="200" t="s">
        <v>163</v>
      </c>
      <c r="E473" s="62"/>
      <c r="F473" s="201" t="s">
        <v>967</v>
      </c>
      <c r="G473" s="62"/>
      <c r="H473" s="62"/>
      <c r="I473" s="158"/>
      <c r="J473" s="62"/>
      <c r="K473" s="62"/>
      <c r="L473" s="60"/>
      <c r="M473" s="202"/>
      <c r="N473" s="41"/>
      <c r="O473" s="41"/>
      <c r="P473" s="41"/>
      <c r="Q473" s="41"/>
      <c r="R473" s="41"/>
      <c r="S473" s="41"/>
      <c r="T473" s="77"/>
      <c r="AT473" s="23" t="s">
        <v>163</v>
      </c>
      <c r="AU473" s="23" t="s">
        <v>85</v>
      </c>
    </row>
    <row r="474" spans="2:51" s="11" customFormat="1" ht="13.5">
      <c r="B474" s="203"/>
      <c r="C474" s="204"/>
      <c r="D474" s="200" t="s">
        <v>138</v>
      </c>
      <c r="E474" s="215" t="s">
        <v>24</v>
      </c>
      <c r="F474" s="216" t="s">
        <v>968</v>
      </c>
      <c r="G474" s="204"/>
      <c r="H474" s="217">
        <v>9.5</v>
      </c>
      <c r="I474" s="209"/>
      <c r="J474" s="204"/>
      <c r="K474" s="204"/>
      <c r="L474" s="210"/>
      <c r="M474" s="211"/>
      <c r="N474" s="212"/>
      <c r="O474" s="212"/>
      <c r="P474" s="212"/>
      <c r="Q474" s="212"/>
      <c r="R474" s="212"/>
      <c r="S474" s="212"/>
      <c r="T474" s="213"/>
      <c r="AT474" s="214" t="s">
        <v>138</v>
      </c>
      <c r="AU474" s="214" t="s">
        <v>85</v>
      </c>
      <c r="AV474" s="11" t="s">
        <v>85</v>
      </c>
      <c r="AW474" s="11" t="s">
        <v>40</v>
      </c>
      <c r="AX474" s="11" t="s">
        <v>76</v>
      </c>
      <c r="AY474" s="214" t="s">
        <v>127</v>
      </c>
    </row>
    <row r="475" spans="2:51" s="11" customFormat="1" ht="13.5">
      <c r="B475" s="203"/>
      <c r="C475" s="204"/>
      <c r="D475" s="200" t="s">
        <v>138</v>
      </c>
      <c r="E475" s="215" t="s">
        <v>24</v>
      </c>
      <c r="F475" s="216" t="s">
        <v>969</v>
      </c>
      <c r="G475" s="204"/>
      <c r="H475" s="217">
        <v>43</v>
      </c>
      <c r="I475" s="209"/>
      <c r="J475" s="204"/>
      <c r="K475" s="204"/>
      <c r="L475" s="210"/>
      <c r="M475" s="211"/>
      <c r="N475" s="212"/>
      <c r="O475" s="212"/>
      <c r="P475" s="212"/>
      <c r="Q475" s="212"/>
      <c r="R475" s="212"/>
      <c r="S475" s="212"/>
      <c r="T475" s="213"/>
      <c r="AT475" s="214" t="s">
        <v>138</v>
      </c>
      <c r="AU475" s="214" t="s">
        <v>85</v>
      </c>
      <c r="AV475" s="11" t="s">
        <v>85</v>
      </c>
      <c r="AW475" s="11" t="s">
        <v>40</v>
      </c>
      <c r="AX475" s="11" t="s">
        <v>76</v>
      </c>
      <c r="AY475" s="214" t="s">
        <v>127</v>
      </c>
    </row>
    <row r="476" spans="2:51" s="11" customFormat="1" ht="13.5">
      <c r="B476" s="203"/>
      <c r="C476" s="204"/>
      <c r="D476" s="200" t="s">
        <v>138</v>
      </c>
      <c r="E476" s="215" t="s">
        <v>24</v>
      </c>
      <c r="F476" s="216" t="s">
        <v>970</v>
      </c>
      <c r="G476" s="204"/>
      <c r="H476" s="217">
        <v>162</v>
      </c>
      <c r="I476" s="209"/>
      <c r="J476" s="204"/>
      <c r="K476" s="204"/>
      <c r="L476" s="210"/>
      <c r="M476" s="211"/>
      <c r="N476" s="212"/>
      <c r="O476" s="212"/>
      <c r="P476" s="212"/>
      <c r="Q476" s="212"/>
      <c r="R476" s="212"/>
      <c r="S476" s="212"/>
      <c r="T476" s="213"/>
      <c r="AT476" s="214" t="s">
        <v>138</v>
      </c>
      <c r="AU476" s="214" t="s">
        <v>85</v>
      </c>
      <c r="AV476" s="11" t="s">
        <v>85</v>
      </c>
      <c r="AW476" s="11" t="s">
        <v>40</v>
      </c>
      <c r="AX476" s="11" t="s">
        <v>76</v>
      </c>
      <c r="AY476" s="214" t="s">
        <v>127</v>
      </c>
    </row>
    <row r="477" spans="2:51" s="13" customFormat="1" ht="13.5">
      <c r="B477" s="229"/>
      <c r="C477" s="230"/>
      <c r="D477" s="205" t="s">
        <v>138</v>
      </c>
      <c r="E477" s="231" t="s">
        <v>24</v>
      </c>
      <c r="F477" s="232" t="s">
        <v>153</v>
      </c>
      <c r="G477" s="230"/>
      <c r="H477" s="233">
        <v>214.5</v>
      </c>
      <c r="I477" s="234"/>
      <c r="J477" s="230"/>
      <c r="K477" s="230"/>
      <c r="L477" s="235"/>
      <c r="M477" s="236"/>
      <c r="N477" s="237"/>
      <c r="O477" s="237"/>
      <c r="P477" s="237"/>
      <c r="Q477" s="237"/>
      <c r="R477" s="237"/>
      <c r="S477" s="237"/>
      <c r="T477" s="238"/>
      <c r="AT477" s="239" t="s">
        <v>138</v>
      </c>
      <c r="AU477" s="239" t="s">
        <v>85</v>
      </c>
      <c r="AV477" s="13" t="s">
        <v>134</v>
      </c>
      <c r="AW477" s="13" t="s">
        <v>40</v>
      </c>
      <c r="AX477" s="13" t="s">
        <v>25</v>
      </c>
      <c r="AY477" s="239" t="s">
        <v>127</v>
      </c>
    </row>
    <row r="478" spans="2:65" s="1" customFormat="1" ht="22.5" customHeight="1">
      <c r="B478" s="40"/>
      <c r="C478" s="188" t="s">
        <v>971</v>
      </c>
      <c r="D478" s="188" t="s">
        <v>129</v>
      </c>
      <c r="E478" s="189" t="s">
        <v>972</v>
      </c>
      <c r="F478" s="190" t="s">
        <v>973</v>
      </c>
      <c r="G478" s="191" t="s">
        <v>160</v>
      </c>
      <c r="H478" s="192">
        <v>214.5</v>
      </c>
      <c r="I478" s="193"/>
      <c r="J478" s="194">
        <f>ROUND(I478*H478,2)</f>
        <v>0</v>
      </c>
      <c r="K478" s="190" t="s">
        <v>133</v>
      </c>
      <c r="L478" s="60"/>
      <c r="M478" s="195" t="s">
        <v>24</v>
      </c>
      <c r="N478" s="196" t="s">
        <v>47</v>
      </c>
      <c r="O478" s="41"/>
      <c r="P478" s="197">
        <f>O478*H478</f>
        <v>0</v>
      </c>
      <c r="Q478" s="197">
        <v>7E-05</v>
      </c>
      <c r="R478" s="197">
        <f>Q478*H478</f>
        <v>0.015014999999999999</v>
      </c>
      <c r="S478" s="197">
        <v>0</v>
      </c>
      <c r="T478" s="198">
        <f>S478*H478</f>
        <v>0</v>
      </c>
      <c r="AR478" s="23" t="s">
        <v>134</v>
      </c>
      <c r="AT478" s="23" t="s">
        <v>129</v>
      </c>
      <c r="AU478" s="23" t="s">
        <v>85</v>
      </c>
      <c r="AY478" s="23" t="s">
        <v>127</v>
      </c>
      <c r="BE478" s="199">
        <f>IF(N478="základní",J478,0)</f>
        <v>0</v>
      </c>
      <c r="BF478" s="199">
        <f>IF(N478="snížená",J478,0)</f>
        <v>0</v>
      </c>
      <c r="BG478" s="199">
        <f>IF(N478="zákl. přenesená",J478,0)</f>
        <v>0</v>
      </c>
      <c r="BH478" s="199">
        <f>IF(N478="sníž. přenesená",J478,0)</f>
        <v>0</v>
      </c>
      <c r="BI478" s="199">
        <f>IF(N478="nulová",J478,0)</f>
        <v>0</v>
      </c>
      <c r="BJ478" s="23" t="s">
        <v>25</v>
      </c>
      <c r="BK478" s="199">
        <f>ROUND(I478*H478,2)</f>
        <v>0</v>
      </c>
      <c r="BL478" s="23" t="s">
        <v>134</v>
      </c>
      <c r="BM478" s="23" t="s">
        <v>974</v>
      </c>
    </row>
    <row r="479" spans="2:63" s="10" customFormat="1" ht="29.85" customHeight="1">
      <c r="B479" s="171"/>
      <c r="C479" s="172"/>
      <c r="D479" s="185" t="s">
        <v>75</v>
      </c>
      <c r="E479" s="186" t="s">
        <v>185</v>
      </c>
      <c r="F479" s="186" t="s">
        <v>975</v>
      </c>
      <c r="G479" s="172"/>
      <c r="H479" s="172"/>
      <c r="I479" s="175"/>
      <c r="J479" s="187">
        <f>BK479</f>
        <v>0</v>
      </c>
      <c r="K479" s="172"/>
      <c r="L479" s="177"/>
      <c r="M479" s="178"/>
      <c r="N479" s="179"/>
      <c r="O479" s="179"/>
      <c r="P479" s="180">
        <f>SUM(P480:P507)</f>
        <v>0</v>
      </c>
      <c r="Q479" s="179"/>
      <c r="R479" s="180">
        <f>SUM(R480:R507)</f>
        <v>8.59299</v>
      </c>
      <c r="S479" s="179"/>
      <c r="T479" s="181">
        <f>SUM(T480:T507)</f>
        <v>69.0875</v>
      </c>
      <c r="AR479" s="182" t="s">
        <v>25</v>
      </c>
      <c r="AT479" s="183" t="s">
        <v>75</v>
      </c>
      <c r="AU479" s="183" t="s">
        <v>25</v>
      </c>
      <c r="AY479" s="182" t="s">
        <v>127</v>
      </c>
      <c r="BK479" s="184">
        <f>SUM(BK480:BK507)</f>
        <v>0</v>
      </c>
    </row>
    <row r="480" spans="2:65" s="1" customFormat="1" ht="44.25" customHeight="1">
      <c r="B480" s="40"/>
      <c r="C480" s="188" t="s">
        <v>976</v>
      </c>
      <c r="D480" s="188" t="s">
        <v>129</v>
      </c>
      <c r="E480" s="189" t="s">
        <v>977</v>
      </c>
      <c r="F480" s="190" t="s">
        <v>978</v>
      </c>
      <c r="G480" s="191" t="s">
        <v>378</v>
      </c>
      <c r="H480" s="192">
        <v>1</v>
      </c>
      <c r="I480" s="193"/>
      <c r="J480" s="194">
        <f>ROUND(I480*H480,2)</f>
        <v>0</v>
      </c>
      <c r="K480" s="190" t="s">
        <v>24</v>
      </c>
      <c r="L480" s="60"/>
      <c r="M480" s="195" t="s">
        <v>24</v>
      </c>
      <c r="N480" s="196" t="s">
        <v>47</v>
      </c>
      <c r="O480" s="41"/>
      <c r="P480" s="197">
        <f>O480*H480</f>
        <v>0</v>
      </c>
      <c r="Q480" s="197">
        <v>0</v>
      </c>
      <c r="R480" s="197">
        <f>Q480*H480</f>
        <v>0</v>
      </c>
      <c r="S480" s="197">
        <v>0</v>
      </c>
      <c r="T480" s="198">
        <f>S480*H480</f>
        <v>0</v>
      </c>
      <c r="AR480" s="23" t="s">
        <v>134</v>
      </c>
      <c r="AT480" s="23" t="s">
        <v>129</v>
      </c>
      <c r="AU480" s="23" t="s">
        <v>85</v>
      </c>
      <c r="AY480" s="23" t="s">
        <v>127</v>
      </c>
      <c r="BE480" s="199">
        <f>IF(N480="základní",J480,0)</f>
        <v>0</v>
      </c>
      <c r="BF480" s="199">
        <f>IF(N480="snížená",J480,0)</f>
        <v>0</v>
      </c>
      <c r="BG480" s="199">
        <f>IF(N480="zákl. přenesená",J480,0)</f>
        <v>0</v>
      </c>
      <c r="BH480" s="199">
        <f>IF(N480="sníž. přenesená",J480,0)</f>
        <v>0</v>
      </c>
      <c r="BI480" s="199">
        <f>IF(N480="nulová",J480,0)</f>
        <v>0</v>
      </c>
      <c r="BJ480" s="23" t="s">
        <v>25</v>
      </c>
      <c r="BK480" s="199">
        <f>ROUND(I480*H480,2)</f>
        <v>0</v>
      </c>
      <c r="BL480" s="23" t="s">
        <v>134</v>
      </c>
      <c r="BM480" s="23" t="s">
        <v>979</v>
      </c>
    </row>
    <row r="481" spans="2:65" s="1" customFormat="1" ht="22.5" customHeight="1">
      <c r="B481" s="40"/>
      <c r="C481" s="188" t="s">
        <v>980</v>
      </c>
      <c r="D481" s="188" t="s">
        <v>129</v>
      </c>
      <c r="E481" s="189" t="s">
        <v>981</v>
      </c>
      <c r="F481" s="190" t="s">
        <v>982</v>
      </c>
      <c r="G481" s="191" t="s">
        <v>378</v>
      </c>
      <c r="H481" s="192">
        <v>2</v>
      </c>
      <c r="I481" s="193"/>
      <c r="J481" s="194">
        <f>ROUND(I481*H481,2)</f>
        <v>0</v>
      </c>
      <c r="K481" s="190" t="s">
        <v>24</v>
      </c>
      <c r="L481" s="60"/>
      <c r="M481" s="195" t="s">
        <v>24</v>
      </c>
      <c r="N481" s="196" t="s">
        <v>47</v>
      </c>
      <c r="O481" s="41"/>
      <c r="P481" s="197">
        <f>O481*H481</f>
        <v>0</v>
      </c>
      <c r="Q481" s="197">
        <v>0</v>
      </c>
      <c r="R481" s="197">
        <f>Q481*H481</f>
        <v>0</v>
      </c>
      <c r="S481" s="197">
        <v>0</v>
      </c>
      <c r="T481" s="198">
        <f>S481*H481</f>
        <v>0</v>
      </c>
      <c r="AR481" s="23" t="s">
        <v>134</v>
      </c>
      <c r="AT481" s="23" t="s">
        <v>129</v>
      </c>
      <c r="AU481" s="23" t="s">
        <v>85</v>
      </c>
      <c r="AY481" s="23" t="s">
        <v>127</v>
      </c>
      <c r="BE481" s="199">
        <f>IF(N481="základní",J481,0)</f>
        <v>0</v>
      </c>
      <c r="BF481" s="199">
        <f>IF(N481="snížená",J481,0)</f>
        <v>0</v>
      </c>
      <c r="BG481" s="199">
        <f>IF(N481="zákl. přenesená",J481,0)</f>
        <v>0</v>
      </c>
      <c r="BH481" s="199">
        <f>IF(N481="sníž. přenesená",J481,0)</f>
        <v>0</v>
      </c>
      <c r="BI481" s="199">
        <f>IF(N481="nulová",J481,0)</f>
        <v>0</v>
      </c>
      <c r="BJ481" s="23" t="s">
        <v>25</v>
      </c>
      <c r="BK481" s="199">
        <f>ROUND(I481*H481,2)</f>
        <v>0</v>
      </c>
      <c r="BL481" s="23" t="s">
        <v>134</v>
      </c>
      <c r="BM481" s="23" t="s">
        <v>983</v>
      </c>
    </row>
    <row r="482" spans="2:65" s="1" customFormat="1" ht="31.5" customHeight="1">
      <c r="B482" s="40"/>
      <c r="C482" s="188" t="s">
        <v>984</v>
      </c>
      <c r="D482" s="188" t="s">
        <v>129</v>
      </c>
      <c r="E482" s="189" t="s">
        <v>985</v>
      </c>
      <c r="F482" s="190" t="s">
        <v>986</v>
      </c>
      <c r="G482" s="191" t="s">
        <v>378</v>
      </c>
      <c r="H482" s="192">
        <v>1</v>
      </c>
      <c r="I482" s="193"/>
      <c r="J482" s="194">
        <f>ROUND(I482*H482,2)</f>
        <v>0</v>
      </c>
      <c r="K482" s="190" t="s">
        <v>24</v>
      </c>
      <c r="L482" s="60"/>
      <c r="M482" s="195" t="s">
        <v>24</v>
      </c>
      <c r="N482" s="196" t="s">
        <v>47</v>
      </c>
      <c r="O482" s="41"/>
      <c r="P482" s="197">
        <f>O482*H482</f>
        <v>0</v>
      </c>
      <c r="Q482" s="197">
        <v>0</v>
      </c>
      <c r="R482" s="197">
        <f>Q482*H482</f>
        <v>0</v>
      </c>
      <c r="S482" s="197">
        <v>0</v>
      </c>
      <c r="T482" s="198">
        <f>S482*H482</f>
        <v>0</v>
      </c>
      <c r="AR482" s="23" t="s">
        <v>134</v>
      </c>
      <c r="AT482" s="23" t="s">
        <v>129</v>
      </c>
      <c r="AU482" s="23" t="s">
        <v>85</v>
      </c>
      <c r="AY482" s="23" t="s">
        <v>127</v>
      </c>
      <c r="BE482" s="199">
        <f>IF(N482="základní",J482,0)</f>
        <v>0</v>
      </c>
      <c r="BF482" s="199">
        <f>IF(N482="snížená",J482,0)</f>
        <v>0</v>
      </c>
      <c r="BG482" s="199">
        <f>IF(N482="zákl. přenesená",J482,0)</f>
        <v>0</v>
      </c>
      <c r="BH482" s="199">
        <f>IF(N482="sníž. přenesená",J482,0)</f>
        <v>0</v>
      </c>
      <c r="BI482" s="199">
        <f>IF(N482="nulová",J482,0)</f>
        <v>0</v>
      </c>
      <c r="BJ482" s="23" t="s">
        <v>25</v>
      </c>
      <c r="BK482" s="199">
        <f>ROUND(I482*H482,2)</f>
        <v>0</v>
      </c>
      <c r="BL482" s="23" t="s">
        <v>134</v>
      </c>
      <c r="BM482" s="23" t="s">
        <v>987</v>
      </c>
    </row>
    <row r="483" spans="2:65" s="1" customFormat="1" ht="22.5" customHeight="1">
      <c r="B483" s="40"/>
      <c r="C483" s="188" t="s">
        <v>988</v>
      </c>
      <c r="D483" s="188" t="s">
        <v>129</v>
      </c>
      <c r="E483" s="189" t="s">
        <v>989</v>
      </c>
      <c r="F483" s="190" t="s">
        <v>990</v>
      </c>
      <c r="G483" s="191" t="s">
        <v>160</v>
      </c>
      <c r="H483" s="192">
        <v>12</v>
      </c>
      <c r="I483" s="193"/>
      <c r="J483" s="194">
        <f>ROUND(I483*H483,2)</f>
        <v>0</v>
      </c>
      <c r="K483" s="190" t="s">
        <v>24</v>
      </c>
      <c r="L483" s="60"/>
      <c r="M483" s="195" t="s">
        <v>24</v>
      </c>
      <c r="N483" s="196" t="s">
        <v>47</v>
      </c>
      <c r="O483" s="41"/>
      <c r="P483" s="197">
        <f>O483*H483</f>
        <v>0</v>
      </c>
      <c r="Q483" s="197">
        <v>0</v>
      </c>
      <c r="R483" s="197">
        <f>Q483*H483</f>
        <v>0</v>
      </c>
      <c r="S483" s="197">
        <v>0</v>
      </c>
      <c r="T483" s="198">
        <f>S483*H483</f>
        <v>0</v>
      </c>
      <c r="AR483" s="23" t="s">
        <v>134</v>
      </c>
      <c r="AT483" s="23" t="s">
        <v>129</v>
      </c>
      <c r="AU483" s="23" t="s">
        <v>85</v>
      </c>
      <c r="AY483" s="23" t="s">
        <v>127</v>
      </c>
      <c r="BE483" s="199">
        <f>IF(N483="základní",J483,0)</f>
        <v>0</v>
      </c>
      <c r="BF483" s="199">
        <f>IF(N483="snížená",J483,0)</f>
        <v>0</v>
      </c>
      <c r="BG483" s="199">
        <f>IF(N483="zákl. přenesená",J483,0)</f>
        <v>0</v>
      </c>
      <c r="BH483" s="199">
        <f>IF(N483="sníž. přenesená",J483,0)</f>
        <v>0</v>
      </c>
      <c r="BI483" s="199">
        <f>IF(N483="nulová",J483,0)</f>
        <v>0</v>
      </c>
      <c r="BJ483" s="23" t="s">
        <v>25</v>
      </c>
      <c r="BK483" s="199">
        <f>ROUND(I483*H483,2)</f>
        <v>0</v>
      </c>
      <c r="BL483" s="23" t="s">
        <v>134</v>
      </c>
      <c r="BM483" s="23" t="s">
        <v>991</v>
      </c>
    </row>
    <row r="484" spans="2:65" s="1" customFormat="1" ht="44.25" customHeight="1">
      <c r="B484" s="40"/>
      <c r="C484" s="188" t="s">
        <v>992</v>
      </c>
      <c r="D484" s="188" t="s">
        <v>129</v>
      </c>
      <c r="E484" s="189" t="s">
        <v>993</v>
      </c>
      <c r="F484" s="190" t="s">
        <v>994</v>
      </c>
      <c r="G484" s="191" t="s">
        <v>160</v>
      </c>
      <c r="H484" s="192">
        <v>51</v>
      </c>
      <c r="I484" s="193"/>
      <c r="J484" s="194">
        <f>ROUND(I484*H484,2)</f>
        <v>0</v>
      </c>
      <c r="K484" s="190" t="s">
        <v>133</v>
      </c>
      <c r="L484" s="60"/>
      <c r="M484" s="195" t="s">
        <v>24</v>
      </c>
      <c r="N484" s="196" t="s">
        <v>47</v>
      </c>
      <c r="O484" s="41"/>
      <c r="P484" s="197">
        <f>O484*H484</f>
        <v>0</v>
      </c>
      <c r="Q484" s="197">
        <v>0.16849</v>
      </c>
      <c r="R484" s="197">
        <f>Q484*H484</f>
        <v>8.59299</v>
      </c>
      <c r="S484" s="197">
        <v>0</v>
      </c>
      <c r="T484" s="198">
        <f>S484*H484</f>
        <v>0</v>
      </c>
      <c r="AR484" s="23" t="s">
        <v>134</v>
      </c>
      <c r="AT484" s="23" t="s">
        <v>129</v>
      </c>
      <c r="AU484" s="23" t="s">
        <v>85</v>
      </c>
      <c r="AY484" s="23" t="s">
        <v>127</v>
      </c>
      <c r="BE484" s="199">
        <f>IF(N484="základní",J484,0)</f>
        <v>0</v>
      </c>
      <c r="BF484" s="199">
        <f>IF(N484="snížená",J484,0)</f>
        <v>0</v>
      </c>
      <c r="BG484" s="199">
        <f>IF(N484="zákl. přenesená",J484,0)</f>
        <v>0</v>
      </c>
      <c r="BH484" s="199">
        <f>IF(N484="sníž. přenesená",J484,0)</f>
        <v>0</v>
      </c>
      <c r="BI484" s="199">
        <f>IF(N484="nulová",J484,0)</f>
        <v>0</v>
      </c>
      <c r="BJ484" s="23" t="s">
        <v>25</v>
      </c>
      <c r="BK484" s="199">
        <f>ROUND(I484*H484,2)</f>
        <v>0</v>
      </c>
      <c r="BL484" s="23" t="s">
        <v>134</v>
      </c>
      <c r="BM484" s="23" t="s">
        <v>995</v>
      </c>
    </row>
    <row r="485" spans="2:47" s="1" customFormat="1" ht="108">
      <c r="B485" s="40"/>
      <c r="C485" s="62"/>
      <c r="D485" s="200" t="s">
        <v>136</v>
      </c>
      <c r="E485" s="62"/>
      <c r="F485" s="201" t="s">
        <v>996</v>
      </c>
      <c r="G485" s="62"/>
      <c r="H485" s="62"/>
      <c r="I485" s="158"/>
      <c r="J485" s="62"/>
      <c r="K485" s="62"/>
      <c r="L485" s="60"/>
      <c r="M485" s="202"/>
      <c r="N485" s="41"/>
      <c r="O485" s="41"/>
      <c r="P485" s="41"/>
      <c r="Q485" s="41"/>
      <c r="R485" s="41"/>
      <c r="S485" s="41"/>
      <c r="T485" s="77"/>
      <c r="AT485" s="23" t="s">
        <v>136</v>
      </c>
      <c r="AU485" s="23" t="s">
        <v>85</v>
      </c>
    </row>
    <row r="486" spans="2:47" s="1" customFormat="1" ht="27">
      <c r="B486" s="40"/>
      <c r="C486" s="62"/>
      <c r="D486" s="205" t="s">
        <v>163</v>
      </c>
      <c r="E486" s="62"/>
      <c r="F486" s="240" t="s">
        <v>997</v>
      </c>
      <c r="G486" s="62"/>
      <c r="H486" s="62"/>
      <c r="I486" s="158"/>
      <c r="J486" s="62"/>
      <c r="K486" s="62"/>
      <c r="L486" s="60"/>
      <c r="M486" s="202"/>
      <c r="N486" s="41"/>
      <c r="O486" s="41"/>
      <c r="P486" s="41"/>
      <c r="Q486" s="41"/>
      <c r="R486" s="41"/>
      <c r="S486" s="41"/>
      <c r="T486" s="77"/>
      <c r="AT486" s="23" t="s">
        <v>163</v>
      </c>
      <c r="AU486" s="23" t="s">
        <v>85</v>
      </c>
    </row>
    <row r="487" spans="2:65" s="1" customFormat="1" ht="31.5" customHeight="1">
      <c r="B487" s="40"/>
      <c r="C487" s="188" t="s">
        <v>998</v>
      </c>
      <c r="D487" s="188" t="s">
        <v>129</v>
      </c>
      <c r="E487" s="189" t="s">
        <v>999</v>
      </c>
      <c r="F487" s="190" t="s">
        <v>1000</v>
      </c>
      <c r="G487" s="191" t="s">
        <v>160</v>
      </c>
      <c r="H487" s="192">
        <v>569.8</v>
      </c>
      <c r="I487" s="193"/>
      <c r="J487" s="194">
        <f>ROUND(I487*H487,2)</f>
        <v>0</v>
      </c>
      <c r="K487" s="190" t="s">
        <v>133</v>
      </c>
      <c r="L487" s="60"/>
      <c r="M487" s="195" t="s">
        <v>24</v>
      </c>
      <c r="N487" s="196" t="s">
        <v>47</v>
      </c>
      <c r="O487" s="41"/>
      <c r="P487" s="197">
        <f>O487*H487</f>
        <v>0</v>
      </c>
      <c r="Q487" s="197">
        <v>0</v>
      </c>
      <c r="R487" s="197">
        <f>Q487*H487</f>
        <v>0</v>
      </c>
      <c r="S487" s="197">
        <v>0</v>
      </c>
      <c r="T487" s="198">
        <f>S487*H487</f>
        <v>0</v>
      </c>
      <c r="AR487" s="23" t="s">
        <v>134</v>
      </c>
      <c r="AT487" s="23" t="s">
        <v>129</v>
      </c>
      <c r="AU487" s="23" t="s">
        <v>85</v>
      </c>
      <c r="AY487" s="23" t="s">
        <v>127</v>
      </c>
      <c r="BE487" s="199">
        <f>IF(N487="základní",J487,0)</f>
        <v>0</v>
      </c>
      <c r="BF487" s="199">
        <f>IF(N487="snížená",J487,0)</f>
        <v>0</v>
      </c>
      <c r="BG487" s="199">
        <f>IF(N487="zákl. přenesená",J487,0)</f>
        <v>0</v>
      </c>
      <c r="BH487" s="199">
        <f>IF(N487="sníž. přenesená",J487,0)</f>
        <v>0</v>
      </c>
      <c r="BI487" s="199">
        <f>IF(N487="nulová",J487,0)</f>
        <v>0</v>
      </c>
      <c r="BJ487" s="23" t="s">
        <v>25</v>
      </c>
      <c r="BK487" s="199">
        <f>ROUND(I487*H487,2)</f>
        <v>0</v>
      </c>
      <c r="BL487" s="23" t="s">
        <v>134</v>
      </c>
      <c r="BM487" s="23" t="s">
        <v>1001</v>
      </c>
    </row>
    <row r="488" spans="2:47" s="1" customFormat="1" ht="67.5">
      <c r="B488" s="40"/>
      <c r="C488" s="62"/>
      <c r="D488" s="205" t="s">
        <v>136</v>
      </c>
      <c r="E488" s="62"/>
      <c r="F488" s="240" t="s">
        <v>1002</v>
      </c>
      <c r="G488" s="62"/>
      <c r="H488" s="62"/>
      <c r="I488" s="158"/>
      <c r="J488" s="62"/>
      <c r="K488" s="62"/>
      <c r="L488" s="60"/>
      <c r="M488" s="202"/>
      <c r="N488" s="41"/>
      <c r="O488" s="41"/>
      <c r="P488" s="41"/>
      <c r="Q488" s="41"/>
      <c r="R488" s="41"/>
      <c r="S488" s="41"/>
      <c r="T488" s="77"/>
      <c r="AT488" s="23" t="s">
        <v>136</v>
      </c>
      <c r="AU488" s="23" t="s">
        <v>85</v>
      </c>
    </row>
    <row r="489" spans="2:65" s="1" customFormat="1" ht="22.5" customHeight="1">
      <c r="B489" s="40"/>
      <c r="C489" s="188" t="s">
        <v>1003</v>
      </c>
      <c r="D489" s="188" t="s">
        <v>129</v>
      </c>
      <c r="E489" s="189" t="s">
        <v>1004</v>
      </c>
      <c r="F489" s="190" t="s">
        <v>477</v>
      </c>
      <c r="G489" s="191" t="s">
        <v>160</v>
      </c>
      <c r="H489" s="192">
        <v>569.8</v>
      </c>
      <c r="I489" s="193"/>
      <c r="J489" s="194">
        <f>ROUND(I489*H489,2)</f>
        <v>0</v>
      </c>
      <c r="K489" s="190" t="s">
        <v>133</v>
      </c>
      <c r="L489" s="60"/>
      <c r="M489" s="195" t="s">
        <v>24</v>
      </c>
      <c r="N489" s="196" t="s">
        <v>47</v>
      </c>
      <c r="O489" s="41"/>
      <c r="P489" s="197">
        <f>O489*H489</f>
        <v>0</v>
      </c>
      <c r="Q489" s="197">
        <v>0</v>
      </c>
      <c r="R489" s="197">
        <f>Q489*H489</f>
        <v>0</v>
      </c>
      <c r="S489" s="197">
        <v>0</v>
      </c>
      <c r="T489" s="198">
        <f>S489*H489</f>
        <v>0</v>
      </c>
      <c r="AR489" s="23" t="s">
        <v>134</v>
      </c>
      <c r="AT489" s="23" t="s">
        <v>129</v>
      </c>
      <c r="AU489" s="23" t="s">
        <v>85</v>
      </c>
      <c r="AY489" s="23" t="s">
        <v>127</v>
      </c>
      <c r="BE489" s="199">
        <f>IF(N489="základní",J489,0)</f>
        <v>0</v>
      </c>
      <c r="BF489" s="199">
        <f>IF(N489="snížená",J489,0)</f>
        <v>0</v>
      </c>
      <c r="BG489" s="199">
        <f>IF(N489="zákl. přenesená",J489,0)</f>
        <v>0</v>
      </c>
      <c r="BH489" s="199">
        <f>IF(N489="sníž. přenesená",J489,0)</f>
        <v>0</v>
      </c>
      <c r="BI489" s="199">
        <f>IF(N489="nulová",J489,0)</f>
        <v>0</v>
      </c>
      <c r="BJ489" s="23" t="s">
        <v>25</v>
      </c>
      <c r="BK489" s="199">
        <f>ROUND(I489*H489,2)</f>
        <v>0</v>
      </c>
      <c r="BL489" s="23" t="s">
        <v>134</v>
      </c>
      <c r="BM489" s="23" t="s">
        <v>1005</v>
      </c>
    </row>
    <row r="490" spans="2:47" s="1" customFormat="1" ht="27">
      <c r="B490" s="40"/>
      <c r="C490" s="62"/>
      <c r="D490" s="200" t="s">
        <v>136</v>
      </c>
      <c r="E490" s="62"/>
      <c r="F490" s="201" t="s">
        <v>1006</v>
      </c>
      <c r="G490" s="62"/>
      <c r="H490" s="62"/>
      <c r="I490" s="158"/>
      <c r="J490" s="62"/>
      <c r="K490" s="62"/>
      <c r="L490" s="60"/>
      <c r="M490" s="202"/>
      <c r="N490" s="41"/>
      <c r="O490" s="41"/>
      <c r="P490" s="41"/>
      <c r="Q490" s="41"/>
      <c r="R490" s="41"/>
      <c r="S490" s="41"/>
      <c r="T490" s="77"/>
      <c r="AT490" s="23" t="s">
        <v>136</v>
      </c>
      <c r="AU490" s="23" t="s">
        <v>85</v>
      </c>
    </row>
    <row r="491" spans="2:51" s="11" customFormat="1" ht="13.5">
      <c r="B491" s="203"/>
      <c r="C491" s="204"/>
      <c r="D491" s="200" t="s">
        <v>138</v>
      </c>
      <c r="E491" s="215" t="s">
        <v>24</v>
      </c>
      <c r="F491" s="216" t="s">
        <v>453</v>
      </c>
      <c r="G491" s="204"/>
      <c r="H491" s="217">
        <v>501</v>
      </c>
      <c r="I491" s="209"/>
      <c r="J491" s="204"/>
      <c r="K491" s="204"/>
      <c r="L491" s="210"/>
      <c r="M491" s="211"/>
      <c r="N491" s="212"/>
      <c r="O491" s="212"/>
      <c r="P491" s="212"/>
      <c r="Q491" s="212"/>
      <c r="R491" s="212"/>
      <c r="S491" s="212"/>
      <c r="T491" s="213"/>
      <c r="AT491" s="214" t="s">
        <v>138</v>
      </c>
      <c r="AU491" s="214" t="s">
        <v>85</v>
      </c>
      <c r="AV491" s="11" t="s">
        <v>85</v>
      </c>
      <c r="AW491" s="11" t="s">
        <v>40</v>
      </c>
      <c r="AX491" s="11" t="s">
        <v>76</v>
      </c>
      <c r="AY491" s="214" t="s">
        <v>127</v>
      </c>
    </row>
    <row r="492" spans="2:51" s="12" customFormat="1" ht="13.5">
      <c r="B492" s="218"/>
      <c r="C492" s="219"/>
      <c r="D492" s="200" t="s">
        <v>138</v>
      </c>
      <c r="E492" s="220" t="s">
        <v>24</v>
      </c>
      <c r="F492" s="221" t="s">
        <v>150</v>
      </c>
      <c r="G492" s="219"/>
      <c r="H492" s="222">
        <v>501</v>
      </c>
      <c r="I492" s="223"/>
      <c r="J492" s="219"/>
      <c r="K492" s="219"/>
      <c r="L492" s="224"/>
      <c r="M492" s="225"/>
      <c r="N492" s="226"/>
      <c r="O492" s="226"/>
      <c r="P492" s="226"/>
      <c r="Q492" s="226"/>
      <c r="R492" s="226"/>
      <c r="S492" s="226"/>
      <c r="T492" s="227"/>
      <c r="AT492" s="228" t="s">
        <v>138</v>
      </c>
      <c r="AU492" s="228" t="s">
        <v>85</v>
      </c>
      <c r="AV492" s="12" t="s">
        <v>144</v>
      </c>
      <c r="AW492" s="12" t="s">
        <v>40</v>
      </c>
      <c r="AX492" s="12" t="s">
        <v>76</v>
      </c>
      <c r="AY492" s="228" t="s">
        <v>127</v>
      </c>
    </row>
    <row r="493" spans="2:51" s="11" customFormat="1" ht="13.5">
      <c r="B493" s="203"/>
      <c r="C493" s="204"/>
      <c r="D493" s="200" t="s">
        <v>138</v>
      </c>
      <c r="E493" s="215" t="s">
        <v>24</v>
      </c>
      <c r="F493" s="216" t="s">
        <v>455</v>
      </c>
      <c r="G493" s="204"/>
      <c r="H493" s="217">
        <v>68.8</v>
      </c>
      <c r="I493" s="209"/>
      <c r="J493" s="204"/>
      <c r="K493" s="204"/>
      <c r="L493" s="210"/>
      <c r="M493" s="211"/>
      <c r="N493" s="212"/>
      <c r="O493" s="212"/>
      <c r="P493" s="212"/>
      <c r="Q493" s="212"/>
      <c r="R493" s="212"/>
      <c r="S493" s="212"/>
      <c r="T493" s="213"/>
      <c r="AT493" s="214" t="s">
        <v>138</v>
      </c>
      <c r="AU493" s="214" t="s">
        <v>85</v>
      </c>
      <c r="AV493" s="11" t="s">
        <v>85</v>
      </c>
      <c r="AW493" s="11" t="s">
        <v>40</v>
      </c>
      <c r="AX493" s="11" t="s">
        <v>76</v>
      </c>
      <c r="AY493" s="214" t="s">
        <v>127</v>
      </c>
    </row>
    <row r="494" spans="2:51" s="12" customFormat="1" ht="13.5">
      <c r="B494" s="218"/>
      <c r="C494" s="219"/>
      <c r="D494" s="200" t="s">
        <v>138</v>
      </c>
      <c r="E494" s="220" t="s">
        <v>24</v>
      </c>
      <c r="F494" s="221" t="s">
        <v>152</v>
      </c>
      <c r="G494" s="219"/>
      <c r="H494" s="222">
        <v>68.8</v>
      </c>
      <c r="I494" s="223"/>
      <c r="J494" s="219"/>
      <c r="K494" s="219"/>
      <c r="L494" s="224"/>
      <c r="M494" s="225"/>
      <c r="N494" s="226"/>
      <c r="O494" s="226"/>
      <c r="P494" s="226"/>
      <c r="Q494" s="226"/>
      <c r="R494" s="226"/>
      <c r="S494" s="226"/>
      <c r="T494" s="227"/>
      <c r="AT494" s="228" t="s">
        <v>138</v>
      </c>
      <c r="AU494" s="228" t="s">
        <v>85</v>
      </c>
      <c r="AV494" s="12" t="s">
        <v>144</v>
      </c>
      <c r="AW494" s="12" t="s">
        <v>40</v>
      </c>
      <c r="AX494" s="12" t="s">
        <v>76</v>
      </c>
      <c r="AY494" s="228" t="s">
        <v>127</v>
      </c>
    </row>
    <row r="495" spans="2:51" s="13" customFormat="1" ht="13.5">
      <c r="B495" s="229"/>
      <c r="C495" s="230"/>
      <c r="D495" s="205" t="s">
        <v>138</v>
      </c>
      <c r="E495" s="231" t="s">
        <v>24</v>
      </c>
      <c r="F495" s="232" t="s">
        <v>153</v>
      </c>
      <c r="G495" s="230"/>
      <c r="H495" s="233">
        <v>569.8</v>
      </c>
      <c r="I495" s="234"/>
      <c r="J495" s="230"/>
      <c r="K495" s="230"/>
      <c r="L495" s="235"/>
      <c r="M495" s="236"/>
      <c r="N495" s="237"/>
      <c r="O495" s="237"/>
      <c r="P495" s="237"/>
      <c r="Q495" s="237"/>
      <c r="R495" s="237"/>
      <c r="S495" s="237"/>
      <c r="T495" s="238"/>
      <c r="AT495" s="239" t="s">
        <v>138</v>
      </c>
      <c r="AU495" s="239" t="s">
        <v>85</v>
      </c>
      <c r="AV495" s="13" t="s">
        <v>134</v>
      </c>
      <c r="AW495" s="13" t="s">
        <v>40</v>
      </c>
      <c r="AX495" s="13" t="s">
        <v>25</v>
      </c>
      <c r="AY495" s="239" t="s">
        <v>127</v>
      </c>
    </row>
    <row r="496" spans="2:65" s="1" customFormat="1" ht="57" customHeight="1">
      <c r="B496" s="40"/>
      <c r="C496" s="188" t="s">
        <v>1007</v>
      </c>
      <c r="D496" s="188" t="s">
        <v>129</v>
      </c>
      <c r="E496" s="189" t="s">
        <v>1008</v>
      </c>
      <c r="F496" s="190" t="s">
        <v>1009</v>
      </c>
      <c r="G496" s="191" t="s">
        <v>160</v>
      </c>
      <c r="H496" s="192">
        <v>51</v>
      </c>
      <c r="I496" s="193"/>
      <c r="J496" s="194">
        <f>ROUND(I496*H496,2)</f>
        <v>0</v>
      </c>
      <c r="K496" s="190" t="s">
        <v>133</v>
      </c>
      <c r="L496" s="60"/>
      <c r="M496" s="195" t="s">
        <v>24</v>
      </c>
      <c r="N496" s="196" t="s">
        <v>47</v>
      </c>
      <c r="O496" s="41"/>
      <c r="P496" s="197">
        <f>O496*H496</f>
        <v>0</v>
      </c>
      <c r="Q496" s="197">
        <v>0</v>
      </c>
      <c r="R496" s="197">
        <f>Q496*H496</f>
        <v>0</v>
      </c>
      <c r="S496" s="197">
        <v>0</v>
      </c>
      <c r="T496" s="198">
        <f>S496*H496</f>
        <v>0</v>
      </c>
      <c r="AR496" s="23" t="s">
        <v>134</v>
      </c>
      <c r="AT496" s="23" t="s">
        <v>129</v>
      </c>
      <c r="AU496" s="23" t="s">
        <v>85</v>
      </c>
      <c r="AY496" s="23" t="s">
        <v>127</v>
      </c>
      <c r="BE496" s="199">
        <f>IF(N496="základní",J496,0)</f>
        <v>0</v>
      </c>
      <c r="BF496" s="199">
        <f>IF(N496="snížená",J496,0)</f>
        <v>0</v>
      </c>
      <c r="BG496" s="199">
        <f>IF(N496="zákl. přenesená",J496,0)</f>
        <v>0</v>
      </c>
      <c r="BH496" s="199">
        <f>IF(N496="sníž. přenesená",J496,0)</f>
        <v>0</v>
      </c>
      <c r="BI496" s="199">
        <f>IF(N496="nulová",J496,0)</f>
        <v>0</v>
      </c>
      <c r="BJ496" s="23" t="s">
        <v>25</v>
      </c>
      <c r="BK496" s="199">
        <f>ROUND(I496*H496,2)</f>
        <v>0</v>
      </c>
      <c r="BL496" s="23" t="s">
        <v>134</v>
      </c>
      <c r="BM496" s="23" t="s">
        <v>1010</v>
      </c>
    </row>
    <row r="497" spans="2:47" s="1" customFormat="1" ht="81">
      <c r="B497" s="40"/>
      <c r="C497" s="62"/>
      <c r="D497" s="205" t="s">
        <v>136</v>
      </c>
      <c r="E497" s="62"/>
      <c r="F497" s="240" t="s">
        <v>1011</v>
      </c>
      <c r="G497" s="62"/>
      <c r="H497" s="62"/>
      <c r="I497" s="158"/>
      <c r="J497" s="62"/>
      <c r="K497" s="62"/>
      <c r="L497" s="60"/>
      <c r="M497" s="202"/>
      <c r="N497" s="41"/>
      <c r="O497" s="41"/>
      <c r="P497" s="41"/>
      <c r="Q497" s="41"/>
      <c r="R497" s="41"/>
      <c r="S497" s="41"/>
      <c r="T497" s="77"/>
      <c r="AT497" s="23" t="s">
        <v>136</v>
      </c>
      <c r="AU497" s="23" t="s">
        <v>85</v>
      </c>
    </row>
    <row r="498" spans="2:65" s="1" customFormat="1" ht="57" customHeight="1">
      <c r="B498" s="40"/>
      <c r="C498" s="188" t="s">
        <v>1012</v>
      </c>
      <c r="D498" s="188" t="s">
        <v>129</v>
      </c>
      <c r="E498" s="189" t="s">
        <v>1013</v>
      </c>
      <c r="F498" s="190" t="s">
        <v>1014</v>
      </c>
      <c r="G498" s="191" t="s">
        <v>132</v>
      </c>
      <c r="H498" s="192">
        <v>46.4</v>
      </c>
      <c r="I498" s="193"/>
      <c r="J498" s="194">
        <f>ROUND(I498*H498,2)</f>
        <v>0</v>
      </c>
      <c r="K498" s="190" t="s">
        <v>133</v>
      </c>
      <c r="L498" s="60"/>
      <c r="M498" s="195" t="s">
        <v>24</v>
      </c>
      <c r="N498" s="196" t="s">
        <v>47</v>
      </c>
      <c r="O498" s="41"/>
      <c r="P498" s="197">
        <f>O498*H498</f>
        <v>0</v>
      </c>
      <c r="Q498" s="197">
        <v>0</v>
      </c>
      <c r="R498" s="197">
        <f>Q498*H498</f>
        <v>0</v>
      </c>
      <c r="S498" s="197">
        <v>0</v>
      </c>
      <c r="T498" s="198">
        <f>S498*H498</f>
        <v>0</v>
      </c>
      <c r="AR498" s="23" t="s">
        <v>134</v>
      </c>
      <c r="AT498" s="23" t="s">
        <v>129</v>
      </c>
      <c r="AU498" s="23" t="s">
        <v>85</v>
      </c>
      <c r="AY498" s="23" t="s">
        <v>127</v>
      </c>
      <c r="BE498" s="199">
        <f>IF(N498="základní",J498,0)</f>
        <v>0</v>
      </c>
      <c r="BF498" s="199">
        <f>IF(N498="snížená",J498,0)</f>
        <v>0</v>
      </c>
      <c r="BG498" s="199">
        <f>IF(N498="zákl. přenesená",J498,0)</f>
        <v>0</v>
      </c>
      <c r="BH498" s="199">
        <f>IF(N498="sníž. přenesená",J498,0)</f>
        <v>0</v>
      </c>
      <c r="BI498" s="199">
        <f>IF(N498="nulová",J498,0)</f>
        <v>0</v>
      </c>
      <c r="BJ498" s="23" t="s">
        <v>25</v>
      </c>
      <c r="BK498" s="199">
        <f>ROUND(I498*H498,2)</f>
        <v>0</v>
      </c>
      <c r="BL498" s="23" t="s">
        <v>134</v>
      </c>
      <c r="BM498" s="23" t="s">
        <v>1015</v>
      </c>
    </row>
    <row r="499" spans="2:47" s="1" customFormat="1" ht="81">
      <c r="B499" s="40"/>
      <c r="C499" s="62"/>
      <c r="D499" s="205" t="s">
        <v>136</v>
      </c>
      <c r="E499" s="62"/>
      <c r="F499" s="240" t="s">
        <v>1011</v>
      </c>
      <c r="G499" s="62"/>
      <c r="H499" s="62"/>
      <c r="I499" s="158"/>
      <c r="J499" s="62"/>
      <c r="K499" s="62"/>
      <c r="L499" s="60"/>
      <c r="M499" s="202"/>
      <c r="N499" s="41"/>
      <c r="O499" s="41"/>
      <c r="P499" s="41"/>
      <c r="Q499" s="41"/>
      <c r="R499" s="41"/>
      <c r="S499" s="41"/>
      <c r="T499" s="77"/>
      <c r="AT499" s="23" t="s">
        <v>136</v>
      </c>
      <c r="AU499" s="23" t="s">
        <v>85</v>
      </c>
    </row>
    <row r="500" spans="2:65" s="1" customFormat="1" ht="44.25" customHeight="1">
      <c r="B500" s="40"/>
      <c r="C500" s="188" t="s">
        <v>1016</v>
      </c>
      <c r="D500" s="188" t="s">
        <v>129</v>
      </c>
      <c r="E500" s="189" t="s">
        <v>1017</v>
      </c>
      <c r="F500" s="190" t="s">
        <v>1018</v>
      </c>
      <c r="G500" s="191" t="s">
        <v>132</v>
      </c>
      <c r="H500" s="192">
        <v>25.6</v>
      </c>
      <c r="I500" s="193"/>
      <c r="J500" s="194">
        <f>ROUND(I500*H500,2)</f>
        <v>0</v>
      </c>
      <c r="K500" s="190" t="s">
        <v>133</v>
      </c>
      <c r="L500" s="60"/>
      <c r="M500" s="195" t="s">
        <v>24</v>
      </c>
      <c r="N500" s="196" t="s">
        <v>47</v>
      </c>
      <c r="O500" s="41"/>
      <c r="P500" s="197">
        <f>O500*H500</f>
        <v>0</v>
      </c>
      <c r="Q500" s="197">
        <v>0</v>
      </c>
      <c r="R500" s="197">
        <f>Q500*H500</f>
        <v>0</v>
      </c>
      <c r="S500" s="197">
        <v>0</v>
      </c>
      <c r="T500" s="198">
        <f>S500*H500</f>
        <v>0</v>
      </c>
      <c r="AR500" s="23" t="s">
        <v>134</v>
      </c>
      <c r="AT500" s="23" t="s">
        <v>129</v>
      </c>
      <c r="AU500" s="23" t="s">
        <v>85</v>
      </c>
      <c r="AY500" s="23" t="s">
        <v>127</v>
      </c>
      <c r="BE500" s="199">
        <f>IF(N500="základní",J500,0)</f>
        <v>0</v>
      </c>
      <c r="BF500" s="199">
        <f>IF(N500="snížená",J500,0)</f>
        <v>0</v>
      </c>
      <c r="BG500" s="199">
        <f>IF(N500="zákl. přenesená",J500,0)</f>
        <v>0</v>
      </c>
      <c r="BH500" s="199">
        <f>IF(N500="sníž. přenesená",J500,0)</f>
        <v>0</v>
      </c>
      <c r="BI500" s="199">
        <f>IF(N500="nulová",J500,0)</f>
        <v>0</v>
      </c>
      <c r="BJ500" s="23" t="s">
        <v>25</v>
      </c>
      <c r="BK500" s="199">
        <f>ROUND(I500*H500,2)</f>
        <v>0</v>
      </c>
      <c r="BL500" s="23" t="s">
        <v>134</v>
      </c>
      <c r="BM500" s="23" t="s">
        <v>1019</v>
      </c>
    </row>
    <row r="501" spans="2:47" s="1" customFormat="1" ht="67.5">
      <c r="B501" s="40"/>
      <c r="C501" s="62"/>
      <c r="D501" s="205" t="s">
        <v>136</v>
      </c>
      <c r="E501" s="62"/>
      <c r="F501" s="240" t="s">
        <v>1020</v>
      </c>
      <c r="G501" s="62"/>
      <c r="H501" s="62"/>
      <c r="I501" s="158"/>
      <c r="J501" s="62"/>
      <c r="K501" s="62"/>
      <c r="L501" s="60"/>
      <c r="M501" s="202"/>
      <c r="N501" s="41"/>
      <c r="O501" s="41"/>
      <c r="P501" s="41"/>
      <c r="Q501" s="41"/>
      <c r="R501" s="41"/>
      <c r="S501" s="41"/>
      <c r="T501" s="77"/>
      <c r="AT501" s="23" t="s">
        <v>136</v>
      </c>
      <c r="AU501" s="23" t="s">
        <v>85</v>
      </c>
    </row>
    <row r="502" spans="2:65" s="1" customFormat="1" ht="31.5" customHeight="1">
      <c r="B502" s="40"/>
      <c r="C502" s="188" t="s">
        <v>1021</v>
      </c>
      <c r="D502" s="188" t="s">
        <v>129</v>
      </c>
      <c r="E502" s="189" t="s">
        <v>1022</v>
      </c>
      <c r="F502" s="190" t="s">
        <v>1023</v>
      </c>
      <c r="G502" s="191" t="s">
        <v>1024</v>
      </c>
      <c r="H502" s="192">
        <v>1</v>
      </c>
      <c r="I502" s="193"/>
      <c r="J502" s="194">
        <f>ROUND(I502*H502,2)</f>
        <v>0</v>
      </c>
      <c r="K502" s="190" t="s">
        <v>24</v>
      </c>
      <c r="L502" s="60"/>
      <c r="M502" s="195" t="s">
        <v>24</v>
      </c>
      <c r="N502" s="196" t="s">
        <v>47</v>
      </c>
      <c r="O502" s="41"/>
      <c r="P502" s="197">
        <f>O502*H502</f>
        <v>0</v>
      </c>
      <c r="Q502" s="197">
        <v>0</v>
      </c>
      <c r="R502" s="197">
        <f>Q502*H502</f>
        <v>0</v>
      </c>
      <c r="S502" s="197">
        <v>0.9</v>
      </c>
      <c r="T502" s="198">
        <f>S502*H502</f>
        <v>0.9</v>
      </c>
      <c r="AR502" s="23" t="s">
        <v>134</v>
      </c>
      <c r="AT502" s="23" t="s">
        <v>129</v>
      </c>
      <c r="AU502" s="23" t="s">
        <v>85</v>
      </c>
      <c r="AY502" s="23" t="s">
        <v>127</v>
      </c>
      <c r="BE502" s="199">
        <f>IF(N502="základní",J502,0)</f>
        <v>0</v>
      </c>
      <c r="BF502" s="199">
        <f>IF(N502="snížená",J502,0)</f>
        <v>0</v>
      </c>
      <c r="BG502" s="199">
        <f>IF(N502="zákl. přenesená",J502,0)</f>
        <v>0</v>
      </c>
      <c r="BH502" s="199">
        <f>IF(N502="sníž. přenesená",J502,0)</f>
        <v>0</v>
      </c>
      <c r="BI502" s="199">
        <f>IF(N502="nulová",J502,0)</f>
        <v>0</v>
      </c>
      <c r="BJ502" s="23" t="s">
        <v>25</v>
      </c>
      <c r="BK502" s="199">
        <f>ROUND(I502*H502,2)</f>
        <v>0</v>
      </c>
      <c r="BL502" s="23" t="s">
        <v>134</v>
      </c>
      <c r="BM502" s="23" t="s">
        <v>1025</v>
      </c>
    </row>
    <row r="503" spans="2:47" s="1" customFormat="1" ht="67.5">
      <c r="B503" s="40"/>
      <c r="C503" s="62"/>
      <c r="D503" s="205" t="s">
        <v>163</v>
      </c>
      <c r="E503" s="62"/>
      <c r="F503" s="240" t="s">
        <v>1026</v>
      </c>
      <c r="G503" s="62"/>
      <c r="H503" s="62"/>
      <c r="I503" s="158"/>
      <c r="J503" s="62"/>
      <c r="K503" s="62"/>
      <c r="L503" s="60"/>
      <c r="M503" s="202"/>
      <c r="N503" s="41"/>
      <c r="O503" s="41"/>
      <c r="P503" s="41"/>
      <c r="Q503" s="41"/>
      <c r="R503" s="41"/>
      <c r="S503" s="41"/>
      <c r="T503" s="77"/>
      <c r="AT503" s="23" t="s">
        <v>163</v>
      </c>
      <c r="AU503" s="23" t="s">
        <v>85</v>
      </c>
    </row>
    <row r="504" spans="2:65" s="1" customFormat="1" ht="31.5" customHeight="1">
      <c r="B504" s="40"/>
      <c r="C504" s="188" t="s">
        <v>1027</v>
      </c>
      <c r="D504" s="188" t="s">
        <v>129</v>
      </c>
      <c r="E504" s="189" t="s">
        <v>1028</v>
      </c>
      <c r="F504" s="190" t="s">
        <v>1029</v>
      </c>
      <c r="G504" s="191" t="s">
        <v>1024</v>
      </c>
      <c r="H504" s="192">
        <v>1</v>
      </c>
      <c r="I504" s="193"/>
      <c r="J504" s="194">
        <f>ROUND(I504*H504,2)</f>
        <v>0</v>
      </c>
      <c r="K504" s="190" t="s">
        <v>24</v>
      </c>
      <c r="L504" s="60"/>
      <c r="M504" s="195" t="s">
        <v>24</v>
      </c>
      <c r="N504" s="196" t="s">
        <v>47</v>
      </c>
      <c r="O504" s="41"/>
      <c r="P504" s="197">
        <f>O504*H504</f>
        <v>0</v>
      </c>
      <c r="Q504" s="197">
        <v>0</v>
      </c>
      <c r="R504" s="197">
        <f>Q504*H504</f>
        <v>0</v>
      </c>
      <c r="S504" s="197">
        <v>63.1</v>
      </c>
      <c r="T504" s="198">
        <f>S504*H504</f>
        <v>63.1</v>
      </c>
      <c r="AR504" s="23" t="s">
        <v>134</v>
      </c>
      <c r="AT504" s="23" t="s">
        <v>129</v>
      </c>
      <c r="AU504" s="23" t="s">
        <v>85</v>
      </c>
      <c r="AY504" s="23" t="s">
        <v>127</v>
      </c>
      <c r="BE504" s="199">
        <f>IF(N504="základní",J504,0)</f>
        <v>0</v>
      </c>
      <c r="BF504" s="199">
        <f>IF(N504="snížená",J504,0)</f>
        <v>0</v>
      </c>
      <c r="BG504" s="199">
        <f>IF(N504="zákl. přenesená",J504,0)</f>
        <v>0</v>
      </c>
      <c r="BH504" s="199">
        <f>IF(N504="sníž. přenesená",J504,0)</f>
        <v>0</v>
      </c>
      <c r="BI504" s="199">
        <f>IF(N504="nulová",J504,0)</f>
        <v>0</v>
      </c>
      <c r="BJ504" s="23" t="s">
        <v>25</v>
      </c>
      <c r="BK504" s="199">
        <f>ROUND(I504*H504,2)</f>
        <v>0</v>
      </c>
      <c r="BL504" s="23" t="s">
        <v>134</v>
      </c>
      <c r="BM504" s="23" t="s">
        <v>1030</v>
      </c>
    </row>
    <row r="505" spans="2:47" s="1" customFormat="1" ht="67.5">
      <c r="B505" s="40"/>
      <c r="C505" s="62"/>
      <c r="D505" s="205" t="s">
        <v>163</v>
      </c>
      <c r="E505" s="62"/>
      <c r="F505" s="240" t="s">
        <v>1031</v>
      </c>
      <c r="G505" s="62"/>
      <c r="H505" s="62"/>
      <c r="I505" s="158"/>
      <c r="J505" s="62"/>
      <c r="K505" s="62"/>
      <c r="L505" s="60"/>
      <c r="M505" s="202"/>
      <c r="N505" s="41"/>
      <c r="O505" s="41"/>
      <c r="P505" s="41"/>
      <c r="Q505" s="41"/>
      <c r="R505" s="41"/>
      <c r="S505" s="41"/>
      <c r="T505" s="77"/>
      <c r="AT505" s="23" t="s">
        <v>163</v>
      </c>
      <c r="AU505" s="23" t="s">
        <v>85</v>
      </c>
    </row>
    <row r="506" spans="2:65" s="1" customFormat="1" ht="31.5" customHeight="1">
      <c r="B506" s="40"/>
      <c r="C506" s="188" t="s">
        <v>1032</v>
      </c>
      <c r="D506" s="188" t="s">
        <v>129</v>
      </c>
      <c r="E506" s="189" t="s">
        <v>1033</v>
      </c>
      <c r="F506" s="190" t="s">
        <v>1034</v>
      </c>
      <c r="G506" s="191" t="s">
        <v>160</v>
      </c>
      <c r="H506" s="192">
        <v>185</v>
      </c>
      <c r="I506" s="193"/>
      <c r="J506" s="194">
        <f>ROUND(I506*H506,2)</f>
        <v>0</v>
      </c>
      <c r="K506" s="190" t="s">
        <v>24</v>
      </c>
      <c r="L506" s="60"/>
      <c r="M506" s="195" t="s">
        <v>24</v>
      </c>
      <c r="N506" s="196" t="s">
        <v>47</v>
      </c>
      <c r="O506" s="41"/>
      <c r="P506" s="197">
        <f>O506*H506</f>
        <v>0</v>
      </c>
      <c r="Q506" s="197">
        <v>0</v>
      </c>
      <c r="R506" s="197">
        <f>Q506*H506</f>
        <v>0</v>
      </c>
      <c r="S506" s="197">
        <v>0.0275</v>
      </c>
      <c r="T506" s="198">
        <f>S506*H506</f>
        <v>5.0875</v>
      </c>
      <c r="AR506" s="23" t="s">
        <v>134</v>
      </c>
      <c r="AT506" s="23" t="s">
        <v>129</v>
      </c>
      <c r="AU506" s="23" t="s">
        <v>85</v>
      </c>
      <c r="AY506" s="23" t="s">
        <v>127</v>
      </c>
      <c r="BE506" s="199">
        <f>IF(N506="základní",J506,0)</f>
        <v>0</v>
      </c>
      <c r="BF506" s="199">
        <f>IF(N506="snížená",J506,0)</f>
        <v>0</v>
      </c>
      <c r="BG506" s="199">
        <f>IF(N506="zákl. přenesená",J506,0)</f>
        <v>0</v>
      </c>
      <c r="BH506" s="199">
        <f>IF(N506="sníž. přenesená",J506,0)</f>
        <v>0</v>
      </c>
      <c r="BI506" s="199">
        <f>IF(N506="nulová",J506,0)</f>
        <v>0</v>
      </c>
      <c r="BJ506" s="23" t="s">
        <v>25</v>
      </c>
      <c r="BK506" s="199">
        <f>ROUND(I506*H506,2)</f>
        <v>0</v>
      </c>
      <c r="BL506" s="23" t="s">
        <v>134</v>
      </c>
      <c r="BM506" s="23" t="s">
        <v>1035</v>
      </c>
    </row>
    <row r="507" spans="2:51" s="11" customFormat="1" ht="13.5">
      <c r="B507" s="203"/>
      <c r="C507" s="204"/>
      <c r="D507" s="200" t="s">
        <v>138</v>
      </c>
      <c r="E507" s="215" t="s">
        <v>24</v>
      </c>
      <c r="F507" s="216" t="s">
        <v>1036</v>
      </c>
      <c r="G507" s="204"/>
      <c r="H507" s="217">
        <v>185</v>
      </c>
      <c r="I507" s="209"/>
      <c r="J507" s="204"/>
      <c r="K507" s="204"/>
      <c r="L507" s="210"/>
      <c r="M507" s="211"/>
      <c r="N507" s="212"/>
      <c r="O507" s="212"/>
      <c r="P507" s="212"/>
      <c r="Q507" s="212"/>
      <c r="R507" s="212"/>
      <c r="S507" s="212"/>
      <c r="T507" s="213"/>
      <c r="AT507" s="214" t="s">
        <v>138</v>
      </c>
      <c r="AU507" s="214" t="s">
        <v>85</v>
      </c>
      <c r="AV507" s="11" t="s">
        <v>85</v>
      </c>
      <c r="AW507" s="11" t="s">
        <v>40</v>
      </c>
      <c r="AX507" s="11" t="s">
        <v>25</v>
      </c>
      <c r="AY507" s="214" t="s">
        <v>127</v>
      </c>
    </row>
    <row r="508" spans="2:63" s="10" customFormat="1" ht="29.85" customHeight="1">
      <c r="B508" s="171"/>
      <c r="C508" s="172"/>
      <c r="D508" s="185" t="s">
        <v>75</v>
      </c>
      <c r="E508" s="186" t="s">
        <v>1037</v>
      </c>
      <c r="F508" s="186" t="s">
        <v>1038</v>
      </c>
      <c r="G508" s="172"/>
      <c r="H508" s="172"/>
      <c r="I508" s="175"/>
      <c r="J508" s="187">
        <f>BK508</f>
        <v>0</v>
      </c>
      <c r="K508" s="172"/>
      <c r="L508" s="177"/>
      <c r="M508" s="178"/>
      <c r="N508" s="179"/>
      <c r="O508" s="179"/>
      <c r="P508" s="180">
        <f>SUM(P509:P523)</f>
        <v>0</v>
      </c>
      <c r="Q508" s="179"/>
      <c r="R508" s="180">
        <f>SUM(R509:R523)</f>
        <v>0</v>
      </c>
      <c r="S508" s="179"/>
      <c r="T508" s="181">
        <f>SUM(T509:T523)</f>
        <v>0</v>
      </c>
      <c r="AR508" s="182" t="s">
        <v>25</v>
      </c>
      <c r="AT508" s="183" t="s">
        <v>75</v>
      </c>
      <c r="AU508" s="183" t="s">
        <v>25</v>
      </c>
      <c r="AY508" s="182" t="s">
        <v>127</v>
      </c>
      <c r="BK508" s="184">
        <f>SUM(BK509:BK523)</f>
        <v>0</v>
      </c>
    </row>
    <row r="509" spans="2:65" s="1" customFormat="1" ht="31.5" customHeight="1">
      <c r="B509" s="40"/>
      <c r="C509" s="188" t="s">
        <v>1039</v>
      </c>
      <c r="D509" s="188" t="s">
        <v>129</v>
      </c>
      <c r="E509" s="189" t="s">
        <v>1040</v>
      </c>
      <c r="F509" s="190" t="s">
        <v>481</v>
      </c>
      <c r="G509" s="191" t="s">
        <v>330</v>
      </c>
      <c r="H509" s="192">
        <v>560.199</v>
      </c>
      <c r="I509" s="193"/>
      <c r="J509" s="194">
        <f>ROUND(I509*H509,2)</f>
        <v>0</v>
      </c>
      <c r="K509" s="190" t="s">
        <v>133</v>
      </c>
      <c r="L509" s="60"/>
      <c r="M509" s="195" t="s">
        <v>24</v>
      </c>
      <c r="N509" s="196" t="s">
        <v>47</v>
      </c>
      <c r="O509" s="41"/>
      <c r="P509" s="197">
        <f>O509*H509</f>
        <v>0</v>
      </c>
      <c r="Q509" s="197">
        <v>0</v>
      </c>
      <c r="R509" s="197">
        <f>Q509*H509</f>
        <v>0</v>
      </c>
      <c r="S509" s="197">
        <v>0</v>
      </c>
      <c r="T509" s="198">
        <f>S509*H509</f>
        <v>0</v>
      </c>
      <c r="AR509" s="23" t="s">
        <v>134</v>
      </c>
      <c r="AT509" s="23" t="s">
        <v>129</v>
      </c>
      <c r="AU509" s="23" t="s">
        <v>85</v>
      </c>
      <c r="AY509" s="23" t="s">
        <v>127</v>
      </c>
      <c r="BE509" s="199">
        <f>IF(N509="základní",J509,0)</f>
        <v>0</v>
      </c>
      <c r="BF509" s="199">
        <f>IF(N509="snížená",J509,0)</f>
        <v>0</v>
      </c>
      <c r="BG509" s="199">
        <f>IF(N509="zákl. přenesená",J509,0)</f>
        <v>0</v>
      </c>
      <c r="BH509" s="199">
        <f>IF(N509="sníž. přenesená",J509,0)</f>
        <v>0</v>
      </c>
      <c r="BI509" s="199">
        <f>IF(N509="nulová",J509,0)</f>
        <v>0</v>
      </c>
      <c r="BJ509" s="23" t="s">
        <v>25</v>
      </c>
      <c r="BK509" s="199">
        <f>ROUND(I509*H509,2)</f>
        <v>0</v>
      </c>
      <c r="BL509" s="23" t="s">
        <v>134</v>
      </c>
      <c r="BM509" s="23" t="s">
        <v>1041</v>
      </c>
    </row>
    <row r="510" spans="2:47" s="1" customFormat="1" ht="67.5">
      <c r="B510" s="40"/>
      <c r="C510" s="62"/>
      <c r="D510" s="205" t="s">
        <v>136</v>
      </c>
      <c r="E510" s="62"/>
      <c r="F510" s="240" t="s">
        <v>1042</v>
      </c>
      <c r="G510" s="62"/>
      <c r="H510" s="62"/>
      <c r="I510" s="158"/>
      <c r="J510" s="62"/>
      <c r="K510" s="62"/>
      <c r="L510" s="60"/>
      <c r="M510" s="202"/>
      <c r="N510" s="41"/>
      <c r="O510" s="41"/>
      <c r="P510" s="41"/>
      <c r="Q510" s="41"/>
      <c r="R510" s="41"/>
      <c r="S510" s="41"/>
      <c r="T510" s="77"/>
      <c r="AT510" s="23" t="s">
        <v>136</v>
      </c>
      <c r="AU510" s="23" t="s">
        <v>85</v>
      </c>
    </row>
    <row r="511" spans="2:65" s="1" customFormat="1" ht="31.5" customHeight="1">
      <c r="B511" s="40"/>
      <c r="C511" s="188" t="s">
        <v>1043</v>
      </c>
      <c r="D511" s="188" t="s">
        <v>129</v>
      </c>
      <c r="E511" s="189" t="s">
        <v>1044</v>
      </c>
      <c r="F511" s="190" t="s">
        <v>485</v>
      </c>
      <c r="G511" s="191" t="s">
        <v>330</v>
      </c>
      <c r="H511" s="192">
        <v>3783.438</v>
      </c>
      <c r="I511" s="193"/>
      <c r="J511" s="194">
        <f>ROUND(I511*H511,2)</f>
        <v>0</v>
      </c>
      <c r="K511" s="190" t="s">
        <v>133</v>
      </c>
      <c r="L511" s="60"/>
      <c r="M511" s="195" t="s">
        <v>24</v>
      </c>
      <c r="N511" s="196" t="s">
        <v>47</v>
      </c>
      <c r="O511" s="41"/>
      <c r="P511" s="197">
        <f>O511*H511</f>
        <v>0</v>
      </c>
      <c r="Q511" s="197">
        <v>0</v>
      </c>
      <c r="R511" s="197">
        <f>Q511*H511</f>
        <v>0</v>
      </c>
      <c r="S511" s="197">
        <v>0</v>
      </c>
      <c r="T511" s="198">
        <f>S511*H511</f>
        <v>0</v>
      </c>
      <c r="AR511" s="23" t="s">
        <v>134</v>
      </c>
      <c r="AT511" s="23" t="s">
        <v>129</v>
      </c>
      <c r="AU511" s="23" t="s">
        <v>85</v>
      </c>
      <c r="AY511" s="23" t="s">
        <v>127</v>
      </c>
      <c r="BE511" s="199">
        <f>IF(N511="základní",J511,0)</f>
        <v>0</v>
      </c>
      <c r="BF511" s="199">
        <f>IF(N511="snížená",J511,0)</f>
        <v>0</v>
      </c>
      <c r="BG511" s="199">
        <f>IF(N511="zákl. přenesená",J511,0)</f>
        <v>0</v>
      </c>
      <c r="BH511" s="199">
        <f>IF(N511="sníž. přenesená",J511,0)</f>
        <v>0</v>
      </c>
      <c r="BI511" s="199">
        <f>IF(N511="nulová",J511,0)</f>
        <v>0</v>
      </c>
      <c r="BJ511" s="23" t="s">
        <v>25</v>
      </c>
      <c r="BK511" s="199">
        <f>ROUND(I511*H511,2)</f>
        <v>0</v>
      </c>
      <c r="BL511" s="23" t="s">
        <v>134</v>
      </c>
      <c r="BM511" s="23" t="s">
        <v>1045</v>
      </c>
    </row>
    <row r="512" spans="2:47" s="1" customFormat="1" ht="67.5">
      <c r="B512" s="40"/>
      <c r="C512" s="62"/>
      <c r="D512" s="200" t="s">
        <v>136</v>
      </c>
      <c r="E512" s="62"/>
      <c r="F512" s="201" t="s">
        <v>1042</v>
      </c>
      <c r="G512" s="62"/>
      <c r="H512" s="62"/>
      <c r="I512" s="158"/>
      <c r="J512" s="62"/>
      <c r="K512" s="62"/>
      <c r="L512" s="60"/>
      <c r="M512" s="202"/>
      <c r="N512" s="41"/>
      <c r="O512" s="41"/>
      <c r="P512" s="41"/>
      <c r="Q512" s="41"/>
      <c r="R512" s="41"/>
      <c r="S512" s="41"/>
      <c r="T512" s="77"/>
      <c r="AT512" s="23" t="s">
        <v>136</v>
      </c>
      <c r="AU512" s="23" t="s">
        <v>85</v>
      </c>
    </row>
    <row r="513" spans="2:47" s="1" customFormat="1" ht="54">
      <c r="B513" s="40"/>
      <c r="C513" s="62"/>
      <c r="D513" s="200" t="s">
        <v>163</v>
      </c>
      <c r="E513" s="62"/>
      <c r="F513" s="201" t="s">
        <v>487</v>
      </c>
      <c r="G513" s="62"/>
      <c r="H513" s="62"/>
      <c r="I513" s="158"/>
      <c r="J513" s="62"/>
      <c r="K513" s="62"/>
      <c r="L513" s="60"/>
      <c r="M513" s="202"/>
      <c r="N513" s="41"/>
      <c r="O513" s="41"/>
      <c r="P513" s="41"/>
      <c r="Q513" s="41"/>
      <c r="R513" s="41"/>
      <c r="S513" s="41"/>
      <c r="T513" s="77"/>
      <c r="AT513" s="23" t="s">
        <v>163</v>
      </c>
      <c r="AU513" s="23" t="s">
        <v>85</v>
      </c>
    </row>
    <row r="514" spans="2:51" s="11" customFormat="1" ht="13.5">
      <c r="B514" s="203"/>
      <c r="C514" s="204"/>
      <c r="D514" s="205" t="s">
        <v>138</v>
      </c>
      <c r="E514" s="206" t="s">
        <v>24</v>
      </c>
      <c r="F514" s="207" t="s">
        <v>1046</v>
      </c>
      <c r="G514" s="204"/>
      <c r="H514" s="208">
        <v>3783.438</v>
      </c>
      <c r="I514" s="209"/>
      <c r="J514" s="204"/>
      <c r="K514" s="204"/>
      <c r="L514" s="210"/>
      <c r="M514" s="211"/>
      <c r="N514" s="212"/>
      <c r="O514" s="212"/>
      <c r="P514" s="212"/>
      <c r="Q514" s="212"/>
      <c r="R514" s="212"/>
      <c r="S514" s="212"/>
      <c r="T514" s="213"/>
      <c r="AT514" s="214" t="s">
        <v>138</v>
      </c>
      <c r="AU514" s="214" t="s">
        <v>85</v>
      </c>
      <c r="AV514" s="11" t="s">
        <v>85</v>
      </c>
      <c r="AW514" s="11" t="s">
        <v>40</v>
      </c>
      <c r="AX514" s="11" t="s">
        <v>25</v>
      </c>
      <c r="AY514" s="214" t="s">
        <v>127</v>
      </c>
    </row>
    <row r="515" spans="2:65" s="1" customFormat="1" ht="22.5" customHeight="1">
      <c r="B515" s="40"/>
      <c r="C515" s="188" t="s">
        <v>1047</v>
      </c>
      <c r="D515" s="188" t="s">
        <v>129</v>
      </c>
      <c r="E515" s="189" t="s">
        <v>1048</v>
      </c>
      <c r="F515" s="190" t="s">
        <v>1049</v>
      </c>
      <c r="G515" s="191" t="s">
        <v>330</v>
      </c>
      <c r="H515" s="192">
        <v>168.906</v>
      </c>
      <c r="I515" s="193"/>
      <c r="J515" s="194">
        <f>ROUND(I515*H515,2)</f>
        <v>0</v>
      </c>
      <c r="K515" s="190" t="s">
        <v>133</v>
      </c>
      <c r="L515" s="60"/>
      <c r="M515" s="195" t="s">
        <v>24</v>
      </c>
      <c r="N515" s="196" t="s">
        <v>47</v>
      </c>
      <c r="O515" s="41"/>
      <c r="P515" s="197">
        <f>O515*H515</f>
        <v>0</v>
      </c>
      <c r="Q515" s="197">
        <v>0</v>
      </c>
      <c r="R515" s="197">
        <f>Q515*H515</f>
        <v>0</v>
      </c>
      <c r="S515" s="197">
        <v>0</v>
      </c>
      <c r="T515" s="198">
        <f>S515*H515</f>
        <v>0</v>
      </c>
      <c r="AR515" s="23" t="s">
        <v>134</v>
      </c>
      <c r="AT515" s="23" t="s">
        <v>129</v>
      </c>
      <c r="AU515" s="23" t="s">
        <v>85</v>
      </c>
      <c r="AY515" s="23" t="s">
        <v>127</v>
      </c>
      <c r="BE515" s="199">
        <f>IF(N515="základní",J515,0)</f>
        <v>0</v>
      </c>
      <c r="BF515" s="199">
        <f>IF(N515="snížená",J515,0)</f>
        <v>0</v>
      </c>
      <c r="BG515" s="199">
        <f>IF(N515="zákl. přenesená",J515,0)</f>
        <v>0</v>
      </c>
      <c r="BH515" s="199">
        <f>IF(N515="sníž. přenesená",J515,0)</f>
        <v>0</v>
      </c>
      <c r="BI515" s="199">
        <f>IF(N515="nulová",J515,0)</f>
        <v>0</v>
      </c>
      <c r="BJ515" s="23" t="s">
        <v>25</v>
      </c>
      <c r="BK515" s="199">
        <f>ROUND(I515*H515,2)</f>
        <v>0</v>
      </c>
      <c r="BL515" s="23" t="s">
        <v>134</v>
      </c>
      <c r="BM515" s="23" t="s">
        <v>1050</v>
      </c>
    </row>
    <row r="516" spans="2:47" s="1" customFormat="1" ht="67.5">
      <c r="B516" s="40"/>
      <c r="C516" s="62"/>
      <c r="D516" s="200" t="s">
        <v>136</v>
      </c>
      <c r="E516" s="62"/>
      <c r="F516" s="201" t="s">
        <v>1051</v>
      </c>
      <c r="G516" s="62"/>
      <c r="H516" s="62"/>
      <c r="I516" s="158"/>
      <c r="J516" s="62"/>
      <c r="K516" s="62"/>
      <c r="L516" s="60"/>
      <c r="M516" s="202"/>
      <c r="N516" s="41"/>
      <c r="O516" s="41"/>
      <c r="P516" s="41"/>
      <c r="Q516" s="41"/>
      <c r="R516" s="41"/>
      <c r="S516" s="41"/>
      <c r="T516" s="77"/>
      <c r="AT516" s="23" t="s">
        <v>136</v>
      </c>
      <c r="AU516" s="23" t="s">
        <v>85</v>
      </c>
    </row>
    <row r="517" spans="2:51" s="11" customFormat="1" ht="13.5">
      <c r="B517" s="203"/>
      <c r="C517" s="204"/>
      <c r="D517" s="200" t="s">
        <v>138</v>
      </c>
      <c r="E517" s="215" t="s">
        <v>24</v>
      </c>
      <c r="F517" s="216" t="s">
        <v>1052</v>
      </c>
      <c r="G517" s="204"/>
      <c r="H517" s="217">
        <v>104.906</v>
      </c>
      <c r="I517" s="209"/>
      <c r="J517" s="204"/>
      <c r="K517" s="204"/>
      <c r="L517" s="210"/>
      <c r="M517" s="211"/>
      <c r="N517" s="212"/>
      <c r="O517" s="212"/>
      <c r="P517" s="212"/>
      <c r="Q517" s="212"/>
      <c r="R517" s="212"/>
      <c r="S517" s="212"/>
      <c r="T517" s="213"/>
      <c r="AT517" s="214" t="s">
        <v>138</v>
      </c>
      <c r="AU517" s="214" t="s">
        <v>85</v>
      </c>
      <c r="AV517" s="11" t="s">
        <v>85</v>
      </c>
      <c r="AW517" s="11" t="s">
        <v>40</v>
      </c>
      <c r="AX517" s="11" t="s">
        <v>76</v>
      </c>
      <c r="AY517" s="214" t="s">
        <v>127</v>
      </c>
    </row>
    <row r="518" spans="2:51" s="11" customFormat="1" ht="13.5">
      <c r="B518" s="203"/>
      <c r="C518" s="204"/>
      <c r="D518" s="200" t="s">
        <v>138</v>
      </c>
      <c r="E518" s="215" t="s">
        <v>24</v>
      </c>
      <c r="F518" s="216" t="s">
        <v>1053</v>
      </c>
      <c r="G518" s="204"/>
      <c r="H518" s="217">
        <v>64</v>
      </c>
      <c r="I518" s="209"/>
      <c r="J518" s="204"/>
      <c r="K518" s="204"/>
      <c r="L518" s="210"/>
      <c r="M518" s="211"/>
      <c r="N518" s="212"/>
      <c r="O518" s="212"/>
      <c r="P518" s="212"/>
      <c r="Q518" s="212"/>
      <c r="R518" s="212"/>
      <c r="S518" s="212"/>
      <c r="T518" s="213"/>
      <c r="AT518" s="214" t="s">
        <v>138</v>
      </c>
      <c r="AU518" s="214" t="s">
        <v>85</v>
      </c>
      <c r="AV518" s="11" t="s">
        <v>85</v>
      </c>
      <c r="AW518" s="11" t="s">
        <v>40</v>
      </c>
      <c r="AX518" s="11" t="s">
        <v>76</v>
      </c>
      <c r="AY518" s="214" t="s">
        <v>127</v>
      </c>
    </row>
    <row r="519" spans="2:51" s="13" customFormat="1" ht="13.5">
      <c r="B519" s="229"/>
      <c r="C519" s="230"/>
      <c r="D519" s="205" t="s">
        <v>138</v>
      </c>
      <c r="E519" s="231" t="s">
        <v>24</v>
      </c>
      <c r="F519" s="232" t="s">
        <v>153</v>
      </c>
      <c r="G519" s="230"/>
      <c r="H519" s="233">
        <v>168.906</v>
      </c>
      <c r="I519" s="234"/>
      <c r="J519" s="230"/>
      <c r="K519" s="230"/>
      <c r="L519" s="235"/>
      <c r="M519" s="236"/>
      <c r="N519" s="237"/>
      <c r="O519" s="237"/>
      <c r="P519" s="237"/>
      <c r="Q519" s="237"/>
      <c r="R519" s="237"/>
      <c r="S519" s="237"/>
      <c r="T519" s="238"/>
      <c r="AT519" s="239" t="s">
        <v>138</v>
      </c>
      <c r="AU519" s="239" t="s">
        <v>85</v>
      </c>
      <c r="AV519" s="13" t="s">
        <v>134</v>
      </c>
      <c r="AW519" s="13" t="s">
        <v>40</v>
      </c>
      <c r="AX519" s="13" t="s">
        <v>25</v>
      </c>
      <c r="AY519" s="239" t="s">
        <v>127</v>
      </c>
    </row>
    <row r="520" spans="2:65" s="1" customFormat="1" ht="22.5" customHeight="1">
      <c r="B520" s="40"/>
      <c r="C520" s="188" t="s">
        <v>1054</v>
      </c>
      <c r="D520" s="188" t="s">
        <v>129</v>
      </c>
      <c r="E520" s="189" t="s">
        <v>1055</v>
      </c>
      <c r="F520" s="190" t="s">
        <v>490</v>
      </c>
      <c r="G520" s="191" t="s">
        <v>330</v>
      </c>
      <c r="H520" s="192">
        <v>141.907</v>
      </c>
      <c r="I520" s="193"/>
      <c r="J520" s="194">
        <f>ROUND(I520*H520,2)</f>
        <v>0</v>
      </c>
      <c r="K520" s="190" t="s">
        <v>133</v>
      </c>
      <c r="L520" s="60"/>
      <c r="M520" s="195" t="s">
        <v>24</v>
      </c>
      <c r="N520" s="196" t="s">
        <v>47</v>
      </c>
      <c r="O520" s="41"/>
      <c r="P520" s="197">
        <f>O520*H520</f>
        <v>0</v>
      </c>
      <c r="Q520" s="197">
        <v>0</v>
      </c>
      <c r="R520" s="197">
        <f>Q520*H520</f>
        <v>0</v>
      </c>
      <c r="S520" s="197">
        <v>0</v>
      </c>
      <c r="T520" s="198">
        <f>S520*H520</f>
        <v>0</v>
      </c>
      <c r="AR520" s="23" t="s">
        <v>134</v>
      </c>
      <c r="AT520" s="23" t="s">
        <v>129</v>
      </c>
      <c r="AU520" s="23" t="s">
        <v>85</v>
      </c>
      <c r="AY520" s="23" t="s">
        <v>127</v>
      </c>
      <c r="BE520" s="199">
        <f>IF(N520="základní",J520,0)</f>
        <v>0</v>
      </c>
      <c r="BF520" s="199">
        <f>IF(N520="snížená",J520,0)</f>
        <v>0</v>
      </c>
      <c r="BG520" s="199">
        <f>IF(N520="zákl. přenesená",J520,0)</f>
        <v>0</v>
      </c>
      <c r="BH520" s="199">
        <f>IF(N520="sníž. přenesená",J520,0)</f>
        <v>0</v>
      </c>
      <c r="BI520" s="199">
        <f>IF(N520="nulová",J520,0)</f>
        <v>0</v>
      </c>
      <c r="BJ520" s="23" t="s">
        <v>25</v>
      </c>
      <c r="BK520" s="199">
        <f>ROUND(I520*H520,2)</f>
        <v>0</v>
      </c>
      <c r="BL520" s="23" t="s">
        <v>134</v>
      </c>
      <c r="BM520" s="23" t="s">
        <v>1056</v>
      </c>
    </row>
    <row r="521" spans="2:47" s="1" customFormat="1" ht="67.5">
      <c r="B521" s="40"/>
      <c r="C521" s="62"/>
      <c r="D521" s="205" t="s">
        <v>136</v>
      </c>
      <c r="E521" s="62"/>
      <c r="F521" s="240" t="s">
        <v>1051</v>
      </c>
      <c r="G521" s="62"/>
      <c r="H521" s="62"/>
      <c r="I521" s="158"/>
      <c r="J521" s="62"/>
      <c r="K521" s="62"/>
      <c r="L521" s="60"/>
      <c r="M521" s="202"/>
      <c r="N521" s="41"/>
      <c r="O521" s="41"/>
      <c r="P521" s="41"/>
      <c r="Q521" s="41"/>
      <c r="R521" s="41"/>
      <c r="S521" s="41"/>
      <c r="T521" s="77"/>
      <c r="AT521" s="23" t="s">
        <v>136</v>
      </c>
      <c r="AU521" s="23" t="s">
        <v>85</v>
      </c>
    </row>
    <row r="522" spans="2:65" s="1" customFormat="1" ht="22.5" customHeight="1">
      <c r="B522" s="40"/>
      <c r="C522" s="188" t="s">
        <v>1057</v>
      </c>
      <c r="D522" s="188" t="s">
        <v>129</v>
      </c>
      <c r="E522" s="189" t="s">
        <v>1058</v>
      </c>
      <c r="F522" s="190" t="s">
        <v>1059</v>
      </c>
      <c r="G522" s="191" t="s">
        <v>330</v>
      </c>
      <c r="H522" s="192">
        <v>109.569</v>
      </c>
      <c r="I522" s="193"/>
      <c r="J522" s="194">
        <f>ROUND(I522*H522,2)</f>
        <v>0</v>
      </c>
      <c r="K522" s="190" t="s">
        <v>133</v>
      </c>
      <c r="L522" s="60"/>
      <c r="M522" s="195" t="s">
        <v>24</v>
      </c>
      <c r="N522" s="196" t="s">
        <v>47</v>
      </c>
      <c r="O522" s="41"/>
      <c r="P522" s="197">
        <f>O522*H522</f>
        <v>0</v>
      </c>
      <c r="Q522" s="197">
        <v>0</v>
      </c>
      <c r="R522" s="197">
        <f>Q522*H522</f>
        <v>0</v>
      </c>
      <c r="S522" s="197">
        <v>0</v>
      </c>
      <c r="T522" s="198">
        <f>S522*H522</f>
        <v>0</v>
      </c>
      <c r="AR522" s="23" t="s">
        <v>134</v>
      </c>
      <c r="AT522" s="23" t="s">
        <v>129</v>
      </c>
      <c r="AU522" s="23" t="s">
        <v>85</v>
      </c>
      <c r="AY522" s="23" t="s">
        <v>127</v>
      </c>
      <c r="BE522" s="199">
        <f>IF(N522="základní",J522,0)</f>
        <v>0</v>
      </c>
      <c r="BF522" s="199">
        <f>IF(N522="snížená",J522,0)</f>
        <v>0</v>
      </c>
      <c r="BG522" s="199">
        <f>IF(N522="zákl. přenesená",J522,0)</f>
        <v>0</v>
      </c>
      <c r="BH522" s="199">
        <f>IF(N522="sníž. přenesená",J522,0)</f>
        <v>0</v>
      </c>
      <c r="BI522" s="199">
        <f>IF(N522="nulová",J522,0)</f>
        <v>0</v>
      </c>
      <c r="BJ522" s="23" t="s">
        <v>25</v>
      </c>
      <c r="BK522" s="199">
        <f>ROUND(I522*H522,2)</f>
        <v>0</v>
      </c>
      <c r="BL522" s="23" t="s">
        <v>134</v>
      </c>
      <c r="BM522" s="23" t="s">
        <v>1060</v>
      </c>
    </row>
    <row r="523" spans="2:47" s="1" customFormat="1" ht="67.5">
      <c r="B523" s="40"/>
      <c r="C523" s="62"/>
      <c r="D523" s="200" t="s">
        <v>136</v>
      </c>
      <c r="E523" s="62"/>
      <c r="F523" s="201" t="s">
        <v>1051</v>
      </c>
      <c r="G523" s="62"/>
      <c r="H523" s="62"/>
      <c r="I523" s="158"/>
      <c r="J523" s="62"/>
      <c r="K523" s="62"/>
      <c r="L523" s="60"/>
      <c r="M523" s="202"/>
      <c r="N523" s="41"/>
      <c r="O523" s="41"/>
      <c r="P523" s="41"/>
      <c r="Q523" s="41"/>
      <c r="R523" s="41"/>
      <c r="S523" s="41"/>
      <c r="T523" s="77"/>
      <c r="AT523" s="23" t="s">
        <v>136</v>
      </c>
      <c r="AU523" s="23" t="s">
        <v>85</v>
      </c>
    </row>
    <row r="524" spans="2:63" s="10" customFormat="1" ht="29.85" customHeight="1">
      <c r="B524" s="171"/>
      <c r="C524" s="172"/>
      <c r="D524" s="185" t="s">
        <v>75</v>
      </c>
      <c r="E524" s="186" t="s">
        <v>1061</v>
      </c>
      <c r="F524" s="186" t="s">
        <v>1062</v>
      </c>
      <c r="G524" s="172"/>
      <c r="H524" s="172"/>
      <c r="I524" s="175"/>
      <c r="J524" s="187">
        <f>BK524</f>
        <v>0</v>
      </c>
      <c r="K524" s="172"/>
      <c r="L524" s="177"/>
      <c r="M524" s="178"/>
      <c r="N524" s="179"/>
      <c r="O524" s="179"/>
      <c r="P524" s="180">
        <f>SUM(P525:P526)</f>
        <v>0</v>
      </c>
      <c r="Q524" s="179"/>
      <c r="R524" s="180">
        <f>SUM(R525:R526)</f>
        <v>0</v>
      </c>
      <c r="S524" s="179"/>
      <c r="T524" s="181">
        <f>SUM(T525:T526)</f>
        <v>0</v>
      </c>
      <c r="AR524" s="182" t="s">
        <v>25</v>
      </c>
      <c r="AT524" s="183" t="s">
        <v>75</v>
      </c>
      <c r="AU524" s="183" t="s">
        <v>25</v>
      </c>
      <c r="AY524" s="182" t="s">
        <v>127</v>
      </c>
      <c r="BK524" s="184">
        <f>SUM(BK525:BK526)</f>
        <v>0</v>
      </c>
    </row>
    <row r="525" spans="2:65" s="1" customFormat="1" ht="44.25" customHeight="1">
      <c r="B525" s="40"/>
      <c r="C525" s="188" t="s">
        <v>1063</v>
      </c>
      <c r="D525" s="188" t="s">
        <v>129</v>
      </c>
      <c r="E525" s="189" t="s">
        <v>1064</v>
      </c>
      <c r="F525" s="190" t="s">
        <v>1065</v>
      </c>
      <c r="G525" s="191" t="s">
        <v>330</v>
      </c>
      <c r="H525" s="192">
        <v>376.6</v>
      </c>
      <c r="I525" s="193"/>
      <c r="J525" s="194">
        <f>ROUND(I525*H525,2)</f>
        <v>0</v>
      </c>
      <c r="K525" s="190" t="s">
        <v>133</v>
      </c>
      <c r="L525" s="60"/>
      <c r="M525" s="195" t="s">
        <v>24</v>
      </c>
      <c r="N525" s="196" t="s">
        <v>47</v>
      </c>
      <c r="O525" s="41"/>
      <c r="P525" s="197">
        <f>O525*H525</f>
        <v>0</v>
      </c>
      <c r="Q525" s="197">
        <v>0</v>
      </c>
      <c r="R525" s="197">
        <f>Q525*H525</f>
        <v>0</v>
      </c>
      <c r="S525" s="197">
        <v>0</v>
      </c>
      <c r="T525" s="198">
        <f>S525*H525</f>
        <v>0</v>
      </c>
      <c r="AR525" s="23" t="s">
        <v>134</v>
      </c>
      <c r="AT525" s="23" t="s">
        <v>129</v>
      </c>
      <c r="AU525" s="23" t="s">
        <v>85</v>
      </c>
      <c r="AY525" s="23" t="s">
        <v>127</v>
      </c>
      <c r="BE525" s="199">
        <f>IF(N525="základní",J525,0)</f>
        <v>0</v>
      </c>
      <c r="BF525" s="199">
        <f>IF(N525="snížená",J525,0)</f>
        <v>0</v>
      </c>
      <c r="BG525" s="199">
        <f>IF(N525="zákl. přenesená",J525,0)</f>
        <v>0</v>
      </c>
      <c r="BH525" s="199">
        <f>IF(N525="sníž. přenesená",J525,0)</f>
        <v>0</v>
      </c>
      <c r="BI525" s="199">
        <f>IF(N525="nulová",J525,0)</f>
        <v>0</v>
      </c>
      <c r="BJ525" s="23" t="s">
        <v>25</v>
      </c>
      <c r="BK525" s="199">
        <f>ROUND(I525*H525,2)</f>
        <v>0</v>
      </c>
      <c r="BL525" s="23" t="s">
        <v>134</v>
      </c>
      <c r="BM525" s="23" t="s">
        <v>1066</v>
      </c>
    </row>
    <row r="526" spans="2:47" s="1" customFormat="1" ht="54">
      <c r="B526" s="40"/>
      <c r="C526" s="62"/>
      <c r="D526" s="200" t="s">
        <v>136</v>
      </c>
      <c r="E526" s="62"/>
      <c r="F526" s="201" t="s">
        <v>1067</v>
      </c>
      <c r="G526" s="62"/>
      <c r="H526" s="62"/>
      <c r="I526" s="158"/>
      <c r="J526" s="62"/>
      <c r="K526" s="62"/>
      <c r="L526" s="60"/>
      <c r="M526" s="202"/>
      <c r="N526" s="41"/>
      <c r="O526" s="41"/>
      <c r="P526" s="41"/>
      <c r="Q526" s="41"/>
      <c r="R526" s="41"/>
      <c r="S526" s="41"/>
      <c r="T526" s="77"/>
      <c r="AT526" s="23" t="s">
        <v>136</v>
      </c>
      <c r="AU526" s="23" t="s">
        <v>85</v>
      </c>
    </row>
    <row r="527" spans="2:63" s="10" customFormat="1" ht="37.35" customHeight="1">
      <c r="B527" s="171"/>
      <c r="C527" s="172"/>
      <c r="D527" s="173" t="s">
        <v>75</v>
      </c>
      <c r="E527" s="174" t="s">
        <v>1068</v>
      </c>
      <c r="F527" s="174" t="s">
        <v>1069</v>
      </c>
      <c r="G527" s="172"/>
      <c r="H527" s="172"/>
      <c r="I527" s="175"/>
      <c r="J527" s="176">
        <f>BK527</f>
        <v>0</v>
      </c>
      <c r="K527" s="172"/>
      <c r="L527" s="177"/>
      <c r="M527" s="178"/>
      <c r="N527" s="179"/>
      <c r="O527" s="179"/>
      <c r="P527" s="180">
        <f>P528</f>
        <v>0</v>
      </c>
      <c r="Q527" s="179"/>
      <c r="R527" s="180">
        <f>R528</f>
        <v>0</v>
      </c>
      <c r="S527" s="179"/>
      <c r="T527" s="181">
        <f>T528</f>
        <v>0</v>
      </c>
      <c r="AR527" s="182" t="s">
        <v>177</v>
      </c>
      <c r="AT527" s="183" t="s">
        <v>75</v>
      </c>
      <c r="AU527" s="183" t="s">
        <v>76</v>
      </c>
      <c r="AY527" s="182" t="s">
        <v>127</v>
      </c>
      <c r="BK527" s="184">
        <f>BK528</f>
        <v>0</v>
      </c>
    </row>
    <row r="528" spans="2:63" s="10" customFormat="1" ht="19.9" customHeight="1">
      <c r="B528" s="171"/>
      <c r="C528" s="172"/>
      <c r="D528" s="185" t="s">
        <v>75</v>
      </c>
      <c r="E528" s="186" t="s">
        <v>76</v>
      </c>
      <c r="F528" s="186" t="s">
        <v>1069</v>
      </c>
      <c r="G528" s="172"/>
      <c r="H528" s="172"/>
      <c r="I528" s="175"/>
      <c r="J528" s="187">
        <f>BK528</f>
        <v>0</v>
      </c>
      <c r="K528" s="172"/>
      <c r="L528" s="177"/>
      <c r="M528" s="178"/>
      <c r="N528" s="179"/>
      <c r="O528" s="179"/>
      <c r="P528" s="180">
        <f>SUM(P529:P536)</f>
        <v>0</v>
      </c>
      <c r="Q528" s="179"/>
      <c r="R528" s="180">
        <f>SUM(R529:R536)</f>
        <v>0</v>
      </c>
      <c r="S528" s="179"/>
      <c r="T528" s="181">
        <f>SUM(T529:T536)</f>
        <v>0</v>
      </c>
      <c r="AR528" s="182" t="s">
        <v>177</v>
      </c>
      <c r="AT528" s="183" t="s">
        <v>75</v>
      </c>
      <c r="AU528" s="183" t="s">
        <v>25</v>
      </c>
      <c r="AY528" s="182" t="s">
        <v>127</v>
      </c>
      <c r="BK528" s="184">
        <f>SUM(BK529:BK536)</f>
        <v>0</v>
      </c>
    </row>
    <row r="529" spans="2:65" s="1" customFormat="1" ht="31.5" customHeight="1">
      <c r="B529" s="40"/>
      <c r="C529" s="188" t="s">
        <v>1070</v>
      </c>
      <c r="D529" s="188" t="s">
        <v>129</v>
      </c>
      <c r="E529" s="189" t="s">
        <v>1071</v>
      </c>
      <c r="F529" s="190" t="s">
        <v>1072</v>
      </c>
      <c r="G529" s="191" t="s">
        <v>1073</v>
      </c>
      <c r="H529" s="192">
        <v>1</v>
      </c>
      <c r="I529" s="193"/>
      <c r="J529" s="194">
        <f>ROUND(I529*H529,2)</f>
        <v>0</v>
      </c>
      <c r="K529" s="190" t="s">
        <v>133</v>
      </c>
      <c r="L529" s="60"/>
      <c r="M529" s="195" t="s">
        <v>24</v>
      </c>
      <c r="N529" s="196" t="s">
        <v>47</v>
      </c>
      <c r="O529" s="41"/>
      <c r="P529" s="197">
        <f>O529*H529</f>
        <v>0</v>
      </c>
      <c r="Q529" s="197">
        <v>0</v>
      </c>
      <c r="R529" s="197">
        <f>Q529*H529</f>
        <v>0</v>
      </c>
      <c r="S529" s="197">
        <v>0</v>
      </c>
      <c r="T529" s="198">
        <f>S529*H529</f>
        <v>0</v>
      </c>
      <c r="AR529" s="23" t="s">
        <v>1074</v>
      </c>
      <c r="AT529" s="23" t="s">
        <v>129</v>
      </c>
      <c r="AU529" s="23" t="s">
        <v>85</v>
      </c>
      <c r="AY529" s="23" t="s">
        <v>127</v>
      </c>
      <c r="BE529" s="199">
        <f>IF(N529="základní",J529,0)</f>
        <v>0</v>
      </c>
      <c r="BF529" s="199">
        <f>IF(N529="snížená",J529,0)</f>
        <v>0</v>
      </c>
      <c r="BG529" s="199">
        <f>IF(N529="zákl. přenesená",J529,0)</f>
        <v>0</v>
      </c>
      <c r="BH529" s="199">
        <f>IF(N529="sníž. přenesená",J529,0)</f>
        <v>0</v>
      </c>
      <c r="BI529" s="199">
        <f>IF(N529="nulová",J529,0)</f>
        <v>0</v>
      </c>
      <c r="BJ529" s="23" t="s">
        <v>25</v>
      </c>
      <c r="BK529" s="199">
        <f>ROUND(I529*H529,2)</f>
        <v>0</v>
      </c>
      <c r="BL529" s="23" t="s">
        <v>1074</v>
      </c>
      <c r="BM529" s="23" t="s">
        <v>1075</v>
      </c>
    </row>
    <row r="530" spans="2:47" s="1" customFormat="1" ht="67.5">
      <c r="B530" s="40"/>
      <c r="C530" s="62"/>
      <c r="D530" s="205" t="s">
        <v>163</v>
      </c>
      <c r="E530" s="62"/>
      <c r="F530" s="240" t="s">
        <v>1076</v>
      </c>
      <c r="G530" s="62"/>
      <c r="H530" s="62"/>
      <c r="I530" s="158"/>
      <c r="J530" s="62"/>
      <c r="K530" s="62"/>
      <c r="L530" s="60"/>
      <c r="M530" s="202"/>
      <c r="N530" s="41"/>
      <c r="O530" s="41"/>
      <c r="P530" s="41"/>
      <c r="Q530" s="41"/>
      <c r="R530" s="41"/>
      <c r="S530" s="41"/>
      <c r="T530" s="77"/>
      <c r="AT530" s="23" t="s">
        <v>163</v>
      </c>
      <c r="AU530" s="23" t="s">
        <v>85</v>
      </c>
    </row>
    <row r="531" spans="2:65" s="1" customFormat="1" ht="22.5" customHeight="1">
      <c r="B531" s="40"/>
      <c r="C531" s="188" t="s">
        <v>1077</v>
      </c>
      <c r="D531" s="188" t="s">
        <v>129</v>
      </c>
      <c r="E531" s="189" t="s">
        <v>1078</v>
      </c>
      <c r="F531" s="190" t="s">
        <v>1079</v>
      </c>
      <c r="G531" s="191" t="s">
        <v>1073</v>
      </c>
      <c r="H531" s="192">
        <v>1</v>
      </c>
      <c r="I531" s="193"/>
      <c r="J531" s="194">
        <f>ROUND(I531*H531,2)</f>
        <v>0</v>
      </c>
      <c r="K531" s="190" t="s">
        <v>133</v>
      </c>
      <c r="L531" s="60"/>
      <c r="M531" s="195" t="s">
        <v>24</v>
      </c>
      <c r="N531" s="196" t="s">
        <v>47</v>
      </c>
      <c r="O531" s="41"/>
      <c r="P531" s="197">
        <f>O531*H531</f>
        <v>0</v>
      </c>
      <c r="Q531" s="197">
        <v>0</v>
      </c>
      <c r="R531" s="197">
        <f>Q531*H531</f>
        <v>0</v>
      </c>
      <c r="S531" s="197">
        <v>0</v>
      </c>
      <c r="T531" s="198">
        <f>S531*H531</f>
        <v>0</v>
      </c>
      <c r="AR531" s="23" t="s">
        <v>1074</v>
      </c>
      <c r="AT531" s="23" t="s">
        <v>129</v>
      </c>
      <c r="AU531" s="23" t="s">
        <v>85</v>
      </c>
      <c r="AY531" s="23" t="s">
        <v>127</v>
      </c>
      <c r="BE531" s="199">
        <f>IF(N531="základní",J531,0)</f>
        <v>0</v>
      </c>
      <c r="BF531" s="199">
        <f>IF(N531="snížená",J531,0)</f>
        <v>0</v>
      </c>
      <c r="BG531" s="199">
        <f>IF(N531="zákl. přenesená",J531,0)</f>
        <v>0</v>
      </c>
      <c r="BH531" s="199">
        <f>IF(N531="sníž. přenesená",J531,0)</f>
        <v>0</v>
      </c>
      <c r="BI531" s="199">
        <f>IF(N531="nulová",J531,0)</f>
        <v>0</v>
      </c>
      <c r="BJ531" s="23" t="s">
        <v>25</v>
      </c>
      <c r="BK531" s="199">
        <f>ROUND(I531*H531,2)</f>
        <v>0</v>
      </c>
      <c r="BL531" s="23" t="s">
        <v>1074</v>
      </c>
      <c r="BM531" s="23" t="s">
        <v>1080</v>
      </c>
    </row>
    <row r="532" spans="2:47" s="1" customFormat="1" ht="54">
      <c r="B532" s="40"/>
      <c r="C532" s="62"/>
      <c r="D532" s="205" t="s">
        <v>163</v>
      </c>
      <c r="E532" s="62"/>
      <c r="F532" s="240" t="s">
        <v>1081</v>
      </c>
      <c r="G532" s="62"/>
      <c r="H532" s="62"/>
      <c r="I532" s="158"/>
      <c r="J532" s="62"/>
      <c r="K532" s="62"/>
      <c r="L532" s="60"/>
      <c r="M532" s="202"/>
      <c r="N532" s="41"/>
      <c r="O532" s="41"/>
      <c r="P532" s="41"/>
      <c r="Q532" s="41"/>
      <c r="R532" s="41"/>
      <c r="S532" s="41"/>
      <c r="T532" s="77"/>
      <c r="AT532" s="23" t="s">
        <v>163</v>
      </c>
      <c r="AU532" s="23" t="s">
        <v>85</v>
      </c>
    </row>
    <row r="533" spans="2:65" s="1" customFormat="1" ht="22.5" customHeight="1">
      <c r="B533" s="40"/>
      <c r="C533" s="188" t="s">
        <v>1082</v>
      </c>
      <c r="D533" s="188" t="s">
        <v>129</v>
      </c>
      <c r="E533" s="189" t="s">
        <v>1083</v>
      </c>
      <c r="F533" s="190" t="s">
        <v>1084</v>
      </c>
      <c r="G533" s="191" t="s">
        <v>1073</v>
      </c>
      <c r="H533" s="192">
        <v>1</v>
      </c>
      <c r="I533" s="193"/>
      <c r="J533" s="194">
        <f>ROUND(I533*H533,2)</f>
        <v>0</v>
      </c>
      <c r="K533" s="190" t="s">
        <v>133</v>
      </c>
      <c r="L533" s="60"/>
      <c r="M533" s="195" t="s">
        <v>24</v>
      </c>
      <c r="N533" s="196" t="s">
        <v>47</v>
      </c>
      <c r="O533" s="41"/>
      <c r="P533" s="197">
        <f>O533*H533</f>
        <v>0</v>
      </c>
      <c r="Q533" s="197">
        <v>0</v>
      </c>
      <c r="R533" s="197">
        <f>Q533*H533</f>
        <v>0</v>
      </c>
      <c r="S533" s="197">
        <v>0</v>
      </c>
      <c r="T533" s="198">
        <f>S533*H533</f>
        <v>0</v>
      </c>
      <c r="AR533" s="23" t="s">
        <v>1074</v>
      </c>
      <c r="AT533" s="23" t="s">
        <v>129</v>
      </c>
      <c r="AU533" s="23" t="s">
        <v>85</v>
      </c>
      <c r="AY533" s="23" t="s">
        <v>127</v>
      </c>
      <c r="BE533" s="199">
        <f>IF(N533="základní",J533,0)</f>
        <v>0</v>
      </c>
      <c r="BF533" s="199">
        <f>IF(N533="snížená",J533,0)</f>
        <v>0</v>
      </c>
      <c r="BG533" s="199">
        <f>IF(N533="zákl. přenesená",J533,0)</f>
        <v>0</v>
      </c>
      <c r="BH533" s="199">
        <f>IF(N533="sníž. přenesená",J533,0)</f>
        <v>0</v>
      </c>
      <c r="BI533" s="199">
        <f>IF(N533="nulová",J533,0)</f>
        <v>0</v>
      </c>
      <c r="BJ533" s="23" t="s">
        <v>25</v>
      </c>
      <c r="BK533" s="199">
        <f>ROUND(I533*H533,2)</f>
        <v>0</v>
      </c>
      <c r="BL533" s="23" t="s">
        <v>1074</v>
      </c>
      <c r="BM533" s="23" t="s">
        <v>1085</v>
      </c>
    </row>
    <row r="534" spans="2:47" s="1" customFormat="1" ht="40.5">
      <c r="B534" s="40"/>
      <c r="C534" s="62"/>
      <c r="D534" s="205" t="s">
        <v>163</v>
      </c>
      <c r="E534" s="62"/>
      <c r="F534" s="240" t="s">
        <v>1086</v>
      </c>
      <c r="G534" s="62"/>
      <c r="H534" s="62"/>
      <c r="I534" s="158"/>
      <c r="J534" s="62"/>
      <c r="K534" s="62"/>
      <c r="L534" s="60"/>
      <c r="M534" s="202"/>
      <c r="N534" s="41"/>
      <c r="O534" s="41"/>
      <c r="P534" s="41"/>
      <c r="Q534" s="41"/>
      <c r="R534" s="41"/>
      <c r="S534" s="41"/>
      <c r="T534" s="77"/>
      <c r="AT534" s="23" t="s">
        <v>163</v>
      </c>
      <c r="AU534" s="23" t="s">
        <v>85</v>
      </c>
    </row>
    <row r="535" spans="2:65" s="1" customFormat="1" ht="22.5" customHeight="1">
      <c r="B535" s="40"/>
      <c r="C535" s="188" t="s">
        <v>1087</v>
      </c>
      <c r="D535" s="188" t="s">
        <v>129</v>
      </c>
      <c r="E535" s="189" t="s">
        <v>1088</v>
      </c>
      <c r="F535" s="190" t="s">
        <v>1089</v>
      </c>
      <c r="G535" s="191" t="s">
        <v>1073</v>
      </c>
      <c r="H535" s="192">
        <v>1</v>
      </c>
      <c r="I535" s="193"/>
      <c r="J535" s="194">
        <f>ROUND(I535*H535,2)</f>
        <v>0</v>
      </c>
      <c r="K535" s="190" t="s">
        <v>133</v>
      </c>
      <c r="L535" s="60"/>
      <c r="M535" s="195" t="s">
        <v>24</v>
      </c>
      <c r="N535" s="196" t="s">
        <v>47</v>
      </c>
      <c r="O535" s="41"/>
      <c r="P535" s="197">
        <f>O535*H535</f>
        <v>0</v>
      </c>
      <c r="Q535" s="197">
        <v>0</v>
      </c>
      <c r="R535" s="197">
        <f>Q535*H535</f>
        <v>0</v>
      </c>
      <c r="S535" s="197">
        <v>0</v>
      </c>
      <c r="T535" s="198">
        <f>S535*H535</f>
        <v>0</v>
      </c>
      <c r="AR535" s="23" t="s">
        <v>1074</v>
      </c>
      <c r="AT535" s="23" t="s">
        <v>129</v>
      </c>
      <c r="AU535" s="23" t="s">
        <v>85</v>
      </c>
      <c r="AY535" s="23" t="s">
        <v>127</v>
      </c>
      <c r="BE535" s="199">
        <f>IF(N535="základní",J535,0)</f>
        <v>0</v>
      </c>
      <c r="BF535" s="199">
        <f>IF(N535="snížená",J535,0)</f>
        <v>0</v>
      </c>
      <c r="BG535" s="199">
        <f>IF(N535="zákl. přenesená",J535,0)</f>
        <v>0</v>
      </c>
      <c r="BH535" s="199">
        <f>IF(N535="sníž. přenesená",J535,0)</f>
        <v>0</v>
      </c>
      <c r="BI535" s="199">
        <f>IF(N535="nulová",J535,0)</f>
        <v>0</v>
      </c>
      <c r="BJ535" s="23" t="s">
        <v>25</v>
      </c>
      <c r="BK535" s="199">
        <f>ROUND(I535*H535,2)</f>
        <v>0</v>
      </c>
      <c r="BL535" s="23" t="s">
        <v>1074</v>
      </c>
      <c r="BM535" s="23" t="s">
        <v>1090</v>
      </c>
    </row>
    <row r="536" spans="2:47" s="1" customFormat="1" ht="40.5">
      <c r="B536" s="40"/>
      <c r="C536" s="62"/>
      <c r="D536" s="200" t="s">
        <v>163</v>
      </c>
      <c r="E536" s="62"/>
      <c r="F536" s="201" t="s">
        <v>1091</v>
      </c>
      <c r="G536" s="62"/>
      <c r="H536" s="62"/>
      <c r="I536" s="158"/>
      <c r="J536" s="62"/>
      <c r="K536" s="62"/>
      <c r="L536" s="60"/>
      <c r="M536" s="251"/>
      <c r="N536" s="252"/>
      <c r="O536" s="252"/>
      <c r="P536" s="252"/>
      <c r="Q536" s="252"/>
      <c r="R536" s="252"/>
      <c r="S536" s="252"/>
      <c r="T536" s="253"/>
      <c r="AT536" s="23" t="s">
        <v>163</v>
      </c>
      <c r="AU536" s="23" t="s">
        <v>85</v>
      </c>
    </row>
    <row r="537" spans="2:12" s="1" customFormat="1" ht="6.95" customHeight="1">
      <c r="B537" s="55"/>
      <c r="C537" s="56"/>
      <c r="D537" s="56"/>
      <c r="E537" s="56"/>
      <c r="F537" s="56"/>
      <c r="G537" s="56"/>
      <c r="H537" s="56"/>
      <c r="I537" s="134"/>
      <c r="J537" s="56"/>
      <c r="K537" s="56"/>
      <c r="L537" s="60"/>
    </row>
  </sheetData>
  <sheetProtection password="CC35" sheet="1" objects="1" scenarios="1" formatCells="0" formatColumns="0" formatRows="0" sort="0" autoFilter="0"/>
  <autoFilter ref="C87:K536"/>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4" customWidth="1"/>
    <col min="2" max="2" width="1.66796875" style="254" customWidth="1"/>
    <col min="3" max="4" width="5" style="254" customWidth="1"/>
    <col min="5" max="5" width="11.66015625" style="254" customWidth="1"/>
    <col min="6" max="6" width="9.16015625" style="254" customWidth="1"/>
    <col min="7" max="7" width="5" style="254" customWidth="1"/>
    <col min="8" max="8" width="77.83203125" style="254" customWidth="1"/>
    <col min="9" max="10" width="20" style="254" customWidth="1"/>
    <col min="11" max="11" width="1.66796875" style="254" customWidth="1"/>
  </cols>
  <sheetData>
    <row r="1" ht="37.5" customHeight="1"/>
    <row r="2" spans="2:11" ht="7.5" customHeight="1">
      <c r="B2" s="255"/>
      <c r="C2" s="256"/>
      <c r="D2" s="256"/>
      <c r="E2" s="256"/>
      <c r="F2" s="256"/>
      <c r="G2" s="256"/>
      <c r="H2" s="256"/>
      <c r="I2" s="256"/>
      <c r="J2" s="256"/>
      <c r="K2" s="257"/>
    </row>
    <row r="3" spans="2:11" s="14" customFormat="1" ht="45" customHeight="1">
      <c r="B3" s="258"/>
      <c r="C3" s="379" t="s">
        <v>1092</v>
      </c>
      <c r="D3" s="379"/>
      <c r="E3" s="379"/>
      <c r="F3" s="379"/>
      <c r="G3" s="379"/>
      <c r="H3" s="379"/>
      <c r="I3" s="379"/>
      <c r="J3" s="379"/>
      <c r="K3" s="259"/>
    </row>
    <row r="4" spans="2:11" ht="25.5" customHeight="1">
      <c r="B4" s="260"/>
      <c r="C4" s="380" t="s">
        <v>1093</v>
      </c>
      <c r="D4" s="380"/>
      <c r="E4" s="380"/>
      <c r="F4" s="380"/>
      <c r="G4" s="380"/>
      <c r="H4" s="380"/>
      <c r="I4" s="380"/>
      <c r="J4" s="380"/>
      <c r="K4" s="261"/>
    </row>
    <row r="5" spans="2:11" ht="5.25" customHeight="1">
      <c r="B5" s="260"/>
      <c r="C5" s="262"/>
      <c r="D5" s="262"/>
      <c r="E5" s="262"/>
      <c r="F5" s="262"/>
      <c r="G5" s="262"/>
      <c r="H5" s="262"/>
      <c r="I5" s="262"/>
      <c r="J5" s="262"/>
      <c r="K5" s="261"/>
    </row>
    <row r="6" spans="2:11" ht="15" customHeight="1">
      <c r="B6" s="260"/>
      <c r="C6" s="378" t="s">
        <v>1094</v>
      </c>
      <c r="D6" s="378"/>
      <c r="E6" s="378"/>
      <c r="F6" s="378"/>
      <c r="G6" s="378"/>
      <c r="H6" s="378"/>
      <c r="I6" s="378"/>
      <c r="J6" s="378"/>
      <c r="K6" s="261"/>
    </row>
    <row r="7" spans="2:11" ht="15" customHeight="1">
      <c r="B7" s="264"/>
      <c r="C7" s="378" t="s">
        <v>1095</v>
      </c>
      <c r="D7" s="378"/>
      <c r="E7" s="378"/>
      <c r="F7" s="378"/>
      <c r="G7" s="378"/>
      <c r="H7" s="378"/>
      <c r="I7" s="378"/>
      <c r="J7" s="378"/>
      <c r="K7" s="261"/>
    </row>
    <row r="8" spans="2:11" ht="12.75" customHeight="1">
      <c r="B8" s="264"/>
      <c r="C8" s="263"/>
      <c r="D8" s="263"/>
      <c r="E8" s="263"/>
      <c r="F8" s="263"/>
      <c r="G8" s="263"/>
      <c r="H8" s="263"/>
      <c r="I8" s="263"/>
      <c r="J8" s="263"/>
      <c r="K8" s="261"/>
    </row>
    <row r="9" spans="2:11" ht="15" customHeight="1">
      <c r="B9" s="264"/>
      <c r="C9" s="378" t="s">
        <v>1096</v>
      </c>
      <c r="D9" s="378"/>
      <c r="E9" s="378"/>
      <c r="F9" s="378"/>
      <c r="G9" s="378"/>
      <c r="H9" s="378"/>
      <c r="I9" s="378"/>
      <c r="J9" s="378"/>
      <c r="K9" s="261"/>
    </row>
    <row r="10" spans="2:11" ht="15" customHeight="1">
      <c r="B10" s="264"/>
      <c r="C10" s="263"/>
      <c r="D10" s="378" t="s">
        <v>1097</v>
      </c>
      <c r="E10" s="378"/>
      <c r="F10" s="378"/>
      <c r="G10" s="378"/>
      <c r="H10" s="378"/>
      <c r="I10" s="378"/>
      <c r="J10" s="378"/>
      <c r="K10" s="261"/>
    </row>
    <row r="11" spans="2:11" ht="15" customHeight="1">
      <c r="B11" s="264"/>
      <c r="C11" s="265"/>
      <c r="D11" s="378" t="s">
        <v>1098</v>
      </c>
      <c r="E11" s="378"/>
      <c r="F11" s="378"/>
      <c r="G11" s="378"/>
      <c r="H11" s="378"/>
      <c r="I11" s="378"/>
      <c r="J11" s="378"/>
      <c r="K11" s="261"/>
    </row>
    <row r="12" spans="2:11" ht="12.75" customHeight="1">
      <c r="B12" s="264"/>
      <c r="C12" s="265"/>
      <c r="D12" s="265"/>
      <c r="E12" s="265"/>
      <c r="F12" s="265"/>
      <c r="G12" s="265"/>
      <c r="H12" s="265"/>
      <c r="I12" s="265"/>
      <c r="J12" s="265"/>
      <c r="K12" s="261"/>
    </row>
    <row r="13" spans="2:11" ht="15" customHeight="1">
      <c r="B13" s="264"/>
      <c r="C13" s="265"/>
      <c r="D13" s="378" t="s">
        <v>1099</v>
      </c>
      <c r="E13" s="378"/>
      <c r="F13" s="378"/>
      <c r="G13" s="378"/>
      <c r="H13" s="378"/>
      <c r="I13" s="378"/>
      <c r="J13" s="378"/>
      <c r="K13" s="261"/>
    </row>
    <row r="14" spans="2:11" ht="15" customHeight="1">
      <c r="B14" s="264"/>
      <c r="C14" s="265"/>
      <c r="D14" s="378" t="s">
        <v>1100</v>
      </c>
      <c r="E14" s="378"/>
      <c r="F14" s="378"/>
      <c r="G14" s="378"/>
      <c r="H14" s="378"/>
      <c r="I14" s="378"/>
      <c r="J14" s="378"/>
      <c r="K14" s="261"/>
    </row>
    <row r="15" spans="2:11" ht="15" customHeight="1">
      <c r="B15" s="264"/>
      <c r="C15" s="265"/>
      <c r="D15" s="378" t="s">
        <v>1101</v>
      </c>
      <c r="E15" s="378"/>
      <c r="F15" s="378"/>
      <c r="G15" s="378"/>
      <c r="H15" s="378"/>
      <c r="I15" s="378"/>
      <c r="J15" s="378"/>
      <c r="K15" s="261"/>
    </row>
    <row r="16" spans="2:11" ht="15" customHeight="1">
      <c r="B16" s="264"/>
      <c r="C16" s="265"/>
      <c r="D16" s="265"/>
      <c r="E16" s="266" t="s">
        <v>83</v>
      </c>
      <c r="F16" s="378" t="s">
        <v>1102</v>
      </c>
      <c r="G16" s="378"/>
      <c r="H16" s="378"/>
      <c r="I16" s="378"/>
      <c r="J16" s="378"/>
      <c r="K16" s="261"/>
    </row>
    <row r="17" spans="2:11" ht="15" customHeight="1">
      <c r="B17" s="264"/>
      <c r="C17" s="265"/>
      <c r="D17" s="265"/>
      <c r="E17" s="266" t="s">
        <v>1103</v>
      </c>
      <c r="F17" s="378" t="s">
        <v>1104</v>
      </c>
      <c r="G17" s="378"/>
      <c r="H17" s="378"/>
      <c r="I17" s="378"/>
      <c r="J17" s="378"/>
      <c r="K17" s="261"/>
    </row>
    <row r="18" spans="2:11" ht="15" customHeight="1">
      <c r="B18" s="264"/>
      <c r="C18" s="265"/>
      <c r="D18" s="265"/>
      <c r="E18" s="266" t="s">
        <v>1105</v>
      </c>
      <c r="F18" s="378" t="s">
        <v>1106</v>
      </c>
      <c r="G18" s="378"/>
      <c r="H18" s="378"/>
      <c r="I18" s="378"/>
      <c r="J18" s="378"/>
      <c r="K18" s="261"/>
    </row>
    <row r="19" spans="2:11" ht="15" customHeight="1">
      <c r="B19" s="264"/>
      <c r="C19" s="265"/>
      <c r="D19" s="265"/>
      <c r="E19" s="266" t="s">
        <v>1107</v>
      </c>
      <c r="F19" s="378" t="s">
        <v>1108</v>
      </c>
      <c r="G19" s="378"/>
      <c r="H19" s="378"/>
      <c r="I19" s="378"/>
      <c r="J19" s="378"/>
      <c r="K19" s="261"/>
    </row>
    <row r="20" spans="2:11" ht="15" customHeight="1">
      <c r="B20" s="264"/>
      <c r="C20" s="265"/>
      <c r="D20" s="265"/>
      <c r="E20" s="266" t="s">
        <v>1109</v>
      </c>
      <c r="F20" s="378" t="s">
        <v>1110</v>
      </c>
      <c r="G20" s="378"/>
      <c r="H20" s="378"/>
      <c r="I20" s="378"/>
      <c r="J20" s="378"/>
      <c r="K20" s="261"/>
    </row>
    <row r="21" spans="2:11" ht="15" customHeight="1">
      <c r="B21" s="264"/>
      <c r="C21" s="265"/>
      <c r="D21" s="265"/>
      <c r="E21" s="266" t="s">
        <v>1111</v>
      </c>
      <c r="F21" s="378" t="s">
        <v>1112</v>
      </c>
      <c r="G21" s="378"/>
      <c r="H21" s="378"/>
      <c r="I21" s="378"/>
      <c r="J21" s="378"/>
      <c r="K21" s="261"/>
    </row>
    <row r="22" spans="2:11" ht="12.75" customHeight="1">
      <c r="B22" s="264"/>
      <c r="C22" s="265"/>
      <c r="D22" s="265"/>
      <c r="E22" s="265"/>
      <c r="F22" s="265"/>
      <c r="G22" s="265"/>
      <c r="H22" s="265"/>
      <c r="I22" s="265"/>
      <c r="J22" s="265"/>
      <c r="K22" s="261"/>
    </row>
    <row r="23" spans="2:11" ht="15" customHeight="1">
      <c r="B23" s="264"/>
      <c r="C23" s="378" t="s">
        <v>1113</v>
      </c>
      <c r="D23" s="378"/>
      <c r="E23" s="378"/>
      <c r="F23" s="378"/>
      <c r="G23" s="378"/>
      <c r="H23" s="378"/>
      <c r="I23" s="378"/>
      <c r="J23" s="378"/>
      <c r="K23" s="261"/>
    </row>
    <row r="24" spans="2:11" ht="15" customHeight="1">
      <c r="B24" s="264"/>
      <c r="C24" s="378" t="s">
        <v>1114</v>
      </c>
      <c r="D24" s="378"/>
      <c r="E24" s="378"/>
      <c r="F24" s="378"/>
      <c r="G24" s="378"/>
      <c r="H24" s="378"/>
      <c r="I24" s="378"/>
      <c r="J24" s="378"/>
      <c r="K24" s="261"/>
    </row>
    <row r="25" spans="2:11" ht="15" customHeight="1">
      <c r="B25" s="264"/>
      <c r="C25" s="263"/>
      <c r="D25" s="378" t="s">
        <v>1115</v>
      </c>
      <c r="E25" s="378"/>
      <c r="F25" s="378"/>
      <c r="G25" s="378"/>
      <c r="H25" s="378"/>
      <c r="I25" s="378"/>
      <c r="J25" s="378"/>
      <c r="K25" s="261"/>
    </row>
    <row r="26" spans="2:11" ht="15" customHeight="1">
      <c r="B26" s="264"/>
      <c r="C26" s="265"/>
      <c r="D26" s="378" t="s">
        <v>1116</v>
      </c>
      <c r="E26" s="378"/>
      <c r="F26" s="378"/>
      <c r="G26" s="378"/>
      <c r="H26" s="378"/>
      <c r="I26" s="378"/>
      <c r="J26" s="378"/>
      <c r="K26" s="261"/>
    </row>
    <row r="27" spans="2:11" ht="12.75" customHeight="1">
      <c r="B27" s="264"/>
      <c r="C27" s="265"/>
      <c r="D27" s="265"/>
      <c r="E27" s="265"/>
      <c r="F27" s="265"/>
      <c r="G27" s="265"/>
      <c r="H27" s="265"/>
      <c r="I27" s="265"/>
      <c r="J27" s="265"/>
      <c r="K27" s="261"/>
    </row>
    <row r="28" spans="2:11" ht="15" customHeight="1">
      <c r="B28" s="264"/>
      <c r="C28" s="265"/>
      <c r="D28" s="378" t="s">
        <v>1117</v>
      </c>
      <c r="E28" s="378"/>
      <c r="F28" s="378"/>
      <c r="G28" s="378"/>
      <c r="H28" s="378"/>
      <c r="I28" s="378"/>
      <c r="J28" s="378"/>
      <c r="K28" s="261"/>
    </row>
    <row r="29" spans="2:11" ht="15" customHeight="1">
      <c r="B29" s="264"/>
      <c r="C29" s="265"/>
      <c r="D29" s="378" t="s">
        <v>1118</v>
      </c>
      <c r="E29" s="378"/>
      <c r="F29" s="378"/>
      <c r="G29" s="378"/>
      <c r="H29" s="378"/>
      <c r="I29" s="378"/>
      <c r="J29" s="378"/>
      <c r="K29" s="261"/>
    </row>
    <row r="30" spans="2:11" ht="12.75" customHeight="1">
      <c r="B30" s="264"/>
      <c r="C30" s="265"/>
      <c r="D30" s="265"/>
      <c r="E30" s="265"/>
      <c r="F30" s="265"/>
      <c r="G30" s="265"/>
      <c r="H30" s="265"/>
      <c r="I30" s="265"/>
      <c r="J30" s="265"/>
      <c r="K30" s="261"/>
    </row>
    <row r="31" spans="2:11" ht="15" customHeight="1">
      <c r="B31" s="264"/>
      <c r="C31" s="265"/>
      <c r="D31" s="378" t="s">
        <v>1119</v>
      </c>
      <c r="E31" s="378"/>
      <c r="F31" s="378"/>
      <c r="G31" s="378"/>
      <c r="H31" s="378"/>
      <c r="I31" s="378"/>
      <c r="J31" s="378"/>
      <c r="K31" s="261"/>
    </row>
    <row r="32" spans="2:11" ht="15" customHeight="1">
      <c r="B32" s="264"/>
      <c r="C32" s="265"/>
      <c r="D32" s="378" t="s">
        <v>1120</v>
      </c>
      <c r="E32" s="378"/>
      <c r="F32" s="378"/>
      <c r="G32" s="378"/>
      <c r="H32" s="378"/>
      <c r="I32" s="378"/>
      <c r="J32" s="378"/>
      <c r="K32" s="261"/>
    </row>
    <row r="33" spans="2:11" ht="15" customHeight="1">
      <c r="B33" s="264"/>
      <c r="C33" s="265"/>
      <c r="D33" s="378" t="s">
        <v>1121</v>
      </c>
      <c r="E33" s="378"/>
      <c r="F33" s="378"/>
      <c r="G33" s="378"/>
      <c r="H33" s="378"/>
      <c r="I33" s="378"/>
      <c r="J33" s="378"/>
      <c r="K33" s="261"/>
    </row>
    <row r="34" spans="2:11" ht="15" customHeight="1">
      <c r="B34" s="264"/>
      <c r="C34" s="265"/>
      <c r="D34" s="263"/>
      <c r="E34" s="267" t="s">
        <v>112</v>
      </c>
      <c r="F34" s="263"/>
      <c r="G34" s="378" t="s">
        <v>1122</v>
      </c>
      <c r="H34" s="378"/>
      <c r="I34" s="378"/>
      <c r="J34" s="378"/>
      <c r="K34" s="261"/>
    </row>
    <row r="35" spans="2:11" ht="30.75" customHeight="1">
      <c r="B35" s="264"/>
      <c r="C35" s="265"/>
      <c r="D35" s="263"/>
      <c r="E35" s="267" t="s">
        <v>1123</v>
      </c>
      <c r="F35" s="263"/>
      <c r="G35" s="378" t="s">
        <v>1124</v>
      </c>
      <c r="H35" s="378"/>
      <c r="I35" s="378"/>
      <c r="J35" s="378"/>
      <c r="K35" s="261"/>
    </row>
    <row r="36" spans="2:11" ht="15" customHeight="1">
      <c r="B36" s="264"/>
      <c r="C36" s="265"/>
      <c r="D36" s="263"/>
      <c r="E36" s="267" t="s">
        <v>57</v>
      </c>
      <c r="F36" s="263"/>
      <c r="G36" s="378" t="s">
        <v>1125</v>
      </c>
      <c r="H36" s="378"/>
      <c r="I36" s="378"/>
      <c r="J36" s="378"/>
      <c r="K36" s="261"/>
    </row>
    <row r="37" spans="2:11" ht="15" customHeight="1">
      <c r="B37" s="264"/>
      <c r="C37" s="265"/>
      <c r="D37" s="263"/>
      <c r="E37" s="267" t="s">
        <v>113</v>
      </c>
      <c r="F37" s="263"/>
      <c r="G37" s="378" t="s">
        <v>1126</v>
      </c>
      <c r="H37" s="378"/>
      <c r="I37" s="378"/>
      <c r="J37" s="378"/>
      <c r="K37" s="261"/>
    </row>
    <row r="38" spans="2:11" ht="15" customHeight="1">
      <c r="B38" s="264"/>
      <c r="C38" s="265"/>
      <c r="D38" s="263"/>
      <c r="E38" s="267" t="s">
        <v>114</v>
      </c>
      <c r="F38" s="263"/>
      <c r="G38" s="378" t="s">
        <v>1127</v>
      </c>
      <c r="H38" s="378"/>
      <c r="I38" s="378"/>
      <c r="J38" s="378"/>
      <c r="K38" s="261"/>
    </row>
    <row r="39" spans="2:11" ht="15" customHeight="1">
      <c r="B39" s="264"/>
      <c r="C39" s="265"/>
      <c r="D39" s="263"/>
      <c r="E39" s="267" t="s">
        <v>115</v>
      </c>
      <c r="F39" s="263"/>
      <c r="G39" s="378" t="s">
        <v>1128</v>
      </c>
      <c r="H39" s="378"/>
      <c r="I39" s="378"/>
      <c r="J39" s="378"/>
      <c r="K39" s="261"/>
    </row>
    <row r="40" spans="2:11" ht="15" customHeight="1">
      <c r="B40" s="264"/>
      <c r="C40" s="265"/>
      <c r="D40" s="263"/>
      <c r="E40" s="267" t="s">
        <v>1129</v>
      </c>
      <c r="F40" s="263"/>
      <c r="G40" s="378" t="s">
        <v>1130</v>
      </c>
      <c r="H40" s="378"/>
      <c r="I40" s="378"/>
      <c r="J40" s="378"/>
      <c r="K40" s="261"/>
    </row>
    <row r="41" spans="2:11" ht="15" customHeight="1">
      <c r="B41" s="264"/>
      <c r="C41" s="265"/>
      <c r="D41" s="263"/>
      <c r="E41" s="267"/>
      <c r="F41" s="263"/>
      <c r="G41" s="378" t="s">
        <v>1131</v>
      </c>
      <c r="H41" s="378"/>
      <c r="I41" s="378"/>
      <c r="J41" s="378"/>
      <c r="K41" s="261"/>
    </row>
    <row r="42" spans="2:11" ht="15" customHeight="1">
      <c r="B42" s="264"/>
      <c r="C42" s="265"/>
      <c r="D42" s="263"/>
      <c r="E42" s="267" t="s">
        <v>1132</v>
      </c>
      <c r="F42" s="263"/>
      <c r="G42" s="378" t="s">
        <v>1133</v>
      </c>
      <c r="H42" s="378"/>
      <c r="I42" s="378"/>
      <c r="J42" s="378"/>
      <c r="K42" s="261"/>
    </row>
    <row r="43" spans="2:11" ht="15" customHeight="1">
      <c r="B43" s="264"/>
      <c r="C43" s="265"/>
      <c r="D43" s="263"/>
      <c r="E43" s="267" t="s">
        <v>117</v>
      </c>
      <c r="F43" s="263"/>
      <c r="G43" s="378" t="s">
        <v>1134</v>
      </c>
      <c r="H43" s="378"/>
      <c r="I43" s="378"/>
      <c r="J43" s="378"/>
      <c r="K43" s="261"/>
    </row>
    <row r="44" spans="2:11" ht="12.75" customHeight="1">
      <c r="B44" s="264"/>
      <c r="C44" s="265"/>
      <c r="D44" s="263"/>
      <c r="E44" s="263"/>
      <c r="F44" s="263"/>
      <c r="G44" s="263"/>
      <c r="H44" s="263"/>
      <c r="I44" s="263"/>
      <c r="J44" s="263"/>
      <c r="K44" s="261"/>
    </row>
    <row r="45" spans="2:11" ht="15" customHeight="1">
      <c r="B45" s="264"/>
      <c r="C45" s="265"/>
      <c r="D45" s="378" t="s">
        <v>1135</v>
      </c>
      <c r="E45" s="378"/>
      <c r="F45" s="378"/>
      <c r="G45" s="378"/>
      <c r="H45" s="378"/>
      <c r="I45" s="378"/>
      <c r="J45" s="378"/>
      <c r="K45" s="261"/>
    </row>
    <row r="46" spans="2:11" ht="15" customHeight="1">
      <c r="B46" s="264"/>
      <c r="C46" s="265"/>
      <c r="D46" s="265"/>
      <c r="E46" s="378" t="s">
        <v>1136</v>
      </c>
      <c r="F46" s="378"/>
      <c r="G46" s="378"/>
      <c r="H46" s="378"/>
      <c r="I46" s="378"/>
      <c r="J46" s="378"/>
      <c r="K46" s="261"/>
    </row>
    <row r="47" spans="2:11" ht="15" customHeight="1">
      <c r="B47" s="264"/>
      <c r="C47" s="265"/>
      <c r="D47" s="265"/>
      <c r="E47" s="378" t="s">
        <v>1137</v>
      </c>
      <c r="F47" s="378"/>
      <c r="G47" s="378"/>
      <c r="H47" s="378"/>
      <c r="I47" s="378"/>
      <c r="J47" s="378"/>
      <c r="K47" s="261"/>
    </row>
    <row r="48" spans="2:11" ht="15" customHeight="1">
      <c r="B48" s="264"/>
      <c r="C48" s="265"/>
      <c r="D48" s="265"/>
      <c r="E48" s="378" t="s">
        <v>1138</v>
      </c>
      <c r="F48" s="378"/>
      <c r="G48" s="378"/>
      <c r="H48" s="378"/>
      <c r="I48" s="378"/>
      <c r="J48" s="378"/>
      <c r="K48" s="261"/>
    </row>
    <row r="49" spans="2:11" ht="15" customHeight="1">
      <c r="B49" s="264"/>
      <c r="C49" s="265"/>
      <c r="D49" s="378" t="s">
        <v>1139</v>
      </c>
      <c r="E49" s="378"/>
      <c r="F49" s="378"/>
      <c r="G49" s="378"/>
      <c r="H49" s="378"/>
      <c r="I49" s="378"/>
      <c r="J49" s="378"/>
      <c r="K49" s="261"/>
    </row>
    <row r="50" spans="2:11" ht="25.5" customHeight="1">
      <c r="B50" s="260"/>
      <c r="C50" s="380" t="s">
        <v>1140</v>
      </c>
      <c r="D50" s="380"/>
      <c r="E50" s="380"/>
      <c r="F50" s="380"/>
      <c r="G50" s="380"/>
      <c r="H50" s="380"/>
      <c r="I50" s="380"/>
      <c r="J50" s="380"/>
      <c r="K50" s="261"/>
    </row>
    <row r="51" spans="2:11" ht="5.25" customHeight="1">
      <c r="B51" s="260"/>
      <c r="C51" s="262"/>
      <c r="D51" s="262"/>
      <c r="E51" s="262"/>
      <c r="F51" s="262"/>
      <c r="G51" s="262"/>
      <c r="H51" s="262"/>
      <c r="I51" s="262"/>
      <c r="J51" s="262"/>
      <c r="K51" s="261"/>
    </row>
    <row r="52" spans="2:11" ht="15" customHeight="1">
      <c r="B52" s="260"/>
      <c r="C52" s="378" t="s">
        <v>1141</v>
      </c>
      <c r="D52" s="378"/>
      <c r="E52" s="378"/>
      <c r="F52" s="378"/>
      <c r="G52" s="378"/>
      <c r="H52" s="378"/>
      <c r="I52" s="378"/>
      <c r="J52" s="378"/>
      <c r="K52" s="261"/>
    </row>
    <row r="53" spans="2:11" ht="15" customHeight="1">
      <c r="B53" s="260"/>
      <c r="C53" s="378" t="s">
        <v>1142</v>
      </c>
      <c r="D53" s="378"/>
      <c r="E53" s="378"/>
      <c r="F53" s="378"/>
      <c r="G53" s="378"/>
      <c r="H53" s="378"/>
      <c r="I53" s="378"/>
      <c r="J53" s="378"/>
      <c r="K53" s="261"/>
    </row>
    <row r="54" spans="2:11" ht="12.75" customHeight="1">
      <c r="B54" s="260"/>
      <c r="C54" s="263"/>
      <c r="D54" s="263"/>
      <c r="E54" s="263"/>
      <c r="F54" s="263"/>
      <c r="G54" s="263"/>
      <c r="H54" s="263"/>
      <c r="I54" s="263"/>
      <c r="J54" s="263"/>
      <c r="K54" s="261"/>
    </row>
    <row r="55" spans="2:11" ht="15" customHeight="1">
      <c r="B55" s="260"/>
      <c r="C55" s="378" t="s">
        <v>1143</v>
      </c>
      <c r="D55" s="378"/>
      <c r="E55" s="378"/>
      <c r="F55" s="378"/>
      <c r="G55" s="378"/>
      <c r="H55" s="378"/>
      <c r="I55" s="378"/>
      <c r="J55" s="378"/>
      <c r="K55" s="261"/>
    </row>
    <row r="56" spans="2:11" ht="15" customHeight="1">
      <c r="B56" s="260"/>
      <c r="C56" s="265"/>
      <c r="D56" s="378" t="s">
        <v>1144</v>
      </c>
      <c r="E56" s="378"/>
      <c r="F56" s="378"/>
      <c r="G56" s="378"/>
      <c r="H56" s="378"/>
      <c r="I56" s="378"/>
      <c r="J56" s="378"/>
      <c r="K56" s="261"/>
    </row>
    <row r="57" spans="2:11" ht="15" customHeight="1">
      <c r="B57" s="260"/>
      <c r="C57" s="265"/>
      <c r="D57" s="378" t="s">
        <v>1145</v>
      </c>
      <c r="E57" s="378"/>
      <c r="F57" s="378"/>
      <c r="G57" s="378"/>
      <c r="H57" s="378"/>
      <c r="I57" s="378"/>
      <c r="J57" s="378"/>
      <c r="K57" s="261"/>
    </row>
    <row r="58" spans="2:11" ht="15" customHeight="1">
      <c r="B58" s="260"/>
      <c r="C58" s="265"/>
      <c r="D58" s="378" t="s">
        <v>1146</v>
      </c>
      <c r="E58" s="378"/>
      <c r="F58" s="378"/>
      <c r="G58" s="378"/>
      <c r="H58" s="378"/>
      <c r="I58" s="378"/>
      <c r="J58" s="378"/>
      <c r="K58" s="261"/>
    </row>
    <row r="59" spans="2:11" ht="15" customHeight="1">
      <c r="B59" s="260"/>
      <c r="C59" s="265"/>
      <c r="D59" s="378" t="s">
        <v>1147</v>
      </c>
      <c r="E59" s="378"/>
      <c r="F59" s="378"/>
      <c r="G59" s="378"/>
      <c r="H59" s="378"/>
      <c r="I59" s="378"/>
      <c r="J59" s="378"/>
      <c r="K59" s="261"/>
    </row>
    <row r="60" spans="2:11" ht="15" customHeight="1">
      <c r="B60" s="260"/>
      <c r="C60" s="265"/>
      <c r="D60" s="382" t="s">
        <v>1148</v>
      </c>
      <c r="E60" s="382"/>
      <c r="F60" s="382"/>
      <c r="G60" s="382"/>
      <c r="H60" s="382"/>
      <c r="I60" s="382"/>
      <c r="J60" s="382"/>
      <c r="K60" s="261"/>
    </row>
    <row r="61" spans="2:11" ht="15" customHeight="1">
      <c r="B61" s="260"/>
      <c r="C61" s="265"/>
      <c r="D61" s="378" t="s">
        <v>1149</v>
      </c>
      <c r="E61" s="378"/>
      <c r="F61" s="378"/>
      <c r="G61" s="378"/>
      <c r="H61" s="378"/>
      <c r="I61" s="378"/>
      <c r="J61" s="378"/>
      <c r="K61" s="261"/>
    </row>
    <row r="62" spans="2:11" ht="12.75" customHeight="1">
      <c r="B62" s="260"/>
      <c r="C62" s="265"/>
      <c r="D62" s="265"/>
      <c r="E62" s="268"/>
      <c r="F62" s="265"/>
      <c r="G62" s="265"/>
      <c r="H62" s="265"/>
      <c r="I62" s="265"/>
      <c r="J62" s="265"/>
      <c r="K62" s="261"/>
    </row>
    <row r="63" spans="2:11" ht="15" customHeight="1">
      <c r="B63" s="260"/>
      <c r="C63" s="265"/>
      <c r="D63" s="378" t="s">
        <v>1150</v>
      </c>
      <c r="E63" s="378"/>
      <c r="F63" s="378"/>
      <c r="G63" s="378"/>
      <c r="H63" s="378"/>
      <c r="I63" s="378"/>
      <c r="J63" s="378"/>
      <c r="K63" s="261"/>
    </row>
    <row r="64" spans="2:11" ht="15" customHeight="1">
      <c r="B64" s="260"/>
      <c r="C64" s="265"/>
      <c r="D64" s="382" t="s">
        <v>1151</v>
      </c>
      <c r="E64" s="382"/>
      <c r="F64" s="382"/>
      <c r="G64" s="382"/>
      <c r="H64" s="382"/>
      <c r="I64" s="382"/>
      <c r="J64" s="382"/>
      <c r="K64" s="261"/>
    </row>
    <row r="65" spans="2:11" ht="15" customHeight="1">
      <c r="B65" s="260"/>
      <c r="C65" s="265"/>
      <c r="D65" s="378" t="s">
        <v>1152</v>
      </c>
      <c r="E65" s="378"/>
      <c r="F65" s="378"/>
      <c r="G65" s="378"/>
      <c r="H65" s="378"/>
      <c r="I65" s="378"/>
      <c r="J65" s="378"/>
      <c r="K65" s="261"/>
    </row>
    <row r="66" spans="2:11" ht="15" customHeight="1">
      <c r="B66" s="260"/>
      <c r="C66" s="265"/>
      <c r="D66" s="378" t="s">
        <v>1153</v>
      </c>
      <c r="E66" s="378"/>
      <c r="F66" s="378"/>
      <c r="G66" s="378"/>
      <c r="H66" s="378"/>
      <c r="I66" s="378"/>
      <c r="J66" s="378"/>
      <c r="K66" s="261"/>
    </row>
    <row r="67" spans="2:11" ht="15" customHeight="1">
      <c r="B67" s="260"/>
      <c r="C67" s="265"/>
      <c r="D67" s="378" t="s">
        <v>1154</v>
      </c>
      <c r="E67" s="378"/>
      <c r="F67" s="378"/>
      <c r="G67" s="378"/>
      <c r="H67" s="378"/>
      <c r="I67" s="378"/>
      <c r="J67" s="378"/>
      <c r="K67" s="261"/>
    </row>
    <row r="68" spans="2:11" ht="15" customHeight="1">
      <c r="B68" s="260"/>
      <c r="C68" s="265"/>
      <c r="D68" s="378" t="s">
        <v>1155</v>
      </c>
      <c r="E68" s="378"/>
      <c r="F68" s="378"/>
      <c r="G68" s="378"/>
      <c r="H68" s="378"/>
      <c r="I68" s="378"/>
      <c r="J68" s="378"/>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3" t="s">
        <v>90</v>
      </c>
      <c r="D73" s="383"/>
      <c r="E73" s="383"/>
      <c r="F73" s="383"/>
      <c r="G73" s="383"/>
      <c r="H73" s="383"/>
      <c r="I73" s="383"/>
      <c r="J73" s="383"/>
      <c r="K73" s="278"/>
    </row>
    <row r="74" spans="2:11" ht="17.25" customHeight="1">
      <c r="B74" s="277"/>
      <c r="C74" s="279" t="s">
        <v>1156</v>
      </c>
      <c r="D74" s="279"/>
      <c r="E74" s="279"/>
      <c r="F74" s="279" t="s">
        <v>1157</v>
      </c>
      <c r="G74" s="280"/>
      <c r="H74" s="279" t="s">
        <v>113</v>
      </c>
      <c r="I74" s="279" t="s">
        <v>61</v>
      </c>
      <c r="J74" s="279" t="s">
        <v>1158</v>
      </c>
      <c r="K74" s="278"/>
    </row>
    <row r="75" spans="2:11" ht="17.25" customHeight="1">
      <c r="B75" s="277"/>
      <c r="C75" s="281" t="s">
        <v>1159</v>
      </c>
      <c r="D75" s="281"/>
      <c r="E75" s="281"/>
      <c r="F75" s="282" t="s">
        <v>1160</v>
      </c>
      <c r="G75" s="283"/>
      <c r="H75" s="281"/>
      <c r="I75" s="281"/>
      <c r="J75" s="281" t="s">
        <v>1161</v>
      </c>
      <c r="K75" s="278"/>
    </row>
    <row r="76" spans="2:11" ht="5.25" customHeight="1">
      <c r="B76" s="277"/>
      <c r="C76" s="284"/>
      <c r="D76" s="284"/>
      <c r="E76" s="284"/>
      <c r="F76" s="284"/>
      <c r="G76" s="285"/>
      <c r="H76" s="284"/>
      <c r="I76" s="284"/>
      <c r="J76" s="284"/>
      <c r="K76" s="278"/>
    </row>
    <row r="77" spans="2:11" ht="15" customHeight="1">
      <c r="B77" s="277"/>
      <c r="C77" s="267" t="s">
        <v>57</v>
      </c>
      <c r="D77" s="284"/>
      <c r="E77" s="284"/>
      <c r="F77" s="286" t="s">
        <v>1162</v>
      </c>
      <c r="G77" s="285"/>
      <c r="H77" s="267" t="s">
        <v>1163</v>
      </c>
      <c r="I77" s="267" t="s">
        <v>1164</v>
      </c>
      <c r="J77" s="267">
        <v>20</v>
      </c>
      <c r="K77" s="278"/>
    </row>
    <row r="78" spans="2:11" ht="15" customHeight="1">
      <c r="B78" s="277"/>
      <c r="C78" s="267" t="s">
        <v>1165</v>
      </c>
      <c r="D78" s="267"/>
      <c r="E78" s="267"/>
      <c r="F78" s="286" t="s">
        <v>1162</v>
      </c>
      <c r="G78" s="285"/>
      <c r="H78" s="267" t="s">
        <v>1166</v>
      </c>
      <c r="I78" s="267" t="s">
        <v>1164</v>
      </c>
      <c r="J78" s="267">
        <v>120</v>
      </c>
      <c r="K78" s="278"/>
    </row>
    <row r="79" spans="2:11" ht="15" customHeight="1">
      <c r="B79" s="287"/>
      <c r="C79" s="267" t="s">
        <v>1167</v>
      </c>
      <c r="D79" s="267"/>
      <c r="E79" s="267"/>
      <c r="F79" s="286" t="s">
        <v>1168</v>
      </c>
      <c r="G79" s="285"/>
      <c r="H79" s="267" t="s">
        <v>1169</v>
      </c>
      <c r="I79" s="267" t="s">
        <v>1164</v>
      </c>
      <c r="J79" s="267">
        <v>50</v>
      </c>
      <c r="K79" s="278"/>
    </row>
    <row r="80" spans="2:11" ht="15" customHeight="1">
      <c r="B80" s="287"/>
      <c r="C80" s="267" t="s">
        <v>1170</v>
      </c>
      <c r="D80" s="267"/>
      <c r="E80" s="267"/>
      <c r="F80" s="286" t="s">
        <v>1162</v>
      </c>
      <c r="G80" s="285"/>
      <c r="H80" s="267" t="s">
        <v>1171</v>
      </c>
      <c r="I80" s="267" t="s">
        <v>1172</v>
      </c>
      <c r="J80" s="267"/>
      <c r="K80" s="278"/>
    </row>
    <row r="81" spans="2:11" ht="15" customHeight="1">
      <c r="B81" s="287"/>
      <c r="C81" s="288" t="s">
        <v>1173</v>
      </c>
      <c r="D81" s="288"/>
      <c r="E81" s="288"/>
      <c r="F81" s="289" t="s">
        <v>1168</v>
      </c>
      <c r="G81" s="288"/>
      <c r="H81" s="288" t="s">
        <v>1174</v>
      </c>
      <c r="I81" s="288" t="s">
        <v>1164</v>
      </c>
      <c r="J81" s="288">
        <v>15</v>
      </c>
      <c r="K81" s="278"/>
    </row>
    <row r="82" spans="2:11" ht="15" customHeight="1">
      <c r="B82" s="287"/>
      <c r="C82" s="288" t="s">
        <v>1175</v>
      </c>
      <c r="D82" s="288"/>
      <c r="E82" s="288"/>
      <c r="F82" s="289" t="s">
        <v>1168</v>
      </c>
      <c r="G82" s="288"/>
      <c r="H82" s="288" t="s">
        <v>1176</v>
      </c>
      <c r="I82" s="288" t="s">
        <v>1164</v>
      </c>
      <c r="J82" s="288">
        <v>15</v>
      </c>
      <c r="K82" s="278"/>
    </row>
    <row r="83" spans="2:11" ht="15" customHeight="1">
      <c r="B83" s="287"/>
      <c r="C83" s="288" t="s">
        <v>1177</v>
      </c>
      <c r="D83" s="288"/>
      <c r="E83" s="288"/>
      <c r="F83" s="289" t="s">
        <v>1168</v>
      </c>
      <c r="G83" s="288"/>
      <c r="H83" s="288" t="s">
        <v>1178</v>
      </c>
      <c r="I83" s="288" t="s">
        <v>1164</v>
      </c>
      <c r="J83" s="288">
        <v>20</v>
      </c>
      <c r="K83" s="278"/>
    </row>
    <row r="84" spans="2:11" ht="15" customHeight="1">
      <c r="B84" s="287"/>
      <c r="C84" s="288" t="s">
        <v>1179</v>
      </c>
      <c r="D84" s="288"/>
      <c r="E84" s="288"/>
      <c r="F84" s="289" t="s">
        <v>1168</v>
      </c>
      <c r="G84" s="288"/>
      <c r="H84" s="288" t="s">
        <v>1180</v>
      </c>
      <c r="I84" s="288" t="s">
        <v>1164</v>
      </c>
      <c r="J84" s="288">
        <v>20</v>
      </c>
      <c r="K84" s="278"/>
    </row>
    <row r="85" spans="2:11" ht="15" customHeight="1">
      <c r="B85" s="287"/>
      <c r="C85" s="267" t="s">
        <v>1181</v>
      </c>
      <c r="D85" s="267"/>
      <c r="E85" s="267"/>
      <c r="F85" s="286" t="s">
        <v>1168</v>
      </c>
      <c r="G85" s="285"/>
      <c r="H85" s="267" t="s">
        <v>1182</v>
      </c>
      <c r="I85" s="267" t="s">
        <v>1164</v>
      </c>
      <c r="J85" s="267">
        <v>50</v>
      </c>
      <c r="K85" s="278"/>
    </row>
    <row r="86" spans="2:11" ht="15" customHeight="1">
      <c r="B86" s="287"/>
      <c r="C86" s="267" t="s">
        <v>1183</v>
      </c>
      <c r="D86" s="267"/>
      <c r="E86" s="267"/>
      <c r="F86" s="286" t="s">
        <v>1168</v>
      </c>
      <c r="G86" s="285"/>
      <c r="H86" s="267" t="s">
        <v>1184</v>
      </c>
      <c r="I86" s="267" t="s">
        <v>1164</v>
      </c>
      <c r="J86" s="267">
        <v>20</v>
      </c>
      <c r="K86" s="278"/>
    </row>
    <row r="87" spans="2:11" ht="15" customHeight="1">
      <c r="B87" s="287"/>
      <c r="C87" s="267" t="s">
        <v>1185</v>
      </c>
      <c r="D87" s="267"/>
      <c r="E87" s="267"/>
      <c r="F87" s="286" t="s">
        <v>1168</v>
      </c>
      <c r="G87" s="285"/>
      <c r="H87" s="267" t="s">
        <v>1186</v>
      </c>
      <c r="I87" s="267" t="s">
        <v>1164</v>
      </c>
      <c r="J87" s="267">
        <v>20</v>
      </c>
      <c r="K87" s="278"/>
    </row>
    <row r="88" spans="2:11" ht="15" customHeight="1">
      <c r="B88" s="287"/>
      <c r="C88" s="267" t="s">
        <v>1187</v>
      </c>
      <c r="D88" s="267"/>
      <c r="E88" s="267"/>
      <c r="F88" s="286" t="s">
        <v>1168</v>
      </c>
      <c r="G88" s="285"/>
      <c r="H88" s="267" t="s">
        <v>1188</v>
      </c>
      <c r="I88" s="267" t="s">
        <v>1164</v>
      </c>
      <c r="J88" s="267">
        <v>50</v>
      </c>
      <c r="K88" s="278"/>
    </row>
    <row r="89" spans="2:11" ht="15" customHeight="1">
      <c r="B89" s="287"/>
      <c r="C89" s="267" t="s">
        <v>1189</v>
      </c>
      <c r="D89" s="267"/>
      <c r="E89" s="267"/>
      <c r="F89" s="286" t="s">
        <v>1168</v>
      </c>
      <c r="G89" s="285"/>
      <c r="H89" s="267" t="s">
        <v>1189</v>
      </c>
      <c r="I89" s="267" t="s">
        <v>1164</v>
      </c>
      <c r="J89" s="267">
        <v>50</v>
      </c>
      <c r="K89" s="278"/>
    </row>
    <row r="90" spans="2:11" ht="15" customHeight="1">
      <c r="B90" s="287"/>
      <c r="C90" s="267" t="s">
        <v>118</v>
      </c>
      <c r="D90" s="267"/>
      <c r="E90" s="267"/>
      <c r="F90" s="286" t="s">
        <v>1168</v>
      </c>
      <c r="G90" s="285"/>
      <c r="H90" s="267" t="s">
        <v>1190</v>
      </c>
      <c r="I90" s="267" t="s">
        <v>1164</v>
      </c>
      <c r="J90" s="267">
        <v>255</v>
      </c>
      <c r="K90" s="278"/>
    </row>
    <row r="91" spans="2:11" ht="15" customHeight="1">
      <c r="B91" s="287"/>
      <c r="C91" s="267" t="s">
        <v>1191</v>
      </c>
      <c r="D91" s="267"/>
      <c r="E91" s="267"/>
      <c r="F91" s="286" t="s">
        <v>1162</v>
      </c>
      <c r="G91" s="285"/>
      <c r="H91" s="267" t="s">
        <v>1192</v>
      </c>
      <c r="I91" s="267" t="s">
        <v>1193</v>
      </c>
      <c r="J91" s="267"/>
      <c r="K91" s="278"/>
    </row>
    <row r="92" spans="2:11" ht="15" customHeight="1">
      <c r="B92" s="287"/>
      <c r="C92" s="267" t="s">
        <v>1194</v>
      </c>
      <c r="D92" s="267"/>
      <c r="E92" s="267"/>
      <c r="F92" s="286" t="s">
        <v>1162</v>
      </c>
      <c r="G92" s="285"/>
      <c r="H92" s="267" t="s">
        <v>1195</v>
      </c>
      <c r="I92" s="267" t="s">
        <v>1196</v>
      </c>
      <c r="J92" s="267"/>
      <c r="K92" s="278"/>
    </row>
    <row r="93" spans="2:11" ht="15" customHeight="1">
      <c r="B93" s="287"/>
      <c r="C93" s="267" t="s">
        <v>1197</v>
      </c>
      <c r="D93" s="267"/>
      <c r="E93" s="267"/>
      <c r="F93" s="286" t="s">
        <v>1162</v>
      </c>
      <c r="G93" s="285"/>
      <c r="H93" s="267" t="s">
        <v>1197</v>
      </c>
      <c r="I93" s="267" t="s">
        <v>1196</v>
      </c>
      <c r="J93" s="267"/>
      <c r="K93" s="278"/>
    </row>
    <row r="94" spans="2:11" ht="15" customHeight="1">
      <c r="B94" s="287"/>
      <c r="C94" s="267" t="s">
        <v>42</v>
      </c>
      <c r="D94" s="267"/>
      <c r="E94" s="267"/>
      <c r="F94" s="286" t="s">
        <v>1162</v>
      </c>
      <c r="G94" s="285"/>
      <c r="H94" s="267" t="s">
        <v>1198</v>
      </c>
      <c r="I94" s="267" t="s">
        <v>1196</v>
      </c>
      <c r="J94" s="267"/>
      <c r="K94" s="278"/>
    </row>
    <row r="95" spans="2:11" ht="15" customHeight="1">
      <c r="B95" s="287"/>
      <c r="C95" s="267" t="s">
        <v>52</v>
      </c>
      <c r="D95" s="267"/>
      <c r="E95" s="267"/>
      <c r="F95" s="286" t="s">
        <v>1162</v>
      </c>
      <c r="G95" s="285"/>
      <c r="H95" s="267" t="s">
        <v>1199</v>
      </c>
      <c r="I95" s="267" t="s">
        <v>1196</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3" t="s">
        <v>1200</v>
      </c>
      <c r="D100" s="383"/>
      <c r="E100" s="383"/>
      <c r="F100" s="383"/>
      <c r="G100" s="383"/>
      <c r="H100" s="383"/>
      <c r="I100" s="383"/>
      <c r="J100" s="383"/>
      <c r="K100" s="278"/>
    </row>
    <row r="101" spans="2:11" ht="17.25" customHeight="1">
      <c r="B101" s="277"/>
      <c r="C101" s="279" t="s">
        <v>1156</v>
      </c>
      <c r="D101" s="279"/>
      <c r="E101" s="279"/>
      <c r="F101" s="279" t="s">
        <v>1157</v>
      </c>
      <c r="G101" s="280"/>
      <c r="H101" s="279" t="s">
        <v>113</v>
      </c>
      <c r="I101" s="279" t="s">
        <v>61</v>
      </c>
      <c r="J101" s="279" t="s">
        <v>1158</v>
      </c>
      <c r="K101" s="278"/>
    </row>
    <row r="102" spans="2:11" ht="17.25" customHeight="1">
      <c r="B102" s="277"/>
      <c r="C102" s="281" t="s">
        <v>1159</v>
      </c>
      <c r="D102" s="281"/>
      <c r="E102" s="281"/>
      <c r="F102" s="282" t="s">
        <v>1160</v>
      </c>
      <c r="G102" s="283"/>
      <c r="H102" s="281"/>
      <c r="I102" s="281"/>
      <c r="J102" s="281" t="s">
        <v>1161</v>
      </c>
      <c r="K102" s="278"/>
    </row>
    <row r="103" spans="2:11" ht="5.25" customHeight="1">
      <c r="B103" s="277"/>
      <c r="C103" s="279"/>
      <c r="D103" s="279"/>
      <c r="E103" s="279"/>
      <c r="F103" s="279"/>
      <c r="G103" s="295"/>
      <c r="H103" s="279"/>
      <c r="I103" s="279"/>
      <c r="J103" s="279"/>
      <c r="K103" s="278"/>
    </row>
    <row r="104" spans="2:11" ht="15" customHeight="1">
      <c r="B104" s="277"/>
      <c r="C104" s="267" t="s">
        <v>57</v>
      </c>
      <c r="D104" s="284"/>
      <c r="E104" s="284"/>
      <c r="F104" s="286" t="s">
        <v>1162</v>
      </c>
      <c r="G104" s="295"/>
      <c r="H104" s="267" t="s">
        <v>1201</v>
      </c>
      <c r="I104" s="267" t="s">
        <v>1164</v>
      </c>
      <c r="J104" s="267">
        <v>20</v>
      </c>
      <c r="K104" s="278"/>
    </row>
    <row r="105" spans="2:11" ht="15" customHeight="1">
      <c r="B105" s="277"/>
      <c r="C105" s="267" t="s">
        <v>1165</v>
      </c>
      <c r="D105" s="267"/>
      <c r="E105" s="267"/>
      <c r="F105" s="286" t="s">
        <v>1162</v>
      </c>
      <c r="G105" s="267"/>
      <c r="H105" s="267" t="s">
        <v>1201</v>
      </c>
      <c r="I105" s="267" t="s">
        <v>1164</v>
      </c>
      <c r="J105" s="267">
        <v>120</v>
      </c>
      <c r="K105" s="278"/>
    </row>
    <row r="106" spans="2:11" ht="15" customHeight="1">
      <c r="B106" s="287"/>
      <c r="C106" s="267" t="s">
        <v>1167</v>
      </c>
      <c r="D106" s="267"/>
      <c r="E106" s="267"/>
      <c r="F106" s="286" t="s">
        <v>1168</v>
      </c>
      <c r="G106" s="267"/>
      <c r="H106" s="267" t="s">
        <v>1201</v>
      </c>
      <c r="I106" s="267" t="s">
        <v>1164</v>
      </c>
      <c r="J106" s="267">
        <v>50</v>
      </c>
      <c r="K106" s="278"/>
    </row>
    <row r="107" spans="2:11" ht="15" customHeight="1">
      <c r="B107" s="287"/>
      <c r="C107" s="267" t="s">
        <v>1170</v>
      </c>
      <c r="D107" s="267"/>
      <c r="E107" s="267"/>
      <c r="F107" s="286" t="s">
        <v>1162</v>
      </c>
      <c r="G107" s="267"/>
      <c r="H107" s="267" t="s">
        <v>1201</v>
      </c>
      <c r="I107" s="267" t="s">
        <v>1172</v>
      </c>
      <c r="J107" s="267"/>
      <c r="K107" s="278"/>
    </row>
    <row r="108" spans="2:11" ht="15" customHeight="1">
      <c r="B108" s="287"/>
      <c r="C108" s="267" t="s">
        <v>1181</v>
      </c>
      <c r="D108" s="267"/>
      <c r="E108" s="267"/>
      <c r="F108" s="286" t="s">
        <v>1168</v>
      </c>
      <c r="G108" s="267"/>
      <c r="H108" s="267" t="s">
        <v>1201</v>
      </c>
      <c r="I108" s="267" t="s">
        <v>1164</v>
      </c>
      <c r="J108" s="267">
        <v>50</v>
      </c>
      <c r="K108" s="278"/>
    </row>
    <row r="109" spans="2:11" ht="15" customHeight="1">
      <c r="B109" s="287"/>
      <c r="C109" s="267" t="s">
        <v>1189</v>
      </c>
      <c r="D109" s="267"/>
      <c r="E109" s="267"/>
      <c r="F109" s="286" t="s">
        <v>1168</v>
      </c>
      <c r="G109" s="267"/>
      <c r="H109" s="267" t="s">
        <v>1201</v>
      </c>
      <c r="I109" s="267" t="s">
        <v>1164</v>
      </c>
      <c r="J109" s="267">
        <v>50</v>
      </c>
      <c r="K109" s="278"/>
    </row>
    <row r="110" spans="2:11" ht="15" customHeight="1">
      <c r="B110" s="287"/>
      <c r="C110" s="267" t="s">
        <v>1187</v>
      </c>
      <c r="D110" s="267"/>
      <c r="E110" s="267"/>
      <c r="F110" s="286" t="s">
        <v>1168</v>
      </c>
      <c r="G110" s="267"/>
      <c r="H110" s="267" t="s">
        <v>1201</v>
      </c>
      <c r="I110" s="267" t="s">
        <v>1164</v>
      </c>
      <c r="J110" s="267">
        <v>50</v>
      </c>
      <c r="K110" s="278"/>
    </row>
    <row r="111" spans="2:11" ht="15" customHeight="1">
      <c r="B111" s="287"/>
      <c r="C111" s="267" t="s">
        <v>57</v>
      </c>
      <c r="D111" s="267"/>
      <c r="E111" s="267"/>
      <c r="F111" s="286" t="s">
        <v>1162</v>
      </c>
      <c r="G111" s="267"/>
      <c r="H111" s="267" t="s">
        <v>1202</v>
      </c>
      <c r="I111" s="267" t="s">
        <v>1164</v>
      </c>
      <c r="J111" s="267">
        <v>20</v>
      </c>
      <c r="K111" s="278"/>
    </row>
    <row r="112" spans="2:11" ht="15" customHeight="1">
      <c r="B112" s="287"/>
      <c r="C112" s="267" t="s">
        <v>1203</v>
      </c>
      <c r="D112" s="267"/>
      <c r="E112" s="267"/>
      <c r="F112" s="286" t="s">
        <v>1162</v>
      </c>
      <c r="G112" s="267"/>
      <c r="H112" s="267" t="s">
        <v>1204</v>
      </c>
      <c r="I112" s="267" t="s">
        <v>1164</v>
      </c>
      <c r="J112" s="267">
        <v>120</v>
      </c>
      <c r="K112" s="278"/>
    </row>
    <row r="113" spans="2:11" ht="15" customHeight="1">
      <c r="B113" s="287"/>
      <c r="C113" s="267" t="s">
        <v>42</v>
      </c>
      <c r="D113" s="267"/>
      <c r="E113" s="267"/>
      <c r="F113" s="286" t="s">
        <v>1162</v>
      </c>
      <c r="G113" s="267"/>
      <c r="H113" s="267" t="s">
        <v>1205</v>
      </c>
      <c r="I113" s="267" t="s">
        <v>1196</v>
      </c>
      <c r="J113" s="267"/>
      <c r="K113" s="278"/>
    </row>
    <row r="114" spans="2:11" ht="15" customHeight="1">
      <c r="B114" s="287"/>
      <c r="C114" s="267" t="s">
        <v>52</v>
      </c>
      <c r="D114" s="267"/>
      <c r="E114" s="267"/>
      <c r="F114" s="286" t="s">
        <v>1162</v>
      </c>
      <c r="G114" s="267"/>
      <c r="H114" s="267" t="s">
        <v>1206</v>
      </c>
      <c r="I114" s="267" t="s">
        <v>1196</v>
      </c>
      <c r="J114" s="267"/>
      <c r="K114" s="278"/>
    </row>
    <row r="115" spans="2:11" ht="15" customHeight="1">
      <c r="B115" s="287"/>
      <c r="C115" s="267" t="s">
        <v>61</v>
      </c>
      <c r="D115" s="267"/>
      <c r="E115" s="267"/>
      <c r="F115" s="286" t="s">
        <v>1162</v>
      </c>
      <c r="G115" s="267"/>
      <c r="H115" s="267" t="s">
        <v>1207</v>
      </c>
      <c r="I115" s="267" t="s">
        <v>1208</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79" t="s">
        <v>1209</v>
      </c>
      <c r="D120" s="379"/>
      <c r="E120" s="379"/>
      <c r="F120" s="379"/>
      <c r="G120" s="379"/>
      <c r="H120" s="379"/>
      <c r="I120" s="379"/>
      <c r="J120" s="379"/>
      <c r="K120" s="303"/>
    </row>
    <row r="121" spans="2:11" ht="17.25" customHeight="1">
      <c r="B121" s="304"/>
      <c r="C121" s="279" t="s">
        <v>1156</v>
      </c>
      <c r="D121" s="279"/>
      <c r="E121" s="279"/>
      <c r="F121" s="279" t="s">
        <v>1157</v>
      </c>
      <c r="G121" s="280"/>
      <c r="H121" s="279" t="s">
        <v>113</v>
      </c>
      <c r="I121" s="279" t="s">
        <v>61</v>
      </c>
      <c r="J121" s="279" t="s">
        <v>1158</v>
      </c>
      <c r="K121" s="305"/>
    </row>
    <row r="122" spans="2:11" ht="17.25" customHeight="1">
      <c r="B122" s="304"/>
      <c r="C122" s="281" t="s">
        <v>1159</v>
      </c>
      <c r="D122" s="281"/>
      <c r="E122" s="281"/>
      <c r="F122" s="282" t="s">
        <v>1160</v>
      </c>
      <c r="G122" s="283"/>
      <c r="H122" s="281"/>
      <c r="I122" s="281"/>
      <c r="J122" s="281" t="s">
        <v>1161</v>
      </c>
      <c r="K122" s="305"/>
    </row>
    <row r="123" spans="2:11" ht="5.25" customHeight="1">
      <c r="B123" s="306"/>
      <c r="C123" s="284"/>
      <c r="D123" s="284"/>
      <c r="E123" s="284"/>
      <c r="F123" s="284"/>
      <c r="G123" s="267"/>
      <c r="H123" s="284"/>
      <c r="I123" s="284"/>
      <c r="J123" s="284"/>
      <c r="K123" s="307"/>
    </row>
    <row r="124" spans="2:11" ht="15" customHeight="1">
      <c r="B124" s="306"/>
      <c r="C124" s="267" t="s">
        <v>1165</v>
      </c>
      <c r="D124" s="284"/>
      <c r="E124" s="284"/>
      <c r="F124" s="286" t="s">
        <v>1162</v>
      </c>
      <c r="G124" s="267"/>
      <c r="H124" s="267" t="s">
        <v>1201</v>
      </c>
      <c r="I124" s="267" t="s">
        <v>1164</v>
      </c>
      <c r="J124" s="267">
        <v>120</v>
      </c>
      <c r="K124" s="308"/>
    </row>
    <row r="125" spans="2:11" ht="15" customHeight="1">
      <c r="B125" s="306"/>
      <c r="C125" s="267" t="s">
        <v>1210</v>
      </c>
      <c r="D125" s="267"/>
      <c r="E125" s="267"/>
      <c r="F125" s="286" t="s">
        <v>1162</v>
      </c>
      <c r="G125" s="267"/>
      <c r="H125" s="267" t="s">
        <v>1211</v>
      </c>
      <c r="I125" s="267" t="s">
        <v>1164</v>
      </c>
      <c r="J125" s="267" t="s">
        <v>1212</v>
      </c>
      <c r="K125" s="308"/>
    </row>
    <row r="126" spans="2:11" ht="15" customHeight="1">
      <c r="B126" s="306"/>
      <c r="C126" s="267" t="s">
        <v>1111</v>
      </c>
      <c r="D126" s="267"/>
      <c r="E126" s="267"/>
      <c r="F126" s="286" t="s">
        <v>1162</v>
      </c>
      <c r="G126" s="267"/>
      <c r="H126" s="267" t="s">
        <v>1213</v>
      </c>
      <c r="I126" s="267" t="s">
        <v>1164</v>
      </c>
      <c r="J126" s="267" t="s">
        <v>1212</v>
      </c>
      <c r="K126" s="308"/>
    </row>
    <row r="127" spans="2:11" ht="15" customHeight="1">
      <c r="B127" s="306"/>
      <c r="C127" s="267" t="s">
        <v>1173</v>
      </c>
      <c r="D127" s="267"/>
      <c r="E127" s="267"/>
      <c r="F127" s="286" t="s">
        <v>1168</v>
      </c>
      <c r="G127" s="267"/>
      <c r="H127" s="267" t="s">
        <v>1174</v>
      </c>
      <c r="I127" s="267" t="s">
        <v>1164</v>
      </c>
      <c r="J127" s="267">
        <v>15</v>
      </c>
      <c r="K127" s="308"/>
    </row>
    <row r="128" spans="2:11" ht="15" customHeight="1">
      <c r="B128" s="306"/>
      <c r="C128" s="288" t="s">
        <v>1175</v>
      </c>
      <c r="D128" s="288"/>
      <c r="E128" s="288"/>
      <c r="F128" s="289" t="s">
        <v>1168</v>
      </c>
      <c r="G128" s="288"/>
      <c r="H128" s="288" t="s">
        <v>1176</v>
      </c>
      <c r="I128" s="288" t="s">
        <v>1164</v>
      </c>
      <c r="J128" s="288">
        <v>15</v>
      </c>
      <c r="K128" s="308"/>
    </row>
    <row r="129" spans="2:11" ht="15" customHeight="1">
      <c r="B129" s="306"/>
      <c r="C129" s="288" t="s">
        <v>1177</v>
      </c>
      <c r="D129" s="288"/>
      <c r="E129" s="288"/>
      <c r="F129" s="289" t="s">
        <v>1168</v>
      </c>
      <c r="G129" s="288"/>
      <c r="H129" s="288" t="s">
        <v>1178</v>
      </c>
      <c r="I129" s="288" t="s">
        <v>1164</v>
      </c>
      <c r="J129" s="288">
        <v>20</v>
      </c>
      <c r="K129" s="308"/>
    </row>
    <row r="130" spans="2:11" ht="15" customHeight="1">
      <c r="B130" s="306"/>
      <c r="C130" s="288" t="s">
        <v>1179</v>
      </c>
      <c r="D130" s="288"/>
      <c r="E130" s="288"/>
      <c r="F130" s="289" t="s">
        <v>1168</v>
      </c>
      <c r="G130" s="288"/>
      <c r="H130" s="288" t="s">
        <v>1180</v>
      </c>
      <c r="I130" s="288" t="s">
        <v>1164</v>
      </c>
      <c r="J130" s="288">
        <v>20</v>
      </c>
      <c r="K130" s="308"/>
    </row>
    <row r="131" spans="2:11" ht="15" customHeight="1">
      <c r="B131" s="306"/>
      <c r="C131" s="267" t="s">
        <v>1167</v>
      </c>
      <c r="D131" s="267"/>
      <c r="E131" s="267"/>
      <c r="F131" s="286" t="s">
        <v>1168</v>
      </c>
      <c r="G131" s="267"/>
      <c r="H131" s="267" t="s">
        <v>1201</v>
      </c>
      <c r="I131" s="267" t="s">
        <v>1164</v>
      </c>
      <c r="J131" s="267">
        <v>50</v>
      </c>
      <c r="K131" s="308"/>
    </row>
    <row r="132" spans="2:11" ht="15" customHeight="1">
      <c r="B132" s="306"/>
      <c r="C132" s="267" t="s">
        <v>1181</v>
      </c>
      <c r="D132" s="267"/>
      <c r="E132" s="267"/>
      <c r="F132" s="286" t="s">
        <v>1168</v>
      </c>
      <c r="G132" s="267"/>
      <c r="H132" s="267" t="s">
        <v>1201</v>
      </c>
      <c r="I132" s="267" t="s">
        <v>1164</v>
      </c>
      <c r="J132" s="267">
        <v>50</v>
      </c>
      <c r="K132" s="308"/>
    </row>
    <row r="133" spans="2:11" ht="15" customHeight="1">
      <c r="B133" s="306"/>
      <c r="C133" s="267" t="s">
        <v>1187</v>
      </c>
      <c r="D133" s="267"/>
      <c r="E133" s="267"/>
      <c r="F133" s="286" t="s">
        <v>1168</v>
      </c>
      <c r="G133" s="267"/>
      <c r="H133" s="267" t="s">
        <v>1201</v>
      </c>
      <c r="I133" s="267" t="s">
        <v>1164</v>
      </c>
      <c r="J133" s="267">
        <v>50</v>
      </c>
      <c r="K133" s="308"/>
    </row>
    <row r="134" spans="2:11" ht="15" customHeight="1">
      <c r="B134" s="306"/>
      <c r="C134" s="267" t="s">
        <v>1189</v>
      </c>
      <c r="D134" s="267"/>
      <c r="E134" s="267"/>
      <c r="F134" s="286" t="s">
        <v>1168</v>
      </c>
      <c r="G134" s="267"/>
      <c r="H134" s="267" t="s">
        <v>1201</v>
      </c>
      <c r="I134" s="267" t="s">
        <v>1164</v>
      </c>
      <c r="J134" s="267">
        <v>50</v>
      </c>
      <c r="K134" s="308"/>
    </row>
    <row r="135" spans="2:11" ht="15" customHeight="1">
      <c r="B135" s="306"/>
      <c r="C135" s="267" t="s">
        <v>118</v>
      </c>
      <c r="D135" s="267"/>
      <c r="E135" s="267"/>
      <c r="F135" s="286" t="s">
        <v>1168</v>
      </c>
      <c r="G135" s="267"/>
      <c r="H135" s="267" t="s">
        <v>1214</v>
      </c>
      <c r="I135" s="267" t="s">
        <v>1164</v>
      </c>
      <c r="J135" s="267">
        <v>255</v>
      </c>
      <c r="K135" s="308"/>
    </row>
    <row r="136" spans="2:11" ht="15" customHeight="1">
      <c r="B136" s="306"/>
      <c r="C136" s="267" t="s">
        <v>1191</v>
      </c>
      <c r="D136" s="267"/>
      <c r="E136" s="267"/>
      <c r="F136" s="286" t="s">
        <v>1162</v>
      </c>
      <c r="G136" s="267"/>
      <c r="H136" s="267" t="s">
        <v>1215</v>
      </c>
      <c r="I136" s="267" t="s">
        <v>1193</v>
      </c>
      <c r="J136" s="267"/>
      <c r="K136" s="308"/>
    </row>
    <row r="137" spans="2:11" ht="15" customHeight="1">
      <c r="B137" s="306"/>
      <c r="C137" s="267" t="s">
        <v>1194</v>
      </c>
      <c r="D137" s="267"/>
      <c r="E137" s="267"/>
      <c r="F137" s="286" t="s">
        <v>1162</v>
      </c>
      <c r="G137" s="267"/>
      <c r="H137" s="267" t="s">
        <v>1216</v>
      </c>
      <c r="I137" s="267" t="s">
        <v>1196</v>
      </c>
      <c r="J137" s="267"/>
      <c r="K137" s="308"/>
    </row>
    <row r="138" spans="2:11" ht="15" customHeight="1">
      <c r="B138" s="306"/>
      <c r="C138" s="267" t="s">
        <v>1197</v>
      </c>
      <c r="D138" s="267"/>
      <c r="E138" s="267"/>
      <c r="F138" s="286" t="s">
        <v>1162</v>
      </c>
      <c r="G138" s="267"/>
      <c r="H138" s="267" t="s">
        <v>1197</v>
      </c>
      <c r="I138" s="267" t="s">
        <v>1196</v>
      </c>
      <c r="J138" s="267"/>
      <c r="K138" s="308"/>
    </row>
    <row r="139" spans="2:11" ht="15" customHeight="1">
      <c r="B139" s="306"/>
      <c r="C139" s="267" t="s">
        <v>42</v>
      </c>
      <c r="D139" s="267"/>
      <c r="E139" s="267"/>
      <c r="F139" s="286" t="s">
        <v>1162</v>
      </c>
      <c r="G139" s="267"/>
      <c r="H139" s="267" t="s">
        <v>1217</v>
      </c>
      <c r="I139" s="267" t="s">
        <v>1196</v>
      </c>
      <c r="J139" s="267"/>
      <c r="K139" s="308"/>
    </row>
    <row r="140" spans="2:11" ht="15" customHeight="1">
      <c r="B140" s="306"/>
      <c r="C140" s="267" t="s">
        <v>1218</v>
      </c>
      <c r="D140" s="267"/>
      <c r="E140" s="267"/>
      <c r="F140" s="286" t="s">
        <v>1162</v>
      </c>
      <c r="G140" s="267"/>
      <c r="H140" s="267" t="s">
        <v>1219</v>
      </c>
      <c r="I140" s="267" t="s">
        <v>1196</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3" t="s">
        <v>1220</v>
      </c>
      <c r="D145" s="383"/>
      <c r="E145" s="383"/>
      <c r="F145" s="383"/>
      <c r="G145" s="383"/>
      <c r="H145" s="383"/>
      <c r="I145" s="383"/>
      <c r="J145" s="383"/>
      <c r="K145" s="278"/>
    </row>
    <row r="146" spans="2:11" ht="17.25" customHeight="1">
      <c r="B146" s="277"/>
      <c r="C146" s="279" t="s">
        <v>1156</v>
      </c>
      <c r="D146" s="279"/>
      <c r="E146" s="279"/>
      <c r="F146" s="279" t="s">
        <v>1157</v>
      </c>
      <c r="G146" s="280"/>
      <c r="H146" s="279" t="s">
        <v>113</v>
      </c>
      <c r="I146" s="279" t="s">
        <v>61</v>
      </c>
      <c r="J146" s="279" t="s">
        <v>1158</v>
      </c>
      <c r="K146" s="278"/>
    </row>
    <row r="147" spans="2:11" ht="17.25" customHeight="1">
      <c r="B147" s="277"/>
      <c r="C147" s="281" t="s">
        <v>1159</v>
      </c>
      <c r="D147" s="281"/>
      <c r="E147" s="281"/>
      <c r="F147" s="282" t="s">
        <v>1160</v>
      </c>
      <c r="G147" s="283"/>
      <c r="H147" s="281"/>
      <c r="I147" s="281"/>
      <c r="J147" s="281" t="s">
        <v>1161</v>
      </c>
      <c r="K147" s="278"/>
    </row>
    <row r="148" spans="2:11" ht="5.25" customHeight="1">
      <c r="B148" s="287"/>
      <c r="C148" s="284"/>
      <c r="D148" s="284"/>
      <c r="E148" s="284"/>
      <c r="F148" s="284"/>
      <c r="G148" s="285"/>
      <c r="H148" s="284"/>
      <c r="I148" s="284"/>
      <c r="J148" s="284"/>
      <c r="K148" s="308"/>
    </row>
    <row r="149" spans="2:11" ht="15" customHeight="1">
      <c r="B149" s="287"/>
      <c r="C149" s="312" t="s">
        <v>1165</v>
      </c>
      <c r="D149" s="267"/>
      <c r="E149" s="267"/>
      <c r="F149" s="313" t="s">
        <v>1162</v>
      </c>
      <c r="G149" s="267"/>
      <c r="H149" s="312" t="s">
        <v>1201</v>
      </c>
      <c r="I149" s="312" t="s">
        <v>1164</v>
      </c>
      <c r="J149" s="312">
        <v>120</v>
      </c>
      <c r="K149" s="308"/>
    </row>
    <row r="150" spans="2:11" ht="15" customHeight="1">
      <c r="B150" s="287"/>
      <c r="C150" s="312" t="s">
        <v>1210</v>
      </c>
      <c r="D150" s="267"/>
      <c r="E150" s="267"/>
      <c r="F150" s="313" t="s">
        <v>1162</v>
      </c>
      <c r="G150" s="267"/>
      <c r="H150" s="312" t="s">
        <v>1221</v>
      </c>
      <c r="I150" s="312" t="s">
        <v>1164</v>
      </c>
      <c r="J150" s="312" t="s">
        <v>1212</v>
      </c>
      <c r="K150" s="308"/>
    </row>
    <row r="151" spans="2:11" ht="15" customHeight="1">
      <c r="B151" s="287"/>
      <c r="C151" s="312" t="s">
        <v>1111</v>
      </c>
      <c r="D151" s="267"/>
      <c r="E151" s="267"/>
      <c r="F151" s="313" t="s">
        <v>1162</v>
      </c>
      <c r="G151" s="267"/>
      <c r="H151" s="312" t="s">
        <v>1222</v>
      </c>
      <c r="I151" s="312" t="s">
        <v>1164</v>
      </c>
      <c r="J151" s="312" t="s">
        <v>1212</v>
      </c>
      <c r="K151" s="308"/>
    </row>
    <row r="152" spans="2:11" ht="15" customHeight="1">
      <c r="B152" s="287"/>
      <c r="C152" s="312" t="s">
        <v>1167</v>
      </c>
      <c r="D152" s="267"/>
      <c r="E152" s="267"/>
      <c r="F152" s="313" t="s">
        <v>1168</v>
      </c>
      <c r="G152" s="267"/>
      <c r="H152" s="312" t="s">
        <v>1201</v>
      </c>
      <c r="I152" s="312" t="s">
        <v>1164</v>
      </c>
      <c r="J152" s="312">
        <v>50</v>
      </c>
      <c r="K152" s="308"/>
    </row>
    <row r="153" spans="2:11" ht="15" customHeight="1">
      <c r="B153" s="287"/>
      <c r="C153" s="312" t="s">
        <v>1170</v>
      </c>
      <c r="D153" s="267"/>
      <c r="E153" s="267"/>
      <c r="F153" s="313" t="s">
        <v>1162</v>
      </c>
      <c r="G153" s="267"/>
      <c r="H153" s="312" t="s">
        <v>1201</v>
      </c>
      <c r="I153" s="312" t="s">
        <v>1172</v>
      </c>
      <c r="J153" s="312"/>
      <c r="K153" s="308"/>
    </row>
    <row r="154" spans="2:11" ht="15" customHeight="1">
      <c r="B154" s="287"/>
      <c r="C154" s="312" t="s">
        <v>1181</v>
      </c>
      <c r="D154" s="267"/>
      <c r="E154" s="267"/>
      <c r="F154" s="313" t="s">
        <v>1168</v>
      </c>
      <c r="G154" s="267"/>
      <c r="H154" s="312" t="s">
        <v>1201</v>
      </c>
      <c r="I154" s="312" t="s">
        <v>1164</v>
      </c>
      <c r="J154" s="312">
        <v>50</v>
      </c>
      <c r="K154" s="308"/>
    </row>
    <row r="155" spans="2:11" ht="15" customHeight="1">
      <c r="B155" s="287"/>
      <c r="C155" s="312" t="s">
        <v>1189</v>
      </c>
      <c r="D155" s="267"/>
      <c r="E155" s="267"/>
      <c r="F155" s="313" t="s">
        <v>1168</v>
      </c>
      <c r="G155" s="267"/>
      <c r="H155" s="312" t="s">
        <v>1201</v>
      </c>
      <c r="I155" s="312" t="s">
        <v>1164</v>
      </c>
      <c r="J155" s="312">
        <v>50</v>
      </c>
      <c r="K155" s="308"/>
    </row>
    <row r="156" spans="2:11" ht="15" customHeight="1">
      <c r="B156" s="287"/>
      <c r="C156" s="312" t="s">
        <v>1187</v>
      </c>
      <c r="D156" s="267"/>
      <c r="E156" s="267"/>
      <c r="F156" s="313" t="s">
        <v>1168</v>
      </c>
      <c r="G156" s="267"/>
      <c r="H156" s="312" t="s">
        <v>1201</v>
      </c>
      <c r="I156" s="312" t="s">
        <v>1164</v>
      </c>
      <c r="J156" s="312">
        <v>50</v>
      </c>
      <c r="K156" s="308"/>
    </row>
    <row r="157" spans="2:11" ht="15" customHeight="1">
      <c r="B157" s="287"/>
      <c r="C157" s="312" t="s">
        <v>95</v>
      </c>
      <c r="D157" s="267"/>
      <c r="E157" s="267"/>
      <c r="F157" s="313" t="s">
        <v>1162</v>
      </c>
      <c r="G157" s="267"/>
      <c r="H157" s="312" t="s">
        <v>1223</v>
      </c>
      <c r="I157" s="312" t="s">
        <v>1164</v>
      </c>
      <c r="J157" s="312" t="s">
        <v>1224</v>
      </c>
      <c r="K157" s="308"/>
    </row>
    <row r="158" spans="2:11" ht="15" customHeight="1">
      <c r="B158" s="287"/>
      <c r="C158" s="312" t="s">
        <v>1225</v>
      </c>
      <c r="D158" s="267"/>
      <c r="E158" s="267"/>
      <c r="F158" s="313" t="s">
        <v>1162</v>
      </c>
      <c r="G158" s="267"/>
      <c r="H158" s="312" t="s">
        <v>1226</v>
      </c>
      <c r="I158" s="312" t="s">
        <v>1196</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79" t="s">
        <v>1227</v>
      </c>
      <c r="D163" s="379"/>
      <c r="E163" s="379"/>
      <c r="F163" s="379"/>
      <c r="G163" s="379"/>
      <c r="H163" s="379"/>
      <c r="I163" s="379"/>
      <c r="J163" s="379"/>
      <c r="K163" s="259"/>
    </row>
    <row r="164" spans="2:11" ht="17.25" customHeight="1">
      <c r="B164" s="258"/>
      <c r="C164" s="279" t="s">
        <v>1156</v>
      </c>
      <c r="D164" s="279"/>
      <c r="E164" s="279"/>
      <c r="F164" s="279" t="s">
        <v>1157</v>
      </c>
      <c r="G164" s="316"/>
      <c r="H164" s="317" t="s">
        <v>113</v>
      </c>
      <c r="I164" s="317" t="s">
        <v>61</v>
      </c>
      <c r="J164" s="279" t="s">
        <v>1158</v>
      </c>
      <c r="K164" s="259"/>
    </row>
    <row r="165" spans="2:11" ht="17.25" customHeight="1">
      <c r="B165" s="260"/>
      <c r="C165" s="281" t="s">
        <v>1159</v>
      </c>
      <c r="D165" s="281"/>
      <c r="E165" s="281"/>
      <c r="F165" s="282" t="s">
        <v>1160</v>
      </c>
      <c r="G165" s="318"/>
      <c r="H165" s="319"/>
      <c r="I165" s="319"/>
      <c r="J165" s="281" t="s">
        <v>1161</v>
      </c>
      <c r="K165" s="261"/>
    </row>
    <row r="166" spans="2:11" ht="5.25" customHeight="1">
      <c r="B166" s="287"/>
      <c r="C166" s="284"/>
      <c r="D166" s="284"/>
      <c r="E166" s="284"/>
      <c r="F166" s="284"/>
      <c r="G166" s="285"/>
      <c r="H166" s="284"/>
      <c r="I166" s="284"/>
      <c r="J166" s="284"/>
      <c r="K166" s="308"/>
    </row>
    <row r="167" spans="2:11" ht="15" customHeight="1">
      <c r="B167" s="287"/>
      <c r="C167" s="267" t="s">
        <v>1165</v>
      </c>
      <c r="D167" s="267"/>
      <c r="E167" s="267"/>
      <c r="F167" s="286" t="s">
        <v>1162</v>
      </c>
      <c r="G167" s="267"/>
      <c r="H167" s="267" t="s">
        <v>1201</v>
      </c>
      <c r="I167" s="267" t="s">
        <v>1164</v>
      </c>
      <c r="J167" s="267">
        <v>120</v>
      </c>
      <c r="K167" s="308"/>
    </row>
    <row r="168" spans="2:11" ht="15" customHeight="1">
      <c r="B168" s="287"/>
      <c r="C168" s="267" t="s">
        <v>1210</v>
      </c>
      <c r="D168" s="267"/>
      <c r="E168" s="267"/>
      <c r="F168" s="286" t="s">
        <v>1162</v>
      </c>
      <c r="G168" s="267"/>
      <c r="H168" s="267" t="s">
        <v>1211</v>
      </c>
      <c r="I168" s="267" t="s">
        <v>1164</v>
      </c>
      <c r="J168" s="267" t="s">
        <v>1212</v>
      </c>
      <c r="K168" s="308"/>
    </row>
    <row r="169" spans="2:11" ht="15" customHeight="1">
      <c r="B169" s="287"/>
      <c r="C169" s="267" t="s">
        <v>1111</v>
      </c>
      <c r="D169" s="267"/>
      <c r="E169" s="267"/>
      <c r="F169" s="286" t="s">
        <v>1162</v>
      </c>
      <c r="G169" s="267"/>
      <c r="H169" s="267" t="s">
        <v>1228</v>
      </c>
      <c r="I169" s="267" t="s">
        <v>1164</v>
      </c>
      <c r="J169" s="267" t="s">
        <v>1212</v>
      </c>
      <c r="K169" s="308"/>
    </row>
    <row r="170" spans="2:11" ht="15" customHeight="1">
      <c r="B170" s="287"/>
      <c r="C170" s="267" t="s">
        <v>1167</v>
      </c>
      <c r="D170" s="267"/>
      <c r="E170" s="267"/>
      <c r="F170" s="286" t="s">
        <v>1168</v>
      </c>
      <c r="G170" s="267"/>
      <c r="H170" s="267" t="s">
        <v>1228</v>
      </c>
      <c r="I170" s="267" t="s">
        <v>1164</v>
      </c>
      <c r="J170" s="267">
        <v>50</v>
      </c>
      <c r="K170" s="308"/>
    </row>
    <row r="171" spans="2:11" ht="15" customHeight="1">
      <c r="B171" s="287"/>
      <c r="C171" s="267" t="s">
        <v>1170</v>
      </c>
      <c r="D171" s="267"/>
      <c r="E171" s="267"/>
      <c r="F171" s="286" t="s">
        <v>1162</v>
      </c>
      <c r="G171" s="267"/>
      <c r="H171" s="267" t="s">
        <v>1228</v>
      </c>
      <c r="I171" s="267" t="s">
        <v>1172</v>
      </c>
      <c r="J171" s="267"/>
      <c r="K171" s="308"/>
    </row>
    <row r="172" spans="2:11" ht="15" customHeight="1">
      <c r="B172" s="287"/>
      <c r="C172" s="267" t="s">
        <v>1181</v>
      </c>
      <c r="D172" s="267"/>
      <c r="E172" s="267"/>
      <c r="F172" s="286" t="s">
        <v>1168</v>
      </c>
      <c r="G172" s="267"/>
      <c r="H172" s="267" t="s">
        <v>1228</v>
      </c>
      <c r="I172" s="267" t="s">
        <v>1164</v>
      </c>
      <c r="J172" s="267">
        <v>50</v>
      </c>
      <c r="K172" s="308"/>
    </row>
    <row r="173" spans="2:11" ht="15" customHeight="1">
      <c r="B173" s="287"/>
      <c r="C173" s="267" t="s">
        <v>1189</v>
      </c>
      <c r="D173" s="267"/>
      <c r="E173" s="267"/>
      <c r="F173" s="286" t="s">
        <v>1168</v>
      </c>
      <c r="G173" s="267"/>
      <c r="H173" s="267" t="s">
        <v>1228</v>
      </c>
      <c r="I173" s="267" t="s">
        <v>1164</v>
      </c>
      <c r="J173" s="267">
        <v>50</v>
      </c>
      <c r="K173" s="308"/>
    </row>
    <row r="174" spans="2:11" ht="15" customHeight="1">
      <c r="B174" s="287"/>
      <c r="C174" s="267" t="s">
        <v>1187</v>
      </c>
      <c r="D174" s="267"/>
      <c r="E174" s="267"/>
      <c r="F174" s="286" t="s">
        <v>1168</v>
      </c>
      <c r="G174" s="267"/>
      <c r="H174" s="267" t="s">
        <v>1228</v>
      </c>
      <c r="I174" s="267" t="s">
        <v>1164</v>
      </c>
      <c r="J174" s="267">
        <v>50</v>
      </c>
      <c r="K174" s="308"/>
    </row>
    <row r="175" spans="2:11" ht="15" customHeight="1">
      <c r="B175" s="287"/>
      <c r="C175" s="267" t="s">
        <v>112</v>
      </c>
      <c r="D175" s="267"/>
      <c r="E175" s="267"/>
      <c r="F175" s="286" t="s">
        <v>1162</v>
      </c>
      <c r="G175" s="267"/>
      <c r="H175" s="267" t="s">
        <v>1229</v>
      </c>
      <c r="I175" s="267" t="s">
        <v>1230</v>
      </c>
      <c r="J175" s="267"/>
      <c r="K175" s="308"/>
    </row>
    <row r="176" spans="2:11" ht="15" customHeight="1">
      <c r="B176" s="287"/>
      <c r="C176" s="267" t="s">
        <v>61</v>
      </c>
      <c r="D176" s="267"/>
      <c r="E176" s="267"/>
      <c r="F176" s="286" t="s">
        <v>1162</v>
      </c>
      <c r="G176" s="267"/>
      <c r="H176" s="267" t="s">
        <v>1231</v>
      </c>
      <c r="I176" s="267" t="s">
        <v>1232</v>
      </c>
      <c r="J176" s="267">
        <v>1</v>
      </c>
      <c r="K176" s="308"/>
    </row>
    <row r="177" spans="2:11" ht="15" customHeight="1">
      <c r="B177" s="287"/>
      <c r="C177" s="267" t="s">
        <v>57</v>
      </c>
      <c r="D177" s="267"/>
      <c r="E177" s="267"/>
      <c r="F177" s="286" t="s">
        <v>1162</v>
      </c>
      <c r="G177" s="267"/>
      <c r="H177" s="267" t="s">
        <v>1233</v>
      </c>
      <c r="I177" s="267" t="s">
        <v>1164</v>
      </c>
      <c r="J177" s="267">
        <v>20</v>
      </c>
      <c r="K177" s="308"/>
    </row>
    <row r="178" spans="2:11" ht="15" customHeight="1">
      <c r="B178" s="287"/>
      <c r="C178" s="267" t="s">
        <v>113</v>
      </c>
      <c r="D178" s="267"/>
      <c r="E178" s="267"/>
      <c r="F178" s="286" t="s">
        <v>1162</v>
      </c>
      <c r="G178" s="267"/>
      <c r="H178" s="267" t="s">
        <v>1234</v>
      </c>
      <c r="I178" s="267" t="s">
        <v>1164</v>
      </c>
      <c r="J178" s="267">
        <v>255</v>
      </c>
      <c r="K178" s="308"/>
    </row>
    <row r="179" spans="2:11" ht="15" customHeight="1">
      <c r="B179" s="287"/>
      <c r="C179" s="267" t="s">
        <v>114</v>
      </c>
      <c r="D179" s="267"/>
      <c r="E179" s="267"/>
      <c r="F179" s="286" t="s">
        <v>1162</v>
      </c>
      <c r="G179" s="267"/>
      <c r="H179" s="267" t="s">
        <v>1127</v>
      </c>
      <c r="I179" s="267" t="s">
        <v>1164</v>
      </c>
      <c r="J179" s="267">
        <v>10</v>
      </c>
      <c r="K179" s="308"/>
    </row>
    <row r="180" spans="2:11" ht="15" customHeight="1">
      <c r="B180" s="287"/>
      <c r="C180" s="267" t="s">
        <v>115</v>
      </c>
      <c r="D180" s="267"/>
      <c r="E180" s="267"/>
      <c r="F180" s="286" t="s">
        <v>1162</v>
      </c>
      <c r="G180" s="267"/>
      <c r="H180" s="267" t="s">
        <v>1235</v>
      </c>
      <c r="I180" s="267" t="s">
        <v>1196</v>
      </c>
      <c r="J180" s="267"/>
      <c r="K180" s="308"/>
    </row>
    <row r="181" spans="2:11" ht="15" customHeight="1">
      <c r="B181" s="287"/>
      <c r="C181" s="267" t="s">
        <v>1236</v>
      </c>
      <c r="D181" s="267"/>
      <c r="E181" s="267"/>
      <c r="F181" s="286" t="s">
        <v>1162</v>
      </c>
      <c r="G181" s="267"/>
      <c r="H181" s="267" t="s">
        <v>1237</v>
      </c>
      <c r="I181" s="267" t="s">
        <v>1196</v>
      </c>
      <c r="J181" s="267"/>
      <c r="K181" s="308"/>
    </row>
    <row r="182" spans="2:11" ht="15" customHeight="1">
      <c r="B182" s="287"/>
      <c r="C182" s="267" t="s">
        <v>1225</v>
      </c>
      <c r="D182" s="267"/>
      <c r="E182" s="267"/>
      <c r="F182" s="286" t="s">
        <v>1162</v>
      </c>
      <c r="G182" s="267"/>
      <c r="H182" s="267" t="s">
        <v>1238</v>
      </c>
      <c r="I182" s="267" t="s">
        <v>1196</v>
      </c>
      <c r="J182" s="267"/>
      <c r="K182" s="308"/>
    </row>
    <row r="183" spans="2:11" ht="15" customHeight="1">
      <c r="B183" s="287"/>
      <c r="C183" s="267" t="s">
        <v>117</v>
      </c>
      <c r="D183" s="267"/>
      <c r="E183" s="267"/>
      <c r="F183" s="286" t="s">
        <v>1168</v>
      </c>
      <c r="G183" s="267"/>
      <c r="H183" s="267" t="s">
        <v>1239</v>
      </c>
      <c r="I183" s="267" t="s">
        <v>1164</v>
      </c>
      <c r="J183" s="267">
        <v>50</v>
      </c>
      <c r="K183" s="308"/>
    </row>
    <row r="184" spans="2:11" ht="15" customHeight="1">
      <c r="B184" s="287"/>
      <c r="C184" s="267" t="s">
        <v>1240</v>
      </c>
      <c r="D184" s="267"/>
      <c r="E184" s="267"/>
      <c r="F184" s="286" t="s">
        <v>1168</v>
      </c>
      <c r="G184" s="267"/>
      <c r="H184" s="267" t="s">
        <v>1241</v>
      </c>
      <c r="I184" s="267" t="s">
        <v>1242</v>
      </c>
      <c r="J184" s="267"/>
      <c r="K184" s="308"/>
    </row>
    <row r="185" spans="2:11" ht="15" customHeight="1">
      <c r="B185" s="287"/>
      <c r="C185" s="267" t="s">
        <v>1243</v>
      </c>
      <c r="D185" s="267"/>
      <c r="E185" s="267"/>
      <c r="F185" s="286" t="s">
        <v>1168</v>
      </c>
      <c r="G185" s="267"/>
      <c r="H185" s="267" t="s">
        <v>1244</v>
      </c>
      <c r="I185" s="267" t="s">
        <v>1242</v>
      </c>
      <c r="J185" s="267"/>
      <c r="K185" s="308"/>
    </row>
    <row r="186" spans="2:11" ht="15" customHeight="1">
      <c r="B186" s="287"/>
      <c r="C186" s="267" t="s">
        <v>1245</v>
      </c>
      <c r="D186" s="267"/>
      <c r="E186" s="267"/>
      <c r="F186" s="286" t="s">
        <v>1168</v>
      </c>
      <c r="G186" s="267"/>
      <c r="H186" s="267" t="s">
        <v>1246</v>
      </c>
      <c r="I186" s="267" t="s">
        <v>1242</v>
      </c>
      <c r="J186" s="267"/>
      <c r="K186" s="308"/>
    </row>
    <row r="187" spans="2:11" ht="15" customHeight="1">
      <c r="B187" s="287"/>
      <c r="C187" s="320" t="s">
        <v>1247</v>
      </c>
      <c r="D187" s="267"/>
      <c r="E187" s="267"/>
      <c r="F187" s="286" t="s">
        <v>1168</v>
      </c>
      <c r="G187" s="267"/>
      <c r="H187" s="267" t="s">
        <v>1248</v>
      </c>
      <c r="I187" s="267" t="s">
        <v>1249</v>
      </c>
      <c r="J187" s="321" t="s">
        <v>1250</v>
      </c>
      <c r="K187" s="308"/>
    </row>
    <row r="188" spans="2:11" ht="15" customHeight="1">
      <c r="B188" s="287"/>
      <c r="C188" s="272" t="s">
        <v>46</v>
      </c>
      <c r="D188" s="267"/>
      <c r="E188" s="267"/>
      <c r="F188" s="286" t="s">
        <v>1162</v>
      </c>
      <c r="G188" s="267"/>
      <c r="H188" s="263" t="s">
        <v>1251</v>
      </c>
      <c r="I188" s="267" t="s">
        <v>1252</v>
      </c>
      <c r="J188" s="267"/>
      <c r="K188" s="308"/>
    </row>
    <row r="189" spans="2:11" ht="15" customHeight="1">
      <c r="B189" s="287"/>
      <c r="C189" s="272" t="s">
        <v>1253</v>
      </c>
      <c r="D189" s="267"/>
      <c r="E189" s="267"/>
      <c r="F189" s="286" t="s">
        <v>1162</v>
      </c>
      <c r="G189" s="267"/>
      <c r="H189" s="267" t="s">
        <v>1254</v>
      </c>
      <c r="I189" s="267" t="s">
        <v>1196</v>
      </c>
      <c r="J189" s="267"/>
      <c r="K189" s="308"/>
    </row>
    <row r="190" spans="2:11" ht="15" customHeight="1">
      <c r="B190" s="287"/>
      <c r="C190" s="272" t="s">
        <v>1255</v>
      </c>
      <c r="D190" s="267"/>
      <c r="E190" s="267"/>
      <c r="F190" s="286" t="s">
        <v>1162</v>
      </c>
      <c r="G190" s="267"/>
      <c r="H190" s="267" t="s">
        <v>1256</v>
      </c>
      <c r="I190" s="267" t="s">
        <v>1196</v>
      </c>
      <c r="J190" s="267"/>
      <c r="K190" s="308"/>
    </row>
    <row r="191" spans="2:11" ht="15" customHeight="1">
      <c r="B191" s="287"/>
      <c r="C191" s="272" t="s">
        <v>1257</v>
      </c>
      <c r="D191" s="267"/>
      <c r="E191" s="267"/>
      <c r="F191" s="286" t="s">
        <v>1168</v>
      </c>
      <c r="G191" s="267"/>
      <c r="H191" s="267" t="s">
        <v>1258</v>
      </c>
      <c r="I191" s="267" t="s">
        <v>1196</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ht="13.5">
      <c r="B196" s="255"/>
      <c r="C196" s="256"/>
      <c r="D196" s="256"/>
      <c r="E196" s="256"/>
      <c r="F196" s="256"/>
      <c r="G196" s="256"/>
      <c r="H196" s="256"/>
      <c r="I196" s="256"/>
      <c r="J196" s="256"/>
      <c r="K196" s="257"/>
    </row>
    <row r="197" spans="2:11" ht="21">
      <c r="B197" s="258"/>
      <c r="C197" s="379" t="s">
        <v>1259</v>
      </c>
      <c r="D197" s="379"/>
      <c r="E197" s="379"/>
      <c r="F197" s="379"/>
      <c r="G197" s="379"/>
      <c r="H197" s="379"/>
      <c r="I197" s="379"/>
      <c r="J197" s="379"/>
      <c r="K197" s="259"/>
    </row>
    <row r="198" spans="2:11" ht="25.5" customHeight="1">
      <c r="B198" s="258"/>
      <c r="C198" s="323" t="s">
        <v>1260</v>
      </c>
      <c r="D198" s="323"/>
      <c r="E198" s="323"/>
      <c r="F198" s="323" t="s">
        <v>1261</v>
      </c>
      <c r="G198" s="324"/>
      <c r="H198" s="384" t="s">
        <v>1262</v>
      </c>
      <c r="I198" s="384"/>
      <c r="J198" s="384"/>
      <c r="K198" s="259"/>
    </row>
    <row r="199" spans="2:11" ht="5.25" customHeight="1">
      <c r="B199" s="287"/>
      <c r="C199" s="284"/>
      <c r="D199" s="284"/>
      <c r="E199" s="284"/>
      <c r="F199" s="284"/>
      <c r="G199" s="267"/>
      <c r="H199" s="284"/>
      <c r="I199" s="284"/>
      <c r="J199" s="284"/>
      <c r="K199" s="308"/>
    </row>
    <row r="200" spans="2:11" ht="15" customHeight="1">
      <c r="B200" s="287"/>
      <c r="C200" s="267" t="s">
        <v>1252</v>
      </c>
      <c r="D200" s="267"/>
      <c r="E200" s="267"/>
      <c r="F200" s="286" t="s">
        <v>47</v>
      </c>
      <c r="G200" s="267"/>
      <c r="H200" s="381" t="s">
        <v>1263</v>
      </c>
      <c r="I200" s="381"/>
      <c r="J200" s="381"/>
      <c r="K200" s="308"/>
    </row>
    <row r="201" spans="2:11" ht="15" customHeight="1">
      <c r="B201" s="287"/>
      <c r="C201" s="293"/>
      <c r="D201" s="267"/>
      <c r="E201" s="267"/>
      <c r="F201" s="286" t="s">
        <v>48</v>
      </c>
      <c r="G201" s="267"/>
      <c r="H201" s="381" t="s">
        <v>1264</v>
      </c>
      <c r="I201" s="381"/>
      <c r="J201" s="381"/>
      <c r="K201" s="308"/>
    </row>
    <row r="202" spans="2:11" ht="15" customHeight="1">
      <c r="B202" s="287"/>
      <c r="C202" s="293"/>
      <c r="D202" s="267"/>
      <c r="E202" s="267"/>
      <c r="F202" s="286" t="s">
        <v>51</v>
      </c>
      <c r="G202" s="267"/>
      <c r="H202" s="381" t="s">
        <v>1265</v>
      </c>
      <c r="I202" s="381"/>
      <c r="J202" s="381"/>
      <c r="K202" s="308"/>
    </row>
    <row r="203" spans="2:11" ht="15" customHeight="1">
      <c r="B203" s="287"/>
      <c r="C203" s="267"/>
      <c r="D203" s="267"/>
      <c r="E203" s="267"/>
      <c r="F203" s="286" t="s">
        <v>49</v>
      </c>
      <c r="G203" s="267"/>
      <c r="H203" s="381" t="s">
        <v>1266</v>
      </c>
      <c r="I203" s="381"/>
      <c r="J203" s="381"/>
      <c r="K203" s="308"/>
    </row>
    <row r="204" spans="2:11" ht="15" customHeight="1">
      <c r="B204" s="287"/>
      <c r="C204" s="267"/>
      <c r="D204" s="267"/>
      <c r="E204" s="267"/>
      <c r="F204" s="286" t="s">
        <v>50</v>
      </c>
      <c r="G204" s="267"/>
      <c r="H204" s="381" t="s">
        <v>1267</v>
      </c>
      <c r="I204" s="381"/>
      <c r="J204" s="381"/>
      <c r="K204" s="308"/>
    </row>
    <row r="205" spans="2:11" ht="15" customHeight="1">
      <c r="B205" s="287"/>
      <c r="C205" s="267"/>
      <c r="D205" s="267"/>
      <c r="E205" s="267"/>
      <c r="F205" s="286"/>
      <c r="G205" s="267"/>
      <c r="H205" s="267"/>
      <c r="I205" s="267"/>
      <c r="J205" s="267"/>
      <c r="K205" s="308"/>
    </row>
    <row r="206" spans="2:11" ht="15" customHeight="1">
      <c r="B206" s="287"/>
      <c r="C206" s="267" t="s">
        <v>1208</v>
      </c>
      <c r="D206" s="267"/>
      <c r="E206" s="267"/>
      <c r="F206" s="286" t="s">
        <v>83</v>
      </c>
      <c r="G206" s="267"/>
      <c r="H206" s="381" t="s">
        <v>1268</v>
      </c>
      <c r="I206" s="381"/>
      <c r="J206" s="381"/>
      <c r="K206" s="308"/>
    </row>
    <row r="207" spans="2:11" ht="15" customHeight="1">
      <c r="B207" s="287"/>
      <c r="C207" s="293"/>
      <c r="D207" s="267"/>
      <c r="E207" s="267"/>
      <c r="F207" s="286" t="s">
        <v>1105</v>
      </c>
      <c r="G207" s="267"/>
      <c r="H207" s="381" t="s">
        <v>1106</v>
      </c>
      <c r="I207" s="381"/>
      <c r="J207" s="381"/>
      <c r="K207" s="308"/>
    </row>
    <row r="208" spans="2:11" ht="15" customHeight="1">
      <c r="B208" s="287"/>
      <c r="C208" s="267"/>
      <c r="D208" s="267"/>
      <c r="E208" s="267"/>
      <c r="F208" s="286" t="s">
        <v>1103</v>
      </c>
      <c r="G208" s="267"/>
      <c r="H208" s="381" t="s">
        <v>1269</v>
      </c>
      <c r="I208" s="381"/>
      <c r="J208" s="381"/>
      <c r="K208" s="308"/>
    </row>
    <row r="209" spans="2:11" ht="15" customHeight="1">
      <c r="B209" s="325"/>
      <c r="C209" s="293"/>
      <c r="D209" s="293"/>
      <c r="E209" s="293"/>
      <c r="F209" s="286" t="s">
        <v>1107</v>
      </c>
      <c r="G209" s="272"/>
      <c r="H209" s="385" t="s">
        <v>1108</v>
      </c>
      <c r="I209" s="385"/>
      <c r="J209" s="385"/>
      <c r="K209" s="326"/>
    </row>
    <row r="210" spans="2:11" ht="15" customHeight="1">
      <c r="B210" s="325"/>
      <c r="C210" s="293"/>
      <c r="D210" s="293"/>
      <c r="E210" s="293"/>
      <c r="F210" s="286" t="s">
        <v>1109</v>
      </c>
      <c r="G210" s="272"/>
      <c r="H210" s="385" t="s">
        <v>1270</v>
      </c>
      <c r="I210" s="385"/>
      <c r="J210" s="385"/>
      <c r="K210" s="326"/>
    </row>
    <row r="211" spans="2:11" ht="15" customHeight="1">
      <c r="B211" s="325"/>
      <c r="C211" s="293"/>
      <c r="D211" s="293"/>
      <c r="E211" s="293"/>
      <c r="F211" s="327"/>
      <c r="G211" s="272"/>
      <c r="H211" s="328"/>
      <c r="I211" s="328"/>
      <c r="J211" s="328"/>
      <c r="K211" s="326"/>
    </row>
    <row r="212" spans="2:11" ht="15" customHeight="1">
      <c r="B212" s="325"/>
      <c r="C212" s="267" t="s">
        <v>1232</v>
      </c>
      <c r="D212" s="293"/>
      <c r="E212" s="293"/>
      <c r="F212" s="286">
        <v>1</v>
      </c>
      <c r="G212" s="272"/>
      <c r="H212" s="385" t="s">
        <v>1271</v>
      </c>
      <c r="I212" s="385"/>
      <c r="J212" s="385"/>
      <c r="K212" s="326"/>
    </row>
    <row r="213" spans="2:11" ht="15" customHeight="1">
      <c r="B213" s="325"/>
      <c r="C213" s="293"/>
      <c r="D213" s="293"/>
      <c r="E213" s="293"/>
      <c r="F213" s="286">
        <v>2</v>
      </c>
      <c r="G213" s="272"/>
      <c r="H213" s="385" t="s">
        <v>1272</v>
      </c>
      <c r="I213" s="385"/>
      <c r="J213" s="385"/>
      <c r="K213" s="326"/>
    </row>
    <row r="214" spans="2:11" ht="15" customHeight="1">
      <c r="B214" s="325"/>
      <c r="C214" s="293"/>
      <c r="D214" s="293"/>
      <c r="E214" s="293"/>
      <c r="F214" s="286">
        <v>3</v>
      </c>
      <c r="G214" s="272"/>
      <c r="H214" s="385" t="s">
        <v>1273</v>
      </c>
      <c r="I214" s="385"/>
      <c r="J214" s="385"/>
      <c r="K214" s="326"/>
    </row>
    <row r="215" spans="2:11" ht="15" customHeight="1">
      <c r="B215" s="325"/>
      <c r="C215" s="293"/>
      <c r="D215" s="293"/>
      <c r="E215" s="293"/>
      <c r="F215" s="286">
        <v>4</v>
      </c>
      <c r="G215" s="272"/>
      <c r="H215" s="385" t="s">
        <v>1274</v>
      </c>
      <c r="I215" s="385"/>
      <c r="J215" s="385"/>
      <c r="K215" s="326"/>
    </row>
    <row r="216" spans="2:11" ht="12.75" customHeight="1">
      <c r="B216" s="329"/>
      <c r="C216" s="330"/>
      <c r="D216" s="330"/>
      <c r="E216" s="330"/>
      <c r="F216" s="330"/>
      <c r="G216" s="330"/>
      <c r="H216" s="330"/>
      <c r="I216" s="330"/>
      <c r="J216" s="330"/>
      <c r="K216" s="331"/>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Martin-PC\Martin</dc:creator>
  <cp:keywords/>
  <dc:description/>
  <cp:lastModifiedBy>Vrána Jan</cp:lastModifiedBy>
  <dcterms:created xsi:type="dcterms:W3CDTF">2017-02-09T12:59:54Z</dcterms:created>
  <dcterms:modified xsi:type="dcterms:W3CDTF">2017-02-10T07:09:43Z</dcterms:modified>
  <cp:category/>
  <cp:version/>
  <cp:contentType/>
  <cp:contentStatus/>
</cp:coreProperties>
</file>